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nico/Dropbox/RHAPSODY/0_FUNDAMENTALS/MODELS/reports/rd_leases/data/"/>
    </mc:Choice>
  </mc:AlternateContent>
  <xr:revisionPtr revIDLastSave="0" documentId="13_ncr:1_{33F4EE4A-DD68-4045-A3C2-E2A491994840}" xr6:coauthVersionLast="45" xr6:coauthVersionMax="45" xr10:uidLastSave="{00000000-0000-0000-0000-000000000000}"/>
  <bookViews>
    <workbookView xWindow="1080" yWindow="460" windowWidth="27640" windowHeight="15760" activeTab="1" xr2:uid="{6543EFCE-FB24-AE48-BC73-D1D063433F5C}"/>
  </bookViews>
  <sheets>
    <sheet name="data" sheetId="2" r:id="rId1"/>
    <sheet name="calculations" sheetId="1" r:id="rId2"/>
  </sheets>
  <definedNames>
    <definedName name="_xlnm.Print_Titles" localSheetId="1">calculations!#REF!</definedName>
    <definedName name="_xlnm.Print_Titles" localSheetId="0">data!#REF!</definedName>
  </definedNames>
  <calcPr calcId="191029" iterate="1" iterateDelta="9.999999999999445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 i="1" l="1"/>
  <c r="B338" i="1" l="1"/>
  <c r="A338" i="1"/>
  <c r="B337" i="1"/>
  <c r="A337" i="1"/>
  <c r="B336" i="1"/>
  <c r="A336" i="1"/>
  <c r="B335" i="1"/>
  <c r="A335" i="1"/>
  <c r="B334" i="1"/>
  <c r="A334" i="1"/>
  <c r="B333" i="1"/>
  <c r="A333" i="1"/>
  <c r="B332" i="1"/>
  <c r="A332" i="1"/>
  <c r="B331" i="1"/>
  <c r="A331" i="1"/>
  <c r="B330" i="1"/>
  <c r="A330" i="1"/>
  <c r="B329" i="1"/>
  <c r="A329" i="1"/>
  <c r="B328" i="1"/>
  <c r="A328" i="1"/>
  <c r="B327" i="1"/>
  <c r="A327" i="1"/>
  <c r="B326" i="1"/>
  <c r="A326" i="1"/>
  <c r="B325" i="1"/>
  <c r="A325" i="1"/>
  <c r="B324" i="1"/>
  <c r="A324" i="1"/>
  <c r="B323" i="1"/>
  <c r="A323" i="1"/>
  <c r="B322" i="1"/>
  <c r="A322" i="1"/>
  <c r="B321" i="1"/>
  <c r="A321" i="1"/>
  <c r="B320" i="1"/>
  <c r="A320" i="1"/>
  <c r="B319" i="1"/>
  <c r="A319" i="1"/>
  <c r="B318" i="1"/>
  <c r="A318" i="1"/>
  <c r="B317" i="1"/>
  <c r="A317" i="1"/>
  <c r="B316" i="1"/>
  <c r="A316" i="1"/>
  <c r="B315" i="1"/>
  <c r="A315" i="1"/>
  <c r="B314" i="1"/>
  <c r="A314" i="1"/>
  <c r="B313" i="1"/>
  <c r="A313" i="1"/>
  <c r="B312" i="1"/>
  <c r="A312" i="1"/>
  <c r="B311" i="1"/>
  <c r="A311" i="1"/>
  <c r="B310" i="1"/>
  <c r="A310" i="1"/>
  <c r="B309" i="1"/>
  <c r="A309" i="1"/>
  <c r="B308" i="1"/>
  <c r="A308" i="1"/>
  <c r="B307" i="1"/>
  <c r="A307" i="1"/>
  <c r="B306" i="1"/>
  <c r="A306" i="1"/>
  <c r="B305" i="1"/>
  <c r="A305" i="1"/>
  <c r="B304" i="1"/>
  <c r="A304" i="1"/>
  <c r="B303" i="1"/>
  <c r="A303" i="1"/>
  <c r="B302" i="1"/>
  <c r="A302" i="1"/>
  <c r="B301" i="1"/>
  <c r="A301" i="1"/>
  <c r="B300" i="1"/>
  <c r="A300" i="1"/>
  <c r="B299" i="1"/>
  <c r="A299" i="1"/>
  <c r="B298" i="1"/>
  <c r="A298" i="1"/>
  <c r="B297" i="1"/>
  <c r="A297" i="1"/>
  <c r="B296" i="1"/>
  <c r="A296" i="1"/>
  <c r="B295" i="1"/>
  <c r="A295" i="1"/>
  <c r="B294" i="1"/>
  <c r="A294" i="1"/>
  <c r="B293" i="1"/>
  <c r="A293" i="1"/>
  <c r="B292" i="1"/>
  <c r="A292" i="1"/>
  <c r="B291" i="1"/>
  <c r="A291" i="1"/>
  <c r="B290" i="1"/>
  <c r="A290" i="1"/>
  <c r="B289" i="1"/>
  <c r="A289" i="1"/>
  <c r="B288" i="1"/>
  <c r="A288" i="1"/>
  <c r="B287" i="1"/>
  <c r="A287" i="1"/>
  <c r="B286" i="1"/>
  <c r="A286" i="1"/>
  <c r="B285" i="1"/>
  <c r="A285" i="1"/>
  <c r="B284" i="1"/>
  <c r="A284" i="1"/>
  <c r="B283" i="1"/>
  <c r="A283" i="1"/>
  <c r="B282" i="1"/>
  <c r="A282" i="1"/>
  <c r="B281" i="1"/>
  <c r="A281" i="1"/>
  <c r="B280" i="1"/>
  <c r="A280" i="1"/>
  <c r="B279" i="1"/>
  <c r="A279" i="1"/>
  <c r="B278" i="1"/>
  <c r="A278" i="1"/>
  <c r="B277" i="1"/>
  <c r="A277" i="1"/>
  <c r="B276" i="1"/>
  <c r="A276" i="1"/>
  <c r="B275" i="1"/>
  <c r="A275" i="1"/>
  <c r="B274" i="1"/>
  <c r="A274" i="1"/>
  <c r="B273" i="1"/>
  <c r="A273" i="1"/>
  <c r="B272" i="1"/>
  <c r="A272" i="1"/>
  <c r="B271" i="1"/>
  <c r="A271" i="1"/>
  <c r="B270" i="1"/>
  <c r="A270" i="1"/>
  <c r="B269" i="1"/>
  <c r="A269" i="1"/>
  <c r="B268" i="1"/>
  <c r="A268" i="1"/>
  <c r="B267" i="1"/>
  <c r="A267" i="1"/>
  <c r="B266" i="1"/>
  <c r="A266" i="1"/>
  <c r="B265" i="1"/>
  <c r="A265" i="1"/>
  <c r="B264" i="1"/>
  <c r="A264" i="1"/>
  <c r="B263" i="1"/>
  <c r="A263" i="1"/>
  <c r="B262" i="1"/>
  <c r="A262" i="1"/>
  <c r="B261" i="1"/>
  <c r="A261" i="1"/>
  <c r="B260" i="1"/>
  <c r="A260" i="1"/>
  <c r="B259" i="1"/>
  <c r="A259" i="1"/>
  <c r="B258" i="1"/>
  <c r="A258" i="1"/>
  <c r="B257" i="1"/>
  <c r="A257" i="1"/>
  <c r="B256" i="1"/>
  <c r="A256" i="1"/>
  <c r="B255" i="1"/>
  <c r="A255" i="1"/>
  <c r="B254" i="1"/>
  <c r="A254" i="1"/>
  <c r="B253" i="1"/>
  <c r="A253" i="1"/>
  <c r="B252" i="1"/>
  <c r="A252" i="1"/>
  <c r="B251" i="1"/>
  <c r="A251" i="1"/>
  <c r="B250" i="1"/>
  <c r="A250" i="1"/>
  <c r="B249" i="1"/>
  <c r="A249" i="1"/>
  <c r="B248" i="1"/>
  <c r="A248" i="1"/>
  <c r="B247" i="1"/>
  <c r="A247" i="1"/>
  <c r="B246" i="1"/>
  <c r="A246" i="1"/>
  <c r="B245" i="1"/>
  <c r="A245" i="1"/>
  <c r="B244" i="1"/>
  <c r="A244" i="1"/>
  <c r="B243" i="1"/>
  <c r="A243" i="1"/>
  <c r="B242" i="1"/>
  <c r="A242" i="1"/>
  <c r="B241" i="1"/>
  <c r="A241" i="1"/>
  <c r="B240" i="1"/>
  <c r="A240" i="1"/>
  <c r="B239" i="1"/>
  <c r="A239" i="1"/>
  <c r="B238" i="1"/>
  <c r="A238" i="1"/>
  <c r="B237" i="1"/>
  <c r="A237" i="1"/>
  <c r="B236" i="1"/>
  <c r="A236" i="1"/>
  <c r="B235" i="1"/>
  <c r="A235" i="1"/>
  <c r="B234" i="1"/>
  <c r="A234" i="1"/>
  <c r="B233" i="1"/>
  <c r="A233" i="1"/>
  <c r="B232" i="1"/>
  <c r="A232" i="1"/>
  <c r="B231" i="1"/>
  <c r="A231" i="1"/>
  <c r="B230" i="1"/>
  <c r="A230" i="1"/>
  <c r="B229" i="1"/>
  <c r="A229" i="1"/>
  <c r="B228" i="1"/>
  <c r="A228" i="1"/>
  <c r="B227" i="1"/>
  <c r="A227" i="1"/>
  <c r="B226" i="1"/>
  <c r="A226" i="1"/>
  <c r="B225" i="1"/>
  <c r="A225" i="1"/>
  <c r="B224" i="1"/>
  <c r="A224" i="1"/>
  <c r="B223" i="1"/>
  <c r="A223" i="1"/>
  <c r="B222" i="1"/>
  <c r="A222" i="1"/>
  <c r="B221" i="1"/>
  <c r="A221" i="1"/>
  <c r="B220" i="1"/>
  <c r="A220" i="1"/>
  <c r="B219" i="1"/>
  <c r="A219" i="1"/>
  <c r="B218" i="1"/>
  <c r="A218" i="1"/>
  <c r="B217" i="1"/>
  <c r="A217" i="1"/>
  <c r="B216" i="1"/>
  <c r="A216" i="1"/>
  <c r="B215" i="1"/>
  <c r="A215" i="1"/>
  <c r="B214" i="1"/>
  <c r="A214" i="1"/>
  <c r="B213" i="1"/>
  <c r="A213" i="1"/>
  <c r="B212" i="1"/>
  <c r="A212" i="1"/>
  <c r="B211" i="1"/>
  <c r="A211" i="1"/>
  <c r="B210" i="1"/>
  <c r="A210" i="1"/>
  <c r="B209" i="1"/>
  <c r="A209" i="1"/>
  <c r="B208" i="1"/>
  <c r="A208" i="1"/>
  <c r="B207" i="1"/>
  <c r="A207" i="1"/>
  <c r="B206" i="1"/>
  <c r="A206" i="1"/>
  <c r="B205" i="1"/>
  <c r="A205" i="1"/>
  <c r="B204" i="1"/>
  <c r="A204" i="1"/>
  <c r="B203" i="1"/>
  <c r="A203" i="1"/>
  <c r="B202" i="1"/>
  <c r="A202" i="1"/>
  <c r="B201" i="1"/>
  <c r="A201" i="1"/>
  <c r="B200" i="1"/>
  <c r="A200" i="1"/>
  <c r="B199" i="1"/>
  <c r="A199" i="1"/>
  <c r="B198" i="1"/>
  <c r="A198" i="1"/>
  <c r="B197" i="1"/>
  <c r="A197" i="1"/>
  <c r="B196" i="1"/>
  <c r="A196" i="1"/>
  <c r="B195" i="1"/>
  <c r="A195" i="1"/>
  <c r="B194" i="1"/>
  <c r="A194" i="1"/>
  <c r="B193" i="1"/>
  <c r="A193" i="1"/>
  <c r="B192" i="1"/>
  <c r="A192" i="1"/>
  <c r="B191" i="1"/>
  <c r="A191" i="1"/>
  <c r="B190" i="1"/>
  <c r="A190" i="1"/>
  <c r="B189" i="1"/>
  <c r="A189" i="1"/>
  <c r="B188" i="1"/>
  <c r="A188" i="1"/>
  <c r="B187" i="1"/>
  <c r="A187" i="1"/>
  <c r="B186" i="1"/>
  <c r="A186" i="1"/>
  <c r="B185" i="1"/>
  <c r="A185" i="1"/>
  <c r="B184" i="1"/>
  <c r="A184" i="1"/>
  <c r="B183" i="1"/>
  <c r="A183" i="1"/>
  <c r="B182" i="1"/>
  <c r="A182" i="1"/>
  <c r="B181" i="1"/>
  <c r="A181" i="1"/>
  <c r="B180" i="1"/>
  <c r="A180" i="1"/>
  <c r="B179" i="1"/>
  <c r="A179" i="1"/>
  <c r="B178" i="1"/>
  <c r="A178" i="1"/>
  <c r="B177" i="1"/>
  <c r="A177" i="1"/>
  <c r="B176" i="1"/>
  <c r="A176" i="1"/>
  <c r="B175" i="1"/>
  <c r="A175" i="1"/>
  <c r="B174" i="1"/>
  <c r="A174" i="1"/>
  <c r="B173" i="1"/>
  <c r="A173" i="1"/>
  <c r="B172" i="1"/>
  <c r="A172" i="1"/>
  <c r="B171" i="1"/>
  <c r="A171" i="1"/>
  <c r="B170" i="1"/>
  <c r="A170" i="1"/>
  <c r="B169" i="1"/>
  <c r="A169" i="1"/>
  <c r="B168" i="1"/>
  <c r="A168" i="1"/>
  <c r="B167" i="1"/>
  <c r="A167" i="1"/>
  <c r="B166" i="1"/>
  <c r="A166" i="1"/>
  <c r="B165" i="1"/>
  <c r="A165" i="1"/>
  <c r="B164" i="1"/>
  <c r="A164" i="1"/>
  <c r="B163" i="1"/>
  <c r="A163" i="1"/>
  <c r="B162" i="1"/>
  <c r="A162" i="1"/>
  <c r="B161" i="1"/>
  <c r="A161" i="1"/>
  <c r="B160" i="1"/>
  <c r="A160" i="1"/>
  <c r="B159" i="1"/>
  <c r="A159" i="1"/>
  <c r="B158" i="1"/>
  <c r="A158" i="1"/>
  <c r="B157" i="1"/>
  <c r="A157" i="1"/>
  <c r="B156" i="1"/>
  <c r="A156" i="1"/>
  <c r="B155" i="1"/>
  <c r="A155" i="1"/>
  <c r="B154" i="1"/>
  <c r="A154" i="1"/>
  <c r="B153" i="1"/>
  <c r="A153" i="1"/>
  <c r="B152" i="1"/>
  <c r="A152" i="1"/>
  <c r="B151" i="1"/>
  <c r="A151" i="1"/>
  <c r="B150" i="1"/>
  <c r="A150" i="1"/>
  <c r="B149" i="1"/>
  <c r="A149" i="1"/>
  <c r="B148" i="1"/>
  <c r="A148" i="1"/>
  <c r="B147" i="1"/>
  <c r="A147" i="1"/>
  <c r="B146" i="1"/>
  <c r="A146" i="1"/>
  <c r="B145" i="1"/>
  <c r="A145" i="1"/>
  <c r="B144" i="1"/>
  <c r="A144" i="1"/>
  <c r="B143" i="1"/>
  <c r="A143" i="1"/>
  <c r="B142" i="1"/>
  <c r="A142" i="1"/>
  <c r="B141" i="1"/>
  <c r="A141" i="1"/>
  <c r="B140" i="1"/>
  <c r="A140" i="1"/>
  <c r="B139" i="1"/>
  <c r="A139" i="1"/>
  <c r="B138" i="1"/>
  <c r="A138" i="1"/>
  <c r="B137" i="1"/>
  <c r="A137" i="1"/>
  <c r="B136" i="1"/>
  <c r="A136" i="1"/>
  <c r="B135" i="1"/>
  <c r="A135" i="1"/>
  <c r="B134" i="1"/>
  <c r="A134" i="1"/>
  <c r="B133" i="1"/>
  <c r="A133" i="1"/>
  <c r="B132" i="1"/>
  <c r="A132" i="1"/>
  <c r="B131" i="1"/>
  <c r="A131" i="1"/>
  <c r="B130" i="1"/>
  <c r="A130" i="1"/>
  <c r="B129" i="1"/>
  <c r="A129" i="1"/>
  <c r="B128" i="1"/>
  <c r="A128" i="1"/>
  <c r="B127" i="1"/>
  <c r="A127" i="1"/>
  <c r="B126" i="1"/>
  <c r="A126" i="1"/>
  <c r="B125" i="1"/>
  <c r="A125" i="1"/>
  <c r="B124" i="1"/>
  <c r="A124" i="1"/>
  <c r="B123" i="1"/>
  <c r="A123" i="1"/>
  <c r="B122" i="1"/>
  <c r="A122" i="1"/>
  <c r="B121" i="1"/>
  <c r="A121" i="1"/>
  <c r="B120" i="1"/>
  <c r="A120" i="1"/>
  <c r="B119" i="1"/>
  <c r="A119" i="1"/>
  <c r="B118" i="1"/>
  <c r="A118" i="1"/>
  <c r="B117" i="1"/>
  <c r="A117" i="1"/>
  <c r="B116" i="1"/>
  <c r="A116" i="1"/>
  <c r="B115" i="1"/>
  <c r="A115" i="1"/>
  <c r="B114" i="1"/>
  <c r="A114" i="1"/>
  <c r="B113" i="1"/>
  <c r="A113" i="1"/>
  <c r="B112" i="1"/>
  <c r="A112" i="1"/>
  <c r="B111" i="1"/>
  <c r="A111" i="1"/>
  <c r="B110" i="1"/>
  <c r="A110" i="1"/>
  <c r="B109" i="1"/>
  <c r="A109" i="1"/>
  <c r="B108" i="1"/>
  <c r="A108" i="1"/>
  <c r="B107" i="1"/>
  <c r="A107" i="1"/>
  <c r="B106" i="1"/>
  <c r="A106" i="1"/>
  <c r="B105" i="1"/>
  <c r="A105" i="1"/>
  <c r="B104" i="1"/>
  <c r="A104" i="1"/>
  <c r="B103" i="1"/>
  <c r="A103" i="1"/>
  <c r="B102" i="1"/>
  <c r="A102" i="1"/>
  <c r="B101" i="1"/>
  <c r="A101" i="1"/>
  <c r="B100" i="1"/>
  <c r="A100" i="1"/>
  <c r="B99" i="1"/>
  <c r="A99" i="1"/>
  <c r="B98" i="1"/>
  <c r="A98" i="1"/>
  <c r="B97" i="1"/>
  <c r="A97" i="1"/>
  <c r="B96" i="1"/>
  <c r="A96" i="1"/>
  <c r="B95" i="1"/>
  <c r="A95" i="1"/>
  <c r="B94" i="1"/>
  <c r="A94" i="1"/>
  <c r="B93" i="1"/>
  <c r="A93" i="1"/>
  <c r="B92" i="1"/>
  <c r="A92" i="1"/>
  <c r="B91" i="1"/>
  <c r="A91" i="1"/>
  <c r="B90" i="1"/>
  <c r="A90" i="1"/>
  <c r="B89" i="1"/>
  <c r="A89" i="1"/>
  <c r="B88" i="1"/>
  <c r="A88" i="1"/>
  <c r="B87" i="1"/>
  <c r="A87" i="1"/>
  <c r="B86" i="1"/>
  <c r="A86" i="1"/>
  <c r="B85" i="1"/>
  <c r="A85" i="1"/>
  <c r="B84" i="1"/>
  <c r="A84" i="1"/>
  <c r="B83" i="1"/>
  <c r="A83" i="1"/>
  <c r="B82" i="1"/>
  <c r="A82" i="1"/>
  <c r="B81" i="1"/>
  <c r="A81" i="1"/>
  <c r="B80" i="1"/>
  <c r="A80" i="1"/>
  <c r="B79" i="1"/>
  <c r="A79" i="1"/>
  <c r="B78" i="1"/>
  <c r="A78" i="1"/>
  <c r="B77" i="1"/>
  <c r="A77" i="1"/>
  <c r="B76" i="1"/>
  <c r="A76" i="1"/>
  <c r="B75" i="1"/>
  <c r="A75" i="1"/>
  <c r="B74" i="1"/>
  <c r="A74" i="1"/>
  <c r="B73" i="1"/>
  <c r="A73" i="1"/>
  <c r="B72" i="1"/>
  <c r="A72" i="1"/>
  <c r="B71" i="1"/>
  <c r="A71" i="1"/>
  <c r="B70" i="1"/>
  <c r="A70" i="1"/>
  <c r="B69" i="1"/>
  <c r="A69" i="1"/>
  <c r="B68" i="1"/>
  <c r="A68" i="1"/>
  <c r="B67" i="1"/>
  <c r="A67" i="1"/>
  <c r="B66" i="1"/>
  <c r="A66" i="1"/>
  <c r="B65" i="1"/>
  <c r="A65" i="1"/>
  <c r="B64" i="1"/>
  <c r="A64" i="1"/>
  <c r="B63" i="1"/>
  <c r="A63" i="1"/>
  <c r="B62" i="1"/>
  <c r="A62" i="1"/>
  <c r="B61" i="1"/>
  <c r="A61" i="1"/>
  <c r="B60" i="1"/>
  <c r="A60" i="1"/>
  <c r="B59" i="1"/>
  <c r="A59" i="1"/>
  <c r="B58" i="1"/>
  <c r="A58" i="1"/>
  <c r="B57" i="1"/>
  <c r="A57" i="1"/>
  <c r="B56" i="1"/>
  <c r="A56" i="1"/>
  <c r="B55" i="1"/>
  <c r="A55" i="1"/>
  <c r="B54" i="1"/>
  <c r="A54" i="1"/>
  <c r="B53" i="1"/>
  <c r="A53" i="1"/>
  <c r="B52" i="1"/>
  <c r="A52" i="1"/>
  <c r="B51" i="1"/>
  <c r="A51" i="1"/>
  <c r="B50" i="1"/>
  <c r="A50" i="1"/>
  <c r="B49" i="1"/>
  <c r="A49" i="1"/>
  <c r="B48" i="1"/>
  <c r="A48" i="1"/>
  <c r="B47" i="1"/>
  <c r="A47" i="1"/>
  <c r="B46" i="1"/>
  <c r="A46" i="1"/>
  <c r="B45" i="1"/>
  <c r="A45" i="1"/>
  <c r="B44" i="1"/>
  <c r="A44" i="1"/>
  <c r="B43" i="1"/>
  <c r="A43" i="1"/>
  <c r="B42" i="1"/>
  <c r="A42" i="1"/>
  <c r="B41" i="1"/>
  <c r="A41" i="1"/>
  <c r="B40" i="1"/>
  <c r="A40" i="1"/>
  <c r="B39" i="1"/>
  <c r="A39" i="1"/>
  <c r="B38" i="1"/>
  <c r="A38" i="1"/>
  <c r="B37" i="1"/>
  <c r="A37" i="1"/>
  <c r="B36" i="1"/>
  <c r="A36" i="1"/>
  <c r="B35" i="1"/>
  <c r="A35" i="1"/>
  <c r="B34" i="1"/>
  <c r="A34" i="1"/>
  <c r="B33" i="1"/>
  <c r="A33" i="1"/>
  <c r="B32" i="1"/>
  <c r="A32" i="1"/>
  <c r="B31" i="1"/>
  <c r="A31" i="1"/>
  <c r="B30" i="1"/>
  <c r="A30" i="1"/>
  <c r="B29" i="1"/>
  <c r="A29" i="1"/>
  <c r="B28" i="1"/>
  <c r="A28" i="1"/>
  <c r="B27" i="1"/>
  <c r="A27" i="1"/>
  <c r="B26" i="1"/>
  <c r="A26" i="1"/>
  <c r="B25" i="1"/>
  <c r="A25" i="1"/>
  <c r="B24" i="1"/>
  <c r="A24" i="1"/>
  <c r="B23" i="1"/>
  <c r="A23" i="1"/>
  <c r="B22" i="1"/>
  <c r="A22" i="1"/>
  <c r="B21" i="1"/>
  <c r="A21" i="1"/>
  <c r="B20" i="1"/>
  <c r="A20" i="1"/>
  <c r="B19" i="1"/>
  <c r="A19" i="1"/>
  <c r="B18" i="1"/>
  <c r="A18" i="1"/>
  <c r="B17" i="1"/>
  <c r="A17" i="1"/>
  <c r="B16" i="1"/>
  <c r="A16" i="1"/>
  <c r="B15" i="1"/>
  <c r="A15" i="1"/>
  <c r="B14" i="1"/>
  <c r="A14" i="1"/>
  <c r="B13" i="1"/>
  <c r="A13" i="1"/>
  <c r="B12" i="1"/>
  <c r="A12" i="1"/>
  <c r="B11" i="1"/>
  <c r="A11" i="1"/>
  <c r="B10" i="1"/>
  <c r="A10" i="1"/>
  <c r="B9" i="1"/>
  <c r="A9" i="1"/>
  <c r="B8" i="1"/>
  <c r="A8" i="1"/>
  <c r="B7" i="1"/>
  <c r="A7" i="1"/>
  <c r="B6" i="1"/>
  <c r="A6" i="1"/>
  <c r="B5" i="1"/>
  <c r="A5" i="1"/>
  <c r="B4" i="1"/>
  <c r="A4" i="1"/>
  <c r="B3" i="1"/>
  <c r="A3" i="1"/>
  <c r="B2" i="1"/>
  <c r="A2" i="1"/>
  <c r="AF338" i="1"/>
  <c r="L338" i="1" s="1"/>
  <c r="AE338" i="1"/>
  <c r="AD338" i="1"/>
  <c r="AC338" i="1"/>
  <c r="AB338" i="1"/>
  <c r="AA338" i="1"/>
  <c r="Z338" i="1"/>
  <c r="Y338" i="1"/>
  <c r="X338" i="1"/>
  <c r="W338" i="1"/>
  <c r="T338" i="1"/>
  <c r="R338" i="1"/>
  <c r="Q338" i="1"/>
  <c r="P338" i="1"/>
  <c r="O338" i="1"/>
  <c r="N338" i="1"/>
  <c r="S338" i="1" s="1"/>
  <c r="M338" i="1"/>
  <c r="J338" i="1"/>
  <c r="I338" i="1"/>
  <c r="H338" i="1"/>
  <c r="G338" i="1"/>
  <c r="E338" i="1"/>
  <c r="D338" i="1"/>
  <c r="C338" i="1"/>
  <c r="AF337" i="1"/>
  <c r="K337" i="1" s="1"/>
  <c r="AE337" i="1"/>
  <c r="AD337" i="1"/>
  <c r="AC337" i="1"/>
  <c r="AB337" i="1"/>
  <c r="AA337" i="1"/>
  <c r="Z337" i="1"/>
  <c r="Y337" i="1"/>
  <c r="X337" i="1"/>
  <c r="M337" i="1" s="1"/>
  <c r="W337" i="1"/>
  <c r="T337" i="1"/>
  <c r="R337" i="1"/>
  <c r="Q337" i="1"/>
  <c r="O337" i="1"/>
  <c r="U337" i="1" s="1"/>
  <c r="N337" i="1"/>
  <c r="S337" i="1" s="1"/>
  <c r="L337" i="1"/>
  <c r="J337" i="1"/>
  <c r="I337" i="1"/>
  <c r="H337" i="1"/>
  <c r="G337" i="1"/>
  <c r="E337" i="1"/>
  <c r="D337" i="1"/>
  <c r="C337" i="1"/>
  <c r="AF336" i="1"/>
  <c r="L336" i="1" s="1"/>
  <c r="AE336" i="1"/>
  <c r="AD336" i="1"/>
  <c r="AC336" i="1"/>
  <c r="AB336" i="1"/>
  <c r="AA336" i="1"/>
  <c r="Z336" i="1"/>
  <c r="Y336" i="1"/>
  <c r="X336" i="1"/>
  <c r="M336" i="1" s="1"/>
  <c r="W336" i="1"/>
  <c r="T336" i="1"/>
  <c r="R336" i="1"/>
  <c r="Q336" i="1"/>
  <c r="O336" i="1"/>
  <c r="U336" i="1" s="1"/>
  <c r="N336" i="1"/>
  <c r="S336" i="1" s="1"/>
  <c r="J336" i="1"/>
  <c r="I336" i="1"/>
  <c r="H336" i="1"/>
  <c r="G336" i="1"/>
  <c r="E336" i="1"/>
  <c r="D336" i="1"/>
  <c r="C336" i="1"/>
  <c r="AF335" i="1"/>
  <c r="L335" i="1" s="1"/>
  <c r="AE335" i="1"/>
  <c r="AD335" i="1"/>
  <c r="AC335" i="1"/>
  <c r="AB335" i="1"/>
  <c r="AA335" i="1"/>
  <c r="Z335" i="1"/>
  <c r="Y335" i="1"/>
  <c r="X335" i="1"/>
  <c r="M335" i="1" s="1"/>
  <c r="W335" i="1"/>
  <c r="T335" i="1"/>
  <c r="R335" i="1"/>
  <c r="Q335" i="1"/>
  <c r="O335" i="1"/>
  <c r="U335" i="1" s="1"/>
  <c r="N335" i="1"/>
  <c r="S335" i="1" s="1"/>
  <c r="J335" i="1"/>
  <c r="I335" i="1"/>
  <c r="H335" i="1"/>
  <c r="G335" i="1"/>
  <c r="E335" i="1"/>
  <c r="D335" i="1"/>
  <c r="C335" i="1"/>
  <c r="AF334" i="1"/>
  <c r="K334" i="1" s="1"/>
  <c r="AE334" i="1"/>
  <c r="AD334" i="1"/>
  <c r="AC334" i="1"/>
  <c r="AB334" i="1"/>
  <c r="AA334" i="1"/>
  <c r="Z334" i="1"/>
  <c r="Y334" i="1"/>
  <c r="X334" i="1"/>
  <c r="M334" i="1" s="1"/>
  <c r="W334" i="1"/>
  <c r="R334" i="1"/>
  <c r="Q334" i="1"/>
  <c r="O334" i="1"/>
  <c r="U334" i="1" s="1"/>
  <c r="N334" i="1"/>
  <c r="S334" i="1" s="1"/>
  <c r="L334" i="1"/>
  <c r="T334" i="1" s="1"/>
  <c r="J334" i="1"/>
  <c r="I334" i="1"/>
  <c r="H334" i="1"/>
  <c r="G334" i="1"/>
  <c r="E334" i="1"/>
  <c r="D334" i="1"/>
  <c r="C334" i="1"/>
  <c r="AF333" i="1"/>
  <c r="K333" i="1" s="1"/>
  <c r="AE333" i="1"/>
  <c r="AD333" i="1"/>
  <c r="AC333" i="1"/>
  <c r="AB333" i="1"/>
  <c r="AA333" i="1"/>
  <c r="Z333" i="1"/>
  <c r="Y333" i="1"/>
  <c r="X333" i="1"/>
  <c r="M333" i="1" s="1"/>
  <c r="W333" i="1"/>
  <c r="R333" i="1"/>
  <c r="Q333" i="1"/>
  <c r="O333" i="1"/>
  <c r="U333" i="1" s="1"/>
  <c r="N333" i="1"/>
  <c r="S333" i="1" s="1"/>
  <c r="I333" i="1"/>
  <c r="H333" i="1"/>
  <c r="E333" i="1"/>
  <c r="C333" i="1"/>
  <c r="AF332" i="1"/>
  <c r="L332" i="1" s="1"/>
  <c r="T332" i="1" s="1"/>
  <c r="AE332" i="1"/>
  <c r="AD332" i="1"/>
  <c r="AC332" i="1"/>
  <c r="AB332" i="1"/>
  <c r="AA332" i="1"/>
  <c r="Z332" i="1"/>
  <c r="Y332" i="1"/>
  <c r="X332" i="1"/>
  <c r="M332" i="1" s="1"/>
  <c r="W332" i="1"/>
  <c r="R332" i="1"/>
  <c r="Q332" i="1"/>
  <c r="P332" i="1"/>
  <c r="O332" i="1"/>
  <c r="U332" i="1" s="1"/>
  <c r="N332" i="1"/>
  <c r="S332" i="1" s="1"/>
  <c r="J332" i="1"/>
  <c r="I332" i="1"/>
  <c r="H332" i="1"/>
  <c r="G332" i="1"/>
  <c r="E332" i="1"/>
  <c r="C332" i="1"/>
  <c r="AF331" i="1"/>
  <c r="AE331" i="1"/>
  <c r="AD331" i="1"/>
  <c r="AC331" i="1"/>
  <c r="AB331" i="1"/>
  <c r="AA331" i="1"/>
  <c r="Z331" i="1"/>
  <c r="Y331" i="1"/>
  <c r="X331" i="1"/>
  <c r="M331" i="1" s="1"/>
  <c r="V331" i="1" s="1"/>
  <c r="W331" i="1"/>
  <c r="R331" i="1"/>
  <c r="Q331" i="1"/>
  <c r="O331" i="1"/>
  <c r="U331" i="1" s="1"/>
  <c r="N331" i="1"/>
  <c r="S331" i="1" s="1"/>
  <c r="J331" i="1"/>
  <c r="I331" i="1"/>
  <c r="H331" i="1"/>
  <c r="G331" i="1"/>
  <c r="E331" i="1"/>
  <c r="D331" i="1"/>
  <c r="C331" i="1"/>
  <c r="AF330" i="1"/>
  <c r="AE330" i="1"/>
  <c r="AD330" i="1"/>
  <c r="AC330" i="1"/>
  <c r="AB330" i="1"/>
  <c r="AA330" i="1"/>
  <c r="Z330" i="1"/>
  <c r="Y330" i="1"/>
  <c r="X330" i="1"/>
  <c r="M330" i="1" s="1"/>
  <c r="W330" i="1"/>
  <c r="T330" i="1"/>
  <c r="R330" i="1"/>
  <c r="Q330" i="1"/>
  <c r="O330" i="1"/>
  <c r="U330" i="1" s="1"/>
  <c r="N330" i="1"/>
  <c r="G330" i="1" s="1"/>
  <c r="I330" i="1"/>
  <c r="H330" i="1"/>
  <c r="E330" i="1"/>
  <c r="D330" i="1"/>
  <c r="C330" i="1"/>
  <c r="AF329" i="1"/>
  <c r="K329" i="1" s="1"/>
  <c r="AE329" i="1"/>
  <c r="AD329" i="1"/>
  <c r="AC329" i="1"/>
  <c r="AB329" i="1"/>
  <c r="AA329" i="1"/>
  <c r="Z329" i="1"/>
  <c r="Y329" i="1"/>
  <c r="X329" i="1"/>
  <c r="M329" i="1" s="1"/>
  <c r="W329" i="1"/>
  <c r="T329" i="1"/>
  <c r="R329" i="1"/>
  <c r="Q329" i="1"/>
  <c r="O329" i="1"/>
  <c r="U329" i="1" s="1"/>
  <c r="N329" i="1"/>
  <c r="S329" i="1" s="1"/>
  <c r="L329" i="1"/>
  <c r="J329" i="1"/>
  <c r="I329" i="1"/>
  <c r="H329" i="1"/>
  <c r="G329" i="1"/>
  <c r="E329" i="1"/>
  <c r="D329" i="1"/>
  <c r="C329" i="1"/>
  <c r="AF328" i="1"/>
  <c r="K328" i="1" s="1"/>
  <c r="AE328" i="1"/>
  <c r="AD328" i="1"/>
  <c r="AC328" i="1"/>
  <c r="AB328" i="1"/>
  <c r="AA328" i="1"/>
  <c r="Z328" i="1"/>
  <c r="Y328" i="1"/>
  <c r="X328" i="1"/>
  <c r="M328" i="1" s="1"/>
  <c r="W328" i="1"/>
  <c r="T328" i="1"/>
  <c r="R328" i="1"/>
  <c r="Q328" i="1"/>
  <c r="O328" i="1"/>
  <c r="U328" i="1" s="1"/>
  <c r="N328" i="1"/>
  <c r="S328" i="1" s="1"/>
  <c r="J328" i="1"/>
  <c r="I328" i="1"/>
  <c r="H328" i="1"/>
  <c r="G328" i="1"/>
  <c r="E328" i="1"/>
  <c r="D328" i="1"/>
  <c r="C328" i="1"/>
  <c r="AF327" i="1"/>
  <c r="L327" i="1" s="1"/>
  <c r="AE327" i="1"/>
  <c r="AD327" i="1"/>
  <c r="AC327" i="1"/>
  <c r="AB327" i="1"/>
  <c r="AA327" i="1"/>
  <c r="Z327" i="1"/>
  <c r="Y327" i="1"/>
  <c r="X327" i="1"/>
  <c r="M327" i="1" s="1"/>
  <c r="W327" i="1"/>
  <c r="T327" i="1"/>
  <c r="R327" i="1"/>
  <c r="Q327" i="1"/>
  <c r="O327" i="1"/>
  <c r="U327" i="1" s="1"/>
  <c r="N327" i="1"/>
  <c r="S327" i="1" s="1"/>
  <c r="J327" i="1"/>
  <c r="I327" i="1"/>
  <c r="H327" i="1"/>
  <c r="G327" i="1"/>
  <c r="E327" i="1"/>
  <c r="D327" i="1"/>
  <c r="C327" i="1"/>
  <c r="AF326" i="1"/>
  <c r="L326" i="1" s="1"/>
  <c r="T326" i="1" s="1"/>
  <c r="AE326" i="1"/>
  <c r="AD326" i="1"/>
  <c r="AC326" i="1"/>
  <c r="AB326" i="1"/>
  <c r="AA326" i="1"/>
  <c r="Z326" i="1"/>
  <c r="Y326" i="1"/>
  <c r="X326" i="1"/>
  <c r="M326" i="1" s="1"/>
  <c r="W326" i="1"/>
  <c r="R326" i="1"/>
  <c r="Q326" i="1"/>
  <c r="O326" i="1"/>
  <c r="U326" i="1" s="1"/>
  <c r="N326" i="1"/>
  <c r="G326" i="1" s="1"/>
  <c r="K326" i="1"/>
  <c r="J326" i="1"/>
  <c r="I326" i="1"/>
  <c r="H326" i="1"/>
  <c r="E326" i="1"/>
  <c r="C326" i="1"/>
  <c r="AF325" i="1"/>
  <c r="K325" i="1" s="1"/>
  <c r="AE325" i="1"/>
  <c r="AD325" i="1"/>
  <c r="AC325" i="1"/>
  <c r="AB325" i="1"/>
  <c r="AA325" i="1"/>
  <c r="Z325" i="1"/>
  <c r="Y325" i="1"/>
  <c r="X325" i="1"/>
  <c r="W325" i="1"/>
  <c r="U325" i="1"/>
  <c r="T325" i="1"/>
  <c r="R325" i="1"/>
  <c r="Q325" i="1"/>
  <c r="O325" i="1"/>
  <c r="N325" i="1"/>
  <c r="S325" i="1" s="1"/>
  <c r="M325" i="1"/>
  <c r="J325" i="1"/>
  <c r="I325" i="1"/>
  <c r="H325" i="1"/>
  <c r="E325" i="1"/>
  <c r="D325" i="1"/>
  <c r="C325" i="1"/>
  <c r="AF324" i="1"/>
  <c r="P324" i="1" s="1"/>
  <c r="AE324" i="1"/>
  <c r="AD324" i="1"/>
  <c r="AC324" i="1"/>
  <c r="AB324" i="1"/>
  <c r="AA324" i="1"/>
  <c r="Z324" i="1"/>
  <c r="Y324" i="1"/>
  <c r="X324" i="1"/>
  <c r="M324" i="1" s="1"/>
  <c r="W324" i="1"/>
  <c r="T324" i="1"/>
  <c r="R324" i="1"/>
  <c r="Q324" i="1"/>
  <c r="O324" i="1"/>
  <c r="U324" i="1" s="1"/>
  <c r="N324" i="1"/>
  <c r="S324" i="1" s="1"/>
  <c r="J324" i="1"/>
  <c r="I324" i="1"/>
  <c r="H324" i="1"/>
  <c r="G324" i="1"/>
  <c r="E324" i="1"/>
  <c r="D324" i="1"/>
  <c r="C324" i="1"/>
  <c r="AF323" i="1"/>
  <c r="J323" i="1" s="1"/>
  <c r="AE323" i="1"/>
  <c r="AD323" i="1"/>
  <c r="AC323" i="1"/>
  <c r="AB323" i="1"/>
  <c r="AA323" i="1"/>
  <c r="Z323" i="1"/>
  <c r="Y323" i="1"/>
  <c r="X323" i="1"/>
  <c r="M323" i="1" s="1"/>
  <c r="W323" i="1"/>
  <c r="R323" i="1"/>
  <c r="Q323" i="1"/>
  <c r="O323" i="1"/>
  <c r="U323" i="1" s="1"/>
  <c r="N323" i="1"/>
  <c r="G323" i="1" s="1"/>
  <c r="I323" i="1"/>
  <c r="H323" i="1"/>
  <c r="E323" i="1"/>
  <c r="C323" i="1"/>
  <c r="AF322" i="1"/>
  <c r="L322" i="1" s="1"/>
  <c r="AE322" i="1"/>
  <c r="AD322" i="1"/>
  <c r="AC322" i="1"/>
  <c r="AB322" i="1"/>
  <c r="AA322" i="1"/>
  <c r="Z322" i="1"/>
  <c r="Y322" i="1"/>
  <c r="X322" i="1"/>
  <c r="M322" i="1" s="1"/>
  <c r="W322" i="1"/>
  <c r="T322" i="1"/>
  <c r="R322" i="1"/>
  <c r="Q322" i="1"/>
  <c r="O322" i="1"/>
  <c r="U322" i="1" s="1"/>
  <c r="N322" i="1"/>
  <c r="G322" i="1" s="1"/>
  <c r="I322" i="1"/>
  <c r="H322" i="1"/>
  <c r="E322" i="1"/>
  <c r="D322" i="1"/>
  <c r="C322" i="1"/>
  <c r="AF321" i="1"/>
  <c r="K321" i="1" s="1"/>
  <c r="AE321" i="1"/>
  <c r="AD321" i="1"/>
  <c r="AC321" i="1"/>
  <c r="AB321" i="1"/>
  <c r="AA321" i="1"/>
  <c r="Z321" i="1"/>
  <c r="Y321" i="1"/>
  <c r="X321" i="1"/>
  <c r="W321" i="1"/>
  <c r="T321" i="1"/>
  <c r="R321" i="1"/>
  <c r="Q321" i="1"/>
  <c r="P321" i="1"/>
  <c r="O321" i="1"/>
  <c r="U321" i="1" s="1"/>
  <c r="N321" i="1"/>
  <c r="S321" i="1" s="1"/>
  <c r="M321" i="1"/>
  <c r="J321" i="1"/>
  <c r="I321" i="1"/>
  <c r="H321" i="1"/>
  <c r="G321" i="1"/>
  <c r="E321" i="1"/>
  <c r="D321" i="1"/>
  <c r="C321" i="1"/>
  <c r="AF320" i="1"/>
  <c r="K320" i="1" s="1"/>
  <c r="AE320" i="1"/>
  <c r="AD320" i="1"/>
  <c r="AC320" i="1"/>
  <c r="AB320" i="1"/>
  <c r="AA320" i="1"/>
  <c r="Z320" i="1"/>
  <c r="Y320" i="1"/>
  <c r="X320" i="1"/>
  <c r="M320" i="1" s="1"/>
  <c r="W320" i="1"/>
  <c r="T320" i="1"/>
  <c r="R320" i="1"/>
  <c r="Q320" i="1"/>
  <c r="O320" i="1"/>
  <c r="U320" i="1" s="1"/>
  <c r="N320" i="1"/>
  <c r="S320" i="1" s="1"/>
  <c r="J320" i="1"/>
  <c r="I320" i="1"/>
  <c r="H320" i="1"/>
  <c r="G320" i="1"/>
  <c r="E320" i="1"/>
  <c r="D320" i="1"/>
  <c r="C320" i="1"/>
  <c r="AF319" i="1"/>
  <c r="L319" i="1" s="1"/>
  <c r="AE319" i="1"/>
  <c r="AD319" i="1"/>
  <c r="AC319" i="1"/>
  <c r="AB319" i="1"/>
  <c r="AA319" i="1"/>
  <c r="Z319" i="1"/>
  <c r="Y319" i="1"/>
  <c r="X319" i="1"/>
  <c r="M319" i="1" s="1"/>
  <c r="W319" i="1"/>
  <c r="T319" i="1"/>
  <c r="R319" i="1"/>
  <c r="Q319" i="1"/>
  <c r="O319" i="1"/>
  <c r="U319" i="1" s="1"/>
  <c r="N319" i="1"/>
  <c r="S319" i="1" s="1"/>
  <c r="J319" i="1"/>
  <c r="I319" i="1"/>
  <c r="H319" i="1"/>
  <c r="G319" i="1"/>
  <c r="E319" i="1"/>
  <c r="D319" i="1"/>
  <c r="C319" i="1"/>
  <c r="AF318" i="1"/>
  <c r="L318" i="1" s="1"/>
  <c r="AE318" i="1"/>
  <c r="AD318" i="1"/>
  <c r="AC318" i="1"/>
  <c r="AB318" i="1"/>
  <c r="AA318" i="1"/>
  <c r="Z318" i="1"/>
  <c r="Y318" i="1"/>
  <c r="X318" i="1"/>
  <c r="M318" i="1" s="1"/>
  <c r="W318" i="1"/>
  <c r="T318" i="1"/>
  <c r="R318" i="1"/>
  <c r="Q318" i="1"/>
  <c r="O318" i="1"/>
  <c r="U318" i="1" s="1"/>
  <c r="N318" i="1"/>
  <c r="S318" i="1" s="1"/>
  <c r="I318" i="1"/>
  <c r="H318" i="1"/>
  <c r="E318" i="1"/>
  <c r="D318" i="1"/>
  <c r="C318" i="1"/>
  <c r="AF317" i="1"/>
  <c r="K317" i="1" s="1"/>
  <c r="AE317" i="1"/>
  <c r="AD317" i="1"/>
  <c r="AC317" i="1"/>
  <c r="AB317" i="1"/>
  <c r="AA317" i="1"/>
  <c r="Z317" i="1"/>
  <c r="Y317" i="1"/>
  <c r="X317" i="1"/>
  <c r="M317" i="1" s="1"/>
  <c r="W317" i="1"/>
  <c r="T317" i="1"/>
  <c r="R317" i="1"/>
  <c r="Q317" i="1"/>
  <c r="O317" i="1"/>
  <c r="U317" i="1" s="1"/>
  <c r="N317" i="1"/>
  <c r="S317" i="1" s="1"/>
  <c r="J317" i="1"/>
  <c r="I317" i="1"/>
  <c r="H317" i="1"/>
  <c r="G317" i="1"/>
  <c r="E317" i="1"/>
  <c r="D317" i="1"/>
  <c r="C317" i="1"/>
  <c r="AF316" i="1"/>
  <c r="K316" i="1" s="1"/>
  <c r="AE316" i="1"/>
  <c r="AD316" i="1"/>
  <c r="AC316" i="1"/>
  <c r="AB316" i="1"/>
  <c r="AA316" i="1"/>
  <c r="Z316" i="1"/>
  <c r="Y316" i="1"/>
  <c r="X316" i="1"/>
  <c r="M316" i="1" s="1"/>
  <c r="W316" i="1"/>
  <c r="R316" i="1"/>
  <c r="Q316" i="1"/>
  <c r="P316" i="1"/>
  <c r="O316" i="1"/>
  <c r="D316" i="1" s="1"/>
  <c r="N316" i="1"/>
  <c r="G316" i="1" s="1"/>
  <c r="I316" i="1"/>
  <c r="H316" i="1"/>
  <c r="E316" i="1"/>
  <c r="C316" i="1"/>
  <c r="AF315" i="1"/>
  <c r="AE315" i="1"/>
  <c r="AD315" i="1"/>
  <c r="AC315" i="1"/>
  <c r="AB315" i="1"/>
  <c r="AA315" i="1"/>
  <c r="Z315" i="1"/>
  <c r="Y315" i="1"/>
  <c r="X315" i="1"/>
  <c r="M315" i="1" s="1"/>
  <c r="W315" i="1"/>
  <c r="T315" i="1"/>
  <c r="R315" i="1"/>
  <c r="Q315" i="1"/>
  <c r="O315" i="1"/>
  <c r="U315" i="1" s="1"/>
  <c r="N315" i="1"/>
  <c r="S315" i="1" s="1"/>
  <c r="J315" i="1"/>
  <c r="I315" i="1"/>
  <c r="H315" i="1"/>
  <c r="G315" i="1"/>
  <c r="E315" i="1"/>
  <c r="D315" i="1"/>
  <c r="C315" i="1"/>
  <c r="AF314" i="1"/>
  <c r="L314" i="1" s="1"/>
  <c r="AE314" i="1"/>
  <c r="AD314" i="1"/>
  <c r="AC314" i="1"/>
  <c r="AB314" i="1"/>
  <c r="AA314" i="1"/>
  <c r="Z314" i="1"/>
  <c r="Y314" i="1"/>
  <c r="X314" i="1"/>
  <c r="M314" i="1" s="1"/>
  <c r="W314" i="1"/>
  <c r="T314" i="1"/>
  <c r="R314" i="1"/>
  <c r="Q314" i="1"/>
  <c r="P314" i="1"/>
  <c r="O314" i="1"/>
  <c r="U314" i="1" s="1"/>
  <c r="N314" i="1"/>
  <c r="S314" i="1" s="1"/>
  <c r="I314" i="1"/>
  <c r="H314" i="1"/>
  <c r="G314" i="1"/>
  <c r="E314" i="1"/>
  <c r="D314" i="1"/>
  <c r="C314" i="1"/>
  <c r="AF313" i="1"/>
  <c r="K313" i="1" s="1"/>
  <c r="AE313" i="1"/>
  <c r="AD313" i="1"/>
  <c r="AC313" i="1"/>
  <c r="AB313" i="1"/>
  <c r="AA313" i="1"/>
  <c r="Z313" i="1"/>
  <c r="Y313" i="1"/>
  <c r="X313" i="1"/>
  <c r="W313" i="1"/>
  <c r="R313" i="1"/>
  <c r="Q313" i="1"/>
  <c r="P313" i="1"/>
  <c r="O313" i="1"/>
  <c r="U313" i="1" s="1"/>
  <c r="N313" i="1"/>
  <c r="S313" i="1" s="1"/>
  <c r="M313" i="1"/>
  <c r="J313" i="1"/>
  <c r="I313" i="1"/>
  <c r="H313" i="1"/>
  <c r="G313" i="1"/>
  <c r="E313" i="1"/>
  <c r="D313" i="1"/>
  <c r="C313" i="1"/>
  <c r="AF312" i="1"/>
  <c r="K312" i="1" s="1"/>
  <c r="AE312" i="1"/>
  <c r="AD312" i="1"/>
  <c r="AC312" i="1"/>
  <c r="AB312" i="1"/>
  <c r="AA312" i="1"/>
  <c r="Z312" i="1"/>
  <c r="Y312" i="1"/>
  <c r="X312" i="1"/>
  <c r="M312" i="1" s="1"/>
  <c r="W312" i="1"/>
  <c r="T312" i="1"/>
  <c r="R312" i="1"/>
  <c r="Q312" i="1"/>
  <c r="O312" i="1"/>
  <c r="U312" i="1" s="1"/>
  <c r="N312" i="1"/>
  <c r="S312" i="1" s="1"/>
  <c r="J312" i="1"/>
  <c r="I312" i="1"/>
  <c r="H312" i="1"/>
  <c r="G312" i="1"/>
  <c r="E312" i="1"/>
  <c r="D312" i="1"/>
  <c r="C312" i="1"/>
  <c r="AF311" i="1"/>
  <c r="J311" i="1" s="1"/>
  <c r="AE311" i="1"/>
  <c r="AD311" i="1"/>
  <c r="AC311" i="1"/>
  <c r="AB311" i="1"/>
  <c r="AA311" i="1"/>
  <c r="Z311" i="1"/>
  <c r="Y311" i="1"/>
  <c r="X311" i="1"/>
  <c r="W311" i="1"/>
  <c r="U311" i="1"/>
  <c r="R311" i="1"/>
  <c r="Q311" i="1"/>
  <c r="P311" i="1"/>
  <c r="O311" i="1"/>
  <c r="N311" i="1"/>
  <c r="G311" i="1" s="1"/>
  <c r="M311" i="1"/>
  <c r="I311" i="1"/>
  <c r="H311" i="1"/>
  <c r="E311" i="1"/>
  <c r="D311" i="1"/>
  <c r="C311" i="1"/>
  <c r="AF310" i="1"/>
  <c r="L310" i="1" s="1"/>
  <c r="AE310" i="1"/>
  <c r="AD310" i="1"/>
  <c r="AC310" i="1"/>
  <c r="AB310" i="1"/>
  <c r="AA310" i="1"/>
  <c r="Z310" i="1"/>
  <c r="Y310" i="1"/>
  <c r="X310" i="1"/>
  <c r="M310" i="1" s="1"/>
  <c r="W310" i="1"/>
  <c r="T310" i="1"/>
  <c r="R310" i="1"/>
  <c r="Q310" i="1"/>
  <c r="P310" i="1"/>
  <c r="O310" i="1"/>
  <c r="U310" i="1" s="1"/>
  <c r="N310" i="1"/>
  <c r="I310" i="1"/>
  <c r="H310" i="1"/>
  <c r="E310" i="1"/>
  <c r="D310" i="1"/>
  <c r="C310" i="1"/>
  <c r="AF309" i="1"/>
  <c r="AE309" i="1"/>
  <c r="AD309" i="1"/>
  <c r="AC309" i="1"/>
  <c r="AB309" i="1"/>
  <c r="AA309" i="1"/>
  <c r="Z309" i="1"/>
  <c r="Y309" i="1"/>
  <c r="X309" i="1"/>
  <c r="M309" i="1" s="1"/>
  <c r="W309" i="1"/>
  <c r="R309" i="1"/>
  <c r="Q309" i="1"/>
  <c r="O309" i="1"/>
  <c r="U309" i="1" s="1"/>
  <c r="N309" i="1"/>
  <c r="S309" i="1" s="1"/>
  <c r="I309" i="1"/>
  <c r="H309" i="1"/>
  <c r="E309" i="1"/>
  <c r="C309" i="1"/>
  <c r="AF308" i="1"/>
  <c r="L308" i="1" s="1"/>
  <c r="T308" i="1" s="1"/>
  <c r="AE308" i="1"/>
  <c r="AD308" i="1"/>
  <c r="AC308" i="1"/>
  <c r="AB308" i="1"/>
  <c r="AA308" i="1"/>
  <c r="Z308" i="1"/>
  <c r="Y308" i="1"/>
  <c r="X308" i="1"/>
  <c r="M308" i="1" s="1"/>
  <c r="W308" i="1"/>
  <c r="R308" i="1"/>
  <c r="Q308" i="1"/>
  <c r="P308" i="1"/>
  <c r="O308" i="1"/>
  <c r="D308" i="1" s="1"/>
  <c r="N308" i="1"/>
  <c r="S308" i="1" s="1"/>
  <c r="K308" i="1"/>
  <c r="J308" i="1"/>
  <c r="I308" i="1"/>
  <c r="H308" i="1"/>
  <c r="G308" i="1"/>
  <c r="E308" i="1"/>
  <c r="C308" i="1"/>
  <c r="AF307" i="1"/>
  <c r="J307" i="1" s="1"/>
  <c r="AE307" i="1"/>
  <c r="AD307" i="1"/>
  <c r="AC307" i="1"/>
  <c r="AB307" i="1"/>
  <c r="AA307" i="1"/>
  <c r="Z307" i="1"/>
  <c r="Y307" i="1"/>
  <c r="X307" i="1"/>
  <c r="W307" i="1"/>
  <c r="R307" i="1"/>
  <c r="Q307" i="1"/>
  <c r="O307" i="1"/>
  <c r="D307" i="1" s="1"/>
  <c r="N307" i="1"/>
  <c r="G307" i="1" s="1"/>
  <c r="M307" i="1"/>
  <c r="I307" i="1"/>
  <c r="H307" i="1"/>
  <c r="E307" i="1"/>
  <c r="C307" i="1"/>
  <c r="AF306" i="1"/>
  <c r="L306" i="1" s="1"/>
  <c r="T306" i="1" s="1"/>
  <c r="AE306" i="1"/>
  <c r="AD306" i="1"/>
  <c r="AC306" i="1"/>
  <c r="AB306" i="1"/>
  <c r="AA306" i="1"/>
  <c r="Z306" i="1"/>
  <c r="Y306" i="1"/>
  <c r="X306" i="1"/>
  <c r="M306" i="1" s="1"/>
  <c r="W306" i="1"/>
  <c r="S306" i="1"/>
  <c r="R306" i="1"/>
  <c r="Q306" i="1"/>
  <c r="O306" i="1"/>
  <c r="U306" i="1" s="1"/>
  <c r="N306" i="1"/>
  <c r="G306" i="1" s="1"/>
  <c r="I306" i="1"/>
  <c r="H306" i="1"/>
  <c r="E306" i="1"/>
  <c r="C306" i="1"/>
  <c r="AF305" i="1"/>
  <c r="K305" i="1" s="1"/>
  <c r="AE305" i="1"/>
  <c r="AD305" i="1"/>
  <c r="AC305" i="1"/>
  <c r="AB305" i="1"/>
  <c r="AA305" i="1"/>
  <c r="Z305" i="1"/>
  <c r="Y305" i="1"/>
  <c r="X305" i="1"/>
  <c r="W305" i="1"/>
  <c r="R305" i="1"/>
  <c r="Q305" i="1"/>
  <c r="O305" i="1"/>
  <c r="N305" i="1"/>
  <c r="S305" i="1" s="1"/>
  <c r="M305" i="1"/>
  <c r="L305" i="1"/>
  <c r="T305" i="1" s="1"/>
  <c r="I305" i="1"/>
  <c r="H305" i="1"/>
  <c r="E305" i="1"/>
  <c r="C305" i="1"/>
  <c r="AF304" i="1"/>
  <c r="L304" i="1" s="1"/>
  <c r="T304" i="1" s="1"/>
  <c r="AE304" i="1"/>
  <c r="AD304" i="1"/>
  <c r="AC304" i="1"/>
  <c r="AB304" i="1"/>
  <c r="AA304" i="1"/>
  <c r="Z304" i="1"/>
  <c r="Y304" i="1"/>
  <c r="X304" i="1"/>
  <c r="M304" i="1" s="1"/>
  <c r="W304" i="1"/>
  <c r="R304" i="1"/>
  <c r="Q304" i="1"/>
  <c r="O304" i="1"/>
  <c r="D304" i="1" s="1"/>
  <c r="N304" i="1"/>
  <c r="S304" i="1" s="1"/>
  <c r="J304" i="1"/>
  <c r="I304" i="1"/>
  <c r="H304" i="1"/>
  <c r="G304" i="1"/>
  <c r="E304" i="1"/>
  <c r="C304" i="1"/>
  <c r="AF303" i="1"/>
  <c r="AE303" i="1"/>
  <c r="AD303" i="1"/>
  <c r="AC303" i="1"/>
  <c r="AB303" i="1"/>
  <c r="AA303" i="1"/>
  <c r="Z303" i="1"/>
  <c r="Y303" i="1"/>
  <c r="X303" i="1"/>
  <c r="M303" i="1" s="1"/>
  <c r="W303" i="1"/>
  <c r="R303" i="1"/>
  <c r="Q303" i="1"/>
  <c r="O303" i="1"/>
  <c r="U303" i="1" s="1"/>
  <c r="N303" i="1"/>
  <c r="G303" i="1" s="1"/>
  <c r="I303" i="1"/>
  <c r="H303" i="1"/>
  <c r="E303" i="1"/>
  <c r="D303" i="1"/>
  <c r="C303" i="1"/>
  <c r="AF302" i="1"/>
  <c r="L302" i="1" s="1"/>
  <c r="AE302" i="1"/>
  <c r="AD302" i="1"/>
  <c r="AC302" i="1"/>
  <c r="AB302" i="1"/>
  <c r="AA302" i="1"/>
  <c r="Z302" i="1"/>
  <c r="Y302" i="1"/>
  <c r="X302" i="1"/>
  <c r="M302" i="1" s="1"/>
  <c r="W302" i="1"/>
  <c r="T302" i="1"/>
  <c r="R302" i="1"/>
  <c r="Q302" i="1"/>
  <c r="O302" i="1"/>
  <c r="U302" i="1" s="1"/>
  <c r="N302" i="1"/>
  <c r="S302" i="1" s="1"/>
  <c r="I302" i="1"/>
  <c r="H302" i="1"/>
  <c r="E302" i="1"/>
  <c r="D302" i="1"/>
  <c r="C302" i="1"/>
  <c r="AF301" i="1"/>
  <c r="K301" i="1" s="1"/>
  <c r="AE301" i="1"/>
  <c r="AD301" i="1"/>
  <c r="AC301" i="1"/>
  <c r="AB301" i="1"/>
  <c r="AA301" i="1"/>
  <c r="Z301" i="1"/>
  <c r="Y301" i="1"/>
  <c r="X301" i="1"/>
  <c r="M301" i="1" s="1"/>
  <c r="W301" i="1"/>
  <c r="T301" i="1"/>
  <c r="R301" i="1"/>
  <c r="Q301" i="1"/>
  <c r="O301" i="1"/>
  <c r="U301" i="1" s="1"/>
  <c r="N301" i="1"/>
  <c r="S301" i="1" s="1"/>
  <c r="I301" i="1"/>
  <c r="H301" i="1"/>
  <c r="E301" i="1"/>
  <c r="D301" i="1"/>
  <c r="C301" i="1"/>
  <c r="AF300" i="1"/>
  <c r="P300" i="1" s="1"/>
  <c r="AE300" i="1"/>
  <c r="AD300" i="1"/>
  <c r="AC300" i="1"/>
  <c r="AB300" i="1"/>
  <c r="AA300" i="1"/>
  <c r="Z300" i="1"/>
  <c r="Y300" i="1"/>
  <c r="X300" i="1"/>
  <c r="M300" i="1" s="1"/>
  <c r="W300" i="1"/>
  <c r="T300" i="1"/>
  <c r="R300" i="1"/>
  <c r="Q300" i="1"/>
  <c r="O300" i="1"/>
  <c r="U300" i="1" s="1"/>
  <c r="N300" i="1"/>
  <c r="S300" i="1" s="1"/>
  <c r="L300" i="1"/>
  <c r="K300" i="1"/>
  <c r="J300" i="1"/>
  <c r="I300" i="1"/>
  <c r="H300" i="1"/>
  <c r="G300" i="1"/>
  <c r="E300" i="1"/>
  <c r="D300" i="1"/>
  <c r="C300" i="1"/>
  <c r="AF299" i="1"/>
  <c r="AE299" i="1"/>
  <c r="AD299" i="1"/>
  <c r="AC299" i="1"/>
  <c r="AB299" i="1"/>
  <c r="AA299" i="1"/>
  <c r="Z299" i="1"/>
  <c r="Y299" i="1"/>
  <c r="X299" i="1"/>
  <c r="W299" i="1"/>
  <c r="R299" i="1"/>
  <c r="Q299" i="1"/>
  <c r="O299" i="1"/>
  <c r="U299" i="1" s="1"/>
  <c r="N299" i="1"/>
  <c r="G299" i="1" s="1"/>
  <c r="M299" i="1"/>
  <c r="I299" i="1"/>
  <c r="H299" i="1"/>
  <c r="E299" i="1"/>
  <c r="C299" i="1"/>
  <c r="AF298" i="1"/>
  <c r="L298" i="1" s="1"/>
  <c r="T298" i="1" s="1"/>
  <c r="AE298" i="1"/>
  <c r="AD298" i="1"/>
  <c r="AC298" i="1"/>
  <c r="AB298" i="1"/>
  <c r="AA298" i="1"/>
  <c r="Z298" i="1"/>
  <c r="Y298" i="1"/>
  <c r="X298" i="1"/>
  <c r="M298" i="1" s="1"/>
  <c r="W298" i="1"/>
  <c r="R298" i="1"/>
  <c r="Q298" i="1"/>
  <c r="O298" i="1"/>
  <c r="U298" i="1" s="1"/>
  <c r="N298" i="1"/>
  <c r="S298" i="1" s="1"/>
  <c r="K298" i="1"/>
  <c r="I298" i="1"/>
  <c r="H298" i="1"/>
  <c r="E298" i="1"/>
  <c r="C298" i="1"/>
  <c r="AF297" i="1"/>
  <c r="K297" i="1" s="1"/>
  <c r="AE297" i="1"/>
  <c r="AD297" i="1"/>
  <c r="AC297" i="1"/>
  <c r="AB297" i="1"/>
  <c r="AA297" i="1"/>
  <c r="Z297" i="1"/>
  <c r="Y297" i="1"/>
  <c r="X297" i="1"/>
  <c r="M297" i="1" s="1"/>
  <c r="W297" i="1"/>
  <c r="T297" i="1"/>
  <c r="R297" i="1"/>
  <c r="Q297" i="1"/>
  <c r="O297" i="1"/>
  <c r="U297" i="1" s="1"/>
  <c r="N297" i="1"/>
  <c r="S297" i="1" s="1"/>
  <c r="J297" i="1"/>
  <c r="I297" i="1"/>
  <c r="H297" i="1"/>
  <c r="G297" i="1"/>
  <c r="E297" i="1"/>
  <c r="D297" i="1"/>
  <c r="C297" i="1"/>
  <c r="AF296" i="1"/>
  <c r="L296" i="1" s="1"/>
  <c r="AE296" i="1"/>
  <c r="AD296" i="1"/>
  <c r="AC296" i="1"/>
  <c r="AB296" i="1"/>
  <c r="AA296" i="1"/>
  <c r="Z296" i="1"/>
  <c r="Y296" i="1"/>
  <c r="X296" i="1"/>
  <c r="M296" i="1" s="1"/>
  <c r="W296" i="1"/>
  <c r="T296" i="1"/>
  <c r="R296" i="1"/>
  <c r="Q296" i="1"/>
  <c r="P296" i="1"/>
  <c r="O296" i="1"/>
  <c r="U296" i="1" s="1"/>
  <c r="N296" i="1"/>
  <c r="K296" i="1"/>
  <c r="I296" i="1"/>
  <c r="H296" i="1"/>
  <c r="E296" i="1"/>
  <c r="D296" i="1"/>
  <c r="C296" i="1"/>
  <c r="AF295" i="1"/>
  <c r="AE295" i="1"/>
  <c r="AD295" i="1"/>
  <c r="AC295" i="1"/>
  <c r="AB295" i="1"/>
  <c r="AA295" i="1"/>
  <c r="Z295" i="1"/>
  <c r="Y295" i="1"/>
  <c r="X295" i="1"/>
  <c r="M295" i="1" s="1"/>
  <c r="W295" i="1"/>
  <c r="T295" i="1"/>
  <c r="R295" i="1"/>
  <c r="Q295" i="1"/>
  <c r="O295" i="1"/>
  <c r="U295" i="1" s="1"/>
  <c r="N295" i="1"/>
  <c r="S295" i="1" s="1"/>
  <c r="J295" i="1"/>
  <c r="I295" i="1"/>
  <c r="H295" i="1"/>
  <c r="G295" i="1"/>
  <c r="E295" i="1"/>
  <c r="D295" i="1"/>
  <c r="C295" i="1"/>
  <c r="AF294" i="1"/>
  <c r="L294" i="1" s="1"/>
  <c r="AE294" i="1"/>
  <c r="AD294" i="1"/>
  <c r="AC294" i="1"/>
  <c r="AB294" i="1"/>
  <c r="AA294" i="1"/>
  <c r="Z294" i="1"/>
  <c r="Y294" i="1"/>
  <c r="X294" i="1"/>
  <c r="M294" i="1" s="1"/>
  <c r="W294" i="1"/>
  <c r="T294" i="1"/>
  <c r="R294" i="1"/>
  <c r="Q294" i="1"/>
  <c r="O294" i="1"/>
  <c r="U294" i="1" s="1"/>
  <c r="N294" i="1"/>
  <c r="K294" i="1"/>
  <c r="I294" i="1"/>
  <c r="H294" i="1"/>
  <c r="E294" i="1"/>
  <c r="D294" i="1"/>
  <c r="C294" i="1"/>
  <c r="AF293" i="1"/>
  <c r="AE293" i="1"/>
  <c r="AD293" i="1"/>
  <c r="AC293" i="1"/>
  <c r="AB293" i="1"/>
  <c r="AA293" i="1"/>
  <c r="Z293" i="1"/>
  <c r="X293" i="1"/>
  <c r="M293" i="1" s="1"/>
  <c r="R293" i="1"/>
  <c r="Q293" i="1"/>
  <c r="O293" i="1"/>
  <c r="N293" i="1"/>
  <c r="S293" i="1" s="1"/>
  <c r="I293" i="1"/>
  <c r="H293" i="1"/>
  <c r="E293" i="1"/>
  <c r="D293" i="1"/>
  <c r="C293" i="1"/>
  <c r="AF292" i="1"/>
  <c r="L292" i="1" s="1"/>
  <c r="AE292" i="1"/>
  <c r="AD292" i="1"/>
  <c r="AC292" i="1"/>
  <c r="AB292" i="1"/>
  <c r="AA292" i="1"/>
  <c r="Z292" i="1"/>
  <c r="Y292" i="1"/>
  <c r="X292" i="1"/>
  <c r="M292" i="1" s="1"/>
  <c r="W292" i="1"/>
  <c r="T292" i="1"/>
  <c r="R292" i="1"/>
  <c r="Q292" i="1"/>
  <c r="O292" i="1"/>
  <c r="U292" i="1" s="1"/>
  <c r="N292" i="1"/>
  <c r="S292" i="1" s="1"/>
  <c r="I292" i="1"/>
  <c r="H292" i="1"/>
  <c r="E292" i="1"/>
  <c r="D292" i="1"/>
  <c r="C292" i="1"/>
  <c r="AF291" i="1"/>
  <c r="AE291" i="1"/>
  <c r="AD291" i="1"/>
  <c r="AC291" i="1"/>
  <c r="AB291" i="1"/>
  <c r="AA291" i="1"/>
  <c r="Z291" i="1"/>
  <c r="Y291" i="1"/>
  <c r="X291" i="1"/>
  <c r="M291" i="1" s="1"/>
  <c r="W291" i="1"/>
  <c r="T291" i="1"/>
  <c r="R291" i="1"/>
  <c r="Q291" i="1"/>
  <c r="O291" i="1"/>
  <c r="U291" i="1" s="1"/>
  <c r="N291" i="1"/>
  <c r="G291" i="1" s="1"/>
  <c r="I291" i="1"/>
  <c r="H291" i="1"/>
  <c r="E291" i="1"/>
  <c r="D291" i="1"/>
  <c r="C291" i="1"/>
  <c r="AF290" i="1"/>
  <c r="L290" i="1" s="1"/>
  <c r="AE290" i="1"/>
  <c r="AD290" i="1"/>
  <c r="AC290" i="1"/>
  <c r="AB290" i="1"/>
  <c r="AA290" i="1"/>
  <c r="Z290" i="1"/>
  <c r="Y290" i="1"/>
  <c r="X290" i="1"/>
  <c r="M290" i="1" s="1"/>
  <c r="W290" i="1"/>
  <c r="T290" i="1"/>
  <c r="R290" i="1"/>
  <c r="Q290" i="1"/>
  <c r="O290" i="1"/>
  <c r="U290" i="1" s="1"/>
  <c r="N290" i="1"/>
  <c r="S290" i="1" s="1"/>
  <c r="J290" i="1"/>
  <c r="I290" i="1"/>
  <c r="H290" i="1"/>
  <c r="G290" i="1"/>
  <c r="E290" i="1"/>
  <c r="D290" i="1"/>
  <c r="C290" i="1"/>
  <c r="AF289" i="1"/>
  <c r="K289" i="1" s="1"/>
  <c r="AE289" i="1"/>
  <c r="AD289" i="1"/>
  <c r="AC289" i="1"/>
  <c r="AB289" i="1"/>
  <c r="AA289" i="1"/>
  <c r="Z289" i="1"/>
  <c r="X289" i="1"/>
  <c r="M289" i="1" s="1"/>
  <c r="R289" i="1"/>
  <c r="Q289" i="1"/>
  <c r="O289" i="1"/>
  <c r="D289" i="1" s="1"/>
  <c r="N289" i="1"/>
  <c r="S289" i="1" s="1"/>
  <c r="L289" i="1"/>
  <c r="T289" i="1" s="1"/>
  <c r="I289" i="1"/>
  <c r="H289" i="1"/>
  <c r="E289" i="1"/>
  <c r="C289" i="1"/>
  <c r="AF288" i="1"/>
  <c r="L288" i="1" s="1"/>
  <c r="AE288" i="1"/>
  <c r="AD288" i="1"/>
  <c r="AC288" i="1"/>
  <c r="AB288" i="1"/>
  <c r="AA288" i="1"/>
  <c r="Z288" i="1"/>
  <c r="X288" i="1"/>
  <c r="M288" i="1" s="1"/>
  <c r="S288" i="1"/>
  <c r="R288" i="1"/>
  <c r="Q288" i="1"/>
  <c r="O288" i="1"/>
  <c r="D288" i="1" s="1"/>
  <c r="N288" i="1"/>
  <c r="K288" i="1"/>
  <c r="I288" i="1"/>
  <c r="H288" i="1"/>
  <c r="G288" i="1"/>
  <c r="E288" i="1"/>
  <c r="C288" i="1"/>
  <c r="AF287" i="1"/>
  <c r="J287" i="1" s="1"/>
  <c r="AE287" i="1"/>
  <c r="AD287" i="1"/>
  <c r="AC287" i="1"/>
  <c r="AB287" i="1"/>
  <c r="AA287" i="1"/>
  <c r="Z287" i="1"/>
  <c r="Y287" i="1"/>
  <c r="X287" i="1"/>
  <c r="W287" i="1"/>
  <c r="R287" i="1"/>
  <c r="Q287" i="1"/>
  <c r="P287" i="1"/>
  <c r="O287" i="1"/>
  <c r="U287" i="1" s="1"/>
  <c r="N287" i="1"/>
  <c r="G287" i="1" s="1"/>
  <c r="M287" i="1"/>
  <c r="I287" i="1"/>
  <c r="H287" i="1"/>
  <c r="E287" i="1"/>
  <c r="C287" i="1"/>
  <c r="AF286" i="1"/>
  <c r="L286" i="1" s="1"/>
  <c r="AE286" i="1"/>
  <c r="AD286" i="1"/>
  <c r="AC286" i="1"/>
  <c r="AB286" i="1"/>
  <c r="AA286" i="1"/>
  <c r="Z286" i="1"/>
  <c r="Y286" i="1"/>
  <c r="X286" i="1"/>
  <c r="M286" i="1" s="1"/>
  <c r="W286" i="1"/>
  <c r="T286" i="1"/>
  <c r="R286" i="1"/>
  <c r="Q286" i="1"/>
  <c r="O286" i="1"/>
  <c r="U286" i="1" s="1"/>
  <c r="N286" i="1"/>
  <c r="S286" i="1" s="1"/>
  <c r="J286" i="1"/>
  <c r="I286" i="1"/>
  <c r="H286" i="1"/>
  <c r="G286" i="1"/>
  <c r="E286" i="1"/>
  <c r="D286" i="1"/>
  <c r="C286" i="1"/>
  <c r="AF285" i="1"/>
  <c r="K285" i="1" s="1"/>
  <c r="AE285" i="1"/>
  <c r="AD285" i="1"/>
  <c r="AC285" i="1"/>
  <c r="AB285" i="1"/>
  <c r="AA285" i="1"/>
  <c r="Z285" i="1"/>
  <c r="Y285" i="1"/>
  <c r="X285" i="1"/>
  <c r="M285" i="1" s="1"/>
  <c r="W285" i="1"/>
  <c r="T285" i="1"/>
  <c r="R285" i="1"/>
  <c r="Q285" i="1"/>
  <c r="P285" i="1"/>
  <c r="O285" i="1"/>
  <c r="U285" i="1" s="1"/>
  <c r="N285" i="1"/>
  <c r="S285" i="1" s="1"/>
  <c r="L285" i="1"/>
  <c r="I285" i="1"/>
  <c r="H285" i="1"/>
  <c r="E285" i="1"/>
  <c r="D285" i="1"/>
  <c r="C285" i="1"/>
  <c r="AF284" i="1"/>
  <c r="K284" i="1" s="1"/>
  <c r="AE284" i="1"/>
  <c r="AD284" i="1"/>
  <c r="AC284" i="1"/>
  <c r="AB284" i="1"/>
  <c r="AA284" i="1"/>
  <c r="Z284" i="1"/>
  <c r="Y284" i="1"/>
  <c r="X284" i="1"/>
  <c r="M284" i="1" s="1"/>
  <c r="W284" i="1"/>
  <c r="R284" i="1"/>
  <c r="Q284" i="1"/>
  <c r="O284" i="1"/>
  <c r="D284" i="1" s="1"/>
  <c r="N284" i="1"/>
  <c r="S284" i="1" s="1"/>
  <c r="L284" i="1"/>
  <c r="T284" i="1" s="1"/>
  <c r="J284" i="1"/>
  <c r="I284" i="1"/>
  <c r="H284" i="1"/>
  <c r="E284" i="1"/>
  <c r="C284" i="1"/>
  <c r="AF283" i="1"/>
  <c r="J283" i="1" s="1"/>
  <c r="AE283" i="1"/>
  <c r="AD283" i="1"/>
  <c r="AC283" i="1"/>
  <c r="AB283" i="1"/>
  <c r="AA283" i="1"/>
  <c r="Z283" i="1"/>
  <c r="Y283" i="1"/>
  <c r="X283" i="1"/>
  <c r="M283" i="1" s="1"/>
  <c r="W283" i="1"/>
  <c r="U283" i="1"/>
  <c r="R283" i="1"/>
  <c r="Q283" i="1"/>
  <c r="O283" i="1"/>
  <c r="N283" i="1"/>
  <c r="G283" i="1" s="1"/>
  <c r="I283" i="1"/>
  <c r="H283" i="1"/>
  <c r="E283" i="1"/>
  <c r="D283" i="1"/>
  <c r="C283" i="1"/>
  <c r="AF282" i="1"/>
  <c r="L282" i="1" s="1"/>
  <c r="T282" i="1" s="1"/>
  <c r="AE282" i="1"/>
  <c r="AD282" i="1"/>
  <c r="AC282" i="1"/>
  <c r="AB282" i="1"/>
  <c r="AA282" i="1"/>
  <c r="Z282" i="1"/>
  <c r="Y282" i="1"/>
  <c r="X282" i="1"/>
  <c r="M282" i="1" s="1"/>
  <c r="W282" i="1"/>
  <c r="R282" i="1"/>
  <c r="Q282" i="1"/>
  <c r="O282" i="1"/>
  <c r="U282" i="1" s="1"/>
  <c r="N282" i="1"/>
  <c r="K282" i="1"/>
  <c r="I282" i="1"/>
  <c r="H282" i="1"/>
  <c r="E282" i="1"/>
  <c r="C282" i="1"/>
  <c r="AF281" i="1"/>
  <c r="K281" i="1" s="1"/>
  <c r="AE281" i="1"/>
  <c r="AD281" i="1"/>
  <c r="AC281" i="1"/>
  <c r="AB281" i="1"/>
  <c r="AA281" i="1"/>
  <c r="Z281" i="1"/>
  <c r="Y281" i="1"/>
  <c r="X281" i="1"/>
  <c r="M281" i="1" s="1"/>
  <c r="V281" i="1" s="1"/>
  <c r="W281" i="1"/>
  <c r="T281" i="1"/>
  <c r="R281" i="1"/>
  <c r="Q281" i="1"/>
  <c r="O281" i="1"/>
  <c r="U281" i="1" s="1"/>
  <c r="N281" i="1"/>
  <c r="S281" i="1" s="1"/>
  <c r="J281" i="1"/>
  <c r="I281" i="1"/>
  <c r="H281" i="1"/>
  <c r="G281" i="1"/>
  <c r="E281" i="1"/>
  <c r="D281" i="1"/>
  <c r="C281" i="1"/>
  <c r="AF280" i="1"/>
  <c r="AE280" i="1"/>
  <c r="AD280" i="1"/>
  <c r="AC280" i="1"/>
  <c r="AB280" i="1"/>
  <c r="AA280" i="1"/>
  <c r="Z280" i="1"/>
  <c r="Y280" i="1"/>
  <c r="X280" i="1"/>
  <c r="M280" i="1" s="1"/>
  <c r="W280" i="1"/>
  <c r="T280" i="1"/>
  <c r="R280" i="1"/>
  <c r="Q280" i="1"/>
  <c r="O280" i="1"/>
  <c r="U280" i="1" s="1"/>
  <c r="N280" i="1"/>
  <c r="S280" i="1" s="1"/>
  <c r="I280" i="1"/>
  <c r="H280" i="1"/>
  <c r="E280" i="1"/>
  <c r="D280" i="1"/>
  <c r="C280" i="1"/>
  <c r="AF279" i="1"/>
  <c r="J279" i="1" s="1"/>
  <c r="AE279" i="1"/>
  <c r="AD279" i="1"/>
  <c r="AC279" i="1"/>
  <c r="AB279" i="1"/>
  <c r="AA279" i="1"/>
  <c r="Z279" i="1"/>
  <c r="Y279" i="1"/>
  <c r="X279" i="1"/>
  <c r="M279" i="1" s="1"/>
  <c r="W279" i="1"/>
  <c r="T279" i="1"/>
  <c r="R279" i="1"/>
  <c r="Q279" i="1"/>
  <c r="O279" i="1"/>
  <c r="U279" i="1" s="1"/>
  <c r="N279" i="1"/>
  <c r="G279" i="1" s="1"/>
  <c r="I279" i="1"/>
  <c r="H279" i="1"/>
  <c r="E279" i="1"/>
  <c r="D279" i="1"/>
  <c r="C279" i="1"/>
  <c r="AF278" i="1"/>
  <c r="L278" i="1" s="1"/>
  <c r="AE278" i="1"/>
  <c r="AD278" i="1"/>
  <c r="AC278" i="1"/>
  <c r="AB278" i="1"/>
  <c r="AA278" i="1"/>
  <c r="Z278" i="1"/>
  <c r="Y278" i="1"/>
  <c r="X278" i="1"/>
  <c r="M278" i="1" s="1"/>
  <c r="W278" i="1"/>
  <c r="T278" i="1"/>
  <c r="R278" i="1"/>
  <c r="Q278" i="1"/>
  <c r="O278" i="1"/>
  <c r="U278" i="1" s="1"/>
  <c r="N278" i="1"/>
  <c r="S278" i="1" s="1"/>
  <c r="I278" i="1"/>
  <c r="H278" i="1"/>
  <c r="E278" i="1"/>
  <c r="D278" i="1"/>
  <c r="C278" i="1"/>
  <c r="AF277" i="1"/>
  <c r="K277" i="1" s="1"/>
  <c r="AE277" i="1"/>
  <c r="AD277" i="1"/>
  <c r="AC277" i="1"/>
  <c r="AB277" i="1"/>
  <c r="AA277" i="1"/>
  <c r="Z277" i="1"/>
  <c r="Y277" i="1"/>
  <c r="X277" i="1"/>
  <c r="M277" i="1" s="1"/>
  <c r="W277" i="1"/>
  <c r="R277" i="1"/>
  <c r="Q277" i="1"/>
  <c r="O277" i="1"/>
  <c r="N277" i="1"/>
  <c r="S277" i="1" s="1"/>
  <c r="I277" i="1"/>
  <c r="H277" i="1"/>
  <c r="E277" i="1"/>
  <c r="C277" i="1"/>
  <c r="AF276" i="1"/>
  <c r="AE276" i="1"/>
  <c r="AD276" i="1"/>
  <c r="AC276" i="1"/>
  <c r="AB276" i="1"/>
  <c r="AA276" i="1"/>
  <c r="Z276" i="1"/>
  <c r="Y276" i="1"/>
  <c r="X276" i="1"/>
  <c r="M276" i="1" s="1"/>
  <c r="W276" i="1"/>
  <c r="S276" i="1"/>
  <c r="R276" i="1"/>
  <c r="Q276" i="1"/>
  <c r="O276" i="1"/>
  <c r="D276" i="1" s="1"/>
  <c r="N276" i="1"/>
  <c r="K276" i="1"/>
  <c r="J276" i="1"/>
  <c r="I276" i="1"/>
  <c r="H276" i="1"/>
  <c r="G276" i="1"/>
  <c r="E276" i="1"/>
  <c r="C276" i="1"/>
  <c r="AF275" i="1"/>
  <c r="J275" i="1" s="1"/>
  <c r="AE275" i="1"/>
  <c r="AD275" i="1"/>
  <c r="AC275" i="1"/>
  <c r="AB275" i="1"/>
  <c r="AA275" i="1"/>
  <c r="Z275" i="1"/>
  <c r="Y275" i="1"/>
  <c r="X275" i="1"/>
  <c r="W275" i="1"/>
  <c r="R275" i="1"/>
  <c r="Q275" i="1"/>
  <c r="O275" i="1"/>
  <c r="D275" i="1" s="1"/>
  <c r="N275" i="1"/>
  <c r="G275" i="1" s="1"/>
  <c r="M275" i="1"/>
  <c r="I275" i="1"/>
  <c r="H275" i="1"/>
  <c r="E275" i="1"/>
  <c r="C275" i="1"/>
  <c r="AF274" i="1"/>
  <c r="L274" i="1" s="1"/>
  <c r="T274" i="1" s="1"/>
  <c r="AE274" i="1"/>
  <c r="AD274" i="1"/>
  <c r="AC274" i="1"/>
  <c r="AB274" i="1"/>
  <c r="AA274" i="1"/>
  <c r="Z274" i="1"/>
  <c r="Y274" i="1"/>
  <c r="X274" i="1"/>
  <c r="M274" i="1" s="1"/>
  <c r="W274" i="1"/>
  <c r="R274" i="1"/>
  <c r="Q274" i="1"/>
  <c r="O274" i="1"/>
  <c r="U274" i="1" s="1"/>
  <c r="N274" i="1"/>
  <c r="S274" i="1" s="1"/>
  <c r="I274" i="1"/>
  <c r="H274" i="1"/>
  <c r="G274" i="1"/>
  <c r="E274" i="1"/>
  <c r="C274" i="1"/>
  <c r="AF273" i="1"/>
  <c r="K273" i="1" s="1"/>
  <c r="AE273" i="1"/>
  <c r="AD273" i="1"/>
  <c r="AC273" i="1"/>
  <c r="AB273" i="1"/>
  <c r="AA273" i="1"/>
  <c r="Z273" i="1"/>
  <c r="Y273" i="1"/>
  <c r="X273" i="1"/>
  <c r="W273" i="1"/>
  <c r="R273" i="1"/>
  <c r="Q273" i="1"/>
  <c r="P273" i="1"/>
  <c r="O273" i="1"/>
  <c r="N273" i="1"/>
  <c r="S273" i="1" s="1"/>
  <c r="M273" i="1"/>
  <c r="J273" i="1"/>
  <c r="I273" i="1"/>
  <c r="H273" i="1"/>
  <c r="G273" i="1"/>
  <c r="E273" i="1"/>
  <c r="C273" i="1"/>
  <c r="AF272" i="1"/>
  <c r="AE272" i="1"/>
  <c r="AD272" i="1"/>
  <c r="AC272" i="1"/>
  <c r="AB272" i="1"/>
  <c r="AA272" i="1"/>
  <c r="Z272" i="1"/>
  <c r="Y272" i="1"/>
  <c r="X272" i="1"/>
  <c r="M272" i="1" s="1"/>
  <c r="W272" i="1"/>
  <c r="R272" i="1"/>
  <c r="Q272" i="1"/>
  <c r="P272" i="1"/>
  <c r="O272" i="1"/>
  <c r="D272" i="1" s="1"/>
  <c r="N272" i="1"/>
  <c r="S272" i="1" s="1"/>
  <c r="L272" i="1"/>
  <c r="T272" i="1" s="1"/>
  <c r="K272" i="1"/>
  <c r="J272" i="1"/>
  <c r="I272" i="1"/>
  <c r="H272" i="1"/>
  <c r="G272" i="1"/>
  <c r="E272" i="1"/>
  <c r="C272" i="1"/>
  <c r="AF271" i="1"/>
  <c r="J271" i="1" s="1"/>
  <c r="AE271" i="1"/>
  <c r="AD271" i="1"/>
  <c r="AC271" i="1"/>
  <c r="AB271" i="1"/>
  <c r="AA271" i="1"/>
  <c r="Z271" i="1"/>
  <c r="Y271" i="1"/>
  <c r="X271" i="1"/>
  <c r="M271" i="1" s="1"/>
  <c r="W271" i="1"/>
  <c r="T271" i="1"/>
  <c r="R271" i="1"/>
  <c r="Q271" i="1"/>
  <c r="O271" i="1"/>
  <c r="U271" i="1" s="1"/>
  <c r="N271" i="1"/>
  <c r="G271" i="1" s="1"/>
  <c r="I271" i="1"/>
  <c r="H271" i="1"/>
  <c r="E271" i="1"/>
  <c r="D271" i="1"/>
  <c r="C271" i="1"/>
  <c r="AF270" i="1"/>
  <c r="L270" i="1" s="1"/>
  <c r="AE270" i="1"/>
  <c r="AD270" i="1"/>
  <c r="AC270" i="1"/>
  <c r="AB270" i="1"/>
  <c r="AA270" i="1"/>
  <c r="Z270" i="1"/>
  <c r="Y270" i="1"/>
  <c r="X270" i="1"/>
  <c r="M270" i="1" s="1"/>
  <c r="W270" i="1"/>
  <c r="V270" i="1"/>
  <c r="T270" i="1"/>
  <c r="R270" i="1"/>
  <c r="Q270" i="1"/>
  <c r="O270" i="1"/>
  <c r="U270" i="1" s="1"/>
  <c r="N270" i="1"/>
  <c r="S270" i="1" s="1"/>
  <c r="I270" i="1"/>
  <c r="H270" i="1"/>
  <c r="E270" i="1"/>
  <c r="D270" i="1"/>
  <c r="C270" i="1"/>
  <c r="AF269" i="1"/>
  <c r="K269" i="1" s="1"/>
  <c r="AE269" i="1"/>
  <c r="AD269" i="1"/>
  <c r="AC269" i="1"/>
  <c r="AB269" i="1"/>
  <c r="AA269" i="1"/>
  <c r="Z269" i="1"/>
  <c r="Y269" i="1"/>
  <c r="X269" i="1"/>
  <c r="M269" i="1" s="1"/>
  <c r="V269" i="1" s="1"/>
  <c r="W269" i="1"/>
  <c r="U269" i="1"/>
  <c r="R269" i="1"/>
  <c r="Q269" i="1"/>
  <c r="O269" i="1"/>
  <c r="N269" i="1"/>
  <c r="S269" i="1" s="1"/>
  <c r="J269" i="1"/>
  <c r="I269" i="1"/>
  <c r="H269" i="1"/>
  <c r="G269" i="1"/>
  <c r="E269" i="1"/>
  <c r="D269" i="1"/>
  <c r="C269" i="1"/>
  <c r="AF268" i="1"/>
  <c r="AE268" i="1"/>
  <c r="AD268" i="1"/>
  <c r="AC268" i="1"/>
  <c r="AB268" i="1"/>
  <c r="AA268" i="1"/>
  <c r="Z268" i="1"/>
  <c r="Y268" i="1"/>
  <c r="X268" i="1"/>
  <c r="M268" i="1" s="1"/>
  <c r="W268" i="1"/>
  <c r="R268" i="1"/>
  <c r="Q268" i="1"/>
  <c r="P268" i="1"/>
  <c r="O268" i="1"/>
  <c r="U268" i="1" s="1"/>
  <c r="N268" i="1"/>
  <c r="G268" i="1" s="1"/>
  <c r="L268" i="1"/>
  <c r="T268" i="1" s="1"/>
  <c r="K268" i="1"/>
  <c r="J268" i="1"/>
  <c r="I268" i="1"/>
  <c r="H268" i="1"/>
  <c r="E268" i="1"/>
  <c r="C268" i="1"/>
  <c r="AF267" i="1"/>
  <c r="P267" i="1" s="1"/>
  <c r="AE267" i="1"/>
  <c r="AD267" i="1"/>
  <c r="AC267" i="1"/>
  <c r="AB267" i="1"/>
  <c r="AA267" i="1"/>
  <c r="Z267" i="1"/>
  <c r="Y267" i="1"/>
  <c r="X267" i="1"/>
  <c r="W267" i="1"/>
  <c r="R267" i="1"/>
  <c r="Q267" i="1"/>
  <c r="O267" i="1"/>
  <c r="N267" i="1"/>
  <c r="S267" i="1" s="1"/>
  <c r="M267" i="1"/>
  <c r="F267" i="1" s="1"/>
  <c r="J267" i="1"/>
  <c r="I267" i="1"/>
  <c r="H267" i="1"/>
  <c r="G267" i="1"/>
  <c r="E267" i="1"/>
  <c r="D267" i="1"/>
  <c r="C267" i="1"/>
  <c r="AF266" i="1"/>
  <c r="AE266" i="1"/>
  <c r="AD266" i="1"/>
  <c r="AC266" i="1"/>
  <c r="AB266" i="1"/>
  <c r="AA266" i="1"/>
  <c r="Z266" i="1"/>
  <c r="Y266" i="1"/>
  <c r="X266" i="1"/>
  <c r="M266" i="1" s="1"/>
  <c r="F266" i="1" s="1"/>
  <c r="W266" i="1"/>
  <c r="T266" i="1"/>
  <c r="R266" i="1"/>
  <c r="Q266" i="1"/>
  <c r="O266" i="1"/>
  <c r="U266" i="1" s="1"/>
  <c r="N266" i="1"/>
  <c r="G266" i="1" s="1"/>
  <c r="I266" i="1"/>
  <c r="H266" i="1"/>
  <c r="E266" i="1"/>
  <c r="D266" i="1"/>
  <c r="C266" i="1"/>
  <c r="AF265" i="1"/>
  <c r="AE265" i="1"/>
  <c r="AD265" i="1"/>
  <c r="AC265" i="1"/>
  <c r="AB265" i="1"/>
  <c r="AA265" i="1"/>
  <c r="Z265" i="1"/>
  <c r="Y265" i="1"/>
  <c r="X265" i="1"/>
  <c r="M265" i="1" s="1"/>
  <c r="W265" i="1"/>
  <c r="R265" i="1"/>
  <c r="Q265" i="1"/>
  <c r="O265" i="1"/>
  <c r="U265" i="1" s="1"/>
  <c r="N265" i="1"/>
  <c r="S265" i="1" s="1"/>
  <c r="J265" i="1"/>
  <c r="I265" i="1"/>
  <c r="H265" i="1"/>
  <c r="G265" i="1"/>
  <c r="E265" i="1"/>
  <c r="C265" i="1"/>
  <c r="AF264" i="1"/>
  <c r="P264" i="1" s="1"/>
  <c r="AE264" i="1"/>
  <c r="AD264" i="1"/>
  <c r="AC264" i="1"/>
  <c r="AB264" i="1"/>
  <c r="AA264" i="1"/>
  <c r="Z264" i="1"/>
  <c r="Y264" i="1"/>
  <c r="X264" i="1"/>
  <c r="W264" i="1"/>
  <c r="R264" i="1"/>
  <c r="Q264" i="1"/>
  <c r="O264" i="1"/>
  <c r="D264" i="1" s="1"/>
  <c r="N264" i="1"/>
  <c r="S264" i="1" s="1"/>
  <c r="M264" i="1"/>
  <c r="F264" i="1" s="1"/>
  <c r="J264" i="1"/>
  <c r="I264" i="1"/>
  <c r="H264" i="1"/>
  <c r="G264" i="1"/>
  <c r="E264" i="1"/>
  <c r="C264" i="1"/>
  <c r="AF263" i="1"/>
  <c r="K263" i="1" s="1"/>
  <c r="AE263" i="1"/>
  <c r="AD263" i="1"/>
  <c r="AC263" i="1"/>
  <c r="AB263" i="1"/>
  <c r="AA263" i="1"/>
  <c r="Z263" i="1"/>
  <c r="Y263" i="1"/>
  <c r="X263" i="1"/>
  <c r="W263" i="1"/>
  <c r="R263" i="1"/>
  <c r="Q263" i="1"/>
  <c r="P263" i="1"/>
  <c r="O263" i="1"/>
  <c r="D263" i="1" s="1"/>
  <c r="N263" i="1"/>
  <c r="G263" i="1" s="1"/>
  <c r="M263" i="1"/>
  <c r="L263" i="1"/>
  <c r="V263" i="1" s="1"/>
  <c r="J263" i="1"/>
  <c r="I263" i="1"/>
  <c r="H263" i="1"/>
  <c r="E263" i="1"/>
  <c r="C263" i="1"/>
  <c r="AF262" i="1"/>
  <c r="AE262" i="1"/>
  <c r="AD262" i="1"/>
  <c r="AC262" i="1"/>
  <c r="AB262" i="1"/>
  <c r="AA262" i="1"/>
  <c r="Z262" i="1"/>
  <c r="Y262" i="1"/>
  <c r="X262" i="1"/>
  <c r="M262" i="1" s="1"/>
  <c r="W262" i="1"/>
  <c r="S262" i="1"/>
  <c r="R262" i="1"/>
  <c r="Q262" i="1"/>
  <c r="O262" i="1"/>
  <c r="U262" i="1" s="1"/>
  <c r="N262" i="1"/>
  <c r="I262" i="1"/>
  <c r="H262" i="1"/>
  <c r="G262" i="1"/>
  <c r="E262" i="1"/>
  <c r="C262" i="1"/>
  <c r="AF261" i="1"/>
  <c r="AE261" i="1"/>
  <c r="AD261" i="1"/>
  <c r="AC261" i="1"/>
  <c r="AB261" i="1"/>
  <c r="AA261" i="1"/>
  <c r="Z261" i="1"/>
  <c r="Y261" i="1"/>
  <c r="X261" i="1"/>
  <c r="M261" i="1" s="1"/>
  <c r="W261" i="1"/>
  <c r="R261" i="1"/>
  <c r="Q261" i="1"/>
  <c r="O261" i="1"/>
  <c r="U261" i="1" s="1"/>
  <c r="N261" i="1"/>
  <c r="S261" i="1" s="1"/>
  <c r="I261" i="1"/>
  <c r="H261" i="1"/>
  <c r="E261" i="1"/>
  <c r="C261" i="1"/>
  <c r="AF260" i="1"/>
  <c r="K260" i="1" s="1"/>
  <c r="AE260" i="1"/>
  <c r="AD260" i="1"/>
  <c r="AC260" i="1"/>
  <c r="AB260" i="1"/>
  <c r="AA260" i="1"/>
  <c r="Z260" i="1"/>
  <c r="Y260" i="1"/>
  <c r="X260" i="1"/>
  <c r="M260" i="1" s="1"/>
  <c r="W260" i="1"/>
  <c r="R260" i="1"/>
  <c r="Q260" i="1"/>
  <c r="O260" i="1"/>
  <c r="N260" i="1"/>
  <c r="S260" i="1" s="1"/>
  <c r="I260" i="1"/>
  <c r="H260" i="1"/>
  <c r="E260" i="1"/>
  <c r="C260" i="1"/>
  <c r="AF259" i="1"/>
  <c r="K259" i="1" s="1"/>
  <c r="AE259" i="1"/>
  <c r="AD259" i="1"/>
  <c r="AC259" i="1"/>
  <c r="AB259" i="1"/>
  <c r="AA259" i="1"/>
  <c r="Z259" i="1"/>
  <c r="Y259" i="1"/>
  <c r="X259" i="1"/>
  <c r="M259" i="1" s="1"/>
  <c r="W259" i="1"/>
  <c r="T259" i="1"/>
  <c r="R259" i="1"/>
  <c r="Q259" i="1"/>
  <c r="P259" i="1"/>
  <c r="O259" i="1"/>
  <c r="U259" i="1" s="1"/>
  <c r="N259" i="1"/>
  <c r="S259" i="1" s="1"/>
  <c r="J259" i="1"/>
  <c r="I259" i="1"/>
  <c r="H259" i="1"/>
  <c r="G259" i="1"/>
  <c r="E259" i="1"/>
  <c r="D259" i="1"/>
  <c r="C259" i="1"/>
  <c r="AF258" i="1"/>
  <c r="L258" i="1" s="1"/>
  <c r="AE258" i="1"/>
  <c r="AD258" i="1"/>
  <c r="AC258" i="1"/>
  <c r="AB258" i="1"/>
  <c r="AA258" i="1"/>
  <c r="Z258" i="1"/>
  <c r="X258" i="1"/>
  <c r="M258" i="1" s="1"/>
  <c r="S258" i="1"/>
  <c r="R258" i="1"/>
  <c r="Q258" i="1"/>
  <c r="P258" i="1"/>
  <c r="O258" i="1"/>
  <c r="N258" i="1"/>
  <c r="G258" i="1" s="1"/>
  <c r="I258" i="1"/>
  <c r="H258" i="1"/>
  <c r="E258" i="1"/>
  <c r="C258" i="1"/>
  <c r="AF257" i="1"/>
  <c r="AE257" i="1"/>
  <c r="AD257" i="1"/>
  <c r="AC257" i="1"/>
  <c r="AB257" i="1"/>
  <c r="AA257" i="1"/>
  <c r="Z257" i="1"/>
  <c r="Y257" i="1"/>
  <c r="X257" i="1"/>
  <c r="M257" i="1" s="1"/>
  <c r="W257" i="1"/>
  <c r="T257" i="1"/>
  <c r="R257" i="1"/>
  <c r="Q257" i="1"/>
  <c r="O257" i="1"/>
  <c r="U257" i="1" s="1"/>
  <c r="N257" i="1"/>
  <c r="S257" i="1" s="1"/>
  <c r="I257" i="1"/>
  <c r="H257" i="1"/>
  <c r="E257" i="1"/>
  <c r="D257" i="1"/>
  <c r="C257" i="1"/>
  <c r="AF256" i="1"/>
  <c r="K256" i="1" s="1"/>
  <c r="AE256" i="1"/>
  <c r="AD256" i="1"/>
  <c r="AC256" i="1"/>
  <c r="AB256" i="1"/>
  <c r="AA256" i="1"/>
  <c r="Z256" i="1"/>
  <c r="Y256" i="1"/>
  <c r="X256" i="1"/>
  <c r="M256" i="1" s="1"/>
  <c r="W256" i="1"/>
  <c r="T256" i="1"/>
  <c r="R256" i="1"/>
  <c r="Q256" i="1"/>
  <c r="O256" i="1"/>
  <c r="U256" i="1" s="1"/>
  <c r="N256" i="1"/>
  <c r="S256" i="1" s="1"/>
  <c r="L256" i="1"/>
  <c r="I256" i="1"/>
  <c r="H256" i="1"/>
  <c r="E256" i="1"/>
  <c r="D256" i="1"/>
  <c r="C256" i="1"/>
  <c r="AF255" i="1"/>
  <c r="AE255" i="1"/>
  <c r="AD255" i="1"/>
  <c r="AC255" i="1"/>
  <c r="AB255" i="1"/>
  <c r="AA255" i="1"/>
  <c r="Z255" i="1"/>
  <c r="Y255" i="1"/>
  <c r="X255" i="1"/>
  <c r="W255" i="1"/>
  <c r="R255" i="1"/>
  <c r="Q255" i="1"/>
  <c r="P255" i="1"/>
  <c r="O255" i="1"/>
  <c r="N255" i="1"/>
  <c r="G255" i="1" s="1"/>
  <c r="M255" i="1"/>
  <c r="L255" i="1"/>
  <c r="V255" i="1" s="1"/>
  <c r="K255" i="1"/>
  <c r="J255" i="1"/>
  <c r="I255" i="1"/>
  <c r="H255" i="1"/>
  <c r="E255" i="1"/>
  <c r="C255" i="1"/>
  <c r="AF254" i="1"/>
  <c r="AE254" i="1"/>
  <c r="AD254" i="1"/>
  <c r="AC254" i="1"/>
  <c r="AB254" i="1"/>
  <c r="AA254" i="1"/>
  <c r="Z254" i="1"/>
  <c r="Y254" i="1"/>
  <c r="X254" i="1"/>
  <c r="M254" i="1" s="1"/>
  <c r="W254" i="1"/>
  <c r="R254" i="1"/>
  <c r="Q254" i="1"/>
  <c r="O254" i="1"/>
  <c r="N254" i="1"/>
  <c r="S254" i="1" s="1"/>
  <c r="I254" i="1"/>
  <c r="H254" i="1"/>
  <c r="E254" i="1"/>
  <c r="C254" i="1"/>
  <c r="AF253" i="1"/>
  <c r="L253" i="1" s="1"/>
  <c r="T253" i="1" s="1"/>
  <c r="AE253" i="1"/>
  <c r="AD253" i="1"/>
  <c r="AC253" i="1"/>
  <c r="AB253" i="1"/>
  <c r="AA253" i="1"/>
  <c r="Z253" i="1"/>
  <c r="Y253" i="1"/>
  <c r="X253" i="1"/>
  <c r="M253" i="1" s="1"/>
  <c r="W253" i="1"/>
  <c r="R253" i="1"/>
  <c r="Q253" i="1"/>
  <c r="O253" i="1"/>
  <c r="U253" i="1" s="1"/>
  <c r="N253" i="1"/>
  <c r="S253" i="1" s="1"/>
  <c r="I253" i="1"/>
  <c r="H253" i="1"/>
  <c r="E253" i="1"/>
  <c r="C253" i="1"/>
  <c r="AF252" i="1"/>
  <c r="K252" i="1" s="1"/>
  <c r="AE252" i="1"/>
  <c r="AD252" i="1"/>
  <c r="AC252" i="1"/>
  <c r="AB252" i="1"/>
  <c r="AA252" i="1"/>
  <c r="Z252" i="1"/>
  <c r="Y252" i="1"/>
  <c r="X252" i="1"/>
  <c r="M252" i="1" s="1"/>
  <c r="W252" i="1"/>
  <c r="R252" i="1"/>
  <c r="Q252" i="1"/>
  <c r="P252" i="1"/>
  <c r="O252" i="1"/>
  <c r="U252" i="1" s="1"/>
  <c r="N252" i="1"/>
  <c r="S252" i="1" s="1"/>
  <c r="L252" i="1"/>
  <c r="T252" i="1" s="1"/>
  <c r="I252" i="1"/>
  <c r="H252" i="1"/>
  <c r="E252" i="1"/>
  <c r="C252" i="1"/>
  <c r="AF251" i="1"/>
  <c r="J251" i="1" s="1"/>
  <c r="AE251" i="1"/>
  <c r="AD251" i="1"/>
  <c r="AC251" i="1"/>
  <c r="AB251" i="1"/>
  <c r="AA251" i="1"/>
  <c r="Z251" i="1"/>
  <c r="Y251" i="1"/>
  <c r="X251" i="1"/>
  <c r="M251" i="1" s="1"/>
  <c r="F251" i="1" s="1"/>
  <c r="W251" i="1"/>
  <c r="T251" i="1"/>
  <c r="R251" i="1"/>
  <c r="Q251" i="1"/>
  <c r="O251" i="1"/>
  <c r="U251" i="1" s="1"/>
  <c r="N251" i="1"/>
  <c r="G251" i="1" s="1"/>
  <c r="I251" i="1"/>
  <c r="H251" i="1"/>
  <c r="E251" i="1"/>
  <c r="D251" i="1"/>
  <c r="C251" i="1"/>
  <c r="AF250" i="1"/>
  <c r="L250" i="1" s="1"/>
  <c r="AE250" i="1"/>
  <c r="AD250" i="1"/>
  <c r="AC250" i="1"/>
  <c r="AB250" i="1"/>
  <c r="AA250" i="1"/>
  <c r="Z250" i="1"/>
  <c r="Y250" i="1"/>
  <c r="X250" i="1"/>
  <c r="M250" i="1" s="1"/>
  <c r="W250" i="1"/>
  <c r="T250" i="1"/>
  <c r="R250" i="1"/>
  <c r="Q250" i="1"/>
  <c r="O250" i="1"/>
  <c r="U250" i="1" s="1"/>
  <c r="N250" i="1"/>
  <c r="S250" i="1" s="1"/>
  <c r="J250" i="1"/>
  <c r="I250" i="1"/>
  <c r="H250" i="1"/>
  <c r="G250" i="1"/>
  <c r="E250" i="1"/>
  <c r="D250" i="1"/>
  <c r="C250" i="1"/>
  <c r="AF249" i="1"/>
  <c r="AE249" i="1"/>
  <c r="AD249" i="1"/>
  <c r="AC249" i="1"/>
  <c r="AB249" i="1"/>
  <c r="AA249" i="1"/>
  <c r="Z249" i="1"/>
  <c r="Y249" i="1"/>
  <c r="X249" i="1"/>
  <c r="M249" i="1" s="1"/>
  <c r="W249" i="1"/>
  <c r="T249" i="1"/>
  <c r="R249" i="1"/>
  <c r="Q249" i="1"/>
  <c r="O249" i="1"/>
  <c r="U249" i="1" s="1"/>
  <c r="N249" i="1"/>
  <c r="S249" i="1" s="1"/>
  <c r="I249" i="1"/>
  <c r="H249" i="1"/>
  <c r="E249" i="1"/>
  <c r="D249" i="1"/>
  <c r="C249" i="1"/>
  <c r="AF248" i="1"/>
  <c r="K248" i="1" s="1"/>
  <c r="AE248" i="1"/>
  <c r="AD248" i="1"/>
  <c r="AC248" i="1"/>
  <c r="AB248" i="1"/>
  <c r="AA248" i="1"/>
  <c r="Z248" i="1"/>
  <c r="Y248" i="1"/>
  <c r="X248" i="1"/>
  <c r="M248" i="1" s="1"/>
  <c r="W248" i="1"/>
  <c r="T248" i="1"/>
  <c r="R248" i="1"/>
  <c r="Q248" i="1"/>
  <c r="O248" i="1"/>
  <c r="U248" i="1" s="1"/>
  <c r="N248" i="1"/>
  <c r="S248" i="1" s="1"/>
  <c r="I248" i="1"/>
  <c r="H248" i="1"/>
  <c r="E248" i="1"/>
  <c r="D248" i="1"/>
  <c r="C248" i="1"/>
  <c r="AF247" i="1"/>
  <c r="P247" i="1" s="1"/>
  <c r="AE247" i="1"/>
  <c r="AD247" i="1"/>
  <c r="AC247" i="1"/>
  <c r="AB247" i="1"/>
  <c r="AA247" i="1"/>
  <c r="Z247" i="1"/>
  <c r="Y247" i="1"/>
  <c r="X247" i="1"/>
  <c r="W247" i="1"/>
  <c r="U247" i="1"/>
  <c r="R247" i="1"/>
  <c r="Q247" i="1"/>
  <c r="O247" i="1"/>
  <c r="N247" i="1"/>
  <c r="G247" i="1" s="1"/>
  <c r="M247" i="1"/>
  <c r="F247" i="1" s="1"/>
  <c r="L247" i="1"/>
  <c r="I247" i="1"/>
  <c r="H247" i="1"/>
  <c r="E247" i="1"/>
  <c r="D247" i="1"/>
  <c r="C247" i="1"/>
  <c r="AF246" i="1"/>
  <c r="AE246" i="1"/>
  <c r="AD246" i="1"/>
  <c r="AC246" i="1"/>
  <c r="AB246" i="1"/>
  <c r="AA246" i="1"/>
  <c r="Z246" i="1"/>
  <c r="Y246" i="1"/>
  <c r="X246" i="1"/>
  <c r="M246" i="1" s="1"/>
  <c r="W246" i="1"/>
  <c r="R246" i="1"/>
  <c r="Q246" i="1"/>
  <c r="O246" i="1"/>
  <c r="U246" i="1" s="1"/>
  <c r="N246" i="1"/>
  <c r="G246" i="1" s="1"/>
  <c r="I246" i="1"/>
  <c r="H246" i="1"/>
  <c r="E246" i="1"/>
  <c r="C246" i="1"/>
  <c r="AF245" i="1"/>
  <c r="L245" i="1" s="1"/>
  <c r="T245" i="1" s="1"/>
  <c r="AE245" i="1"/>
  <c r="AD245" i="1"/>
  <c r="AC245" i="1"/>
  <c r="AB245" i="1"/>
  <c r="AA245" i="1"/>
  <c r="Z245" i="1"/>
  <c r="Y245" i="1"/>
  <c r="X245" i="1"/>
  <c r="M245" i="1" s="1"/>
  <c r="W245" i="1"/>
  <c r="R245" i="1"/>
  <c r="Q245" i="1"/>
  <c r="O245" i="1"/>
  <c r="U245" i="1" s="1"/>
  <c r="N245" i="1"/>
  <c r="S245" i="1" s="1"/>
  <c r="I245" i="1"/>
  <c r="H245" i="1"/>
  <c r="E245" i="1"/>
  <c r="C245" i="1"/>
  <c r="AF244" i="1"/>
  <c r="K244" i="1" s="1"/>
  <c r="AE244" i="1"/>
  <c r="AD244" i="1"/>
  <c r="AC244" i="1"/>
  <c r="AB244" i="1"/>
  <c r="AA244" i="1"/>
  <c r="Z244" i="1"/>
  <c r="Y244" i="1"/>
  <c r="X244" i="1"/>
  <c r="M244" i="1" s="1"/>
  <c r="W244" i="1"/>
  <c r="R244" i="1"/>
  <c r="Q244" i="1"/>
  <c r="P244" i="1"/>
  <c r="O244" i="1"/>
  <c r="U244" i="1" s="1"/>
  <c r="N244" i="1"/>
  <c r="S244" i="1" s="1"/>
  <c r="L244" i="1"/>
  <c r="T244" i="1" s="1"/>
  <c r="I244" i="1"/>
  <c r="H244" i="1"/>
  <c r="E244" i="1"/>
  <c r="D244" i="1"/>
  <c r="C244" i="1"/>
  <c r="AF243" i="1"/>
  <c r="K243" i="1" s="1"/>
  <c r="AE243" i="1"/>
  <c r="AD243" i="1"/>
  <c r="AC243" i="1"/>
  <c r="AB243" i="1"/>
  <c r="AA243" i="1"/>
  <c r="Z243" i="1"/>
  <c r="Y243" i="1"/>
  <c r="X243" i="1"/>
  <c r="M243" i="1" s="1"/>
  <c r="F243" i="1" s="1"/>
  <c r="W243" i="1"/>
  <c r="T243" i="1"/>
  <c r="R243" i="1"/>
  <c r="Q243" i="1"/>
  <c r="O243" i="1"/>
  <c r="U243" i="1" s="1"/>
  <c r="N243" i="1"/>
  <c r="G243" i="1" s="1"/>
  <c r="I243" i="1"/>
  <c r="H243" i="1"/>
  <c r="E243" i="1"/>
  <c r="D243" i="1"/>
  <c r="C243" i="1"/>
  <c r="AF242" i="1"/>
  <c r="L242" i="1" s="1"/>
  <c r="AE242" i="1"/>
  <c r="AD242" i="1"/>
  <c r="AC242" i="1"/>
  <c r="AB242" i="1"/>
  <c r="AA242" i="1"/>
  <c r="Z242" i="1"/>
  <c r="Y242" i="1"/>
  <c r="X242" i="1"/>
  <c r="M242" i="1" s="1"/>
  <c r="W242" i="1"/>
  <c r="T242" i="1"/>
  <c r="S242" i="1"/>
  <c r="R242" i="1"/>
  <c r="Q242" i="1"/>
  <c r="P242" i="1"/>
  <c r="O242" i="1"/>
  <c r="U242" i="1" s="1"/>
  <c r="N242" i="1"/>
  <c r="J242" i="1"/>
  <c r="I242" i="1"/>
  <c r="H242" i="1"/>
  <c r="G242" i="1"/>
  <c r="E242" i="1"/>
  <c r="D242" i="1"/>
  <c r="C242" i="1"/>
  <c r="AF241" i="1"/>
  <c r="L241" i="1" s="1"/>
  <c r="T241" i="1" s="1"/>
  <c r="AE241" i="1"/>
  <c r="AD241" i="1"/>
  <c r="AC241" i="1"/>
  <c r="AB241" i="1"/>
  <c r="AA241" i="1"/>
  <c r="Z241" i="1"/>
  <c r="Y241" i="1"/>
  <c r="X241" i="1"/>
  <c r="M241" i="1" s="1"/>
  <c r="W241" i="1"/>
  <c r="R241" i="1"/>
  <c r="Q241" i="1"/>
  <c r="O241" i="1"/>
  <c r="U241" i="1" s="1"/>
  <c r="N241" i="1"/>
  <c r="S241" i="1" s="1"/>
  <c r="J241" i="1"/>
  <c r="I241" i="1"/>
  <c r="H241" i="1"/>
  <c r="G241" i="1"/>
  <c r="E241" i="1"/>
  <c r="C241" i="1"/>
  <c r="AF240" i="1"/>
  <c r="K240" i="1" s="1"/>
  <c r="AE240" i="1"/>
  <c r="AD240" i="1"/>
  <c r="AC240" i="1"/>
  <c r="AB240" i="1"/>
  <c r="AA240" i="1"/>
  <c r="Z240" i="1"/>
  <c r="Y240" i="1"/>
  <c r="X240" i="1"/>
  <c r="M240" i="1" s="1"/>
  <c r="W240" i="1"/>
  <c r="R240" i="1"/>
  <c r="Q240" i="1"/>
  <c r="O240" i="1"/>
  <c r="U240" i="1" s="1"/>
  <c r="N240" i="1"/>
  <c r="S240" i="1" s="1"/>
  <c r="L240" i="1"/>
  <c r="T240" i="1" s="1"/>
  <c r="I240" i="1"/>
  <c r="H240" i="1"/>
  <c r="E240" i="1"/>
  <c r="D240" i="1"/>
  <c r="C240" i="1"/>
  <c r="AF239" i="1"/>
  <c r="AE239" i="1"/>
  <c r="AD239" i="1"/>
  <c r="AC239" i="1"/>
  <c r="AB239" i="1"/>
  <c r="AA239" i="1"/>
  <c r="Z239" i="1"/>
  <c r="Y239" i="1"/>
  <c r="X239" i="1"/>
  <c r="W239" i="1"/>
  <c r="U239" i="1"/>
  <c r="R239" i="1"/>
  <c r="Q239" i="1"/>
  <c r="P239" i="1"/>
  <c r="O239" i="1"/>
  <c r="N239" i="1"/>
  <c r="G239" i="1" s="1"/>
  <c r="M239" i="1"/>
  <c r="L239" i="1"/>
  <c r="V239" i="1" s="1"/>
  <c r="K239" i="1"/>
  <c r="J239" i="1"/>
  <c r="I239" i="1"/>
  <c r="H239" i="1"/>
  <c r="E239" i="1"/>
  <c r="D239" i="1"/>
  <c r="C239" i="1"/>
  <c r="AF238" i="1"/>
  <c r="AE238" i="1"/>
  <c r="AD238" i="1"/>
  <c r="AC238" i="1"/>
  <c r="AB238" i="1"/>
  <c r="AA238" i="1"/>
  <c r="Z238" i="1"/>
  <c r="Y238" i="1"/>
  <c r="X238" i="1"/>
  <c r="M238" i="1" s="1"/>
  <c r="W238" i="1"/>
  <c r="T238" i="1"/>
  <c r="R238" i="1"/>
  <c r="Q238" i="1"/>
  <c r="O238" i="1"/>
  <c r="U238" i="1" s="1"/>
  <c r="N238" i="1"/>
  <c r="G238" i="1" s="1"/>
  <c r="I238" i="1"/>
  <c r="H238" i="1"/>
  <c r="E238" i="1"/>
  <c r="D238" i="1"/>
  <c r="C238" i="1"/>
  <c r="AF237" i="1"/>
  <c r="L237" i="1" s="1"/>
  <c r="AE237" i="1"/>
  <c r="AD237" i="1"/>
  <c r="AC237" i="1"/>
  <c r="AB237" i="1"/>
  <c r="AA237" i="1"/>
  <c r="Z237" i="1"/>
  <c r="Y237" i="1"/>
  <c r="X237" i="1"/>
  <c r="M237" i="1" s="1"/>
  <c r="W237" i="1"/>
  <c r="T237" i="1"/>
  <c r="R237" i="1"/>
  <c r="Q237" i="1"/>
  <c r="O237" i="1"/>
  <c r="U237" i="1" s="1"/>
  <c r="N237" i="1"/>
  <c r="S237" i="1" s="1"/>
  <c r="I237" i="1"/>
  <c r="H237" i="1"/>
  <c r="E237" i="1"/>
  <c r="D237" i="1"/>
  <c r="C237" i="1"/>
  <c r="AF236" i="1"/>
  <c r="AE236" i="1"/>
  <c r="AD236" i="1"/>
  <c r="AC236" i="1"/>
  <c r="AB236" i="1"/>
  <c r="AA236" i="1"/>
  <c r="Z236" i="1"/>
  <c r="Y236" i="1"/>
  <c r="X236" i="1"/>
  <c r="M236" i="1" s="1"/>
  <c r="W236" i="1"/>
  <c r="R236" i="1"/>
  <c r="Q236" i="1"/>
  <c r="O236" i="1"/>
  <c r="U236" i="1" s="1"/>
  <c r="N236" i="1"/>
  <c r="S236" i="1" s="1"/>
  <c r="I236" i="1"/>
  <c r="H236" i="1"/>
  <c r="E236" i="1"/>
  <c r="D236" i="1"/>
  <c r="C236" i="1"/>
  <c r="AF235" i="1"/>
  <c r="K235" i="1" s="1"/>
  <c r="AE235" i="1"/>
  <c r="AD235" i="1"/>
  <c r="AC235" i="1"/>
  <c r="AB235" i="1"/>
  <c r="AA235" i="1"/>
  <c r="Z235" i="1"/>
  <c r="Y235" i="1"/>
  <c r="X235" i="1"/>
  <c r="M235" i="1" s="1"/>
  <c r="F235" i="1" s="1"/>
  <c r="W235" i="1"/>
  <c r="R235" i="1"/>
  <c r="Q235" i="1"/>
  <c r="O235" i="1"/>
  <c r="U235" i="1" s="1"/>
  <c r="N235" i="1"/>
  <c r="G235" i="1" s="1"/>
  <c r="I235" i="1"/>
  <c r="H235" i="1"/>
  <c r="E235" i="1"/>
  <c r="C235" i="1"/>
  <c r="AF234" i="1"/>
  <c r="L234" i="1" s="1"/>
  <c r="T234" i="1" s="1"/>
  <c r="AE234" i="1"/>
  <c r="AD234" i="1"/>
  <c r="AC234" i="1"/>
  <c r="AB234" i="1"/>
  <c r="AA234" i="1"/>
  <c r="Z234" i="1"/>
  <c r="Y234" i="1"/>
  <c r="X234" i="1"/>
  <c r="M234" i="1" s="1"/>
  <c r="W234" i="1"/>
  <c r="R234" i="1"/>
  <c r="Q234" i="1"/>
  <c r="O234" i="1"/>
  <c r="N234" i="1"/>
  <c r="I234" i="1"/>
  <c r="H234" i="1"/>
  <c r="E234" i="1"/>
  <c r="C234" i="1"/>
  <c r="AF233" i="1"/>
  <c r="AE233" i="1"/>
  <c r="AD233" i="1"/>
  <c r="AC233" i="1"/>
  <c r="AB233" i="1"/>
  <c r="AA233" i="1"/>
  <c r="Z233" i="1"/>
  <c r="Y233" i="1"/>
  <c r="X233" i="1"/>
  <c r="M233" i="1" s="1"/>
  <c r="W233" i="1"/>
  <c r="T233" i="1"/>
  <c r="R233" i="1"/>
  <c r="Q233" i="1"/>
  <c r="O233" i="1"/>
  <c r="U233" i="1" s="1"/>
  <c r="N233" i="1"/>
  <c r="S233" i="1" s="1"/>
  <c r="I233" i="1"/>
  <c r="H233" i="1"/>
  <c r="E233" i="1"/>
  <c r="D233" i="1"/>
  <c r="C233" i="1"/>
  <c r="AF232" i="1"/>
  <c r="K232" i="1" s="1"/>
  <c r="AE232" i="1"/>
  <c r="AD232" i="1"/>
  <c r="AC232" i="1"/>
  <c r="AB232" i="1"/>
  <c r="AA232" i="1"/>
  <c r="Z232" i="1"/>
  <c r="Y232" i="1"/>
  <c r="X232" i="1"/>
  <c r="M232" i="1" s="1"/>
  <c r="W232" i="1"/>
  <c r="T232" i="1"/>
  <c r="R232" i="1"/>
  <c r="Q232" i="1"/>
  <c r="O232" i="1"/>
  <c r="U232" i="1" s="1"/>
  <c r="N232" i="1"/>
  <c r="S232" i="1" s="1"/>
  <c r="I232" i="1"/>
  <c r="H232" i="1"/>
  <c r="E232" i="1"/>
  <c r="D232" i="1"/>
  <c r="C232" i="1"/>
  <c r="AF231" i="1"/>
  <c r="L231" i="1" s="1"/>
  <c r="AE231" i="1"/>
  <c r="AD231" i="1"/>
  <c r="AC231" i="1"/>
  <c r="AB231" i="1"/>
  <c r="AA231" i="1"/>
  <c r="Z231" i="1"/>
  <c r="Y231" i="1"/>
  <c r="X231" i="1"/>
  <c r="W231" i="1"/>
  <c r="T231" i="1"/>
  <c r="R231" i="1"/>
  <c r="Q231" i="1"/>
  <c r="P231" i="1"/>
  <c r="O231" i="1"/>
  <c r="U231" i="1" s="1"/>
  <c r="N231" i="1"/>
  <c r="G231" i="1" s="1"/>
  <c r="M231" i="1"/>
  <c r="F231" i="1" s="1"/>
  <c r="K231" i="1"/>
  <c r="I231" i="1"/>
  <c r="H231" i="1"/>
  <c r="E231" i="1"/>
  <c r="D231" i="1"/>
  <c r="C231" i="1"/>
  <c r="AF230" i="1"/>
  <c r="L230" i="1" s="1"/>
  <c r="T230" i="1" s="1"/>
  <c r="AE230" i="1"/>
  <c r="AD230" i="1"/>
  <c r="AC230" i="1"/>
  <c r="AB230" i="1"/>
  <c r="AA230" i="1"/>
  <c r="Z230" i="1"/>
  <c r="Y230" i="1"/>
  <c r="X230" i="1"/>
  <c r="M230" i="1" s="1"/>
  <c r="W230" i="1"/>
  <c r="R230" i="1"/>
  <c r="Q230" i="1"/>
  <c r="O230" i="1"/>
  <c r="U230" i="1" s="1"/>
  <c r="N230" i="1"/>
  <c r="G230" i="1" s="1"/>
  <c r="J230" i="1"/>
  <c r="I230" i="1"/>
  <c r="H230" i="1"/>
  <c r="E230" i="1"/>
  <c r="C230" i="1"/>
  <c r="AF229" i="1"/>
  <c r="L229" i="1" s="1"/>
  <c r="AE229" i="1"/>
  <c r="AD229" i="1"/>
  <c r="AC229" i="1"/>
  <c r="AB229" i="1"/>
  <c r="AA229" i="1"/>
  <c r="Z229" i="1"/>
  <c r="Y229" i="1"/>
  <c r="X229" i="1"/>
  <c r="M229" i="1" s="1"/>
  <c r="W229" i="1"/>
  <c r="T229" i="1"/>
  <c r="R229" i="1"/>
  <c r="Q229" i="1"/>
  <c r="O229" i="1"/>
  <c r="U229" i="1" s="1"/>
  <c r="N229" i="1"/>
  <c r="S229" i="1" s="1"/>
  <c r="I229" i="1"/>
  <c r="H229" i="1"/>
  <c r="E229" i="1"/>
  <c r="D229" i="1"/>
  <c r="C229" i="1"/>
  <c r="AF228" i="1"/>
  <c r="AE228" i="1"/>
  <c r="AD228" i="1"/>
  <c r="AC228" i="1"/>
  <c r="AB228" i="1"/>
  <c r="AA228" i="1"/>
  <c r="Z228" i="1"/>
  <c r="Y228" i="1"/>
  <c r="X228" i="1"/>
  <c r="M228" i="1" s="1"/>
  <c r="W228" i="1"/>
  <c r="R228" i="1"/>
  <c r="Q228" i="1"/>
  <c r="P228" i="1"/>
  <c r="O228" i="1"/>
  <c r="N228" i="1"/>
  <c r="S228" i="1" s="1"/>
  <c r="I228" i="1"/>
  <c r="H228" i="1"/>
  <c r="E228" i="1"/>
  <c r="C228" i="1"/>
  <c r="AF227" i="1"/>
  <c r="AE227" i="1"/>
  <c r="AD227" i="1"/>
  <c r="AC227" i="1"/>
  <c r="AB227" i="1"/>
  <c r="AA227" i="1"/>
  <c r="Z227" i="1"/>
  <c r="Y227" i="1"/>
  <c r="X227" i="1"/>
  <c r="M227" i="1" s="1"/>
  <c r="F227" i="1" s="1"/>
  <c r="W227" i="1"/>
  <c r="T227" i="1"/>
  <c r="R227" i="1"/>
  <c r="Q227" i="1"/>
  <c r="O227" i="1"/>
  <c r="U227" i="1" s="1"/>
  <c r="N227" i="1"/>
  <c r="G227" i="1" s="1"/>
  <c r="I227" i="1"/>
  <c r="H227" i="1"/>
  <c r="E227" i="1"/>
  <c r="D227" i="1"/>
  <c r="C227" i="1"/>
  <c r="AF226" i="1"/>
  <c r="L226" i="1" s="1"/>
  <c r="T226" i="1" s="1"/>
  <c r="AE226" i="1"/>
  <c r="AD226" i="1"/>
  <c r="AC226" i="1"/>
  <c r="AB226" i="1"/>
  <c r="AA226" i="1"/>
  <c r="Z226" i="1"/>
  <c r="Y226" i="1"/>
  <c r="X226" i="1"/>
  <c r="M226" i="1" s="1"/>
  <c r="W226" i="1"/>
  <c r="S226" i="1"/>
  <c r="R226" i="1"/>
  <c r="Q226" i="1"/>
  <c r="O226" i="1"/>
  <c r="N226" i="1"/>
  <c r="G226" i="1" s="1"/>
  <c r="J226" i="1"/>
  <c r="I226" i="1"/>
  <c r="H226" i="1"/>
  <c r="E226" i="1"/>
  <c r="C226" i="1"/>
  <c r="AF225" i="1"/>
  <c r="L225" i="1" s="1"/>
  <c r="T225" i="1" s="1"/>
  <c r="AE225" i="1"/>
  <c r="AD225" i="1"/>
  <c r="AC225" i="1"/>
  <c r="AB225" i="1"/>
  <c r="AA225" i="1"/>
  <c r="Z225" i="1"/>
  <c r="Y225" i="1"/>
  <c r="X225" i="1"/>
  <c r="M225" i="1" s="1"/>
  <c r="W225" i="1"/>
  <c r="R225" i="1"/>
  <c r="Q225" i="1"/>
  <c r="O225" i="1"/>
  <c r="U225" i="1" s="1"/>
  <c r="N225" i="1"/>
  <c r="S225" i="1" s="1"/>
  <c r="I225" i="1"/>
  <c r="H225" i="1"/>
  <c r="E225" i="1"/>
  <c r="C225" i="1"/>
  <c r="AF224" i="1"/>
  <c r="K224" i="1" s="1"/>
  <c r="AE224" i="1"/>
  <c r="AD224" i="1"/>
  <c r="AC224" i="1"/>
  <c r="AB224" i="1"/>
  <c r="AA224" i="1"/>
  <c r="Z224" i="1"/>
  <c r="Y224" i="1"/>
  <c r="X224" i="1"/>
  <c r="M224" i="1" s="1"/>
  <c r="W224" i="1"/>
  <c r="T224" i="1"/>
  <c r="R224" i="1"/>
  <c r="Q224" i="1"/>
  <c r="O224" i="1"/>
  <c r="U224" i="1" s="1"/>
  <c r="N224" i="1"/>
  <c r="S224" i="1" s="1"/>
  <c r="L224" i="1"/>
  <c r="I224" i="1"/>
  <c r="H224" i="1"/>
  <c r="E224" i="1"/>
  <c r="D224" i="1"/>
  <c r="C224" i="1"/>
  <c r="AF223" i="1"/>
  <c r="AE223" i="1"/>
  <c r="AD223" i="1"/>
  <c r="AC223" i="1"/>
  <c r="AB223" i="1"/>
  <c r="AA223" i="1"/>
  <c r="Z223" i="1"/>
  <c r="Y223" i="1"/>
  <c r="X223" i="1"/>
  <c r="M223" i="1" s="1"/>
  <c r="W223" i="1"/>
  <c r="T223" i="1"/>
  <c r="R223" i="1"/>
  <c r="Q223" i="1"/>
  <c r="O223" i="1"/>
  <c r="U223" i="1" s="1"/>
  <c r="N223" i="1"/>
  <c r="G223" i="1" s="1"/>
  <c r="L223" i="1"/>
  <c r="I223" i="1"/>
  <c r="H223" i="1"/>
  <c r="E223" i="1"/>
  <c r="D223" i="1"/>
  <c r="C223" i="1"/>
  <c r="AF222" i="1"/>
  <c r="L222" i="1" s="1"/>
  <c r="AE222" i="1"/>
  <c r="AD222" i="1"/>
  <c r="AC222" i="1"/>
  <c r="AB222" i="1"/>
  <c r="AA222" i="1"/>
  <c r="Z222" i="1"/>
  <c r="Y222" i="1"/>
  <c r="X222" i="1"/>
  <c r="M222" i="1" s="1"/>
  <c r="W222" i="1"/>
  <c r="T222" i="1"/>
  <c r="S222" i="1"/>
  <c r="R222" i="1"/>
  <c r="Q222" i="1"/>
  <c r="P222" i="1"/>
  <c r="O222" i="1"/>
  <c r="U222" i="1" s="1"/>
  <c r="N222" i="1"/>
  <c r="G222" i="1" s="1"/>
  <c r="J222" i="1"/>
  <c r="I222" i="1"/>
  <c r="H222" i="1"/>
  <c r="E222" i="1"/>
  <c r="D222" i="1"/>
  <c r="C222" i="1"/>
  <c r="AF221" i="1"/>
  <c r="L221" i="1" s="1"/>
  <c r="T221" i="1" s="1"/>
  <c r="AE221" i="1"/>
  <c r="AD221" i="1"/>
  <c r="AC221" i="1"/>
  <c r="AB221" i="1"/>
  <c r="AA221" i="1"/>
  <c r="Z221" i="1"/>
  <c r="Y221" i="1"/>
  <c r="X221" i="1"/>
  <c r="M221" i="1" s="1"/>
  <c r="W221" i="1"/>
  <c r="R221" i="1"/>
  <c r="Q221" i="1"/>
  <c r="P221" i="1"/>
  <c r="O221" i="1"/>
  <c r="U221" i="1" s="1"/>
  <c r="N221" i="1"/>
  <c r="S221" i="1" s="1"/>
  <c r="I221" i="1"/>
  <c r="H221" i="1"/>
  <c r="E221" i="1"/>
  <c r="D221" i="1"/>
  <c r="C221" i="1"/>
  <c r="AF220" i="1"/>
  <c r="K220" i="1" s="1"/>
  <c r="AE220" i="1"/>
  <c r="AD220" i="1"/>
  <c r="AC220" i="1"/>
  <c r="AB220" i="1"/>
  <c r="AA220" i="1"/>
  <c r="Z220" i="1"/>
  <c r="Y220" i="1"/>
  <c r="X220" i="1"/>
  <c r="M220" i="1" s="1"/>
  <c r="W220" i="1"/>
  <c r="T220" i="1"/>
  <c r="R220" i="1"/>
  <c r="Q220" i="1"/>
  <c r="O220" i="1"/>
  <c r="U220" i="1" s="1"/>
  <c r="N220" i="1"/>
  <c r="S220" i="1" s="1"/>
  <c r="J220" i="1"/>
  <c r="I220" i="1"/>
  <c r="H220" i="1"/>
  <c r="G220" i="1"/>
  <c r="E220" i="1"/>
  <c r="D220" i="1"/>
  <c r="C220" i="1"/>
  <c r="AF219" i="1"/>
  <c r="K219" i="1" s="1"/>
  <c r="AE219" i="1"/>
  <c r="AD219" i="1"/>
  <c r="AC219" i="1"/>
  <c r="AB219" i="1"/>
  <c r="AA219" i="1"/>
  <c r="Z219" i="1"/>
  <c r="Y219" i="1"/>
  <c r="X219" i="1"/>
  <c r="W219" i="1"/>
  <c r="R219" i="1"/>
  <c r="Q219" i="1"/>
  <c r="O219" i="1"/>
  <c r="U219" i="1" s="1"/>
  <c r="N219" i="1"/>
  <c r="G219" i="1" s="1"/>
  <c r="M219" i="1"/>
  <c r="F219" i="1" s="1"/>
  <c r="I219" i="1"/>
  <c r="H219" i="1"/>
  <c r="E219" i="1"/>
  <c r="D219" i="1"/>
  <c r="C219" i="1"/>
  <c r="AF218" i="1"/>
  <c r="L218" i="1" s="1"/>
  <c r="AE218" i="1"/>
  <c r="AD218" i="1"/>
  <c r="AC218" i="1"/>
  <c r="AB218" i="1"/>
  <c r="AA218" i="1"/>
  <c r="Z218" i="1"/>
  <c r="Y218" i="1"/>
  <c r="X218" i="1"/>
  <c r="M218" i="1" s="1"/>
  <c r="W218" i="1"/>
  <c r="T218" i="1"/>
  <c r="R218" i="1"/>
  <c r="Q218" i="1"/>
  <c r="O218" i="1"/>
  <c r="U218" i="1" s="1"/>
  <c r="N218" i="1"/>
  <c r="S218" i="1" s="1"/>
  <c r="J218" i="1"/>
  <c r="I218" i="1"/>
  <c r="H218" i="1"/>
  <c r="G218" i="1"/>
  <c r="E218" i="1"/>
  <c r="D218" i="1"/>
  <c r="C218" i="1"/>
  <c r="AF217" i="1"/>
  <c r="L217" i="1" s="1"/>
  <c r="AE217" i="1"/>
  <c r="AD217" i="1"/>
  <c r="AC217" i="1"/>
  <c r="AB217" i="1"/>
  <c r="AA217" i="1"/>
  <c r="Z217" i="1"/>
  <c r="Y217" i="1"/>
  <c r="X217" i="1"/>
  <c r="M217" i="1" s="1"/>
  <c r="W217" i="1"/>
  <c r="T217" i="1"/>
  <c r="R217" i="1"/>
  <c r="Q217" i="1"/>
  <c r="O217" i="1"/>
  <c r="U217" i="1" s="1"/>
  <c r="N217" i="1"/>
  <c r="S217" i="1" s="1"/>
  <c r="J217" i="1"/>
  <c r="I217" i="1"/>
  <c r="H217" i="1"/>
  <c r="G217" i="1"/>
  <c r="E217" i="1"/>
  <c r="D217" i="1"/>
  <c r="C217" i="1"/>
  <c r="AF216" i="1"/>
  <c r="K216" i="1" s="1"/>
  <c r="AE216" i="1"/>
  <c r="AD216" i="1"/>
  <c r="AC216" i="1"/>
  <c r="AB216" i="1"/>
  <c r="AA216" i="1"/>
  <c r="Z216" i="1"/>
  <c r="Y216" i="1"/>
  <c r="X216" i="1"/>
  <c r="M216" i="1" s="1"/>
  <c r="W216" i="1"/>
  <c r="R216" i="1"/>
  <c r="Q216" i="1"/>
  <c r="O216" i="1"/>
  <c r="U216" i="1" s="1"/>
  <c r="N216" i="1"/>
  <c r="S216" i="1" s="1"/>
  <c r="L216" i="1"/>
  <c r="T216" i="1" s="1"/>
  <c r="I216" i="1"/>
  <c r="H216" i="1"/>
  <c r="E216" i="1"/>
  <c r="D216" i="1"/>
  <c r="C216" i="1"/>
  <c r="AF215" i="1"/>
  <c r="K215" i="1" s="1"/>
  <c r="AE215" i="1"/>
  <c r="AD215" i="1"/>
  <c r="AC215" i="1"/>
  <c r="AB215" i="1"/>
  <c r="AA215" i="1"/>
  <c r="Z215" i="1"/>
  <c r="Y215" i="1"/>
  <c r="X215" i="1"/>
  <c r="W215" i="1"/>
  <c r="R215" i="1"/>
  <c r="Q215" i="1"/>
  <c r="P215" i="1"/>
  <c r="O215" i="1"/>
  <c r="N215" i="1"/>
  <c r="G215" i="1" s="1"/>
  <c r="M215" i="1"/>
  <c r="L215" i="1"/>
  <c r="I215" i="1"/>
  <c r="H215" i="1"/>
  <c r="E215" i="1"/>
  <c r="F215" i="1" s="1"/>
  <c r="C215" i="1"/>
  <c r="AF214" i="1"/>
  <c r="L214" i="1" s="1"/>
  <c r="AE214" i="1"/>
  <c r="AD214" i="1"/>
  <c r="AC214" i="1"/>
  <c r="AB214" i="1"/>
  <c r="AA214" i="1"/>
  <c r="Z214" i="1"/>
  <c r="Y214" i="1"/>
  <c r="X214" i="1"/>
  <c r="M214" i="1" s="1"/>
  <c r="W214" i="1"/>
  <c r="T214" i="1"/>
  <c r="R214" i="1"/>
  <c r="Q214" i="1"/>
  <c r="O214" i="1"/>
  <c r="U214" i="1" s="1"/>
  <c r="N214" i="1"/>
  <c r="G214" i="1" s="1"/>
  <c r="I214" i="1"/>
  <c r="H214" i="1"/>
  <c r="E214" i="1"/>
  <c r="D214" i="1"/>
  <c r="C214" i="1"/>
  <c r="AF213" i="1"/>
  <c r="L213" i="1" s="1"/>
  <c r="T213" i="1" s="1"/>
  <c r="AE213" i="1"/>
  <c r="AD213" i="1"/>
  <c r="AC213" i="1"/>
  <c r="AB213" i="1"/>
  <c r="AA213" i="1"/>
  <c r="Z213" i="1"/>
  <c r="Y213" i="1"/>
  <c r="X213" i="1"/>
  <c r="M213" i="1" s="1"/>
  <c r="W213" i="1"/>
  <c r="R213" i="1"/>
  <c r="Q213" i="1"/>
  <c r="P213" i="1"/>
  <c r="O213" i="1"/>
  <c r="U213" i="1" s="1"/>
  <c r="N213" i="1"/>
  <c r="S213" i="1" s="1"/>
  <c r="I213" i="1"/>
  <c r="H213" i="1"/>
  <c r="E213" i="1"/>
  <c r="D213" i="1"/>
  <c r="C213" i="1"/>
  <c r="AF212" i="1"/>
  <c r="K212" i="1" s="1"/>
  <c r="AE212" i="1"/>
  <c r="AD212" i="1"/>
  <c r="AC212" i="1"/>
  <c r="AB212" i="1"/>
  <c r="AA212" i="1"/>
  <c r="Z212" i="1"/>
  <c r="Y212" i="1"/>
  <c r="X212" i="1"/>
  <c r="M212" i="1" s="1"/>
  <c r="W212" i="1"/>
  <c r="T212" i="1"/>
  <c r="R212" i="1"/>
  <c r="Q212" i="1"/>
  <c r="O212" i="1"/>
  <c r="U212" i="1" s="1"/>
  <c r="N212" i="1"/>
  <c r="S212" i="1" s="1"/>
  <c r="I212" i="1"/>
  <c r="H212" i="1"/>
  <c r="E212" i="1"/>
  <c r="D212" i="1"/>
  <c r="C212" i="1"/>
  <c r="AF211" i="1"/>
  <c r="K211" i="1" s="1"/>
  <c r="AE211" i="1"/>
  <c r="AD211" i="1"/>
  <c r="AC211" i="1"/>
  <c r="AB211" i="1"/>
  <c r="AA211" i="1"/>
  <c r="Z211" i="1"/>
  <c r="Y211" i="1"/>
  <c r="X211" i="1"/>
  <c r="M211" i="1" s="1"/>
  <c r="W211" i="1"/>
  <c r="T211" i="1"/>
  <c r="R211" i="1"/>
  <c r="Q211" i="1"/>
  <c r="O211" i="1"/>
  <c r="U211" i="1" s="1"/>
  <c r="N211" i="1"/>
  <c r="G211" i="1" s="1"/>
  <c r="I211" i="1"/>
  <c r="H211" i="1"/>
  <c r="E211" i="1"/>
  <c r="D211" i="1"/>
  <c r="C211" i="1"/>
  <c r="AF210" i="1"/>
  <c r="AE210" i="1"/>
  <c r="AD210" i="1"/>
  <c r="AC210" i="1"/>
  <c r="AB210" i="1"/>
  <c r="AA210" i="1"/>
  <c r="Z210" i="1"/>
  <c r="Y210" i="1"/>
  <c r="X210" i="1"/>
  <c r="M210" i="1" s="1"/>
  <c r="W210" i="1"/>
  <c r="T210" i="1"/>
  <c r="R210" i="1"/>
  <c r="Q210" i="1"/>
  <c r="O210" i="1"/>
  <c r="U210" i="1" s="1"/>
  <c r="N210" i="1"/>
  <c r="I210" i="1"/>
  <c r="H210" i="1"/>
  <c r="E210" i="1"/>
  <c r="D210" i="1"/>
  <c r="C210" i="1"/>
  <c r="AF209" i="1"/>
  <c r="L209" i="1" s="1"/>
  <c r="T209" i="1" s="1"/>
  <c r="AE209" i="1"/>
  <c r="AD209" i="1"/>
  <c r="AC209" i="1"/>
  <c r="AB209" i="1"/>
  <c r="AA209" i="1"/>
  <c r="Z209" i="1"/>
  <c r="Y209" i="1"/>
  <c r="X209" i="1"/>
  <c r="M209" i="1" s="1"/>
  <c r="W209" i="1"/>
  <c r="R209" i="1"/>
  <c r="Q209" i="1"/>
  <c r="O209" i="1"/>
  <c r="U209" i="1" s="1"/>
  <c r="N209" i="1"/>
  <c r="S209" i="1" s="1"/>
  <c r="I209" i="1"/>
  <c r="H209" i="1"/>
  <c r="E209" i="1"/>
  <c r="C209" i="1"/>
  <c r="AF208" i="1"/>
  <c r="AE208" i="1"/>
  <c r="AD208" i="1"/>
  <c r="AC208" i="1"/>
  <c r="AB208" i="1"/>
  <c r="AA208" i="1"/>
  <c r="Z208" i="1"/>
  <c r="Y208" i="1"/>
  <c r="X208" i="1"/>
  <c r="M208" i="1" s="1"/>
  <c r="W208" i="1"/>
  <c r="T208" i="1"/>
  <c r="R208" i="1"/>
  <c r="Q208" i="1"/>
  <c r="O208" i="1"/>
  <c r="U208" i="1" s="1"/>
  <c r="N208" i="1"/>
  <c r="S208" i="1" s="1"/>
  <c r="I208" i="1"/>
  <c r="H208" i="1"/>
  <c r="E208" i="1"/>
  <c r="D208" i="1"/>
  <c r="C208" i="1"/>
  <c r="AF207" i="1"/>
  <c r="K207" i="1" s="1"/>
  <c r="AE207" i="1"/>
  <c r="AD207" i="1"/>
  <c r="AC207" i="1"/>
  <c r="AB207" i="1"/>
  <c r="AA207" i="1"/>
  <c r="Z207" i="1"/>
  <c r="Y207" i="1"/>
  <c r="X207" i="1"/>
  <c r="M207" i="1" s="1"/>
  <c r="W207" i="1"/>
  <c r="T207" i="1"/>
  <c r="R207" i="1"/>
  <c r="Q207" i="1"/>
  <c r="P207" i="1"/>
  <c r="O207" i="1"/>
  <c r="U207" i="1" s="1"/>
  <c r="N207" i="1"/>
  <c r="G207" i="1" s="1"/>
  <c r="L207" i="1"/>
  <c r="I207" i="1"/>
  <c r="H207" i="1"/>
  <c r="E207" i="1"/>
  <c r="D207" i="1"/>
  <c r="C207" i="1"/>
  <c r="AF206" i="1"/>
  <c r="L206" i="1" s="1"/>
  <c r="AE206" i="1"/>
  <c r="AD206" i="1"/>
  <c r="AC206" i="1"/>
  <c r="AB206" i="1"/>
  <c r="AA206" i="1"/>
  <c r="Z206" i="1"/>
  <c r="Y206" i="1"/>
  <c r="X206" i="1"/>
  <c r="M206" i="1" s="1"/>
  <c r="W206" i="1"/>
  <c r="T206" i="1"/>
  <c r="S206" i="1"/>
  <c r="R206" i="1"/>
  <c r="Q206" i="1"/>
  <c r="O206" i="1"/>
  <c r="U206" i="1" s="1"/>
  <c r="N206" i="1"/>
  <c r="G206" i="1" s="1"/>
  <c r="I206" i="1"/>
  <c r="H206" i="1"/>
  <c r="E206" i="1"/>
  <c r="D206" i="1"/>
  <c r="C206" i="1"/>
  <c r="AF205" i="1"/>
  <c r="L205" i="1" s="1"/>
  <c r="T205" i="1" s="1"/>
  <c r="AE205" i="1"/>
  <c r="AD205" i="1"/>
  <c r="AC205" i="1"/>
  <c r="AB205" i="1"/>
  <c r="AA205" i="1"/>
  <c r="Z205" i="1"/>
  <c r="Y205" i="1"/>
  <c r="X205" i="1"/>
  <c r="M205" i="1" s="1"/>
  <c r="V205" i="1" s="1"/>
  <c r="W205" i="1"/>
  <c r="R205" i="1"/>
  <c r="Q205" i="1"/>
  <c r="O205" i="1"/>
  <c r="N205" i="1"/>
  <c r="I205" i="1"/>
  <c r="H205" i="1"/>
  <c r="E205" i="1"/>
  <c r="C205" i="1"/>
  <c r="AF204" i="1"/>
  <c r="K204" i="1" s="1"/>
  <c r="AE204" i="1"/>
  <c r="AD204" i="1"/>
  <c r="AC204" i="1"/>
  <c r="AB204" i="1"/>
  <c r="AA204" i="1"/>
  <c r="Z204" i="1"/>
  <c r="Y204" i="1"/>
  <c r="X204" i="1"/>
  <c r="M204" i="1" s="1"/>
  <c r="W204" i="1"/>
  <c r="R204" i="1"/>
  <c r="Q204" i="1"/>
  <c r="P204" i="1"/>
  <c r="O204" i="1"/>
  <c r="U204" i="1" s="1"/>
  <c r="N204" i="1"/>
  <c r="L204" i="1"/>
  <c r="T204" i="1" s="1"/>
  <c r="I204" i="1"/>
  <c r="H204" i="1"/>
  <c r="E204" i="1"/>
  <c r="C204" i="1"/>
  <c r="AF203" i="1"/>
  <c r="K203" i="1" s="1"/>
  <c r="AE203" i="1"/>
  <c r="AD203" i="1"/>
  <c r="AC203" i="1"/>
  <c r="AB203" i="1"/>
  <c r="AA203" i="1"/>
  <c r="Z203" i="1"/>
  <c r="Y203" i="1"/>
  <c r="X203" i="1"/>
  <c r="M203" i="1" s="1"/>
  <c r="W203" i="1"/>
  <c r="T203" i="1"/>
  <c r="R203" i="1"/>
  <c r="Q203" i="1"/>
  <c r="O203" i="1"/>
  <c r="U203" i="1" s="1"/>
  <c r="N203" i="1"/>
  <c r="I203" i="1"/>
  <c r="H203" i="1"/>
  <c r="E203" i="1"/>
  <c r="D203" i="1"/>
  <c r="C203" i="1"/>
  <c r="AF202" i="1"/>
  <c r="K202" i="1" s="1"/>
  <c r="AE202" i="1"/>
  <c r="AD202" i="1"/>
  <c r="AC202" i="1"/>
  <c r="AB202" i="1"/>
  <c r="AA202" i="1"/>
  <c r="Z202" i="1"/>
  <c r="Y202" i="1"/>
  <c r="X202" i="1"/>
  <c r="M202" i="1" s="1"/>
  <c r="W202" i="1"/>
  <c r="R202" i="1"/>
  <c r="Q202" i="1"/>
  <c r="O202" i="1"/>
  <c r="N202" i="1"/>
  <c r="S202" i="1" s="1"/>
  <c r="J202" i="1"/>
  <c r="I202" i="1"/>
  <c r="H202" i="1"/>
  <c r="G202" i="1"/>
  <c r="E202" i="1"/>
  <c r="C202" i="1"/>
  <c r="AF201" i="1"/>
  <c r="AE201" i="1"/>
  <c r="AD201" i="1"/>
  <c r="AC201" i="1"/>
  <c r="AB201" i="1"/>
  <c r="AA201" i="1"/>
  <c r="Z201" i="1"/>
  <c r="Y201" i="1"/>
  <c r="X201" i="1"/>
  <c r="M201" i="1" s="1"/>
  <c r="W201" i="1"/>
  <c r="R201" i="1"/>
  <c r="Q201" i="1"/>
  <c r="O201" i="1"/>
  <c r="U201" i="1" s="1"/>
  <c r="N201" i="1"/>
  <c r="J201" i="1"/>
  <c r="I201" i="1"/>
  <c r="H201" i="1"/>
  <c r="E201" i="1"/>
  <c r="C201" i="1"/>
  <c r="AF200" i="1"/>
  <c r="L200" i="1" s="1"/>
  <c r="AE200" i="1"/>
  <c r="AD200" i="1"/>
  <c r="AC200" i="1"/>
  <c r="AB200" i="1"/>
  <c r="AA200" i="1"/>
  <c r="Z200" i="1"/>
  <c r="Y200" i="1"/>
  <c r="X200" i="1"/>
  <c r="M200" i="1" s="1"/>
  <c r="W200" i="1"/>
  <c r="R200" i="1"/>
  <c r="Q200" i="1"/>
  <c r="O200" i="1"/>
  <c r="U200" i="1" s="1"/>
  <c r="N200" i="1"/>
  <c r="I200" i="1"/>
  <c r="H200" i="1"/>
  <c r="E200" i="1"/>
  <c r="D200" i="1"/>
  <c r="C200" i="1"/>
  <c r="AF199" i="1"/>
  <c r="K199" i="1" s="1"/>
  <c r="AE199" i="1"/>
  <c r="AD199" i="1"/>
  <c r="AC199" i="1"/>
  <c r="AB199" i="1"/>
  <c r="AA199" i="1"/>
  <c r="Z199" i="1"/>
  <c r="Y199" i="1"/>
  <c r="X199" i="1"/>
  <c r="W199" i="1"/>
  <c r="T199" i="1"/>
  <c r="R199" i="1"/>
  <c r="Q199" i="1"/>
  <c r="P199" i="1"/>
  <c r="O199" i="1"/>
  <c r="U199" i="1" s="1"/>
  <c r="N199" i="1"/>
  <c r="M199" i="1"/>
  <c r="J199" i="1"/>
  <c r="I199" i="1"/>
  <c r="H199" i="1"/>
  <c r="E199" i="1"/>
  <c r="D199" i="1"/>
  <c r="C199" i="1"/>
  <c r="AF198" i="1"/>
  <c r="L198" i="1" s="1"/>
  <c r="AE198" i="1"/>
  <c r="AD198" i="1"/>
  <c r="AC198" i="1"/>
  <c r="AB198" i="1"/>
  <c r="AA198" i="1"/>
  <c r="Z198" i="1"/>
  <c r="Y198" i="1"/>
  <c r="X198" i="1"/>
  <c r="M198" i="1" s="1"/>
  <c r="W198" i="1"/>
  <c r="T198" i="1"/>
  <c r="R198" i="1"/>
  <c r="Q198" i="1"/>
  <c r="O198" i="1"/>
  <c r="U198" i="1" s="1"/>
  <c r="N198" i="1"/>
  <c r="S198" i="1" s="1"/>
  <c r="J198" i="1"/>
  <c r="I198" i="1"/>
  <c r="H198" i="1"/>
  <c r="G198" i="1"/>
  <c r="E198" i="1"/>
  <c r="D198" i="1"/>
  <c r="C198" i="1"/>
  <c r="AF197" i="1"/>
  <c r="AE197" i="1"/>
  <c r="AD197" i="1"/>
  <c r="AC197" i="1"/>
  <c r="AB197" i="1"/>
  <c r="AA197" i="1"/>
  <c r="Z197" i="1"/>
  <c r="Y197" i="1"/>
  <c r="X197" i="1"/>
  <c r="M197" i="1" s="1"/>
  <c r="F197" i="1" s="1"/>
  <c r="W197" i="1"/>
  <c r="S197" i="1"/>
  <c r="R197" i="1"/>
  <c r="Q197" i="1"/>
  <c r="O197" i="1"/>
  <c r="U197" i="1" s="1"/>
  <c r="N197" i="1"/>
  <c r="G197" i="1" s="1"/>
  <c r="L197" i="1"/>
  <c r="I197" i="1"/>
  <c r="H197" i="1"/>
  <c r="E197" i="1"/>
  <c r="D197" i="1"/>
  <c r="C197" i="1"/>
  <c r="AF196" i="1"/>
  <c r="K196" i="1" s="1"/>
  <c r="AE196" i="1"/>
  <c r="AD196" i="1"/>
  <c r="AC196" i="1"/>
  <c r="AB196" i="1"/>
  <c r="AA196" i="1"/>
  <c r="Z196" i="1"/>
  <c r="Y196" i="1"/>
  <c r="X196" i="1"/>
  <c r="M196" i="1" s="1"/>
  <c r="W196" i="1"/>
  <c r="T196" i="1"/>
  <c r="R196" i="1"/>
  <c r="Q196" i="1"/>
  <c r="O196" i="1"/>
  <c r="U196" i="1" s="1"/>
  <c r="N196" i="1"/>
  <c r="S196" i="1" s="1"/>
  <c r="I196" i="1"/>
  <c r="H196" i="1"/>
  <c r="E196" i="1"/>
  <c r="D196" i="1"/>
  <c r="C196" i="1"/>
  <c r="AF195" i="1"/>
  <c r="K195" i="1" s="1"/>
  <c r="AE195" i="1"/>
  <c r="AD195" i="1"/>
  <c r="AC195" i="1"/>
  <c r="AB195" i="1"/>
  <c r="AA195" i="1"/>
  <c r="Z195" i="1"/>
  <c r="Y195" i="1"/>
  <c r="X195" i="1"/>
  <c r="M195" i="1" s="1"/>
  <c r="W195" i="1"/>
  <c r="T195" i="1"/>
  <c r="R195" i="1"/>
  <c r="Q195" i="1"/>
  <c r="O195" i="1"/>
  <c r="U195" i="1" s="1"/>
  <c r="N195" i="1"/>
  <c r="S195" i="1" s="1"/>
  <c r="I195" i="1"/>
  <c r="H195" i="1"/>
  <c r="E195" i="1"/>
  <c r="D195" i="1"/>
  <c r="C195" i="1"/>
  <c r="AF194" i="1"/>
  <c r="AE194" i="1"/>
  <c r="AD194" i="1"/>
  <c r="AC194" i="1"/>
  <c r="AB194" i="1"/>
  <c r="AA194" i="1"/>
  <c r="Z194" i="1"/>
  <c r="Y194" i="1"/>
  <c r="X194" i="1"/>
  <c r="M194" i="1" s="1"/>
  <c r="F194" i="1" s="1"/>
  <c r="W194" i="1"/>
  <c r="R194" i="1"/>
  <c r="Q194" i="1"/>
  <c r="O194" i="1"/>
  <c r="U194" i="1" s="1"/>
  <c r="N194" i="1"/>
  <c r="S194" i="1" s="1"/>
  <c r="J194" i="1"/>
  <c r="I194" i="1"/>
  <c r="H194" i="1"/>
  <c r="G194" i="1"/>
  <c r="E194" i="1"/>
  <c r="D194" i="1"/>
  <c r="C194" i="1"/>
  <c r="AF193" i="1"/>
  <c r="L193" i="1" s="1"/>
  <c r="AE193" i="1"/>
  <c r="AD193" i="1"/>
  <c r="AC193" i="1"/>
  <c r="AB193" i="1"/>
  <c r="AA193" i="1"/>
  <c r="Z193" i="1"/>
  <c r="Y193" i="1"/>
  <c r="X193" i="1"/>
  <c r="M193" i="1" s="1"/>
  <c r="F193" i="1" s="1"/>
  <c r="W193" i="1"/>
  <c r="T193" i="1"/>
  <c r="R193" i="1"/>
  <c r="Q193" i="1"/>
  <c r="P193" i="1"/>
  <c r="O193" i="1"/>
  <c r="U193" i="1" s="1"/>
  <c r="N193" i="1"/>
  <c r="G193" i="1" s="1"/>
  <c r="K193" i="1"/>
  <c r="I193" i="1"/>
  <c r="H193" i="1"/>
  <c r="E193" i="1"/>
  <c r="D193" i="1"/>
  <c r="C193" i="1"/>
  <c r="AF192" i="1"/>
  <c r="L192" i="1" s="1"/>
  <c r="AE192" i="1"/>
  <c r="AD192" i="1"/>
  <c r="AC192" i="1"/>
  <c r="AB192" i="1"/>
  <c r="AA192" i="1"/>
  <c r="Z192" i="1"/>
  <c r="Y192" i="1"/>
  <c r="X192" i="1"/>
  <c r="M192" i="1" s="1"/>
  <c r="W192" i="1"/>
  <c r="T192" i="1"/>
  <c r="R192" i="1"/>
  <c r="Q192" i="1"/>
  <c r="O192" i="1"/>
  <c r="U192" i="1" s="1"/>
  <c r="N192" i="1"/>
  <c r="S192" i="1" s="1"/>
  <c r="I192" i="1"/>
  <c r="H192" i="1"/>
  <c r="E192" i="1"/>
  <c r="D192" i="1"/>
  <c r="C192" i="1"/>
  <c r="AF191" i="1"/>
  <c r="L191" i="1" s="1"/>
  <c r="AE191" i="1"/>
  <c r="AD191" i="1"/>
  <c r="AC191" i="1"/>
  <c r="AB191" i="1"/>
  <c r="AA191" i="1"/>
  <c r="Z191" i="1"/>
  <c r="Y191" i="1"/>
  <c r="X191" i="1"/>
  <c r="M191" i="1" s="1"/>
  <c r="W191" i="1"/>
  <c r="T191" i="1"/>
  <c r="R191" i="1"/>
  <c r="Q191" i="1"/>
  <c r="P191" i="1"/>
  <c r="O191" i="1"/>
  <c r="U191" i="1" s="1"/>
  <c r="N191" i="1"/>
  <c r="S191" i="1" s="1"/>
  <c r="I191" i="1"/>
  <c r="H191" i="1"/>
  <c r="E191" i="1"/>
  <c r="D191" i="1"/>
  <c r="C191" i="1"/>
  <c r="AF190" i="1"/>
  <c r="J190" i="1" s="1"/>
  <c r="AE190" i="1"/>
  <c r="AD190" i="1"/>
  <c r="AC190" i="1"/>
  <c r="AB190" i="1"/>
  <c r="AA190" i="1"/>
  <c r="Z190" i="1"/>
  <c r="Y190" i="1"/>
  <c r="X190" i="1"/>
  <c r="W190" i="1"/>
  <c r="R190" i="1"/>
  <c r="Q190" i="1"/>
  <c r="O190" i="1"/>
  <c r="U190" i="1" s="1"/>
  <c r="N190" i="1"/>
  <c r="G190" i="1" s="1"/>
  <c r="M190" i="1"/>
  <c r="F190" i="1" s="1"/>
  <c r="I190" i="1"/>
  <c r="H190" i="1"/>
  <c r="E190" i="1"/>
  <c r="C190" i="1"/>
  <c r="AF189" i="1"/>
  <c r="K189" i="1" s="1"/>
  <c r="AE189" i="1"/>
  <c r="AD189" i="1"/>
  <c r="AC189" i="1"/>
  <c r="AB189" i="1"/>
  <c r="AA189" i="1"/>
  <c r="Z189" i="1"/>
  <c r="Y189" i="1"/>
  <c r="X189" i="1"/>
  <c r="M189" i="1" s="1"/>
  <c r="W189" i="1"/>
  <c r="T189" i="1"/>
  <c r="R189" i="1"/>
  <c r="Q189" i="1"/>
  <c r="O189" i="1"/>
  <c r="U189" i="1" s="1"/>
  <c r="N189" i="1"/>
  <c r="G189" i="1" s="1"/>
  <c r="L189" i="1"/>
  <c r="J189" i="1"/>
  <c r="I189" i="1"/>
  <c r="H189" i="1"/>
  <c r="E189" i="1"/>
  <c r="D189" i="1"/>
  <c r="C189" i="1"/>
  <c r="AF188" i="1"/>
  <c r="L188" i="1" s="1"/>
  <c r="T188" i="1" s="1"/>
  <c r="AE188" i="1"/>
  <c r="AD188" i="1"/>
  <c r="AC188" i="1"/>
  <c r="AB188" i="1"/>
  <c r="AA188" i="1"/>
  <c r="Z188" i="1"/>
  <c r="Y188" i="1"/>
  <c r="X188" i="1"/>
  <c r="M188" i="1" s="1"/>
  <c r="W188" i="1"/>
  <c r="R188" i="1"/>
  <c r="Q188" i="1"/>
  <c r="P188" i="1"/>
  <c r="O188" i="1"/>
  <c r="U188" i="1" s="1"/>
  <c r="N188" i="1"/>
  <c r="S188" i="1" s="1"/>
  <c r="J188" i="1"/>
  <c r="I188" i="1"/>
  <c r="H188" i="1"/>
  <c r="G188" i="1"/>
  <c r="E188" i="1"/>
  <c r="C188" i="1"/>
  <c r="AF187" i="1"/>
  <c r="L187" i="1" s="1"/>
  <c r="T187" i="1" s="1"/>
  <c r="AE187" i="1"/>
  <c r="AD187" i="1"/>
  <c r="AC187" i="1"/>
  <c r="AB187" i="1"/>
  <c r="AA187" i="1"/>
  <c r="Z187" i="1"/>
  <c r="Y187" i="1"/>
  <c r="X187" i="1"/>
  <c r="M187" i="1" s="1"/>
  <c r="W187" i="1"/>
  <c r="R187" i="1"/>
  <c r="Q187" i="1"/>
  <c r="O187" i="1"/>
  <c r="D187" i="1" s="1"/>
  <c r="N187" i="1"/>
  <c r="S187" i="1" s="1"/>
  <c r="I187" i="1"/>
  <c r="H187" i="1"/>
  <c r="E187" i="1"/>
  <c r="C187" i="1"/>
  <c r="AF186" i="1"/>
  <c r="AE186" i="1"/>
  <c r="AD186" i="1"/>
  <c r="AC186" i="1"/>
  <c r="AB186" i="1"/>
  <c r="AA186" i="1"/>
  <c r="Z186" i="1"/>
  <c r="Y186" i="1"/>
  <c r="X186" i="1"/>
  <c r="M186" i="1" s="1"/>
  <c r="F186" i="1" s="1"/>
  <c r="W186" i="1"/>
  <c r="T186" i="1"/>
  <c r="R186" i="1"/>
  <c r="Q186" i="1"/>
  <c r="O186" i="1"/>
  <c r="U186" i="1" s="1"/>
  <c r="N186" i="1"/>
  <c r="S186" i="1" s="1"/>
  <c r="J186" i="1"/>
  <c r="I186" i="1"/>
  <c r="H186" i="1"/>
  <c r="G186" i="1"/>
  <c r="E186" i="1"/>
  <c r="D186" i="1"/>
  <c r="C186" i="1"/>
  <c r="AF185" i="1"/>
  <c r="AE185" i="1"/>
  <c r="AD185" i="1"/>
  <c r="AC185" i="1"/>
  <c r="AB185" i="1"/>
  <c r="AA185" i="1"/>
  <c r="Z185" i="1"/>
  <c r="Y185" i="1"/>
  <c r="X185" i="1"/>
  <c r="M185" i="1" s="1"/>
  <c r="F185" i="1" s="1"/>
  <c r="W185" i="1"/>
  <c r="T185" i="1"/>
  <c r="R185" i="1"/>
  <c r="Q185" i="1"/>
  <c r="O185" i="1"/>
  <c r="U185" i="1" s="1"/>
  <c r="N185" i="1"/>
  <c r="G185" i="1" s="1"/>
  <c r="I185" i="1"/>
  <c r="H185" i="1"/>
  <c r="E185" i="1"/>
  <c r="D185" i="1"/>
  <c r="C185" i="1"/>
  <c r="AF184" i="1"/>
  <c r="L184" i="1" s="1"/>
  <c r="T184" i="1" s="1"/>
  <c r="AE184" i="1"/>
  <c r="AD184" i="1"/>
  <c r="AC184" i="1"/>
  <c r="AB184" i="1"/>
  <c r="AA184" i="1"/>
  <c r="Z184" i="1"/>
  <c r="Y184" i="1"/>
  <c r="X184" i="1"/>
  <c r="M184" i="1" s="1"/>
  <c r="W184" i="1"/>
  <c r="R184" i="1"/>
  <c r="Q184" i="1"/>
  <c r="P184" i="1"/>
  <c r="O184" i="1"/>
  <c r="U184" i="1" s="1"/>
  <c r="N184" i="1"/>
  <c r="S184" i="1" s="1"/>
  <c r="J184" i="1"/>
  <c r="I184" i="1"/>
  <c r="H184" i="1"/>
  <c r="E184" i="1"/>
  <c r="C184" i="1"/>
  <c r="AF183" i="1"/>
  <c r="L183" i="1" s="1"/>
  <c r="T183" i="1" s="1"/>
  <c r="AE183" i="1"/>
  <c r="AD183" i="1"/>
  <c r="AC183" i="1"/>
  <c r="AB183" i="1"/>
  <c r="AA183" i="1"/>
  <c r="Z183" i="1"/>
  <c r="Y183" i="1"/>
  <c r="X183" i="1"/>
  <c r="M183" i="1" s="1"/>
  <c r="W183" i="1"/>
  <c r="R183" i="1"/>
  <c r="Q183" i="1"/>
  <c r="O183" i="1"/>
  <c r="D183" i="1" s="1"/>
  <c r="N183" i="1"/>
  <c r="S183" i="1" s="1"/>
  <c r="I183" i="1"/>
  <c r="H183" i="1"/>
  <c r="E183" i="1"/>
  <c r="C183" i="1"/>
  <c r="AF182" i="1"/>
  <c r="J182" i="1" s="1"/>
  <c r="AE182" i="1"/>
  <c r="AD182" i="1"/>
  <c r="AC182" i="1"/>
  <c r="AB182" i="1"/>
  <c r="AA182" i="1"/>
  <c r="Z182" i="1"/>
  <c r="Y182" i="1"/>
  <c r="X182" i="1"/>
  <c r="M182" i="1" s="1"/>
  <c r="W182" i="1"/>
  <c r="R182" i="1"/>
  <c r="Q182" i="1"/>
  <c r="P182" i="1"/>
  <c r="O182" i="1"/>
  <c r="N182" i="1"/>
  <c r="G182" i="1" s="1"/>
  <c r="I182" i="1"/>
  <c r="H182" i="1"/>
  <c r="E182" i="1"/>
  <c r="C182" i="1"/>
  <c r="AF181" i="1"/>
  <c r="AE181" i="1"/>
  <c r="AD181" i="1"/>
  <c r="AC181" i="1"/>
  <c r="AB181" i="1"/>
  <c r="AA181" i="1"/>
  <c r="Z181" i="1"/>
  <c r="Y181" i="1"/>
  <c r="X181" i="1"/>
  <c r="M181" i="1" s="1"/>
  <c r="W181" i="1"/>
  <c r="T181" i="1"/>
  <c r="R181" i="1"/>
  <c r="Q181" i="1"/>
  <c r="O181" i="1"/>
  <c r="U181" i="1" s="1"/>
  <c r="N181" i="1"/>
  <c r="G181" i="1" s="1"/>
  <c r="J181" i="1"/>
  <c r="I181" i="1"/>
  <c r="H181" i="1"/>
  <c r="E181" i="1"/>
  <c r="D181" i="1"/>
  <c r="C181" i="1"/>
  <c r="AF180" i="1"/>
  <c r="L180" i="1" s="1"/>
  <c r="AE180" i="1"/>
  <c r="AD180" i="1"/>
  <c r="AC180" i="1"/>
  <c r="AB180" i="1"/>
  <c r="AA180" i="1"/>
  <c r="Z180" i="1"/>
  <c r="Y180" i="1"/>
  <c r="X180" i="1"/>
  <c r="M180" i="1" s="1"/>
  <c r="W180" i="1"/>
  <c r="T180" i="1"/>
  <c r="R180" i="1"/>
  <c r="Q180" i="1"/>
  <c r="O180" i="1"/>
  <c r="U180" i="1" s="1"/>
  <c r="N180" i="1"/>
  <c r="S180" i="1" s="1"/>
  <c r="I180" i="1"/>
  <c r="H180" i="1"/>
  <c r="E180" i="1"/>
  <c r="D180" i="1"/>
  <c r="C180" i="1"/>
  <c r="AF179" i="1"/>
  <c r="L179" i="1" s="1"/>
  <c r="T179" i="1" s="1"/>
  <c r="AE179" i="1"/>
  <c r="AD179" i="1"/>
  <c r="AC179" i="1"/>
  <c r="AB179" i="1"/>
  <c r="AA179" i="1"/>
  <c r="Z179" i="1"/>
  <c r="Y179" i="1"/>
  <c r="X179" i="1"/>
  <c r="M179" i="1" s="1"/>
  <c r="W179" i="1"/>
  <c r="R179" i="1"/>
  <c r="Q179" i="1"/>
  <c r="O179" i="1"/>
  <c r="D179" i="1" s="1"/>
  <c r="N179" i="1"/>
  <c r="S179" i="1" s="1"/>
  <c r="I179" i="1"/>
  <c r="H179" i="1"/>
  <c r="E179" i="1"/>
  <c r="C179" i="1"/>
  <c r="AF178" i="1"/>
  <c r="J178" i="1" s="1"/>
  <c r="AE178" i="1"/>
  <c r="AD178" i="1"/>
  <c r="AC178" i="1"/>
  <c r="AB178" i="1"/>
  <c r="AA178" i="1"/>
  <c r="Z178" i="1"/>
  <c r="Y178" i="1"/>
  <c r="X178" i="1"/>
  <c r="M178" i="1" s="1"/>
  <c r="W178" i="1"/>
  <c r="U178" i="1"/>
  <c r="R178" i="1"/>
  <c r="Q178" i="1"/>
  <c r="O178" i="1"/>
  <c r="N178" i="1"/>
  <c r="G178" i="1" s="1"/>
  <c r="I178" i="1"/>
  <c r="H178" i="1"/>
  <c r="E178" i="1"/>
  <c r="D178" i="1"/>
  <c r="C178" i="1"/>
  <c r="AF177" i="1"/>
  <c r="AE177" i="1"/>
  <c r="AD177" i="1"/>
  <c r="AC177" i="1"/>
  <c r="AB177" i="1"/>
  <c r="AA177" i="1"/>
  <c r="Z177" i="1"/>
  <c r="Y177" i="1"/>
  <c r="X177" i="1"/>
  <c r="M177" i="1" s="1"/>
  <c r="F177" i="1" s="1"/>
  <c r="W177" i="1"/>
  <c r="U177" i="1"/>
  <c r="R177" i="1"/>
  <c r="Q177" i="1"/>
  <c r="O177" i="1"/>
  <c r="N177" i="1"/>
  <c r="G177" i="1" s="1"/>
  <c r="J177" i="1"/>
  <c r="I177" i="1"/>
  <c r="H177" i="1"/>
  <c r="E177" i="1"/>
  <c r="D177" i="1"/>
  <c r="C177" i="1"/>
  <c r="AF176" i="1"/>
  <c r="L176" i="1" s="1"/>
  <c r="T176" i="1" s="1"/>
  <c r="AE176" i="1"/>
  <c r="AD176" i="1"/>
  <c r="AC176" i="1"/>
  <c r="AB176" i="1"/>
  <c r="AA176" i="1"/>
  <c r="Z176" i="1"/>
  <c r="Y176" i="1"/>
  <c r="X176" i="1"/>
  <c r="M176" i="1" s="1"/>
  <c r="W176" i="1"/>
  <c r="R176" i="1"/>
  <c r="Q176" i="1"/>
  <c r="O176" i="1"/>
  <c r="N176" i="1"/>
  <c r="G176" i="1" s="1"/>
  <c r="J176" i="1"/>
  <c r="I176" i="1"/>
  <c r="H176" i="1"/>
  <c r="E176" i="1"/>
  <c r="C176" i="1"/>
  <c r="AF175" i="1"/>
  <c r="AE175" i="1"/>
  <c r="AD175" i="1"/>
  <c r="AC175" i="1"/>
  <c r="AB175" i="1"/>
  <c r="AA175" i="1"/>
  <c r="Z175" i="1"/>
  <c r="Y175" i="1"/>
  <c r="X175" i="1"/>
  <c r="M175" i="1" s="1"/>
  <c r="W175" i="1"/>
  <c r="R175" i="1"/>
  <c r="Q175" i="1"/>
  <c r="O175" i="1"/>
  <c r="D175" i="1" s="1"/>
  <c r="N175" i="1"/>
  <c r="S175" i="1" s="1"/>
  <c r="I175" i="1"/>
  <c r="H175" i="1"/>
  <c r="E175" i="1"/>
  <c r="C175" i="1"/>
  <c r="AF174" i="1"/>
  <c r="J174" i="1" s="1"/>
  <c r="AE174" i="1"/>
  <c r="AD174" i="1"/>
  <c r="AC174" i="1"/>
  <c r="AB174" i="1"/>
  <c r="AA174" i="1"/>
  <c r="Z174" i="1"/>
  <c r="Y174" i="1"/>
  <c r="X174" i="1"/>
  <c r="M174" i="1" s="1"/>
  <c r="W174" i="1"/>
  <c r="R174" i="1"/>
  <c r="Q174" i="1"/>
  <c r="O174" i="1"/>
  <c r="N174" i="1"/>
  <c r="G174" i="1" s="1"/>
  <c r="I174" i="1"/>
  <c r="H174" i="1"/>
  <c r="E174" i="1"/>
  <c r="C174" i="1"/>
  <c r="AF173" i="1"/>
  <c r="L173" i="1" s="1"/>
  <c r="AE173" i="1"/>
  <c r="AD173" i="1"/>
  <c r="AC173" i="1"/>
  <c r="AB173" i="1"/>
  <c r="AA173" i="1"/>
  <c r="Z173" i="1"/>
  <c r="Y173" i="1"/>
  <c r="X173" i="1"/>
  <c r="M173" i="1" s="1"/>
  <c r="F173" i="1" s="1"/>
  <c r="W173" i="1"/>
  <c r="U173" i="1"/>
  <c r="R173" i="1"/>
  <c r="Q173" i="1"/>
  <c r="O173" i="1"/>
  <c r="N173" i="1"/>
  <c r="G173" i="1" s="1"/>
  <c r="K173" i="1"/>
  <c r="I173" i="1"/>
  <c r="H173" i="1"/>
  <c r="E173" i="1"/>
  <c r="D173" i="1"/>
  <c r="C173" i="1"/>
  <c r="AF172" i="1"/>
  <c r="L172" i="1" s="1"/>
  <c r="T172" i="1" s="1"/>
  <c r="AE172" i="1"/>
  <c r="AD172" i="1"/>
  <c r="AC172" i="1"/>
  <c r="AB172" i="1"/>
  <c r="AA172" i="1"/>
  <c r="Z172" i="1"/>
  <c r="Y172" i="1"/>
  <c r="X172" i="1"/>
  <c r="M172" i="1" s="1"/>
  <c r="W172" i="1"/>
  <c r="S172" i="1"/>
  <c r="R172" i="1"/>
  <c r="Q172" i="1"/>
  <c r="P172" i="1"/>
  <c r="O172" i="1"/>
  <c r="N172" i="1"/>
  <c r="J172" i="1"/>
  <c r="I172" i="1"/>
  <c r="H172" i="1"/>
  <c r="G172" i="1"/>
  <c r="E172" i="1"/>
  <c r="C172" i="1"/>
  <c r="AF171" i="1"/>
  <c r="L171" i="1" s="1"/>
  <c r="AE171" i="1"/>
  <c r="AD171" i="1"/>
  <c r="AC171" i="1"/>
  <c r="AB171" i="1"/>
  <c r="AA171" i="1"/>
  <c r="Z171" i="1"/>
  <c r="Y171" i="1"/>
  <c r="X171" i="1"/>
  <c r="M171" i="1" s="1"/>
  <c r="W171" i="1"/>
  <c r="T171" i="1"/>
  <c r="R171" i="1"/>
  <c r="Q171" i="1"/>
  <c r="O171" i="1"/>
  <c r="U171" i="1" s="1"/>
  <c r="N171" i="1"/>
  <c r="S171" i="1" s="1"/>
  <c r="I171" i="1"/>
  <c r="H171" i="1"/>
  <c r="E171" i="1"/>
  <c r="D171" i="1"/>
  <c r="C171" i="1"/>
  <c r="AF170" i="1"/>
  <c r="AE170" i="1"/>
  <c r="AD170" i="1"/>
  <c r="AC170" i="1"/>
  <c r="AB170" i="1"/>
  <c r="AA170" i="1"/>
  <c r="Z170" i="1"/>
  <c r="Y170" i="1"/>
  <c r="X170" i="1"/>
  <c r="M170" i="1" s="1"/>
  <c r="W170" i="1"/>
  <c r="U170" i="1"/>
  <c r="R170" i="1"/>
  <c r="Q170" i="1"/>
  <c r="O170" i="1"/>
  <c r="N170" i="1"/>
  <c r="G170" i="1" s="1"/>
  <c r="L170" i="1"/>
  <c r="T170" i="1" s="1"/>
  <c r="I170" i="1"/>
  <c r="H170" i="1"/>
  <c r="E170" i="1"/>
  <c r="D170" i="1"/>
  <c r="C170" i="1"/>
  <c r="AF169" i="1"/>
  <c r="L169" i="1" s="1"/>
  <c r="AE169" i="1"/>
  <c r="AD169" i="1"/>
  <c r="AC169" i="1"/>
  <c r="AB169" i="1"/>
  <c r="AA169" i="1"/>
  <c r="Z169" i="1"/>
  <c r="Y169" i="1"/>
  <c r="X169" i="1"/>
  <c r="M169" i="1" s="1"/>
  <c r="W169" i="1"/>
  <c r="T169" i="1"/>
  <c r="R169" i="1"/>
  <c r="Q169" i="1"/>
  <c r="P169" i="1"/>
  <c r="O169" i="1"/>
  <c r="U169" i="1" s="1"/>
  <c r="N169" i="1"/>
  <c r="G169" i="1" s="1"/>
  <c r="K169" i="1"/>
  <c r="J169" i="1"/>
  <c r="I169" i="1"/>
  <c r="H169" i="1"/>
  <c r="E169" i="1"/>
  <c r="D169" i="1"/>
  <c r="C169" i="1"/>
  <c r="AF168" i="1"/>
  <c r="L168" i="1" s="1"/>
  <c r="AE168" i="1"/>
  <c r="AD168" i="1"/>
  <c r="AC168" i="1"/>
  <c r="AB168" i="1"/>
  <c r="AA168" i="1"/>
  <c r="Z168" i="1"/>
  <c r="Y168" i="1"/>
  <c r="X168" i="1"/>
  <c r="M168" i="1" s="1"/>
  <c r="W168" i="1"/>
  <c r="T168" i="1"/>
  <c r="R168" i="1"/>
  <c r="Q168" i="1"/>
  <c r="O168" i="1"/>
  <c r="U168" i="1" s="1"/>
  <c r="N168" i="1"/>
  <c r="S168" i="1" s="1"/>
  <c r="I168" i="1"/>
  <c r="H168" i="1"/>
  <c r="E168" i="1"/>
  <c r="D168" i="1"/>
  <c r="C168" i="1"/>
  <c r="AF167" i="1"/>
  <c r="L167" i="1" s="1"/>
  <c r="T167" i="1" s="1"/>
  <c r="AE167" i="1"/>
  <c r="AD167" i="1"/>
  <c r="AC167" i="1"/>
  <c r="AB167" i="1"/>
  <c r="AA167" i="1"/>
  <c r="Z167" i="1"/>
  <c r="Y167" i="1"/>
  <c r="X167" i="1"/>
  <c r="M167" i="1" s="1"/>
  <c r="W167" i="1"/>
  <c r="R167" i="1"/>
  <c r="Q167" i="1"/>
  <c r="O167" i="1"/>
  <c r="D167" i="1" s="1"/>
  <c r="N167" i="1"/>
  <c r="S167" i="1" s="1"/>
  <c r="J167" i="1"/>
  <c r="I167" i="1"/>
  <c r="H167" i="1"/>
  <c r="G167" i="1"/>
  <c r="E167" i="1"/>
  <c r="C167" i="1"/>
  <c r="AF166" i="1"/>
  <c r="J166" i="1" s="1"/>
  <c r="AE166" i="1"/>
  <c r="AD166" i="1"/>
  <c r="AC166" i="1"/>
  <c r="AB166" i="1"/>
  <c r="AA166" i="1"/>
  <c r="Z166" i="1"/>
  <c r="Y166" i="1"/>
  <c r="X166" i="1"/>
  <c r="M166" i="1" s="1"/>
  <c r="W166" i="1"/>
  <c r="R166" i="1"/>
  <c r="Q166" i="1"/>
  <c r="O166" i="1"/>
  <c r="U166" i="1" s="1"/>
  <c r="N166" i="1"/>
  <c r="G166" i="1" s="1"/>
  <c r="L166" i="1"/>
  <c r="T166" i="1" s="1"/>
  <c r="I166" i="1"/>
  <c r="H166" i="1"/>
  <c r="E166" i="1"/>
  <c r="C166" i="1"/>
  <c r="AF165" i="1"/>
  <c r="AE165" i="1"/>
  <c r="AD165" i="1"/>
  <c r="AC165" i="1"/>
  <c r="AB165" i="1"/>
  <c r="AA165" i="1"/>
  <c r="Z165" i="1"/>
  <c r="Y165" i="1"/>
  <c r="X165" i="1"/>
  <c r="M165" i="1" s="1"/>
  <c r="F165" i="1" s="1"/>
  <c r="W165" i="1"/>
  <c r="U165" i="1"/>
  <c r="R165" i="1"/>
  <c r="Q165" i="1"/>
  <c r="O165" i="1"/>
  <c r="D165" i="1" s="1"/>
  <c r="N165" i="1"/>
  <c r="G165" i="1" s="1"/>
  <c r="I165" i="1"/>
  <c r="H165" i="1"/>
  <c r="E165" i="1"/>
  <c r="C165" i="1"/>
  <c r="AF164" i="1"/>
  <c r="L164" i="1" s="1"/>
  <c r="AE164" i="1"/>
  <c r="AD164" i="1"/>
  <c r="AC164" i="1"/>
  <c r="AB164" i="1"/>
  <c r="AA164" i="1"/>
  <c r="Z164" i="1"/>
  <c r="Y164" i="1"/>
  <c r="X164" i="1"/>
  <c r="M164" i="1" s="1"/>
  <c r="W164" i="1"/>
  <c r="T164" i="1"/>
  <c r="R164" i="1"/>
  <c r="Q164" i="1"/>
  <c r="O164" i="1"/>
  <c r="U164" i="1" s="1"/>
  <c r="N164" i="1"/>
  <c r="S164" i="1" s="1"/>
  <c r="J164" i="1"/>
  <c r="I164" i="1"/>
  <c r="H164" i="1"/>
  <c r="G164" i="1"/>
  <c r="E164" i="1"/>
  <c r="D164" i="1"/>
  <c r="C164" i="1"/>
  <c r="AF163" i="1"/>
  <c r="L163" i="1" s="1"/>
  <c r="T163" i="1" s="1"/>
  <c r="AE163" i="1"/>
  <c r="AD163" i="1"/>
  <c r="AC163" i="1"/>
  <c r="AB163" i="1"/>
  <c r="AA163" i="1"/>
  <c r="Z163" i="1"/>
  <c r="Y163" i="1"/>
  <c r="X163" i="1"/>
  <c r="M163" i="1" s="1"/>
  <c r="W163" i="1"/>
  <c r="R163" i="1"/>
  <c r="Q163" i="1"/>
  <c r="O163" i="1"/>
  <c r="D163" i="1" s="1"/>
  <c r="N163" i="1"/>
  <c r="S163" i="1" s="1"/>
  <c r="I163" i="1"/>
  <c r="H163" i="1"/>
  <c r="E163" i="1"/>
  <c r="C163" i="1"/>
  <c r="AF162" i="1"/>
  <c r="AE162" i="1"/>
  <c r="AD162" i="1"/>
  <c r="AC162" i="1"/>
  <c r="AB162" i="1"/>
  <c r="AA162" i="1"/>
  <c r="Z162" i="1"/>
  <c r="Y162" i="1"/>
  <c r="X162" i="1"/>
  <c r="M162" i="1" s="1"/>
  <c r="W162" i="1"/>
  <c r="R162" i="1"/>
  <c r="Q162" i="1"/>
  <c r="O162" i="1"/>
  <c r="U162" i="1" s="1"/>
  <c r="N162" i="1"/>
  <c r="G162" i="1" s="1"/>
  <c r="I162" i="1"/>
  <c r="H162" i="1"/>
  <c r="E162" i="1"/>
  <c r="C162" i="1"/>
  <c r="AF161" i="1"/>
  <c r="AE161" i="1"/>
  <c r="AD161" i="1"/>
  <c r="AC161" i="1"/>
  <c r="AB161" i="1"/>
  <c r="AA161" i="1"/>
  <c r="Z161" i="1"/>
  <c r="Y161" i="1"/>
  <c r="X161" i="1"/>
  <c r="M161" i="1" s="1"/>
  <c r="W161" i="1"/>
  <c r="R161" i="1"/>
  <c r="Q161" i="1"/>
  <c r="O161" i="1"/>
  <c r="D161" i="1" s="1"/>
  <c r="N161" i="1"/>
  <c r="G161" i="1" s="1"/>
  <c r="I161" i="1"/>
  <c r="H161" i="1"/>
  <c r="E161" i="1"/>
  <c r="C161" i="1"/>
  <c r="AF160" i="1"/>
  <c r="L160" i="1" s="1"/>
  <c r="AE160" i="1"/>
  <c r="AD160" i="1"/>
  <c r="AC160" i="1"/>
  <c r="AB160" i="1"/>
  <c r="AA160" i="1"/>
  <c r="Z160" i="1"/>
  <c r="Y160" i="1"/>
  <c r="X160" i="1"/>
  <c r="M160" i="1" s="1"/>
  <c r="W160" i="1"/>
  <c r="T160" i="1"/>
  <c r="R160" i="1"/>
  <c r="Q160" i="1"/>
  <c r="P160" i="1"/>
  <c r="O160" i="1"/>
  <c r="U160" i="1" s="1"/>
  <c r="N160" i="1"/>
  <c r="J160" i="1"/>
  <c r="I160" i="1"/>
  <c r="H160" i="1"/>
  <c r="E160" i="1"/>
  <c r="D160" i="1"/>
  <c r="C160" i="1"/>
  <c r="AF159" i="1"/>
  <c r="AE159" i="1"/>
  <c r="AD159" i="1"/>
  <c r="AC159" i="1"/>
  <c r="AB159" i="1"/>
  <c r="AA159" i="1"/>
  <c r="Z159" i="1"/>
  <c r="Y159" i="1"/>
  <c r="X159" i="1"/>
  <c r="M159" i="1" s="1"/>
  <c r="W159" i="1"/>
  <c r="R159" i="1"/>
  <c r="Q159" i="1"/>
  <c r="O159" i="1"/>
  <c r="D159" i="1" s="1"/>
  <c r="N159" i="1"/>
  <c r="S159" i="1" s="1"/>
  <c r="J159" i="1"/>
  <c r="I159" i="1"/>
  <c r="H159" i="1"/>
  <c r="G159" i="1"/>
  <c r="E159" i="1"/>
  <c r="C159" i="1"/>
  <c r="AF158" i="1"/>
  <c r="J158" i="1" s="1"/>
  <c r="AE158" i="1"/>
  <c r="AD158" i="1"/>
  <c r="AC158" i="1"/>
  <c r="AB158" i="1"/>
  <c r="AA158" i="1"/>
  <c r="Z158" i="1"/>
  <c r="X158" i="1"/>
  <c r="M158" i="1" s="1"/>
  <c r="R158" i="1"/>
  <c r="Q158" i="1"/>
  <c r="P158" i="1"/>
  <c r="O158" i="1"/>
  <c r="D158" i="1" s="1"/>
  <c r="N158" i="1"/>
  <c r="G158" i="1" s="1"/>
  <c r="L158" i="1"/>
  <c r="Y158" i="1" s="1"/>
  <c r="I158" i="1"/>
  <c r="H158" i="1"/>
  <c r="E158" i="1"/>
  <c r="C158" i="1"/>
  <c r="AF157" i="1"/>
  <c r="J157" i="1" s="1"/>
  <c r="AE157" i="1"/>
  <c r="AD157" i="1"/>
  <c r="AC157" i="1"/>
  <c r="AB157" i="1"/>
  <c r="AA157" i="1"/>
  <c r="Z157" i="1"/>
  <c r="Y157" i="1"/>
  <c r="X157" i="1"/>
  <c r="M157" i="1" s="1"/>
  <c r="W157" i="1"/>
  <c r="R157" i="1"/>
  <c r="Q157" i="1"/>
  <c r="O157" i="1"/>
  <c r="D157" i="1" s="1"/>
  <c r="N157" i="1"/>
  <c r="G157" i="1" s="1"/>
  <c r="L157" i="1"/>
  <c r="V157" i="1" s="1"/>
  <c r="K157" i="1"/>
  <c r="I157" i="1"/>
  <c r="H157" i="1"/>
  <c r="F157" i="1"/>
  <c r="E157" i="1"/>
  <c r="C157" i="1"/>
  <c r="AF156" i="1"/>
  <c r="L156" i="1" s="1"/>
  <c r="T156" i="1" s="1"/>
  <c r="AE156" i="1"/>
  <c r="AD156" i="1"/>
  <c r="AC156" i="1"/>
  <c r="AB156" i="1"/>
  <c r="AA156" i="1"/>
  <c r="Z156" i="1"/>
  <c r="Y156" i="1"/>
  <c r="X156" i="1"/>
  <c r="M156" i="1" s="1"/>
  <c r="W156" i="1"/>
  <c r="R156" i="1"/>
  <c r="Q156" i="1"/>
  <c r="O156" i="1"/>
  <c r="U156" i="1" s="1"/>
  <c r="N156" i="1"/>
  <c r="S156" i="1" s="1"/>
  <c r="I156" i="1"/>
  <c r="H156" i="1"/>
  <c r="E156" i="1"/>
  <c r="C156" i="1"/>
  <c r="AF155" i="1"/>
  <c r="L155" i="1" s="1"/>
  <c r="T155" i="1" s="1"/>
  <c r="AE155" i="1"/>
  <c r="AD155" i="1"/>
  <c r="AC155" i="1"/>
  <c r="AB155" i="1"/>
  <c r="AA155" i="1"/>
  <c r="Z155" i="1"/>
  <c r="Y155" i="1"/>
  <c r="X155" i="1"/>
  <c r="M155" i="1" s="1"/>
  <c r="W155" i="1"/>
  <c r="R155" i="1"/>
  <c r="Q155" i="1"/>
  <c r="O155" i="1"/>
  <c r="D155" i="1" s="1"/>
  <c r="N155" i="1"/>
  <c r="S155" i="1" s="1"/>
  <c r="I155" i="1"/>
  <c r="H155" i="1"/>
  <c r="E155" i="1"/>
  <c r="C155" i="1"/>
  <c r="AF154" i="1"/>
  <c r="J154" i="1" s="1"/>
  <c r="AE154" i="1"/>
  <c r="AD154" i="1"/>
  <c r="AC154" i="1"/>
  <c r="AB154" i="1"/>
  <c r="AA154" i="1"/>
  <c r="Z154" i="1"/>
  <c r="Y154" i="1"/>
  <c r="X154" i="1"/>
  <c r="M154" i="1" s="1"/>
  <c r="W154" i="1"/>
  <c r="R154" i="1"/>
  <c r="Q154" i="1"/>
  <c r="O154" i="1"/>
  <c r="U154" i="1" s="1"/>
  <c r="N154" i="1"/>
  <c r="G154" i="1" s="1"/>
  <c r="I154" i="1"/>
  <c r="H154" i="1"/>
  <c r="E154" i="1"/>
  <c r="C154" i="1"/>
  <c r="AF153" i="1"/>
  <c r="L153" i="1" s="1"/>
  <c r="AE153" i="1"/>
  <c r="AD153" i="1"/>
  <c r="AC153" i="1"/>
  <c r="AB153" i="1"/>
  <c r="AA153" i="1"/>
  <c r="Z153" i="1"/>
  <c r="Y153" i="1"/>
  <c r="X153" i="1"/>
  <c r="M153" i="1" s="1"/>
  <c r="W153" i="1"/>
  <c r="T153" i="1"/>
  <c r="R153" i="1"/>
  <c r="Q153" i="1"/>
  <c r="O153" i="1"/>
  <c r="U153" i="1" s="1"/>
  <c r="N153" i="1"/>
  <c r="G153" i="1" s="1"/>
  <c r="I153" i="1"/>
  <c r="H153" i="1"/>
  <c r="E153" i="1"/>
  <c r="D153" i="1"/>
  <c r="C153" i="1"/>
  <c r="AF152" i="1"/>
  <c r="L152" i="1" s="1"/>
  <c r="AE152" i="1"/>
  <c r="AD152" i="1"/>
  <c r="AC152" i="1"/>
  <c r="AB152" i="1"/>
  <c r="AA152" i="1"/>
  <c r="Z152" i="1"/>
  <c r="Y152" i="1"/>
  <c r="X152" i="1"/>
  <c r="M152" i="1" s="1"/>
  <c r="W152" i="1"/>
  <c r="T152" i="1"/>
  <c r="R152" i="1"/>
  <c r="Q152" i="1"/>
  <c r="O152" i="1"/>
  <c r="U152" i="1" s="1"/>
  <c r="N152" i="1"/>
  <c r="G152" i="1" s="1"/>
  <c r="I152" i="1"/>
  <c r="H152" i="1"/>
  <c r="E152" i="1"/>
  <c r="D152" i="1"/>
  <c r="C152" i="1"/>
  <c r="AF151" i="1"/>
  <c r="L151" i="1" s="1"/>
  <c r="T151" i="1" s="1"/>
  <c r="AE151" i="1"/>
  <c r="AD151" i="1"/>
  <c r="AC151" i="1"/>
  <c r="AB151" i="1"/>
  <c r="AA151" i="1"/>
  <c r="Z151" i="1"/>
  <c r="Y151" i="1"/>
  <c r="X151" i="1"/>
  <c r="M151" i="1" s="1"/>
  <c r="W151" i="1"/>
  <c r="R151" i="1"/>
  <c r="Q151" i="1"/>
  <c r="O151" i="1"/>
  <c r="D151" i="1" s="1"/>
  <c r="N151" i="1"/>
  <c r="S151" i="1" s="1"/>
  <c r="I151" i="1"/>
  <c r="H151" i="1"/>
  <c r="E151" i="1"/>
  <c r="C151" i="1"/>
  <c r="AF150" i="1"/>
  <c r="AE150" i="1"/>
  <c r="AD150" i="1"/>
  <c r="AC150" i="1"/>
  <c r="AB150" i="1"/>
  <c r="AA150" i="1"/>
  <c r="Z150" i="1"/>
  <c r="Y150" i="1"/>
  <c r="X150" i="1"/>
  <c r="M150" i="1" s="1"/>
  <c r="W150" i="1"/>
  <c r="R150" i="1"/>
  <c r="Q150" i="1"/>
  <c r="O150" i="1"/>
  <c r="U150" i="1" s="1"/>
  <c r="N150" i="1"/>
  <c r="G150" i="1" s="1"/>
  <c r="I150" i="1"/>
  <c r="H150" i="1"/>
  <c r="E150" i="1"/>
  <c r="C150" i="1"/>
  <c r="AF149" i="1"/>
  <c r="L149" i="1" s="1"/>
  <c r="T149" i="1" s="1"/>
  <c r="AE149" i="1"/>
  <c r="AD149" i="1"/>
  <c r="AC149" i="1"/>
  <c r="AB149" i="1"/>
  <c r="AA149" i="1"/>
  <c r="Z149" i="1"/>
  <c r="Y149" i="1"/>
  <c r="X149" i="1"/>
  <c r="W149" i="1"/>
  <c r="R149" i="1"/>
  <c r="Q149" i="1"/>
  <c r="P149" i="1"/>
  <c r="O149" i="1"/>
  <c r="N149" i="1"/>
  <c r="G149" i="1" s="1"/>
  <c r="M149" i="1"/>
  <c r="I149" i="1"/>
  <c r="H149" i="1"/>
  <c r="E149" i="1"/>
  <c r="C149" i="1"/>
  <c r="AF148" i="1"/>
  <c r="L148" i="1" s="1"/>
  <c r="T148" i="1" s="1"/>
  <c r="AE148" i="1"/>
  <c r="AD148" i="1"/>
  <c r="AC148" i="1"/>
  <c r="AB148" i="1"/>
  <c r="AA148" i="1"/>
  <c r="Z148" i="1"/>
  <c r="Y148" i="1"/>
  <c r="X148" i="1"/>
  <c r="M148" i="1" s="1"/>
  <c r="W148" i="1"/>
  <c r="S148" i="1"/>
  <c r="R148" i="1"/>
  <c r="Q148" i="1"/>
  <c r="O148" i="1"/>
  <c r="U148" i="1" s="1"/>
  <c r="N148" i="1"/>
  <c r="I148" i="1"/>
  <c r="H148" i="1"/>
  <c r="G148" i="1"/>
  <c r="E148" i="1"/>
  <c r="C148" i="1"/>
  <c r="AF147" i="1"/>
  <c r="L147" i="1" s="1"/>
  <c r="AE147" i="1"/>
  <c r="AD147" i="1"/>
  <c r="AC147" i="1"/>
  <c r="AB147" i="1"/>
  <c r="AA147" i="1"/>
  <c r="Z147" i="1"/>
  <c r="Y147" i="1"/>
  <c r="X147" i="1"/>
  <c r="M147" i="1" s="1"/>
  <c r="W147" i="1"/>
  <c r="T147" i="1"/>
  <c r="R147" i="1"/>
  <c r="Q147" i="1"/>
  <c r="P147" i="1"/>
  <c r="O147" i="1"/>
  <c r="U147" i="1" s="1"/>
  <c r="N147" i="1"/>
  <c r="S147" i="1" s="1"/>
  <c r="I147" i="1"/>
  <c r="H147" i="1"/>
  <c r="E147" i="1"/>
  <c r="D147" i="1"/>
  <c r="C147" i="1"/>
  <c r="AF146" i="1"/>
  <c r="K146" i="1" s="1"/>
  <c r="AE146" i="1"/>
  <c r="AD146" i="1"/>
  <c r="AC146" i="1"/>
  <c r="AB146" i="1"/>
  <c r="AA146" i="1"/>
  <c r="Z146" i="1"/>
  <c r="Y146" i="1"/>
  <c r="X146" i="1"/>
  <c r="M146" i="1" s="1"/>
  <c r="W146" i="1"/>
  <c r="R146" i="1"/>
  <c r="Q146" i="1"/>
  <c r="O146" i="1"/>
  <c r="U146" i="1" s="1"/>
  <c r="N146" i="1"/>
  <c r="S146" i="1" s="1"/>
  <c r="J146" i="1"/>
  <c r="I146" i="1"/>
  <c r="H146" i="1"/>
  <c r="G146" i="1"/>
  <c r="E146" i="1"/>
  <c r="C146" i="1"/>
  <c r="AF145" i="1"/>
  <c r="P145" i="1" s="1"/>
  <c r="AE145" i="1"/>
  <c r="AD145" i="1"/>
  <c r="AC145" i="1"/>
  <c r="AB145" i="1"/>
  <c r="AA145" i="1"/>
  <c r="Z145" i="1"/>
  <c r="Y145" i="1"/>
  <c r="X145" i="1"/>
  <c r="W145" i="1"/>
  <c r="T145" i="1"/>
  <c r="R145" i="1"/>
  <c r="Q145" i="1"/>
  <c r="O145" i="1"/>
  <c r="U145" i="1" s="1"/>
  <c r="N145" i="1"/>
  <c r="G145" i="1" s="1"/>
  <c r="M145" i="1"/>
  <c r="L145" i="1"/>
  <c r="K145" i="1"/>
  <c r="J145" i="1"/>
  <c r="I145" i="1"/>
  <c r="H145" i="1"/>
  <c r="E145" i="1"/>
  <c r="C145" i="1"/>
  <c r="AF144" i="1"/>
  <c r="J144" i="1" s="1"/>
  <c r="AE144" i="1"/>
  <c r="AD144" i="1"/>
  <c r="AC144" i="1"/>
  <c r="AB144" i="1"/>
  <c r="AA144" i="1"/>
  <c r="Z144" i="1"/>
  <c r="Y144" i="1"/>
  <c r="X144" i="1"/>
  <c r="M144" i="1" s="1"/>
  <c r="W144" i="1"/>
  <c r="R144" i="1"/>
  <c r="Q144" i="1"/>
  <c r="O144" i="1"/>
  <c r="U144" i="1" s="1"/>
  <c r="N144" i="1"/>
  <c r="S144" i="1" s="1"/>
  <c r="I144" i="1"/>
  <c r="H144" i="1"/>
  <c r="E144" i="1"/>
  <c r="D144" i="1"/>
  <c r="C144" i="1"/>
  <c r="AF143" i="1"/>
  <c r="P143" i="1" s="1"/>
  <c r="AE143" i="1"/>
  <c r="AD143" i="1"/>
  <c r="AC143" i="1"/>
  <c r="AB143" i="1"/>
  <c r="AA143" i="1"/>
  <c r="Z143" i="1"/>
  <c r="X143" i="1"/>
  <c r="M143" i="1" s="1"/>
  <c r="R143" i="1"/>
  <c r="Q143" i="1"/>
  <c r="O143" i="1"/>
  <c r="D143" i="1" s="1"/>
  <c r="N143" i="1"/>
  <c r="I143" i="1"/>
  <c r="H143" i="1"/>
  <c r="E143" i="1"/>
  <c r="C143" i="1"/>
  <c r="AF142" i="1"/>
  <c r="J142" i="1" s="1"/>
  <c r="AE142" i="1"/>
  <c r="AD142" i="1"/>
  <c r="AC142" i="1"/>
  <c r="AB142" i="1"/>
  <c r="AA142" i="1"/>
  <c r="Z142" i="1"/>
  <c r="Y142" i="1"/>
  <c r="X142" i="1"/>
  <c r="M142" i="1" s="1"/>
  <c r="W142" i="1"/>
  <c r="T142" i="1"/>
  <c r="R142" i="1"/>
  <c r="Q142" i="1"/>
  <c r="O142" i="1"/>
  <c r="U142" i="1" s="1"/>
  <c r="N142" i="1"/>
  <c r="S142" i="1" s="1"/>
  <c r="L142" i="1"/>
  <c r="I142" i="1"/>
  <c r="H142" i="1"/>
  <c r="E142" i="1"/>
  <c r="D142" i="1"/>
  <c r="C142" i="1"/>
  <c r="AF141" i="1"/>
  <c r="J141" i="1" s="1"/>
  <c r="AE141" i="1"/>
  <c r="AD141" i="1"/>
  <c r="AC141" i="1"/>
  <c r="AB141" i="1"/>
  <c r="AA141" i="1"/>
  <c r="Z141" i="1"/>
  <c r="Y141" i="1"/>
  <c r="X141" i="1"/>
  <c r="M141" i="1" s="1"/>
  <c r="W141" i="1"/>
  <c r="T141" i="1"/>
  <c r="R141" i="1"/>
  <c r="Q141" i="1"/>
  <c r="O141" i="1"/>
  <c r="U141" i="1" s="1"/>
  <c r="N141" i="1"/>
  <c r="I141" i="1"/>
  <c r="H141" i="1"/>
  <c r="E141" i="1"/>
  <c r="D141" i="1"/>
  <c r="C141" i="1"/>
  <c r="AF140" i="1"/>
  <c r="AE140" i="1"/>
  <c r="AD140" i="1"/>
  <c r="AC140" i="1"/>
  <c r="AB140" i="1"/>
  <c r="AA140" i="1"/>
  <c r="Z140" i="1"/>
  <c r="Y140" i="1"/>
  <c r="X140" i="1"/>
  <c r="M140" i="1" s="1"/>
  <c r="W140" i="1"/>
  <c r="R140" i="1"/>
  <c r="Q140" i="1"/>
  <c r="O140" i="1"/>
  <c r="U140" i="1" s="1"/>
  <c r="N140" i="1"/>
  <c r="G140" i="1" s="1"/>
  <c r="I140" i="1"/>
  <c r="H140" i="1"/>
  <c r="E140" i="1"/>
  <c r="C140" i="1"/>
  <c r="AF139" i="1"/>
  <c r="J139" i="1" s="1"/>
  <c r="AE139" i="1"/>
  <c r="AD139" i="1"/>
  <c r="AC139" i="1"/>
  <c r="AB139" i="1"/>
  <c r="AA139" i="1"/>
  <c r="Z139" i="1"/>
  <c r="Y139" i="1"/>
  <c r="X139" i="1"/>
  <c r="M139" i="1" s="1"/>
  <c r="W139" i="1"/>
  <c r="R139" i="1"/>
  <c r="Q139" i="1"/>
  <c r="O139" i="1"/>
  <c r="N139" i="1"/>
  <c r="S139" i="1" s="1"/>
  <c r="I139" i="1"/>
  <c r="H139" i="1"/>
  <c r="E139" i="1"/>
  <c r="C139" i="1"/>
  <c r="AF138" i="1"/>
  <c r="AE138" i="1"/>
  <c r="AD138" i="1"/>
  <c r="AC138" i="1"/>
  <c r="AB138" i="1"/>
  <c r="AA138" i="1"/>
  <c r="Z138" i="1"/>
  <c r="Y138" i="1"/>
  <c r="X138" i="1"/>
  <c r="M138" i="1" s="1"/>
  <c r="W138" i="1"/>
  <c r="R138" i="1"/>
  <c r="Q138" i="1"/>
  <c r="O138" i="1"/>
  <c r="U138" i="1" s="1"/>
  <c r="N138" i="1"/>
  <c r="S138" i="1" s="1"/>
  <c r="I138" i="1"/>
  <c r="H138" i="1"/>
  <c r="E138" i="1"/>
  <c r="C138" i="1"/>
  <c r="AF137" i="1"/>
  <c r="K137" i="1" s="1"/>
  <c r="AE137" i="1"/>
  <c r="AD137" i="1"/>
  <c r="AC137" i="1"/>
  <c r="AB137" i="1"/>
  <c r="AA137" i="1"/>
  <c r="Z137" i="1"/>
  <c r="Y137" i="1"/>
  <c r="X137" i="1"/>
  <c r="M137" i="1" s="1"/>
  <c r="W137" i="1"/>
  <c r="R137" i="1"/>
  <c r="Q137" i="1"/>
  <c r="O137" i="1"/>
  <c r="N137" i="1"/>
  <c r="G137" i="1" s="1"/>
  <c r="L137" i="1"/>
  <c r="J137" i="1"/>
  <c r="I137" i="1"/>
  <c r="H137" i="1"/>
  <c r="E137" i="1"/>
  <c r="C137" i="1"/>
  <c r="AF136" i="1"/>
  <c r="K136" i="1" s="1"/>
  <c r="AE136" i="1"/>
  <c r="AD136" i="1"/>
  <c r="AC136" i="1"/>
  <c r="AB136" i="1"/>
  <c r="AA136" i="1"/>
  <c r="Z136" i="1"/>
  <c r="Y136" i="1"/>
  <c r="X136" i="1"/>
  <c r="M136" i="1" s="1"/>
  <c r="W136" i="1"/>
  <c r="T136" i="1"/>
  <c r="R136" i="1"/>
  <c r="Q136" i="1"/>
  <c r="O136" i="1"/>
  <c r="U136" i="1" s="1"/>
  <c r="N136" i="1"/>
  <c r="I136" i="1"/>
  <c r="H136" i="1"/>
  <c r="E136" i="1"/>
  <c r="D136" i="1"/>
  <c r="C136" i="1"/>
  <c r="AF135" i="1"/>
  <c r="L135" i="1" s="1"/>
  <c r="T135" i="1" s="1"/>
  <c r="AE135" i="1"/>
  <c r="AD135" i="1"/>
  <c r="AC135" i="1"/>
  <c r="AB135" i="1"/>
  <c r="AA135" i="1"/>
  <c r="Z135" i="1"/>
  <c r="Y135" i="1"/>
  <c r="X135" i="1"/>
  <c r="M135" i="1" s="1"/>
  <c r="W135" i="1"/>
  <c r="R135" i="1"/>
  <c r="Q135" i="1"/>
  <c r="O135" i="1"/>
  <c r="U135" i="1" s="1"/>
  <c r="N135" i="1"/>
  <c r="S135" i="1" s="1"/>
  <c r="J135" i="1"/>
  <c r="I135" i="1"/>
  <c r="H135" i="1"/>
  <c r="E135" i="1"/>
  <c r="C135" i="1"/>
  <c r="AF134" i="1"/>
  <c r="AE134" i="1"/>
  <c r="AD134" i="1"/>
  <c r="AC134" i="1"/>
  <c r="AB134" i="1"/>
  <c r="AA134" i="1"/>
  <c r="Z134" i="1"/>
  <c r="Y134" i="1"/>
  <c r="X134" i="1"/>
  <c r="M134" i="1" s="1"/>
  <c r="W134" i="1"/>
  <c r="R134" i="1"/>
  <c r="Q134" i="1"/>
  <c r="O134" i="1"/>
  <c r="U134" i="1" s="1"/>
  <c r="N134" i="1"/>
  <c r="S134" i="1" s="1"/>
  <c r="I134" i="1"/>
  <c r="H134" i="1"/>
  <c r="E134" i="1"/>
  <c r="C134" i="1"/>
  <c r="AF133" i="1"/>
  <c r="J133" i="1" s="1"/>
  <c r="AE133" i="1"/>
  <c r="AD133" i="1"/>
  <c r="AC133" i="1"/>
  <c r="AB133" i="1"/>
  <c r="AA133" i="1"/>
  <c r="Z133" i="1"/>
  <c r="Y133" i="1"/>
  <c r="X133" i="1"/>
  <c r="W133" i="1"/>
  <c r="R133" i="1"/>
  <c r="Q133" i="1"/>
  <c r="P133" i="1"/>
  <c r="O133" i="1"/>
  <c r="D133" i="1" s="1"/>
  <c r="N133" i="1"/>
  <c r="S133" i="1" s="1"/>
  <c r="M133" i="1"/>
  <c r="V133" i="1" s="1"/>
  <c r="L133" i="1"/>
  <c r="T133" i="1" s="1"/>
  <c r="K133" i="1"/>
  <c r="I133" i="1"/>
  <c r="H133" i="1"/>
  <c r="E133" i="1"/>
  <c r="C133" i="1"/>
  <c r="AF132" i="1"/>
  <c r="L132" i="1" s="1"/>
  <c r="AE132" i="1"/>
  <c r="AD132" i="1"/>
  <c r="AC132" i="1"/>
  <c r="AB132" i="1"/>
  <c r="AA132" i="1"/>
  <c r="Z132" i="1"/>
  <c r="Y132" i="1"/>
  <c r="X132" i="1"/>
  <c r="M132" i="1" s="1"/>
  <c r="W132" i="1"/>
  <c r="T132" i="1"/>
  <c r="R132" i="1"/>
  <c r="Q132" i="1"/>
  <c r="O132" i="1"/>
  <c r="U132" i="1" s="1"/>
  <c r="N132" i="1"/>
  <c r="S132" i="1" s="1"/>
  <c r="I132" i="1"/>
  <c r="H132" i="1"/>
  <c r="G132" i="1"/>
  <c r="E132" i="1"/>
  <c r="D132" i="1"/>
  <c r="C132" i="1"/>
  <c r="AF131" i="1"/>
  <c r="L131" i="1" s="1"/>
  <c r="AE131" i="1"/>
  <c r="AD131" i="1"/>
  <c r="AC131" i="1"/>
  <c r="AB131" i="1"/>
  <c r="AA131" i="1"/>
  <c r="Z131" i="1"/>
  <c r="Y131" i="1"/>
  <c r="X131" i="1"/>
  <c r="M131" i="1" s="1"/>
  <c r="W131" i="1"/>
  <c r="T131" i="1"/>
  <c r="R131" i="1"/>
  <c r="Q131" i="1"/>
  <c r="O131" i="1"/>
  <c r="U131" i="1" s="1"/>
  <c r="N131" i="1"/>
  <c r="S131" i="1" s="1"/>
  <c r="K131" i="1"/>
  <c r="J131" i="1"/>
  <c r="I131" i="1"/>
  <c r="H131" i="1"/>
  <c r="E131" i="1"/>
  <c r="D131" i="1"/>
  <c r="C131" i="1"/>
  <c r="AF130" i="1"/>
  <c r="L130" i="1" s="1"/>
  <c r="T130" i="1" s="1"/>
  <c r="AE130" i="1"/>
  <c r="AD130" i="1"/>
  <c r="AC130" i="1"/>
  <c r="AB130" i="1"/>
  <c r="AA130" i="1"/>
  <c r="Z130" i="1"/>
  <c r="Y130" i="1"/>
  <c r="X130" i="1"/>
  <c r="M130" i="1" s="1"/>
  <c r="W130" i="1"/>
  <c r="R130" i="1"/>
  <c r="Q130" i="1"/>
  <c r="O130" i="1"/>
  <c r="U130" i="1" s="1"/>
  <c r="N130" i="1"/>
  <c r="I130" i="1"/>
  <c r="H130" i="1"/>
  <c r="E130" i="1"/>
  <c r="C130" i="1"/>
  <c r="AF129" i="1"/>
  <c r="K129" i="1" s="1"/>
  <c r="AE129" i="1"/>
  <c r="AD129" i="1"/>
  <c r="AC129" i="1"/>
  <c r="AB129" i="1"/>
  <c r="AA129" i="1"/>
  <c r="Z129" i="1"/>
  <c r="Y129" i="1"/>
  <c r="X129" i="1"/>
  <c r="M129" i="1" s="1"/>
  <c r="W129" i="1"/>
  <c r="R129" i="1"/>
  <c r="Q129" i="1"/>
  <c r="O129" i="1"/>
  <c r="D129" i="1" s="1"/>
  <c r="N129" i="1"/>
  <c r="S129" i="1" s="1"/>
  <c r="L129" i="1"/>
  <c r="T129" i="1" s="1"/>
  <c r="I129" i="1"/>
  <c r="H129" i="1"/>
  <c r="E129" i="1"/>
  <c r="C129" i="1"/>
  <c r="AF128" i="1"/>
  <c r="P128" i="1" s="1"/>
  <c r="AE128" i="1"/>
  <c r="AD128" i="1"/>
  <c r="AC128" i="1"/>
  <c r="AB128" i="1"/>
  <c r="AA128" i="1"/>
  <c r="Z128" i="1"/>
  <c r="Y128" i="1"/>
  <c r="X128" i="1"/>
  <c r="W128" i="1"/>
  <c r="R128" i="1"/>
  <c r="Q128" i="1"/>
  <c r="O128" i="1"/>
  <c r="U128" i="1" s="1"/>
  <c r="N128" i="1"/>
  <c r="M128" i="1"/>
  <c r="J128" i="1"/>
  <c r="I128" i="1"/>
  <c r="H128" i="1"/>
  <c r="E128" i="1"/>
  <c r="C128" i="1"/>
  <c r="AF127" i="1"/>
  <c r="L127" i="1" s="1"/>
  <c r="T127" i="1" s="1"/>
  <c r="AE127" i="1"/>
  <c r="AD127" i="1"/>
  <c r="AC127" i="1"/>
  <c r="AB127" i="1"/>
  <c r="AA127" i="1"/>
  <c r="Z127" i="1"/>
  <c r="Y127" i="1"/>
  <c r="X127" i="1"/>
  <c r="M127" i="1" s="1"/>
  <c r="W127" i="1"/>
  <c r="R127" i="1"/>
  <c r="Q127" i="1"/>
  <c r="O127" i="1"/>
  <c r="N127" i="1"/>
  <c r="S127" i="1" s="1"/>
  <c r="K127" i="1"/>
  <c r="J127" i="1"/>
  <c r="I127" i="1"/>
  <c r="H127" i="1"/>
  <c r="E127" i="1"/>
  <c r="C127" i="1"/>
  <c r="AF126" i="1"/>
  <c r="L126" i="1" s="1"/>
  <c r="AE126" i="1"/>
  <c r="AD126" i="1"/>
  <c r="AC126" i="1"/>
  <c r="AB126" i="1"/>
  <c r="AA126" i="1"/>
  <c r="Z126" i="1"/>
  <c r="X126" i="1"/>
  <c r="M126" i="1" s="1"/>
  <c r="R126" i="1"/>
  <c r="Q126" i="1"/>
  <c r="O126" i="1"/>
  <c r="U126" i="1" s="1"/>
  <c r="N126" i="1"/>
  <c r="S126" i="1" s="1"/>
  <c r="I126" i="1"/>
  <c r="H126" i="1"/>
  <c r="E126" i="1"/>
  <c r="C126" i="1"/>
  <c r="AF125" i="1"/>
  <c r="J125" i="1" s="1"/>
  <c r="AE125" i="1"/>
  <c r="AD125" i="1"/>
  <c r="AC125" i="1"/>
  <c r="AB125" i="1"/>
  <c r="AA125" i="1"/>
  <c r="Z125" i="1"/>
  <c r="Y125" i="1"/>
  <c r="X125" i="1"/>
  <c r="M125" i="1" s="1"/>
  <c r="W125" i="1"/>
  <c r="R125" i="1"/>
  <c r="Q125" i="1"/>
  <c r="O125" i="1"/>
  <c r="U125" i="1" s="1"/>
  <c r="N125" i="1"/>
  <c r="S125" i="1" s="1"/>
  <c r="K125" i="1"/>
  <c r="I125" i="1"/>
  <c r="H125" i="1"/>
  <c r="E125" i="1"/>
  <c r="D125" i="1"/>
  <c r="C125" i="1"/>
  <c r="AF124" i="1"/>
  <c r="L124" i="1" s="1"/>
  <c r="T124" i="1" s="1"/>
  <c r="AE124" i="1"/>
  <c r="AD124" i="1"/>
  <c r="AC124" i="1"/>
  <c r="AB124" i="1"/>
  <c r="AA124" i="1"/>
  <c r="Z124" i="1"/>
  <c r="Y124" i="1"/>
  <c r="X124" i="1"/>
  <c r="W124" i="1"/>
  <c r="U124" i="1"/>
  <c r="R124" i="1"/>
  <c r="Q124" i="1"/>
  <c r="P124" i="1"/>
  <c r="O124" i="1"/>
  <c r="N124" i="1"/>
  <c r="G124" i="1" s="1"/>
  <c r="M124" i="1"/>
  <c r="V124" i="1" s="1"/>
  <c r="I124" i="1"/>
  <c r="H124" i="1"/>
  <c r="E124" i="1"/>
  <c r="D124" i="1"/>
  <c r="C124" i="1"/>
  <c r="AF123" i="1"/>
  <c r="L123" i="1" s="1"/>
  <c r="T123" i="1" s="1"/>
  <c r="AE123" i="1"/>
  <c r="AD123" i="1"/>
  <c r="AC123" i="1"/>
  <c r="AB123" i="1"/>
  <c r="AA123" i="1"/>
  <c r="Z123" i="1"/>
  <c r="Y123" i="1"/>
  <c r="X123" i="1"/>
  <c r="M123" i="1" s="1"/>
  <c r="W123" i="1"/>
  <c r="R123" i="1"/>
  <c r="Q123" i="1"/>
  <c r="P123" i="1"/>
  <c r="O123" i="1"/>
  <c r="D123" i="1" s="1"/>
  <c r="N123" i="1"/>
  <c r="S123" i="1" s="1"/>
  <c r="I123" i="1"/>
  <c r="H123" i="1"/>
  <c r="E123" i="1"/>
  <c r="C123" i="1"/>
  <c r="AF122" i="1"/>
  <c r="L122" i="1" s="1"/>
  <c r="AE122" i="1"/>
  <c r="AD122" i="1"/>
  <c r="AC122" i="1"/>
  <c r="AB122" i="1"/>
  <c r="AA122" i="1"/>
  <c r="Z122" i="1"/>
  <c r="Y122" i="1"/>
  <c r="X122" i="1"/>
  <c r="M122" i="1" s="1"/>
  <c r="W122" i="1"/>
  <c r="T122" i="1"/>
  <c r="R122" i="1"/>
  <c r="Q122" i="1"/>
  <c r="O122" i="1"/>
  <c r="U122" i="1" s="1"/>
  <c r="N122" i="1"/>
  <c r="S122" i="1" s="1"/>
  <c r="J122" i="1"/>
  <c r="I122" i="1"/>
  <c r="H122" i="1"/>
  <c r="G122" i="1"/>
  <c r="E122" i="1"/>
  <c r="D122" i="1"/>
  <c r="C122" i="1"/>
  <c r="AF121" i="1"/>
  <c r="L121" i="1" s="1"/>
  <c r="AE121" i="1"/>
  <c r="AD121" i="1"/>
  <c r="AC121" i="1"/>
  <c r="AB121" i="1"/>
  <c r="AA121" i="1"/>
  <c r="Z121" i="1"/>
  <c r="Y121" i="1"/>
  <c r="X121" i="1"/>
  <c r="W121" i="1"/>
  <c r="T121" i="1"/>
  <c r="R121" i="1"/>
  <c r="Q121" i="1"/>
  <c r="O121" i="1"/>
  <c r="U121" i="1" s="1"/>
  <c r="N121" i="1"/>
  <c r="S121" i="1" s="1"/>
  <c r="M121" i="1"/>
  <c r="I121" i="1"/>
  <c r="H121" i="1"/>
  <c r="E121" i="1"/>
  <c r="F121" i="1" s="1"/>
  <c r="D121" i="1"/>
  <c r="C121" i="1"/>
  <c r="AF120" i="1"/>
  <c r="AE120" i="1"/>
  <c r="AD120" i="1"/>
  <c r="AC120" i="1"/>
  <c r="AB120" i="1"/>
  <c r="AA120" i="1"/>
  <c r="Z120" i="1"/>
  <c r="Y120" i="1"/>
  <c r="X120" i="1"/>
  <c r="M120" i="1" s="1"/>
  <c r="W120" i="1"/>
  <c r="R120" i="1"/>
  <c r="Q120" i="1"/>
  <c r="O120" i="1"/>
  <c r="D120" i="1" s="1"/>
  <c r="N120" i="1"/>
  <c r="S120" i="1" s="1"/>
  <c r="I120" i="1"/>
  <c r="H120" i="1"/>
  <c r="G120" i="1"/>
  <c r="E120" i="1"/>
  <c r="C120" i="1"/>
  <c r="AF119" i="1"/>
  <c r="L119" i="1" s="1"/>
  <c r="AE119" i="1"/>
  <c r="AD119" i="1"/>
  <c r="AC119" i="1"/>
  <c r="AB119" i="1"/>
  <c r="AA119" i="1"/>
  <c r="Z119" i="1"/>
  <c r="Y119" i="1"/>
  <c r="X119" i="1"/>
  <c r="M119" i="1" s="1"/>
  <c r="W119" i="1"/>
  <c r="U119" i="1"/>
  <c r="T119" i="1"/>
  <c r="R119" i="1"/>
  <c r="Q119" i="1"/>
  <c r="O119" i="1"/>
  <c r="N119" i="1"/>
  <c r="S119" i="1" s="1"/>
  <c r="J119" i="1"/>
  <c r="I119" i="1"/>
  <c r="H119" i="1"/>
  <c r="E119" i="1"/>
  <c r="D119" i="1"/>
  <c r="C119" i="1"/>
  <c r="AF118" i="1"/>
  <c r="L118" i="1" s="1"/>
  <c r="T118" i="1" s="1"/>
  <c r="AE118" i="1"/>
  <c r="AD118" i="1"/>
  <c r="AC118" i="1"/>
  <c r="AB118" i="1"/>
  <c r="AA118" i="1"/>
  <c r="Z118" i="1"/>
  <c r="Y118" i="1"/>
  <c r="X118" i="1"/>
  <c r="M118" i="1" s="1"/>
  <c r="W118" i="1"/>
  <c r="R118" i="1"/>
  <c r="Q118" i="1"/>
  <c r="O118" i="1"/>
  <c r="U118" i="1" s="1"/>
  <c r="N118" i="1"/>
  <c r="S118" i="1" s="1"/>
  <c r="J118" i="1"/>
  <c r="I118" i="1"/>
  <c r="H118" i="1"/>
  <c r="G118" i="1"/>
  <c r="E118" i="1"/>
  <c r="C118" i="1"/>
  <c r="AF117" i="1"/>
  <c r="J117" i="1" s="1"/>
  <c r="AE117" i="1"/>
  <c r="AD117" i="1"/>
  <c r="AC117" i="1"/>
  <c r="AB117" i="1"/>
  <c r="AA117" i="1"/>
  <c r="Z117" i="1"/>
  <c r="Y117" i="1"/>
  <c r="X117" i="1"/>
  <c r="M117" i="1" s="1"/>
  <c r="W117" i="1"/>
  <c r="R117" i="1"/>
  <c r="Q117" i="1"/>
  <c r="P117" i="1"/>
  <c r="O117" i="1"/>
  <c r="N117" i="1"/>
  <c r="S117" i="1" s="1"/>
  <c r="K117" i="1"/>
  <c r="I117" i="1"/>
  <c r="H117" i="1"/>
  <c r="E117" i="1"/>
  <c r="C117" i="1"/>
  <c r="AF116" i="1"/>
  <c r="AE116" i="1"/>
  <c r="AD116" i="1"/>
  <c r="AC116" i="1"/>
  <c r="AB116" i="1"/>
  <c r="AA116" i="1"/>
  <c r="Z116" i="1"/>
  <c r="Y116" i="1"/>
  <c r="X116" i="1"/>
  <c r="W116" i="1"/>
  <c r="U116" i="1"/>
  <c r="T116" i="1"/>
  <c r="R116" i="1"/>
  <c r="Q116" i="1"/>
  <c r="O116" i="1"/>
  <c r="N116" i="1"/>
  <c r="S116" i="1" s="1"/>
  <c r="M116" i="1"/>
  <c r="J116" i="1"/>
  <c r="I116" i="1"/>
  <c r="H116" i="1"/>
  <c r="E116" i="1"/>
  <c r="D116" i="1"/>
  <c r="C116" i="1"/>
  <c r="AF115" i="1"/>
  <c r="L115" i="1" s="1"/>
  <c r="AE115" i="1"/>
  <c r="AD115" i="1"/>
  <c r="AC115" i="1"/>
  <c r="AB115" i="1"/>
  <c r="AA115" i="1"/>
  <c r="Z115" i="1"/>
  <c r="Y115" i="1"/>
  <c r="X115" i="1"/>
  <c r="M115" i="1" s="1"/>
  <c r="W115" i="1"/>
  <c r="T115" i="1"/>
  <c r="R115" i="1"/>
  <c r="Q115" i="1"/>
  <c r="O115" i="1"/>
  <c r="U115" i="1" s="1"/>
  <c r="N115" i="1"/>
  <c r="S115" i="1" s="1"/>
  <c r="I115" i="1"/>
  <c r="H115" i="1"/>
  <c r="E115" i="1"/>
  <c r="D115" i="1"/>
  <c r="C115" i="1"/>
  <c r="AF114" i="1"/>
  <c r="AE114" i="1"/>
  <c r="AD114" i="1"/>
  <c r="AC114" i="1"/>
  <c r="AB114" i="1"/>
  <c r="AA114" i="1"/>
  <c r="Z114" i="1"/>
  <c r="Y114" i="1"/>
  <c r="X114" i="1"/>
  <c r="M114" i="1" s="1"/>
  <c r="W114" i="1"/>
  <c r="T114" i="1"/>
  <c r="R114" i="1"/>
  <c r="Q114" i="1"/>
  <c r="O114" i="1"/>
  <c r="U114" i="1" s="1"/>
  <c r="N114" i="1"/>
  <c r="S114" i="1" s="1"/>
  <c r="I114" i="1"/>
  <c r="H114" i="1"/>
  <c r="E114" i="1"/>
  <c r="D114" i="1"/>
  <c r="C114" i="1"/>
  <c r="AF113" i="1"/>
  <c r="K113" i="1" s="1"/>
  <c r="AE113" i="1"/>
  <c r="AD113" i="1"/>
  <c r="AC113" i="1"/>
  <c r="AB113" i="1"/>
  <c r="AA113" i="1"/>
  <c r="Z113" i="1"/>
  <c r="Y113" i="1"/>
  <c r="X113" i="1"/>
  <c r="M113" i="1" s="1"/>
  <c r="W113" i="1"/>
  <c r="T113" i="1"/>
  <c r="R113" i="1"/>
  <c r="Q113" i="1"/>
  <c r="O113" i="1"/>
  <c r="U113" i="1" s="1"/>
  <c r="N113" i="1"/>
  <c r="S113" i="1" s="1"/>
  <c r="I113" i="1"/>
  <c r="H113" i="1"/>
  <c r="E113" i="1"/>
  <c r="D113" i="1"/>
  <c r="C113" i="1"/>
  <c r="AF112" i="1"/>
  <c r="AE112" i="1"/>
  <c r="AD112" i="1"/>
  <c r="AC112" i="1"/>
  <c r="AB112" i="1"/>
  <c r="AA112" i="1"/>
  <c r="Z112" i="1"/>
  <c r="Y112" i="1"/>
  <c r="X112" i="1"/>
  <c r="M112" i="1" s="1"/>
  <c r="W112" i="1"/>
  <c r="R112" i="1"/>
  <c r="Q112" i="1"/>
  <c r="O112" i="1"/>
  <c r="D112" i="1" s="1"/>
  <c r="N112" i="1"/>
  <c r="S112" i="1" s="1"/>
  <c r="K112" i="1"/>
  <c r="J112" i="1"/>
  <c r="I112" i="1"/>
  <c r="H112" i="1"/>
  <c r="G112" i="1"/>
  <c r="E112" i="1"/>
  <c r="C112" i="1"/>
  <c r="AF111" i="1"/>
  <c r="L111" i="1" s="1"/>
  <c r="T111" i="1" s="1"/>
  <c r="AE111" i="1"/>
  <c r="AD111" i="1"/>
  <c r="AC111" i="1"/>
  <c r="AB111" i="1"/>
  <c r="AA111" i="1"/>
  <c r="Z111" i="1"/>
  <c r="Y111" i="1"/>
  <c r="X111" i="1"/>
  <c r="M111" i="1" s="1"/>
  <c r="W111" i="1"/>
  <c r="R111" i="1"/>
  <c r="Q111" i="1"/>
  <c r="O111" i="1"/>
  <c r="U111" i="1" s="1"/>
  <c r="N111" i="1"/>
  <c r="G111" i="1" s="1"/>
  <c r="I111" i="1"/>
  <c r="H111" i="1"/>
  <c r="E111" i="1"/>
  <c r="C111" i="1"/>
  <c r="AF110" i="1"/>
  <c r="L110" i="1" s="1"/>
  <c r="T110" i="1" s="1"/>
  <c r="AE110" i="1"/>
  <c r="AD110" i="1"/>
  <c r="AC110" i="1"/>
  <c r="AB110" i="1"/>
  <c r="AA110" i="1"/>
  <c r="Z110" i="1"/>
  <c r="Y110" i="1"/>
  <c r="X110" i="1"/>
  <c r="M110" i="1" s="1"/>
  <c r="W110" i="1"/>
  <c r="R110" i="1"/>
  <c r="Q110" i="1"/>
  <c r="O110" i="1"/>
  <c r="U110" i="1" s="1"/>
  <c r="N110" i="1"/>
  <c r="S110" i="1" s="1"/>
  <c r="I110" i="1"/>
  <c r="H110" i="1"/>
  <c r="E110" i="1"/>
  <c r="C110" i="1"/>
  <c r="AF109" i="1"/>
  <c r="K109" i="1" s="1"/>
  <c r="AE109" i="1"/>
  <c r="AD109" i="1"/>
  <c r="AC109" i="1"/>
  <c r="AB109" i="1"/>
  <c r="AA109" i="1"/>
  <c r="Z109" i="1"/>
  <c r="Y109" i="1"/>
  <c r="X109" i="1"/>
  <c r="M109" i="1" s="1"/>
  <c r="W109" i="1"/>
  <c r="R109" i="1"/>
  <c r="Q109" i="1"/>
  <c r="P109" i="1"/>
  <c r="O109" i="1"/>
  <c r="N109" i="1"/>
  <c r="S109" i="1" s="1"/>
  <c r="J109" i="1"/>
  <c r="I109" i="1"/>
  <c r="H109" i="1"/>
  <c r="G109" i="1"/>
  <c r="E109" i="1"/>
  <c r="C109" i="1"/>
  <c r="AF108" i="1"/>
  <c r="L108" i="1" s="1"/>
  <c r="T108" i="1" s="1"/>
  <c r="AE108" i="1"/>
  <c r="AD108" i="1"/>
  <c r="AC108" i="1"/>
  <c r="AB108" i="1"/>
  <c r="AA108" i="1"/>
  <c r="Z108" i="1"/>
  <c r="Y108" i="1"/>
  <c r="X108" i="1"/>
  <c r="M108" i="1" s="1"/>
  <c r="V108" i="1" s="1"/>
  <c r="W108" i="1"/>
  <c r="R108" i="1"/>
  <c r="Q108" i="1"/>
  <c r="O108" i="1"/>
  <c r="U108" i="1" s="1"/>
  <c r="N108" i="1"/>
  <c r="K108" i="1"/>
  <c r="I108" i="1"/>
  <c r="H108" i="1"/>
  <c r="E108" i="1"/>
  <c r="D108" i="1"/>
  <c r="C108" i="1"/>
  <c r="AF107" i="1"/>
  <c r="L107" i="1" s="1"/>
  <c r="AE107" i="1"/>
  <c r="AD107" i="1"/>
  <c r="AC107" i="1"/>
  <c r="AB107" i="1"/>
  <c r="AA107" i="1"/>
  <c r="Z107" i="1"/>
  <c r="Y107" i="1"/>
  <c r="X107" i="1"/>
  <c r="M107" i="1" s="1"/>
  <c r="W107" i="1"/>
  <c r="T107" i="1"/>
  <c r="R107" i="1"/>
  <c r="Q107" i="1"/>
  <c r="O107" i="1"/>
  <c r="U107" i="1" s="1"/>
  <c r="N107" i="1"/>
  <c r="G107" i="1" s="1"/>
  <c r="J107" i="1"/>
  <c r="I107" i="1"/>
  <c r="H107" i="1"/>
  <c r="E107" i="1"/>
  <c r="D107" i="1"/>
  <c r="C107" i="1"/>
  <c r="AF106" i="1"/>
  <c r="AE106" i="1"/>
  <c r="AD106" i="1"/>
  <c r="AC106" i="1"/>
  <c r="AB106" i="1"/>
  <c r="AA106" i="1"/>
  <c r="Z106" i="1"/>
  <c r="Y106" i="1"/>
  <c r="X106" i="1"/>
  <c r="M106" i="1" s="1"/>
  <c r="W106" i="1"/>
  <c r="R106" i="1"/>
  <c r="Q106" i="1"/>
  <c r="O106" i="1"/>
  <c r="U106" i="1" s="1"/>
  <c r="N106" i="1"/>
  <c r="S106" i="1" s="1"/>
  <c r="I106" i="1"/>
  <c r="H106" i="1"/>
  <c r="E106" i="1"/>
  <c r="C106" i="1"/>
  <c r="AF105" i="1"/>
  <c r="K105" i="1" s="1"/>
  <c r="AE105" i="1"/>
  <c r="AD105" i="1"/>
  <c r="AC105" i="1"/>
  <c r="AB105" i="1"/>
  <c r="AA105" i="1"/>
  <c r="Z105" i="1"/>
  <c r="X105" i="1"/>
  <c r="R105" i="1"/>
  <c r="Q105" i="1"/>
  <c r="O105" i="1"/>
  <c r="N105" i="1"/>
  <c r="S105" i="1" s="1"/>
  <c r="M105" i="1"/>
  <c r="F105" i="1" s="1"/>
  <c r="I105" i="1"/>
  <c r="H105" i="1"/>
  <c r="E105" i="1"/>
  <c r="D105" i="1"/>
  <c r="C105" i="1"/>
  <c r="AF104" i="1"/>
  <c r="K104" i="1" s="1"/>
  <c r="AE104" i="1"/>
  <c r="AD104" i="1"/>
  <c r="AC104" i="1"/>
  <c r="AB104" i="1"/>
  <c r="AA104" i="1"/>
  <c r="Z104" i="1"/>
  <c r="Y104" i="1"/>
  <c r="X104" i="1"/>
  <c r="M104" i="1" s="1"/>
  <c r="W104" i="1"/>
  <c r="U104" i="1"/>
  <c r="R104" i="1"/>
  <c r="Q104" i="1"/>
  <c r="O104" i="1"/>
  <c r="N104" i="1"/>
  <c r="G104" i="1" s="1"/>
  <c r="L104" i="1"/>
  <c r="T104" i="1" s="1"/>
  <c r="I104" i="1"/>
  <c r="H104" i="1"/>
  <c r="E104" i="1"/>
  <c r="D104" i="1"/>
  <c r="C104" i="1"/>
  <c r="AF103" i="1"/>
  <c r="L103" i="1" s="1"/>
  <c r="T103" i="1" s="1"/>
  <c r="AE103" i="1"/>
  <c r="AD103" i="1"/>
  <c r="AC103" i="1"/>
  <c r="AB103" i="1"/>
  <c r="AA103" i="1"/>
  <c r="Z103" i="1"/>
  <c r="Y103" i="1"/>
  <c r="X103" i="1"/>
  <c r="M103" i="1" s="1"/>
  <c r="W103" i="1"/>
  <c r="R103" i="1"/>
  <c r="Q103" i="1"/>
  <c r="O103" i="1"/>
  <c r="N103" i="1"/>
  <c r="G103" i="1" s="1"/>
  <c r="I103" i="1"/>
  <c r="H103" i="1"/>
  <c r="E103" i="1"/>
  <c r="C103" i="1"/>
  <c r="AF102" i="1"/>
  <c r="L102" i="1" s="1"/>
  <c r="T102" i="1" s="1"/>
  <c r="AE102" i="1"/>
  <c r="AD102" i="1"/>
  <c r="AC102" i="1"/>
  <c r="AB102" i="1"/>
  <c r="AA102" i="1"/>
  <c r="Z102" i="1"/>
  <c r="Y102" i="1"/>
  <c r="X102" i="1"/>
  <c r="M102" i="1" s="1"/>
  <c r="W102" i="1"/>
  <c r="R102" i="1"/>
  <c r="Q102" i="1"/>
  <c r="P102" i="1"/>
  <c r="O102" i="1"/>
  <c r="U102" i="1" s="1"/>
  <c r="N102" i="1"/>
  <c r="S102" i="1" s="1"/>
  <c r="I102" i="1"/>
  <c r="H102" i="1"/>
  <c r="E102" i="1"/>
  <c r="C102" i="1"/>
  <c r="AF101" i="1"/>
  <c r="K101" i="1" s="1"/>
  <c r="AE101" i="1"/>
  <c r="AD101" i="1"/>
  <c r="AC101" i="1"/>
  <c r="AB101" i="1"/>
  <c r="AA101" i="1"/>
  <c r="Z101" i="1"/>
  <c r="Y101" i="1"/>
  <c r="X101" i="1"/>
  <c r="W101" i="1"/>
  <c r="U101" i="1"/>
  <c r="R101" i="1"/>
  <c r="Q101" i="1"/>
  <c r="P101" i="1"/>
  <c r="O101" i="1"/>
  <c r="D101" i="1" s="1"/>
  <c r="N101" i="1"/>
  <c r="S101" i="1" s="1"/>
  <c r="M101" i="1"/>
  <c r="I101" i="1"/>
  <c r="H101" i="1"/>
  <c r="E101" i="1"/>
  <c r="C101" i="1"/>
  <c r="AF100" i="1"/>
  <c r="AE100" i="1"/>
  <c r="AD100" i="1"/>
  <c r="AC100" i="1"/>
  <c r="AB100" i="1"/>
  <c r="AA100" i="1"/>
  <c r="Z100" i="1"/>
  <c r="Y100" i="1"/>
  <c r="X100" i="1"/>
  <c r="M100" i="1" s="1"/>
  <c r="W100" i="1"/>
  <c r="R100" i="1"/>
  <c r="Q100" i="1"/>
  <c r="O100" i="1"/>
  <c r="U100" i="1" s="1"/>
  <c r="N100" i="1"/>
  <c r="G100" i="1" s="1"/>
  <c r="J100" i="1"/>
  <c r="I100" i="1"/>
  <c r="H100" i="1"/>
  <c r="E100" i="1"/>
  <c r="D100" i="1"/>
  <c r="C100" i="1"/>
  <c r="AF99" i="1"/>
  <c r="L99" i="1" s="1"/>
  <c r="AE99" i="1"/>
  <c r="AD99" i="1"/>
  <c r="AC99" i="1"/>
  <c r="AB99" i="1"/>
  <c r="AA99" i="1"/>
  <c r="Z99" i="1"/>
  <c r="X99" i="1"/>
  <c r="M99" i="1" s="1"/>
  <c r="R99" i="1"/>
  <c r="Q99" i="1"/>
  <c r="P99" i="1"/>
  <c r="O99" i="1"/>
  <c r="D99" i="1" s="1"/>
  <c r="N99" i="1"/>
  <c r="G99" i="1" s="1"/>
  <c r="J99" i="1"/>
  <c r="I99" i="1"/>
  <c r="H99" i="1"/>
  <c r="E99" i="1"/>
  <c r="C99" i="1"/>
  <c r="AF98" i="1"/>
  <c r="AE98" i="1"/>
  <c r="AD98" i="1"/>
  <c r="AC98" i="1"/>
  <c r="AB98" i="1"/>
  <c r="AA98" i="1"/>
  <c r="Z98" i="1"/>
  <c r="Y98" i="1"/>
  <c r="X98" i="1"/>
  <c r="M98" i="1" s="1"/>
  <c r="W98" i="1"/>
  <c r="T98" i="1"/>
  <c r="R98" i="1"/>
  <c r="Q98" i="1"/>
  <c r="O98" i="1"/>
  <c r="U98" i="1" s="1"/>
  <c r="N98" i="1"/>
  <c r="S98" i="1" s="1"/>
  <c r="I98" i="1"/>
  <c r="H98" i="1"/>
  <c r="E98" i="1"/>
  <c r="D98" i="1"/>
  <c r="C98" i="1"/>
  <c r="AF97" i="1"/>
  <c r="K97" i="1" s="1"/>
  <c r="AE97" i="1"/>
  <c r="AD97" i="1"/>
  <c r="AC97" i="1"/>
  <c r="AB97" i="1"/>
  <c r="AA97" i="1"/>
  <c r="Z97" i="1"/>
  <c r="Y97" i="1"/>
  <c r="X97" i="1"/>
  <c r="M97" i="1" s="1"/>
  <c r="W97" i="1"/>
  <c r="U97" i="1"/>
  <c r="R97" i="1"/>
  <c r="Q97" i="1"/>
  <c r="O97" i="1"/>
  <c r="N97" i="1"/>
  <c r="S97" i="1" s="1"/>
  <c r="L97" i="1"/>
  <c r="T97" i="1" s="1"/>
  <c r="I97" i="1"/>
  <c r="H97" i="1"/>
  <c r="E97" i="1"/>
  <c r="D97" i="1"/>
  <c r="C97" i="1"/>
  <c r="AF96" i="1"/>
  <c r="K96" i="1" s="1"/>
  <c r="AE96" i="1"/>
  <c r="AD96" i="1"/>
  <c r="AC96" i="1"/>
  <c r="AB96" i="1"/>
  <c r="AA96" i="1"/>
  <c r="Z96" i="1"/>
  <c r="Y96" i="1"/>
  <c r="X96" i="1"/>
  <c r="W96" i="1"/>
  <c r="R96" i="1"/>
  <c r="Q96" i="1"/>
  <c r="O96" i="1"/>
  <c r="U96" i="1" s="1"/>
  <c r="N96" i="1"/>
  <c r="G96" i="1" s="1"/>
  <c r="M96" i="1"/>
  <c r="I96" i="1"/>
  <c r="H96" i="1"/>
  <c r="E96" i="1"/>
  <c r="C96" i="1"/>
  <c r="AF95" i="1"/>
  <c r="L95" i="1" s="1"/>
  <c r="T95" i="1" s="1"/>
  <c r="AE95" i="1"/>
  <c r="AD95" i="1"/>
  <c r="AC95" i="1"/>
  <c r="AB95" i="1"/>
  <c r="AA95" i="1"/>
  <c r="Z95" i="1"/>
  <c r="Y95" i="1"/>
  <c r="X95" i="1"/>
  <c r="M95" i="1" s="1"/>
  <c r="W95" i="1"/>
  <c r="R95" i="1"/>
  <c r="Q95" i="1"/>
  <c r="P95" i="1"/>
  <c r="O95" i="1"/>
  <c r="U95" i="1" s="1"/>
  <c r="N95" i="1"/>
  <c r="G95" i="1" s="1"/>
  <c r="J95" i="1"/>
  <c r="I95" i="1"/>
  <c r="H95" i="1"/>
  <c r="E95" i="1"/>
  <c r="C95" i="1"/>
  <c r="AF94" i="1"/>
  <c r="L94" i="1" s="1"/>
  <c r="T94" i="1" s="1"/>
  <c r="AE94" i="1"/>
  <c r="AD94" i="1"/>
  <c r="AC94" i="1"/>
  <c r="AB94" i="1"/>
  <c r="AA94" i="1"/>
  <c r="Z94" i="1"/>
  <c r="Y94" i="1"/>
  <c r="X94" i="1"/>
  <c r="M94" i="1" s="1"/>
  <c r="W94" i="1"/>
  <c r="R94" i="1"/>
  <c r="Q94" i="1"/>
  <c r="O94" i="1"/>
  <c r="U94" i="1" s="1"/>
  <c r="N94" i="1"/>
  <c r="S94" i="1" s="1"/>
  <c r="I94" i="1"/>
  <c r="H94" i="1"/>
  <c r="E94" i="1"/>
  <c r="C94" i="1"/>
  <c r="AF93" i="1"/>
  <c r="K93" i="1" s="1"/>
  <c r="AE93" i="1"/>
  <c r="AD93" i="1"/>
  <c r="AC93" i="1"/>
  <c r="AB93" i="1"/>
  <c r="AA93" i="1"/>
  <c r="Z93" i="1"/>
  <c r="Y93" i="1"/>
  <c r="X93" i="1"/>
  <c r="M93" i="1" s="1"/>
  <c r="W93" i="1"/>
  <c r="R93" i="1"/>
  <c r="Q93" i="1"/>
  <c r="P93" i="1"/>
  <c r="O93" i="1"/>
  <c r="D93" i="1" s="1"/>
  <c r="N93" i="1"/>
  <c r="S93" i="1" s="1"/>
  <c r="J93" i="1"/>
  <c r="I93" i="1"/>
  <c r="H93" i="1"/>
  <c r="G93" i="1"/>
  <c r="E93" i="1"/>
  <c r="C93" i="1"/>
  <c r="AF92" i="1"/>
  <c r="P92" i="1" s="1"/>
  <c r="AE92" i="1"/>
  <c r="AD92" i="1"/>
  <c r="AC92" i="1"/>
  <c r="AB92" i="1"/>
  <c r="AA92" i="1"/>
  <c r="Z92" i="1"/>
  <c r="Y92" i="1"/>
  <c r="X92" i="1"/>
  <c r="W92" i="1"/>
  <c r="U92" i="1"/>
  <c r="R92" i="1"/>
  <c r="Q92" i="1"/>
  <c r="O92" i="1"/>
  <c r="N92" i="1"/>
  <c r="M92" i="1"/>
  <c r="L92" i="1"/>
  <c r="T92" i="1" s="1"/>
  <c r="K92" i="1"/>
  <c r="J92" i="1"/>
  <c r="I92" i="1"/>
  <c r="H92" i="1"/>
  <c r="E92" i="1"/>
  <c r="D92" i="1"/>
  <c r="C92" i="1"/>
  <c r="AF91" i="1"/>
  <c r="L91" i="1" s="1"/>
  <c r="T91" i="1" s="1"/>
  <c r="AE91" i="1"/>
  <c r="AD91" i="1"/>
  <c r="AC91" i="1"/>
  <c r="AB91" i="1"/>
  <c r="AA91" i="1"/>
  <c r="Z91" i="1"/>
  <c r="Y91" i="1"/>
  <c r="X91" i="1"/>
  <c r="M91" i="1" s="1"/>
  <c r="W91" i="1"/>
  <c r="R91" i="1"/>
  <c r="Q91" i="1"/>
  <c r="O91" i="1"/>
  <c r="U91" i="1" s="1"/>
  <c r="N91" i="1"/>
  <c r="G91" i="1" s="1"/>
  <c r="J91" i="1"/>
  <c r="I91" i="1"/>
  <c r="H91" i="1"/>
  <c r="E91" i="1"/>
  <c r="C91" i="1"/>
  <c r="AF90" i="1"/>
  <c r="L90" i="1" s="1"/>
  <c r="T90" i="1" s="1"/>
  <c r="AE90" i="1"/>
  <c r="AD90" i="1"/>
  <c r="AC90" i="1"/>
  <c r="AB90" i="1"/>
  <c r="AA90" i="1"/>
  <c r="Z90" i="1"/>
  <c r="Y90" i="1"/>
  <c r="X90" i="1"/>
  <c r="M90" i="1" s="1"/>
  <c r="W90" i="1"/>
  <c r="R90" i="1"/>
  <c r="Q90" i="1"/>
  <c r="O90" i="1"/>
  <c r="U90" i="1" s="1"/>
  <c r="N90" i="1"/>
  <c r="S90" i="1" s="1"/>
  <c r="I90" i="1"/>
  <c r="H90" i="1"/>
  <c r="E90" i="1"/>
  <c r="C90" i="1"/>
  <c r="AF89" i="1"/>
  <c r="K89" i="1" s="1"/>
  <c r="AE89" i="1"/>
  <c r="AD89" i="1"/>
  <c r="AC89" i="1"/>
  <c r="AB89" i="1"/>
  <c r="AA89" i="1"/>
  <c r="Z89" i="1"/>
  <c r="Y89" i="1"/>
  <c r="X89" i="1"/>
  <c r="M89" i="1" s="1"/>
  <c r="W89" i="1"/>
  <c r="R89" i="1"/>
  <c r="Q89" i="1"/>
  <c r="O89" i="1"/>
  <c r="U89" i="1" s="1"/>
  <c r="N89" i="1"/>
  <c r="S89" i="1" s="1"/>
  <c r="I89" i="1"/>
  <c r="H89" i="1"/>
  <c r="E89" i="1"/>
  <c r="C89" i="1"/>
  <c r="AF88" i="1"/>
  <c r="L88" i="1" s="1"/>
  <c r="T88" i="1" s="1"/>
  <c r="AE88" i="1"/>
  <c r="AD88" i="1"/>
  <c r="AC88" i="1"/>
  <c r="AB88" i="1"/>
  <c r="AA88" i="1"/>
  <c r="Z88" i="1"/>
  <c r="Y88" i="1"/>
  <c r="X88" i="1"/>
  <c r="M88" i="1" s="1"/>
  <c r="V88" i="1" s="1"/>
  <c r="W88" i="1"/>
  <c r="S88" i="1"/>
  <c r="R88" i="1"/>
  <c r="Q88" i="1"/>
  <c r="P88" i="1"/>
  <c r="O88" i="1"/>
  <c r="U88" i="1" s="1"/>
  <c r="N88" i="1"/>
  <c r="G88" i="1" s="1"/>
  <c r="K88" i="1"/>
  <c r="J88" i="1"/>
  <c r="I88" i="1"/>
  <c r="H88" i="1"/>
  <c r="E88" i="1"/>
  <c r="C88" i="1"/>
  <c r="AF87" i="1"/>
  <c r="L87" i="1" s="1"/>
  <c r="AE87" i="1"/>
  <c r="AD87" i="1"/>
  <c r="AC87" i="1"/>
  <c r="AB87" i="1"/>
  <c r="AA87" i="1"/>
  <c r="Z87" i="1"/>
  <c r="Y87" i="1"/>
  <c r="X87" i="1"/>
  <c r="M87" i="1" s="1"/>
  <c r="W87" i="1"/>
  <c r="T87" i="1"/>
  <c r="S87" i="1"/>
  <c r="R87" i="1"/>
  <c r="Q87" i="1"/>
  <c r="P87" i="1"/>
  <c r="O87" i="1"/>
  <c r="U87" i="1" s="1"/>
  <c r="N87" i="1"/>
  <c r="G87" i="1" s="1"/>
  <c r="J87" i="1"/>
  <c r="I87" i="1"/>
  <c r="H87" i="1"/>
  <c r="E87" i="1"/>
  <c r="D87" i="1"/>
  <c r="C87" i="1"/>
  <c r="AF86" i="1"/>
  <c r="AE86" i="1"/>
  <c r="AD86" i="1"/>
  <c r="AC86" i="1"/>
  <c r="AB86" i="1"/>
  <c r="AA86" i="1"/>
  <c r="Z86" i="1"/>
  <c r="Y86" i="1"/>
  <c r="X86" i="1"/>
  <c r="M86" i="1" s="1"/>
  <c r="W86" i="1"/>
  <c r="R86" i="1"/>
  <c r="Q86" i="1"/>
  <c r="O86" i="1"/>
  <c r="U86" i="1" s="1"/>
  <c r="N86" i="1"/>
  <c r="S86" i="1" s="1"/>
  <c r="I86" i="1"/>
  <c r="H86" i="1"/>
  <c r="E86" i="1"/>
  <c r="C86" i="1"/>
  <c r="AF85" i="1"/>
  <c r="AE85" i="1"/>
  <c r="AD85" i="1"/>
  <c r="AC85" i="1"/>
  <c r="AB85" i="1"/>
  <c r="AA85" i="1"/>
  <c r="Z85" i="1"/>
  <c r="Y85" i="1"/>
  <c r="X85" i="1"/>
  <c r="M85" i="1" s="1"/>
  <c r="W85" i="1"/>
  <c r="R85" i="1"/>
  <c r="Q85" i="1"/>
  <c r="O85" i="1"/>
  <c r="N85" i="1"/>
  <c r="I85" i="1"/>
  <c r="H85" i="1"/>
  <c r="E85" i="1"/>
  <c r="C85" i="1"/>
  <c r="AF84" i="1"/>
  <c r="AE84" i="1"/>
  <c r="AD84" i="1"/>
  <c r="AC84" i="1"/>
  <c r="AB84" i="1"/>
  <c r="AA84" i="1"/>
  <c r="Z84" i="1"/>
  <c r="X84" i="1"/>
  <c r="M84" i="1" s="1"/>
  <c r="S84" i="1"/>
  <c r="R84" i="1"/>
  <c r="Q84" i="1"/>
  <c r="O84" i="1"/>
  <c r="D84" i="1" s="1"/>
  <c r="N84" i="1"/>
  <c r="G84" i="1" s="1"/>
  <c r="I84" i="1"/>
  <c r="H84" i="1"/>
  <c r="E84" i="1"/>
  <c r="C84" i="1"/>
  <c r="AF83" i="1"/>
  <c r="L83" i="1" s="1"/>
  <c r="AE83" i="1"/>
  <c r="AD83" i="1"/>
  <c r="AC83" i="1"/>
  <c r="AB83" i="1"/>
  <c r="AA83" i="1"/>
  <c r="Z83" i="1"/>
  <c r="Y83" i="1"/>
  <c r="X83" i="1"/>
  <c r="M83" i="1" s="1"/>
  <c r="W83" i="1"/>
  <c r="T83" i="1"/>
  <c r="R83" i="1"/>
  <c r="Q83" i="1"/>
  <c r="O83" i="1"/>
  <c r="U83" i="1" s="1"/>
  <c r="N83" i="1"/>
  <c r="G83" i="1" s="1"/>
  <c r="I83" i="1"/>
  <c r="H83" i="1"/>
  <c r="E83" i="1"/>
  <c r="D83" i="1"/>
  <c r="C83" i="1"/>
  <c r="AF82" i="1"/>
  <c r="P82" i="1" s="1"/>
  <c r="AE82" i="1"/>
  <c r="AD82" i="1"/>
  <c r="AC82" i="1"/>
  <c r="AB82" i="1"/>
  <c r="AA82" i="1"/>
  <c r="Z82" i="1"/>
  <c r="Y82" i="1"/>
  <c r="X82" i="1"/>
  <c r="M82" i="1" s="1"/>
  <c r="W82" i="1"/>
  <c r="R82" i="1"/>
  <c r="Q82" i="1"/>
  <c r="O82" i="1"/>
  <c r="U82" i="1" s="1"/>
  <c r="N82" i="1"/>
  <c r="S82" i="1" s="1"/>
  <c r="I82" i="1"/>
  <c r="H82" i="1"/>
  <c r="E82" i="1"/>
  <c r="F82" i="1" s="1"/>
  <c r="C82" i="1"/>
  <c r="AF81" i="1"/>
  <c r="K81" i="1" s="1"/>
  <c r="AE81" i="1"/>
  <c r="AD81" i="1"/>
  <c r="AC81" i="1"/>
  <c r="AB81" i="1"/>
  <c r="AA81" i="1"/>
  <c r="Z81" i="1"/>
  <c r="Y81" i="1"/>
  <c r="X81" i="1"/>
  <c r="M81" i="1" s="1"/>
  <c r="W81" i="1"/>
  <c r="R81" i="1"/>
  <c r="Q81" i="1"/>
  <c r="P81" i="1"/>
  <c r="O81" i="1"/>
  <c r="U81" i="1" s="1"/>
  <c r="N81" i="1"/>
  <c r="I81" i="1"/>
  <c r="H81" i="1"/>
  <c r="E81" i="1"/>
  <c r="D81" i="1"/>
  <c r="C81" i="1"/>
  <c r="AF80" i="1"/>
  <c r="L80" i="1" s="1"/>
  <c r="T80" i="1" s="1"/>
  <c r="AE80" i="1"/>
  <c r="AD80" i="1"/>
  <c r="AC80" i="1"/>
  <c r="AB80" i="1"/>
  <c r="AA80" i="1"/>
  <c r="Z80" i="1"/>
  <c r="Y80" i="1"/>
  <c r="X80" i="1"/>
  <c r="M80" i="1" s="1"/>
  <c r="W80" i="1"/>
  <c r="R80" i="1"/>
  <c r="Q80" i="1"/>
  <c r="O80" i="1"/>
  <c r="D80" i="1" s="1"/>
  <c r="N80" i="1"/>
  <c r="G80" i="1" s="1"/>
  <c r="J80" i="1"/>
  <c r="I80" i="1"/>
  <c r="H80" i="1"/>
  <c r="E80" i="1"/>
  <c r="C80" i="1"/>
  <c r="AF79" i="1"/>
  <c r="J79" i="1" s="1"/>
  <c r="AE79" i="1"/>
  <c r="AD79" i="1"/>
  <c r="AC79" i="1"/>
  <c r="AB79" i="1"/>
  <c r="AA79" i="1"/>
  <c r="Z79" i="1"/>
  <c r="Y79" i="1"/>
  <c r="X79" i="1"/>
  <c r="M79" i="1" s="1"/>
  <c r="W79" i="1"/>
  <c r="S79" i="1"/>
  <c r="R79" i="1"/>
  <c r="Q79" i="1"/>
  <c r="O79" i="1"/>
  <c r="U79" i="1" s="1"/>
  <c r="N79" i="1"/>
  <c r="G79" i="1" s="1"/>
  <c r="I79" i="1"/>
  <c r="H79" i="1"/>
  <c r="E79" i="1"/>
  <c r="C79" i="1"/>
  <c r="AF78" i="1"/>
  <c r="P78" i="1" s="1"/>
  <c r="AE78" i="1"/>
  <c r="AD78" i="1"/>
  <c r="AC78" i="1"/>
  <c r="AB78" i="1"/>
  <c r="AA78" i="1"/>
  <c r="Z78" i="1"/>
  <c r="Y78" i="1"/>
  <c r="X78" i="1"/>
  <c r="M78" i="1" s="1"/>
  <c r="W78" i="1"/>
  <c r="R78" i="1"/>
  <c r="Q78" i="1"/>
  <c r="O78" i="1"/>
  <c r="N78" i="1"/>
  <c r="S78" i="1" s="1"/>
  <c r="I78" i="1"/>
  <c r="H78" i="1"/>
  <c r="G78" i="1"/>
  <c r="E78" i="1"/>
  <c r="C78" i="1"/>
  <c r="AF77" i="1"/>
  <c r="AE77" i="1"/>
  <c r="AD77" i="1"/>
  <c r="AC77" i="1"/>
  <c r="AB77" i="1"/>
  <c r="AA77" i="1"/>
  <c r="Z77" i="1"/>
  <c r="X77" i="1"/>
  <c r="R77" i="1"/>
  <c r="Q77" i="1"/>
  <c r="O77" i="1"/>
  <c r="D77" i="1" s="1"/>
  <c r="N77" i="1"/>
  <c r="S77" i="1" s="1"/>
  <c r="M77" i="1"/>
  <c r="I77" i="1"/>
  <c r="H77" i="1"/>
  <c r="E77" i="1"/>
  <c r="C77" i="1"/>
  <c r="AF76" i="1"/>
  <c r="L76" i="1" s="1"/>
  <c r="AE76" i="1"/>
  <c r="AD76" i="1"/>
  <c r="AC76" i="1"/>
  <c r="AB76" i="1"/>
  <c r="AA76" i="1"/>
  <c r="Z76" i="1"/>
  <c r="Y76" i="1"/>
  <c r="X76" i="1"/>
  <c r="M76" i="1" s="1"/>
  <c r="W76" i="1"/>
  <c r="T76" i="1"/>
  <c r="R76" i="1"/>
  <c r="Q76" i="1"/>
  <c r="O76" i="1"/>
  <c r="U76" i="1" s="1"/>
  <c r="N76" i="1"/>
  <c r="G76" i="1" s="1"/>
  <c r="I76" i="1"/>
  <c r="H76" i="1"/>
  <c r="E76" i="1"/>
  <c r="D76" i="1"/>
  <c r="C76" i="1"/>
  <c r="AF75" i="1"/>
  <c r="L75" i="1" s="1"/>
  <c r="T75" i="1" s="1"/>
  <c r="AE75" i="1"/>
  <c r="AD75" i="1"/>
  <c r="AC75" i="1"/>
  <c r="AB75" i="1"/>
  <c r="AA75" i="1"/>
  <c r="Z75" i="1"/>
  <c r="Y75" i="1"/>
  <c r="X75" i="1"/>
  <c r="M75" i="1" s="1"/>
  <c r="V75" i="1" s="1"/>
  <c r="W75" i="1"/>
  <c r="R75" i="1"/>
  <c r="Q75" i="1"/>
  <c r="O75" i="1"/>
  <c r="U75" i="1" s="1"/>
  <c r="N75" i="1"/>
  <c r="S75" i="1" s="1"/>
  <c r="K75" i="1"/>
  <c r="J75" i="1"/>
  <c r="I75" i="1"/>
  <c r="H75" i="1"/>
  <c r="G75" i="1"/>
  <c r="E75" i="1"/>
  <c r="D75" i="1"/>
  <c r="C75" i="1"/>
  <c r="AF74" i="1"/>
  <c r="K74" i="1" s="1"/>
  <c r="AE74" i="1"/>
  <c r="AD74" i="1"/>
  <c r="AC74" i="1"/>
  <c r="AB74" i="1"/>
  <c r="AA74" i="1"/>
  <c r="Z74" i="1"/>
  <c r="Y74" i="1"/>
  <c r="X74" i="1"/>
  <c r="M74" i="1" s="1"/>
  <c r="W74" i="1"/>
  <c r="R74" i="1"/>
  <c r="Q74" i="1"/>
  <c r="O74" i="1"/>
  <c r="U74" i="1" s="1"/>
  <c r="N74" i="1"/>
  <c r="S74" i="1" s="1"/>
  <c r="L74" i="1"/>
  <c r="T74" i="1" s="1"/>
  <c r="I74" i="1"/>
  <c r="H74" i="1"/>
  <c r="E74" i="1"/>
  <c r="C74" i="1"/>
  <c r="AF73" i="1"/>
  <c r="AE73" i="1"/>
  <c r="AD73" i="1"/>
  <c r="AC73" i="1"/>
  <c r="AB73" i="1"/>
  <c r="AA73" i="1"/>
  <c r="Z73" i="1"/>
  <c r="Y73" i="1"/>
  <c r="X73" i="1"/>
  <c r="M73" i="1" s="1"/>
  <c r="W73" i="1"/>
  <c r="R73" i="1"/>
  <c r="Q73" i="1"/>
  <c r="O73" i="1"/>
  <c r="U73" i="1" s="1"/>
  <c r="N73" i="1"/>
  <c r="S73" i="1" s="1"/>
  <c r="I73" i="1"/>
  <c r="H73" i="1"/>
  <c r="E73" i="1"/>
  <c r="C73" i="1"/>
  <c r="AF72" i="1"/>
  <c r="L72" i="1" s="1"/>
  <c r="T72" i="1" s="1"/>
  <c r="AE72" i="1"/>
  <c r="AD72" i="1"/>
  <c r="AC72" i="1"/>
  <c r="AB72" i="1"/>
  <c r="AA72" i="1"/>
  <c r="Z72" i="1"/>
  <c r="Y72" i="1"/>
  <c r="X72" i="1"/>
  <c r="M72" i="1" s="1"/>
  <c r="W72" i="1"/>
  <c r="R72" i="1"/>
  <c r="Q72" i="1"/>
  <c r="P72" i="1"/>
  <c r="O72" i="1"/>
  <c r="U72" i="1" s="1"/>
  <c r="N72" i="1"/>
  <c r="S72" i="1" s="1"/>
  <c r="I72" i="1"/>
  <c r="H72" i="1"/>
  <c r="E72" i="1"/>
  <c r="C72" i="1"/>
  <c r="AF71" i="1"/>
  <c r="J71" i="1" s="1"/>
  <c r="AE71" i="1"/>
  <c r="AD71" i="1"/>
  <c r="AC71" i="1"/>
  <c r="AB71" i="1"/>
  <c r="AA71" i="1"/>
  <c r="Z71" i="1"/>
  <c r="Y71" i="1"/>
  <c r="X71" i="1"/>
  <c r="M71" i="1" s="1"/>
  <c r="W71" i="1"/>
  <c r="T71" i="1"/>
  <c r="R71" i="1"/>
  <c r="Q71" i="1"/>
  <c r="O71" i="1"/>
  <c r="U71" i="1" s="1"/>
  <c r="N71" i="1"/>
  <c r="G71" i="1" s="1"/>
  <c r="I71" i="1"/>
  <c r="H71" i="1"/>
  <c r="E71" i="1"/>
  <c r="D71" i="1"/>
  <c r="C71" i="1"/>
  <c r="AF70" i="1"/>
  <c r="L70" i="1" s="1"/>
  <c r="AE70" i="1"/>
  <c r="AD70" i="1"/>
  <c r="AC70" i="1"/>
  <c r="AB70" i="1"/>
  <c r="AA70" i="1"/>
  <c r="Z70" i="1"/>
  <c r="Y70" i="1"/>
  <c r="X70" i="1"/>
  <c r="M70" i="1" s="1"/>
  <c r="W70" i="1"/>
  <c r="R70" i="1"/>
  <c r="Q70" i="1"/>
  <c r="O70" i="1"/>
  <c r="N70" i="1"/>
  <c r="G70" i="1" s="1"/>
  <c r="I70" i="1"/>
  <c r="H70" i="1"/>
  <c r="E70" i="1"/>
  <c r="C70" i="1"/>
  <c r="AF69" i="1"/>
  <c r="AE69" i="1"/>
  <c r="AD69" i="1"/>
  <c r="AC69" i="1"/>
  <c r="AB69" i="1"/>
  <c r="AA69" i="1"/>
  <c r="Z69" i="1"/>
  <c r="X69" i="1"/>
  <c r="M69" i="1" s="1"/>
  <c r="R69" i="1"/>
  <c r="Q69" i="1"/>
  <c r="O69" i="1"/>
  <c r="N69" i="1"/>
  <c r="S69" i="1" s="1"/>
  <c r="I69" i="1"/>
  <c r="H69" i="1"/>
  <c r="E69" i="1"/>
  <c r="D69" i="1"/>
  <c r="C69" i="1"/>
  <c r="AF68" i="1"/>
  <c r="L68" i="1" s="1"/>
  <c r="AE68" i="1"/>
  <c r="AD68" i="1"/>
  <c r="AC68" i="1"/>
  <c r="AB68" i="1"/>
  <c r="AA68" i="1"/>
  <c r="Z68" i="1"/>
  <c r="X68" i="1"/>
  <c r="M68" i="1" s="1"/>
  <c r="R68" i="1"/>
  <c r="Q68" i="1"/>
  <c r="O68" i="1"/>
  <c r="D68" i="1" s="1"/>
  <c r="N68" i="1"/>
  <c r="I68" i="1"/>
  <c r="H68" i="1"/>
  <c r="E68" i="1"/>
  <c r="C68" i="1"/>
  <c r="AF67" i="1"/>
  <c r="J67" i="1" s="1"/>
  <c r="AE67" i="1"/>
  <c r="AD67" i="1"/>
  <c r="AC67" i="1"/>
  <c r="AB67" i="1"/>
  <c r="AA67" i="1"/>
  <c r="Z67" i="1"/>
  <c r="X67" i="1"/>
  <c r="R67" i="1"/>
  <c r="Q67" i="1"/>
  <c r="P67" i="1"/>
  <c r="O67" i="1"/>
  <c r="D67" i="1" s="1"/>
  <c r="N67" i="1"/>
  <c r="G67" i="1" s="1"/>
  <c r="M67" i="1"/>
  <c r="I67" i="1"/>
  <c r="H67" i="1"/>
  <c r="E67" i="1"/>
  <c r="C67" i="1"/>
  <c r="AF66" i="1"/>
  <c r="AE66" i="1"/>
  <c r="AD66" i="1"/>
  <c r="AC66" i="1"/>
  <c r="AB66" i="1"/>
  <c r="AA66" i="1"/>
  <c r="Z66" i="1"/>
  <c r="X66" i="1"/>
  <c r="M66" i="1" s="1"/>
  <c r="S66" i="1"/>
  <c r="R66" i="1"/>
  <c r="Q66" i="1"/>
  <c r="O66" i="1"/>
  <c r="D66" i="1" s="1"/>
  <c r="N66" i="1"/>
  <c r="G66" i="1" s="1"/>
  <c r="I66" i="1"/>
  <c r="H66" i="1"/>
  <c r="E66" i="1"/>
  <c r="C66" i="1"/>
  <c r="AF65" i="1"/>
  <c r="AE65" i="1"/>
  <c r="AD65" i="1"/>
  <c r="AC65" i="1"/>
  <c r="AB65" i="1"/>
  <c r="AA65" i="1"/>
  <c r="Z65" i="1"/>
  <c r="Y65" i="1"/>
  <c r="X65" i="1"/>
  <c r="M65" i="1" s="1"/>
  <c r="W65" i="1"/>
  <c r="T65" i="1"/>
  <c r="R65" i="1"/>
  <c r="Q65" i="1"/>
  <c r="O65" i="1"/>
  <c r="U65" i="1" s="1"/>
  <c r="N65" i="1"/>
  <c r="S65" i="1" s="1"/>
  <c r="I65" i="1"/>
  <c r="H65" i="1"/>
  <c r="E65" i="1"/>
  <c r="D65" i="1"/>
  <c r="C65" i="1"/>
  <c r="AF64" i="1"/>
  <c r="L64" i="1" s="1"/>
  <c r="AE64" i="1"/>
  <c r="AD64" i="1"/>
  <c r="AC64" i="1"/>
  <c r="AB64" i="1"/>
  <c r="AA64" i="1"/>
  <c r="Z64" i="1"/>
  <c r="Y64" i="1"/>
  <c r="X64" i="1"/>
  <c r="M64" i="1" s="1"/>
  <c r="W64" i="1"/>
  <c r="T64" i="1"/>
  <c r="R64" i="1"/>
  <c r="Q64" i="1"/>
  <c r="O64" i="1"/>
  <c r="U64" i="1" s="1"/>
  <c r="N64" i="1"/>
  <c r="S64" i="1" s="1"/>
  <c r="I64" i="1"/>
  <c r="H64" i="1"/>
  <c r="E64" i="1"/>
  <c r="D64" i="1"/>
  <c r="C64" i="1"/>
  <c r="AF63" i="1"/>
  <c r="J63" i="1" s="1"/>
  <c r="AE63" i="1"/>
  <c r="AD63" i="1"/>
  <c r="AC63" i="1"/>
  <c r="AB63" i="1"/>
  <c r="AA63" i="1"/>
  <c r="Z63" i="1"/>
  <c r="Y63" i="1"/>
  <c r="X63" i="1"/>
  <c r="M63" i="1" s="1"/>
  <c r="W63" i="1"/>
  <c r="U63" i="1"/>
  <c r="R63" i="1"/>
  <c r="Q63" i="1"/>
  <c r="O63" i="1"/>
  <c r="N63" i="1"/>
  <c r="G63" i="1" s="1"/>
  <c r="I63" i="1"/>
  <c r="H63" i="1"/>
  <c r="E63" i="1"/>
  <c r="D63" i="1"/>
  <c r="C63" i="1"/>
  <c r="AF62" i="1"/>
  <c r="AE62" i="1"/>
  <c r="AD62" i="1"/>
  <c r="AC62" i="1"/>
  <c r="AB62" i="1"/>
  <c r="AA62" i="1"/>
  <c r="Z62" i="1"/>
  <c r="Y62" i="1"/>
  <c r="X62" i="1"/>
  <c r="M62" i="1" s="1"/>
  <c r="F62" i="1" s="1"/>
  <c r="W62" i="1"/>
  <c r="T62" i="1"/>
  <c r="R62" i="1"/>
  <c r="Q62" i="1"/>
  <c r="O62" i="1"/>
  <c r="U62" i="1" s="1"/>
  <c r="N62" i="1"/>
  <c r="G62" i="1" s="1"/>
  <c r="J62" i="1"/>
  <c r="I62" i="1"/>
  <c r="H62" i="1"/>
  <c r="E62" i="1"/>
  <c r="D62" i="1"/>
  <c r="C62" i="1"/>
  <c r="AF61" i="1"/>
  <c r="K61" i="1" s="1"/>
  <c r="AE61" i="1"/>
  <c r="AD61" i="1"/>
  <c r="AC61" i="1"/>
  <c r="AB61" i="1"/>
  <c r="AA61" i="1"/>
  <c r="Z61" i="1"/>
  <c r="Y61" i="1"/>
  <c r="X61" i="1"/>
  <c r="M61" i="1" s="1"/>
  <c r="W61" i="1"/>
  <c r="R61" i="1"/>
  <c r="Q61" i="1"/>
  <c r="O61" i="1"/>
  <c r="U61" i="1" s="1"/>
  <c r="N61" i="1"/>
  <c r="S61" i="1" s="1"/>
  <c r="L61" i="1"/>
  <c r="T61" i="1" s="1"/>
  <c r="J61" i="1"/>
  <c r="I61" i="1"/>
  <c r="H61" i="1"/>
  <c r="G61" i="1"/>
  <c r="E61" i="1"/>
  <c r="D61" i="1"/>
  <c r="C61" i="1"/>
  <c r="AF60" i="1"/>
  <c r="L60" i="1" s="1"/>
  <c r="AE60" i="1"/>
  <c r="AD60" i="1"/>
  <c r="AC60" i="1"/>
  <c r="AB60" i="1"/>
  <c r="AA60" i="1"/>
  <c r="Z60" i="1"/>
  <c r="Y60" i="1"/>
  <c r="X60" i="1"/>
  <c r="M60" i="1" s="1"/>
  <c r="W60" i="1"/>
  <c r="T60" i="1"/>
  <c r="R60" i="1"/>
  <c r="Q60" i="1"/>
  <c r="O60" i="1"/>
  <c r="U60" i="1" s="1"/>
  <c r="N60" i="1"/>
  <c r="S60" i="1" s="1"/>
  <c r="I60" i="1"/>
  <c r="H60" i="1"/>
  <c r="G60" i="1"/>
  <c r="E60" i="1"/>
  <c r="D60" i="1"/>
  <c r="C60" i="1"/>
  <c r="AF59" i="1"/>
  <c r="J59" i="1" s="1"/>
  <c r="AE59" i="1"/>
  <c r="AD59" i="1"/>
  <c r="AC59" i="1"/>
  <c r="AB59" i="1"/>
  <c r="AA59" i="1"/>
  <c r="Z59" i="1"/>
  <c r="Y59" i="1"/>
  <c r="X59" i="1"/>
  <c r="M59" i="1" s="1"/>
  <c r="W59" i="1"/>
  <c r="U59" i="1"/>
  <c r="R59" i="1"/>
  <c r="Q59" i="1"/>
  <c r="P59" i="1"/>
  <c r="O59" i="1"/>
  <c r="D59" i="1" s="1"/>
  <c r="N59" i="1"/>
  <c r="G59" i="1" s="1"/>
  <c r="I59" i="1"/>
  <c r="H59" i="1"/>
  <c r="E59" i="1"/>
  <c r="C59" i="1"/>
  <c r="AF58" i="1"/>
  <c r="L58" i="1" s="1"/>
  <c r="AE58" i="1"/>
  <c r="AD58" i="1"/>
  <c r="AC58" i="1"/>
  <c r="AB58" i="1"/>
  <c r="AA58" i="1"/>
  <c r="Z58" i="1"/>
  <c r="Y58" i="1"/>
  <c r="X58" i="1"/>
  <c r="M58" i="1" s="1"/>
  <c r="W58" i="1"/>
  <c r="R58" i="1"/>
  <c r="Q58" i="1"/>
  <c r="O58" i="1"/>
  <c r="D58" i="1" s="1"/>
  <c r="N58" i="1"/>
  <c r="G58" i="1" s="1"/>
  <c r="I58" i="1"/>
  <c r="H58" i="1"/>
  <c r="E58" i="1"/>
  <c r="C58" i="1"/>
  <c r="AF57" i="1"/>
  <c r="AE57" i="1"/>
  <c r="AD57" i="1"/>
  <c r="AC57" i="1"/>
  <c r="AB57" i="1"/>
  <c r="AA57" i="1"/>
  <c r="Z57" i="1"/>
  <c r="Y57" i="1"/>
  <c r="X57" i="1"/>
  <c r="M57" i="1" s="1"/>
  <c r="W57" i="1"/>
  <c r="R57" i="1"/>
  <c r="Q57" i="1"/>
  <c r="O57" i="1"/>
  <c r="U57" i="1" s="1"/>
  <c r="N57" i="1"/>
  <c r="G57" i="1" s="1"/>
  <c r="J57" i="1"/>
  <c r="I57" i="1"/>
  <c r="H57" i="1"/>
  <c r="E57" i="1"/>
  <c r="D57" i="1"/>
  <c r="C57" i="1"/>
  <c r="AF56" i="1"/>
  <c r="L56" i="1" s="1"/>
  <c r="AE56" i="1"/>
  <c r="AD56" i="1"/>
  <c r="AC56" i="1"/>
  <c r="AB56" i="1"/>
  <c r="AA56" i="1"/>
  <c r="Z56" i="1"/>
  <c r="X56" i="1"/>
  <c r="M56" i="1" s="1"/>
  <c r="R56" i="1"/>
  <c r="Q56" i="1"/>
  <c r="P56" i="1"/>
  <c r="O56" i="1"/>
  <c r="D56" i="1" s="1"/>
  <c r="N56" i="1"/>
  <c r="S56" i="1" s="1"/>
  <c r="I56" i="1"/>
  <c r="H56" i="1"/>
  <c r="E56" i="1"/>
  <c r="C56" i="1"/>
  <c r="AF55" i="1"/>
  <c r="AE55" i="1"/>
  <c r="AD55" i="1"/>
  <c r="AC55" i="1"/>
  <c r="AB55" i="1"/>
  <c r="AA55" i="1"/>
  <c r="Z55" i="1"/>
  <c r="X55" i="1"/>
  <c r="M55" i="1" s="1"/>
  <c r="R55" i="1"/>
  <c r="Q55" i="1"/>
  <c r="O55" i="1"/>
  <c r="D55" i="1" s="1"/>
  <c r="N55" i="1"/>
  <c r="G55" i="1" s="1"/>
  <c r="I55" i="1"/>
  <c r="H55" i="1"/>
  <c r="E55" i="1"/>
  <c r="C55" i="1"/>
  <c r="AF54" i="1"/>
  <c r="AE54" i="1"/>
  <c r="AD54" i="1"/>
  <c r="AC54" i="1"/>
  <c r="AB54" i="1"/>
  <c r="AA54" i="1"/>
  <c r="Z54" i="1"/>
  <c r="X54" i="1"/>
  <c r="M54" i="1" s="1"/>
  <c r="R54" i="1"/>
  <c r="Q54" i="1"/>
  <c r="O54" i="1"/>
  <c r="D54" i="1" s="1"/>
  <c r="N54" i="1"/>
  <c r="G54" i="1" s="1"/>
  <c r="I54" i="1"/>
  <c r="H54" i="1"/>
  <c r="F54" i="1"/>
  <c r="E54" i="1"/>
  <c r="C54" i="1"/>
  <c r="AF53" i="1"/>
  <c r="AE53" i="1"/>
  <c r="AD53" i="1"/>
  <c r="AC53" i="1"/>
  <c r="AB53" i="1"/>
  <c r="AA53" i="1"/>
  <c r="Z53" i="1"/>
  <c r="Y53" i="1"/>
  <c r="X53" i="1"/>
  <c r="M53" i="1" s="1"/>
  <c r="W53" i="1"/>
  <c r="S53" i="1"/>
  <c r="R53" i="1"/>
  <c r="Q53" i="1"/>
  <c r="O53" i="1"/>
  <c r="U53" i="1" s="1"/>
  <c r="N53" i="1"/>
  <c r="G53" i="1" s="1"/>
  <c r="I53" i="1"/>
  <c r="H53" i="1"/>
  <c r="E53" i="1"/>
  <c r="C53" i="1"/>
  <c r="AF52" i="1"/>
  <c r="AE52" i="1"/>
  <c r="AD52" i="1"/>
  <c r="AC52" i="1"/>
  <c r="AB52" i="1"/>
  <c r="AA52" i="1"/>
  <c r="Z52" i="1"/>
  <c r="Y52" i="1"/>
  <c r="X52" i="1"/>
  <c r="M52" i="1" s="1"/>
  <c r="W52" i="1"/>
  <c r="R52" i="1"/>
  <c r="Q52" i="1"/>
  <c r="O52" i="1"/>
  <c r="D52" i="1" s="1"/>
  <c r="N52" i="1"/>
  <c r="S52" i="1" s="1"/>
  <c r="I52" i="1"/>
  <c r="H52" i="1"/>
  <c r="E52" i="1"/>
  <c r="C52" i="1"/>
  <c r="AF51" i="1"/>
  <c r="J51" i="1" s="1"/>
  <c r="AE51" i="1"/>
  <c r="AD51" i="1"/>
  <c r="AC51" i="1"/>
  <c r="AB51" i="1"/>
  <c r="AA51" i="1"/>
  <c r="Z51" i="1"/>
  <c r="Y51" i="1"/>
  <c r="X51" i="1"/>
  <c r="M51" i="1" s="1"/>
  <c r="W51" i="1"/>
  <c r="T51" i="1"/>
  <c r="R51" i="1"/>
  <c r="Q51" i="1"/>
  <c r="O51" i="1"/>
  <c r="U51" i="1" s="1"/>
  <c r="N51" i="1"/>
  <c r="G51" i="1" s="1"/>
  <c r="I51" i="1"/>
  <c r="H51" i="1"/>
  <c r="E51" i="1"/>
  <c r="D51" i="1"/>
  <c r="C51" i="1"/>
  <c r="AF50" i="1"/>
  <c r="J50" i="1" s="1"/>
  <c r="AE50" i="1"/>
  <c r="AD50" i="1"/>
  <c r="AC50" i="1"/>
  <c r="AB50" i="1"/>
  <c r="AA50" i="1"/>
  <c r="Z50" i="1"/>
  <c r="Y50" i="1"/>
  <c r="X50" i="1"/>
  <c r="W50" i="1"/>
  <c r="U50" i="1"/>
  <c r="R50" i="1"/>
  <c r="Q50" i="1"/>
  <c r="O50" i="1"/>
  <c r="N50" i="1"/>
  <c r="G50" i="1" s="1"/>
  <c r="M50" i="1"/>
  <c r="F50" i="1" s="1"/>
  <c r="L50" i="1"/>
  <c r="K50" i="1"/>
  <c r="I50" i="1"/>
  <c r="H50" i="1"/>
  <c r="E50" i="1"/>
  <c r="D50" i="1"/>
  <c r="C50" i="1"/>
  <c r="AF49" i="1"/>
  <c r="AE49" i="1"/>
  <c r="AD49" i="1"/>
  <c r="AC49" i="1"/>
  <c r="AB49" i="1"/>
  <c r="AA49" i="1"/>
  <c r="Z49" i="1"/>
  <c r="Y49" i="1"/>
  <c r="X49" i="1"/>
  <c r="M49" i="1" s="1"/>
  <c r="W49" i="1"/>
  <c r="R49" i="1"/>
  <c r="Q49" i="1"/>
  <c r="O49" i="1"/>
  <c r="U49" i="1" s="1"/>
  <c r="N49" i="1"/>
  <c r="G49" i="1" s="1"/>
  <c r="I49" i="1"/>
  <c r="H49" i="1"/>
  <c r="E49" i="1"/>
  <c r="C49" i="1"/>
  <c r="AF48" i="1"/>
  <c r="L48" i="1" s="1"/>
  <c r="AE48" i="1"/>
  <c r="AD48" i="1"/>
  <c r="AC48" i="1"/>
  <c r="AB48" i="1"/>
  <c r="AA48" i="1"/>
  <c r="Z48" i="1"/>
  <c r="X48" i="1"/>
  <c r="M48" i="1" s="1"/>
  <c r="R48" i="1"/>
  <c r="Q48" i="1"/>
  <c r="O48" i="1"/>
  <c r="D48" i="1" s="1"/>
  <c r="N48" i="1"/>
  <c r="S48" i="1" s="1"/>
  <c r="I48" i="1"/>
  <c r="H48" i="1"/>
  <c r="E48" i="1"/>
  <c r="C48" i="1"/>
  <c r="AF47" i="1"/>
  <c r="J47" i="1" s="1"/>
  <c r="AE47" i="1"/>
  <c r="AD47" i="1"/>
  <c r="AC47" i="1"/>
  <c r="AB47" i="1"/>
  <c r="AA47" i="1"/>
  <c r="Z47" i="1"/>
  <c r="Y47" i="1"/>
  <c r="X47" i="1"/>
  <c r="M47" i="1" s="1"/>
  <c r="W47" i="1"/>
  <c r="R47" i="1"/>
  <c r="Q47" i="1"/>
  <c r="P47" i="1"/>
  <c r="O47" i="1"/>
  <c r="U47" i="1" s="1"/>
  <c r="N47" i="1"/>
  <c r="G47" i="1" s="1"/>
  <c r="I47" i="1"/>
  <c r="H47" i="1"/>
  <c r="E47" i="1"/>
  <c r="C47" i="1"/>
  <c r="AF46" i="1"/>
  <c r="K46" i="1" s="1"/>
  <c r="AE46" i="1"/>
  <c r="AD46" i="1"/>
  <c r="AC46" i="1"/>
  <c r="AB46" i="1"/>
  <c r="AA46" i="1"/>
  <c r="Z46" i="1"/>
  <c r="Y46" i="1"/>
  <c r="X46" i="1"/>
  <c r="W46" i="1"/>
  <c r="T46" i="1"/>
  <c r="R46" i="1"/>
  <c r="Q46" i="1"/>
  <c r="O46" i="1"/>
  <c r="U46" i="1" s="1"/>
  <c r="N46" i="1"/>
  <c r="S46" i="1" s="1"/>
  <c r="M46" i="1"/>
  <c r="F46" i="1" s="1"/>
  <c r="L46" i="1"/>
  <c r="J46" i="1"/>
  <c r="I46" i="1"/>
  <c r="H46" i="1"/>
  <c r="G46" i="1"/>
  <c r="E46" i="1"/>
  <c r="D46" i="1"/>
  <c r="C46" i="1"/>
  <c r="AF45" i="1"/>
  <c r="K45" i="1" s="1"/>
  <c r="AE45" i="1"/>
  <c r="AD45" i="1"/>
  <c r="AC45" i="1"/>
  <c r="AB45" i="1"/>
  <c r="AA45" i="1"/>
  <c r="Z45" i="1"/>
  <c r="Y45" i="1"/>
  <c r="X45" i="1"/>
  <c r="M45" i="1" s="1"/>
  <c r="W45" i="1"/>
  <c r="R45" i="1"/>
  <c r="Q45" i="1"/>
  <c r="O45" i="1"/>
  <c r="U45" i="1" s="1"/>
  <c r="N45" i="1"/>
  <c r="G45" i="1" s="1"/>
  <c r="L45" i="1"/>
  <c r="T45" i="1" s="1"/>
  <c r="J45" i="1"/>
  <c r="I45" i="1"/>
  <c r="H45" i="1"/>
  <c r="E45" i="1"/>
  <c r="C45" i="1"/>
  <c r="AF44" i="1"/>
  <c r="L44" i="1" s="1"/>
  <c r="T44" i="1" s="1"/>
  <c r="AE44" i="1"/>
  <c r="AD44" i="1"/>
  <c r="AC44" i="1"/>
  <c r="AB44" i="1"/>
  <c r="AA44" i="1"/>
  <c r="Z44" i="1"/>
  <c r="Y44" i="1"/>
  <c r="X44" i="1"/>
  <c r="M44" i="1" s="1"/>
  <c r="W44" i="1"/>
  <c r="R44" i="1"/>
  <c r="Q44" i="1"/>
  <c r="O44" i="1"/>
  <c r="D44" i="1" s="1"/>
  <c r="N44" i="1"/>
  <c r="S44" i="1" s="1"/>
  <c r="I44" i="1"/>
  <c r="H44" i="1"/>
  <c r="E44" i="1"/>
  <c r="C44" i="1"/>
  <c r="AF43" i="1"/>
  <c r="AE43" i="1"/>
  <c r="AD43" i="1"/>
  <c r="AC43" i="1"/>
  <c r="AB43" i="1"/>
  <c r="AA43" i="1"/>
  <c r="Z43" i="1"/>
  <c r="X43" i="1"/>
  <c r="M43" i="1" s="1"/>
  <c r="R43" i="1"/>
  <c r="Q43" i="1"/>
  <c r="O43" i="1"/>
  <c r="D43" i="1" s="1"/>
  <c r="N43" i="1"/>
  <c r="G43" i="1" s="1"/>
  <c r="I43" i="1"/>
  <c r="H43" i="1"/>
  <c r="E43" i="1"/>
  <c r="C43" i="1"/>
  <c r="AF42" i="1"/>
  <c r="L42" i="1" s="1"/>
  <c r="AE42" i="1"/>
  <c r="AD42" i="1"/>
  <c r="AC42" i="1"/>
  <c r="AB42" i="1"/>
  <c r="AA42" i="1"/>
  <c r="Z42" i="1"/>
  <c r="Y42" i="1"/>
  <c r="X42" i="1"/>
  <c r="W42" i="1"/>
  <c r="T42" i="1"/>
  <c r="R42" i="1"/>
  <c r="Q42" i="1"/>
  <c r="O42" i="1"/>
  <c r="U42" i="1" s="1"/>
  <c r="N42" i="1"/>
  <c r="G42" i="1" s="1"/>
  <c r="M42" i="1"/>
  <c r="F42" i="1" s="1"/>
  <c r="I42" i="1"/>
  <c r="H42" i="1"/>
  <c r="E42" i="1"/>
  <c r="D42" i="1"/>
  <c r="C42" i="1"/>
  <c r="AF41" i="1"/>
  <c r="K41" i="1" s="1"/>
  <c r="AE41" i="1"/>
  <c r="AD41" i="1"/>
  <c r="AC41" i="1"/>
  <c r="AB41" i="1"/>
  <c r="AA41" i="1"/>
  <c r="Z41" i="1"/>
  <c r="Y41" i="1"/>
  <c r="X41" i="1"/>
  <c r="M41" i="1" s="1"/>
  <c r="W41" i="1"/>
  <c r="T41" i="1"/>
  <c r="R41" i="1"/>
  <c r="Q41" i="1"/>
  <c r="P41" i="1"/>
  <c r="O41" i="1"/>
  <c r="U41" i="1" s="1"/>
  <c r="N41" i="1"/>
  <c r="G41" i="1" s="1"/>
  <c r="J41" i="1"/>
  <c r="I41" i="1"/>
  <c r="H41" i="1"/>
  <c r="E41" i="1"/>
  <c r="D41" i="1"/>
  <c r="C41" i="1"/>
  <c r="AF40" i="1"/>
  <c r="L40" i="1" s="1"/>
  <c r="T40" i="1" s="1"/>
  <c r="AE40" i="1"/>
  <c r="AD40" i="1"/>
  <c r="AC40" i="1"/>
  <c r="AB40" i="1"/>
  <c r="AA40" i="1"/>
  <c r="Z40" i="1"/>
  <c r="Y40" i="1"/>
  <c r="X40" i="1"/>
  <c r="M40" i="1" s="1"/>
  <c r="W40" i="1"/>
  <c r="R40" i="1"/>
  <c r="Q40" i="1"/>
  <c r="P40" i="1"/>
  <c r="O40" i="1"/>
  <c r="D40" i="1" s="1"/>
  <c r="N40" i="1"/>
  <c r="S40" i="1" s="1"/>
  <c r="I40" i="1"/>
  <c r="H40" i="1"/>
  <c r="E40" i="1"/>
  <c r="C40" i="1"/>
  <c r="AF39" i="1"/>
  <c r="L39" i="1" s="1"/>
  <c r="AE39" i="1"/>
  <c r="AD39" i="1"/>
  <c r="AC39" i="1"/>
  <c r="AB39" i="1"/>
  <c r="AA39" i="1"/>
  <c r="Z39" i="1"/>
  <c r="Y39" i="1"/>
  <c r="X39" i="1"/>
  <c r="M39" i="1" s="1"/>
  <c r="W39" i="1"/>
  <c r="U39" i="1"/>
  <c r="T39" i="1"/>
  <c r="R39" i="1"/>
  <c r="Q39" i="1"/>
  <c r="O39" i="1"/>
  <c r="N39" i="1"/>
  <c r="S39" i="1" s="1"/>
  <c r="J39" i="1"/>
  <c r="I39" i="1"/>
  <c r="H39" i="1"/>
  <c r="G39" i="1"/>
  <c r="E39" i="1"/>
  <c r="D39" i="1"/>
  <c r="C39" i="1"/>
  <c r="AF38" i="1"/>
  <c r="J38" i="1" s="1"/>
  <c r="AE38" i="1"/>
  <c r="AD38" i="1"/>
  <c r="AC38" i="1"/>
  <c r="AB38" i="1"/>
  <c r="AA38" i="1"/>
  <c r="Z38" i="1"/>
  <c r="Y38" i="1"/>
  <c r="X38" i="1"/>
  <c r="M38" i="1" s="1"/>
  <c r="F38" i="1" s="1"/>
  <c r="W38" i="1"/>
  <c r="U38" i="1"/>
  <c r="R38" i="1"/>
  <c r="Q38" i="1"/>
  <c r="O38" i="1"/>
  <c r="D38" i="1" s="1"/>
  <c r="N38" i="1"/>
  <c r="G38" i="1" s="1"/>
  <c r="K38" i="1"/>
  <c r="I38" i="1"/>
  <c r="H38" i="1"/>
  <c r="E38" i="1"/>
  <c r="C38" i="1"/>
  <c r="AF37" i="1"/>
  <c r="K37" i="1" s="1"/>
  <c r="AE37" i="1"/>
  <c r="AD37" i="1"/>
  <c r="AC37" i="1"/>
  <c r="AB37" i="1"/>
  <c r="AA37" i="1"/>
  <c r="Z37" i="1"/>
  <c r="Y37" i="1"/>
  <c r="X37" i="1"/>
  <c r="M37" i="1" s="1"/>
  <c r="W37" i="1"/>
  <c r="R37" i="1"/>
  <c r="Q37" i="1"/>
  <c r="O37" i="1"/>
  <c r="U37" i="1" s="1"/>
  <c r="N37" i="1"/>
  <c r="G37" i="1" s="1"/>
  <c r="L37" i="1"/>
  <c r="T37" i="1" s="1"/>
  <c r="I37" i="1"/>
  <c r="H37" i="1"/>
  <c r="E37" i="1"/>
  <c r="C37" i="1"/>
  <c r="AF36" i="1"/>
  <c r="L36" i="1" s="1"/>
  <c r="AE36" i="1"/>
  <c r="AD36" i="1"/>
  <c r="AC36" i="1"/>
  <c r="AB36" i="1"/>
  <c r="AA36" i="1"/>
  <c r="Z36" i="1"/>
  <c r="Y36" i="1"/>
  <c r="X36" i="1"/>
  <c r="M36" i="1" s="1"/>
  <c r="W36" i="1"/>
  <c r="T36" i="1"/>
  <c r="R36" i="1"/>
  <c r="Q36" i="1"/>
  <c r="O36" i="1"/>
  <c r="U36" i="1" s="1"/>
  <c r="N36" i="1"/>
  <c r="S36" i="1" s="1"/>
  <c r="I36" i="1"/>
  <c r="H36" i="1"/>
  <c r="E36" i="1"/>
  <c r="D36" i="1"/>
  <c r="C36" i="1"/>
  <c r="AF35" i="1"/>
  <c r="AE35" i="1"/>
  <c r="AD35" i="1"/>
  <c r="AC35" i="1"/>
  <c r="AB35" i="1"/>
  <c r="AA35" i="1"/>
  <c r="Z35" i="1"/>
  <c r="Y35" i="1"/>
  <c r="X35" i="1"/>
  <c r="M35" i="1" s="1"/>
  <c r="W35" i="1"/>
  <c r="T35" i="1"/>
  <c r="R35" i="1"/>
  <c r="Q35" i="1"/>
  <c r="O35" i="1"/>
  <c r="U35" i="1" s="1"/>
  <c r="N35" i="1"/>
  <c r="G35" i="1" s="1"/>
  <c r="I35" i="1"/>
  <c r="H35" i="1"/>
  <c r="E35" i="1"/>
  <c r="D35" i="1"/>
  <c r="C35" i="1"/>
  <c r="AF34" i="1"/>
  <c r="K34" i="1" s="1"/>
  <c r="AE34" i="1"/>
  <c r="AD34" i="1"/>
  <c r="AC34" i="1"/>
  <c r="AB34" i="1"/>
  <c r="AA34" i="1"/>
  <c r="Z34" i="1"/>
  <c r="Y34" i="1"/>
  <c r="X34" i="1"/>
  <c r="W34" i="1"/>
  <c r="R34" i="1"/>
  <c r="Q34" i="1"/>
  <c r="O34" i="1"/>
  <c r="D34" i="1" s="1"/>
  <c r="N34" i="1"/>
  <c r="G34" i="1" s="1"/>
  <c r="M34" i="1"/>
  <c r="L34" i="1"/>
  <c r="I34" i="1"/>
  <c r="H34" i="1"/>
  <c r="E34" i="1"/>
  <c r="C34" i="1"/>
  <c r="AF33" i="1"/>
  <c r="K33" i="1" s="1"/>
  <c r="AE33" i="1"/>
  <c r="AD33" i="1"/>
  <c r="AC33" i="1"/>
  <c r="AB33" i="1"/>
  <c r="AA33" i="1"/>
  <c r="Z33" i="1"/>
  <c r="Y33" i="1"/>
  <c r="X33" i="1"/>
  <c r="M33" i="1" s="1"/>
  <c r="W33" i="1"/>
  <c r="R33" i="1"/>
  <c r="Q33" i="1"/>
  <c r="P33" i="1"/>
  <c r="O33" i="1"/>
  <c r="N33" i="1"/>
  <c r="G33" i="1" s="1"/>
  <c r="J33" i="1"/>
  <c r="I33" i="1"/>
  <c r="H33" i="1"/>
  <c r="E33" i="1"/>
  <c r="C33" i="1"/>
  <c r="AF32" i="1"/>
  <c r="L32" i="1" s="1"/>
  <c r="T32" i="1" s="1"/>
  <c r="AE32" i="1"/>
  <c r="AD32" i="1"/>
  <c r="AC32" i="1"/>
  <c r="AB32" i="1"/>
  <c r="AA32" i="1"/>
  <c r="Z32" i="1"/>
  <c r="Y32" i="1"/>
  <c r="X32" i="1"/>
  <c r="M32" i="1" s="1"/>
  <c r="W32" i="1"/>
  <c r="R32" i="1"/>
  <c r="Q32" i="1"/>
  <c r="P32" i="1"/>
  <c r="O32" i="1"/>
  <c r="D32" i="1" s="1"/>
  <c r="N32" i="1"/>
  <c r="S32" i="1" s="1"/>
  <c r="I32" i="1"/>
  <c r="H32" i="1"/>
  <c r="E32" i="1"/>
  <c r="C32" i="1"/>
  <c r="AF31" i="1"/>
  <c r="AE31" i="1"/>
  <c r="AD31" i="1"/>
  <c r="AC31" i="1"/>
  <c r="AB31" i="1"/>
  <c r="AA31" i="1"/>
  <c r="Z31" i="1"/>
  <c r="Y31" i="1"/>
  <c r="X31" i="1"/>
  <c r="M31" i="1" s="1"/>
  <c r="W31" i="1"/>
  <c r="T31" i="1"/>
  <c r="R31" i="1"/>
  <c r="Q31" i="1"/>
  <c r="O31" i="1"/>
  <c r="U31" i="1" s="1"/>
  <c r="N31" i="1"/>
  <c r="G31" i="1" s="1"/>
  <c r="I31" i="1"/>
  <c r="H31" i="1"/>
  <c r="E31" i="1"/>
  <c r="D31" i="1"/>
  <c r="C31" i="1"/>
  <c r="AF30" i="1"/>
  <c r="AE30" i="1"/>
  <c r="AD30" i="1"/>
  <c r="AC30" i="1"/>
  <c r="AB30" i="1"/>
  <c r="AA30" i="1"/>
  <c r="Z30" i="1"/>
  <c r="X30" i="1"/>
  <c r="R30" i="1"/>
  <c r="Q30" i="1"/>
  <c r="P30" i="1"/>
  <c r="O30" i="1"/>
  <c r="D30" i="1" s="1"/>
  <c r="N30" i="1"/>
  <c r="G30" i="1" s="1"/>
  <c r="M30" i="1"/>
  <c r="L30" i="1"/>
  <c r="W30" i="1" s="1"/>
  <c r="K30" i="1"/>
  <c r="J30" i="1"/>
  <c r="I30" i="1"/>
  <c r="H30" i="1"/>
  <c r="E30" i="1"/>
  <c r="C30" i="1"/>
  <c r="AF29" i="1"/>
  <c r="AE29" i="1"/>
  <c r="AD29" i="1"/>
  <c r="AC29" i="1"/>
  <c r="AB29" i="1"/>
  <c r="AA29" i="1"/>
  <c r="Z29" i="1"/>
  <c r="Y29" i="1"/>
  <c r="X29" i="1"/>
  <c r="M29" i="1" s="1"/>
  <c r="W29" i="1"/>
  <c r="R29" i="1"/>
  <c r="Q29" i="1"/>
  <c r="O29" i="1"/>
  <c r="U29" i="1" s="1"/>
  <c r="N29" i="1"/>
  <c r="G29" i="1" s="1"/>
  <c r="I29" i="1"/>
  <c r="H29" i="1"/>
  <c r="E29" i="1"/>
  <c r="C29" i="1"/>
  <c r="AF28" i="1"/>
  <c r="L28" i="1" s="1"/>
  <c r="T28" i="1" s="1"/>
  <c r="AE28" i="1"/>
  <c r="AD28" i="1"/>
  <c r="AC28" i="1"/>
  <c r="AB28" i="1"/>
  <c r="AA28" i="1"/>
  <c r="Z28" i="1"/>
  <c r="Y28" i="1"/>
  <c r="X28" i="1"/>
  <c r="M28" i="1" s="1"/>
  <c r="W28" i="1"/>
  <c r="R28" i="1"/>
  <c r="Q28" i="1"/>
  <c r="O28" i="1"/>
  <c r="D28" i="1" s="1"/>
  <c r="N28" i="1"/>
  <c r="S28" i="1" s="1"/>
  <c r="I28" i="1"/>
  <c r="H28" i="1"/>
  <c r="E28" i="1"/>
  <c r="C28" i="1"/>
  <c r="AF27" i="1"/>
  <c r="J27" i="1" s="1"/>
  <c r="AE27" i="1"/>
  <c r="AD27" i="1"/>
  <c r="AC27" i="1"/>
  <c r="AB27" i="1"/>
  <c r="AA27" i="1"/>
  <c r="Z27" i="1"/>
  <c r="Y27" i="1"/>
  <c r="X27" i="1"/>
  <c r="M27" i="1" s="1"/>
  <c r="W27" i="1"/>
  <c r="U27" i="1"/>
  <c r="T27" i="1"/>
  <c r="R27" i="1"/>
  <c r="Q27" i="1"/>
  <c r="P27" i="1"/>
  <c r="O27" i="1"/>
  <c r="N27" i="1"/>
  <c r="G27" i="1" s="1"/>
  <c r="I27" i="1"/>
  <c r="H27" i="1"/>
  <c r="E27" i="1"/>
  <c r="D27" i="1"/>
  <c r="C27" i="1"/>
  <c r="AF26" i="1"/>
  <c r="L26" i="1" s="1"/>
  <c r="AE26" i="1"/>
  <c r="AD26" i="1"/>
  <c r="AC26" i="1"/>
  <c r="AB26" i="1"/>
  <c r="AA26" i="1"/>
  <c r="Z26" i="1"/>
  <c r="Y26" i="1"/>
  <c r="X26" i="1"/>
  <c r="M26" i="1" s="1"/>
  <c r="F26" i="1" s="1"/>
  <c r="W26" i="1"/>
  <c r="R26" i="1"/>
  <c r="Q26" i="1"/>
  <c r="P26" i="1"/>
  <c r="O26" i="1"/>
  <c r="D26" i="1" s="1"/>
  <c r="N26" i="1"/>
  <c r="G26" i="1" s="1"/>
  <c r="I26" i="1"/>
  <c r="H26" i="1"/>
  <c r="E26" i="1"/>
  <c r="C26" i="1"/>
  <c r="AF25" i="1"/>
  <c r="K25" i="1" s="1"/>
  <c r="AE25" i="1"/>
  <c r="AD25" i="1"/>
  <c r="AC25" i="1"/>
  <c r="AB25" i="1"/>
  <c r="AA25" i="1"/>
  <c r="Z25" i="1"/>
  <c r="Y25" i="1"/>
  <c r="X25" i="1"/>
  <c r="M25" i="1" s="1"/>
  <c r="W25" i="1"/>
  <c r="R25" i="1"/>
  <c r="Q25" i="1"/>
  <c r="O25" i="1"/>
  <c r="U25" i="1" s="1"/>
  <c r="N25" i="1"/>
  <c r="L25" i="1"/>
  <c r="T25" i="1" s="1"/>
  <c r="I25" i="1"/>
  <c r="H25" i="1"/>
  <c r="E25" i="1"/>
  <c r="C25" i="1"/>
  <c r="AF24" i="1"/>
  <c r="L24" i="1" s="1"/>
  <c r="T24" i="1" s="1"/>
  <c r="AE24" i="1"/>
  <c r="AD24" i="1"/>
  <c r="AC24" i="1"/>
  <c r="AB24" i="1"/>
  <c r="AA24" i="1"/>
  <c r="Z24" i="1"/>
  <c r="Y24" i="1"/>
  <c r="X24" i="1"/>
  <c r="M24" i="1" s="1"/>
  <c r="W24" i="1"/>
  <c r="R24" i="1"/>
  <c r="Q24" i="1"/>
  <c r="O24" i="1"/>
  <c r="D24" i="1" s="1"/>
  <c r="N24" i="1"/>
  <c r="S24" i="1" s="1"/>
  <c r="I24" i="1"/>
  <c r="H24" i="1"/>
  <c r="E24" i="1"/>
  <c r="C24" i="1"/>
  <c r="AF23" i="1"/>
  <c r="J23" i="1" s="1"/>
  <c r="AE23" i="1"/>
  <c r="AD23" i="1"/>
  <c r="AC23" i="1"/>
  <c r="AB23" i="1"/>
  <c r="AA23" i="1"/>
  <c r="Z23" i="1"/>
  <c r="X23" i="1"/>
  <c r="M23" i="1" s="1"/>
  <c r="R23" i="1"/>
  <c r="Q23" i="1"/>
  <c r="O23" i="1"/>
  <c r="N23" i="1"/>
  <c r="G23" i="1" s="1"/>
  <c r="I23" i="1"/>
  <c r="H23" i="1"/>
  <c r="E23" i="1"/>
  <c r="C23" i="1"/>
  <c r="AF22" i="1"/>
  <c r="L22" i="1" s="1"/>
  <c r="AE22" i="1"/>
  <c r="AD22" i="1"/>
  <c r="AC22" i="1"/>
  <c r="AB22" i="1"/>
  <c r="AA22" i="1"/>
  <c r="Z22" i="1"/>
  <c r="Y22" i="1"/>
  <c r="X22" i="1"/>
  <c r="M22" i="1" s="1"/>
  <c r="W22" i="1"/>
  <c r="R22" i="1"/>
  <c r="Q22" i="1"/>
  <c r="P22" i="1"/>
  <c r="O22" i="1"/>
  <c r="D22" i="1" s="1"/>
  <c r="N22" i="1"/>
  <c r="G22" i="1" s="1"/>
  <c r="I22" i="1"/>
  <c r="H22" i="1"/>
  <c r="E22" i="1"/>
  <c r="C22" i="1"/>
  <c r="AF21" i="1"/>
  <c r="K21" i="1" s="1"/>
  <c r="AE21" i="1"/>
  <c r="AD21" i="1"/>
  <c r="AC21" i="1"/>
  <c r="AB21" i="1"/>
  <c r="AA21" i="1"/>
  <c r="Z21" i="1"/>
  <c r="Y21" i="1"/>
  <c r="X21" i="1"/>
  <c r="M21" i="1" s="1"/>
  <c r="W21" i="1"/>
  <c r="R21" i="1"/>
  <c r="Q21" i="1"/>
  <c r="O21" i="1"/>
  <c r="U21" i="1" s="1"/>
  <c r="N21" i="1"/>
  <c r="G21" i="1" s="1"/>
  <c r="I21" i="1"/>
  <c r="H21" i="1"/>
  <c r="E21" i="1"/>
  <c r="C21" i="1"/>
  <c r="AF20" i="1"/>
  <c r="P20" i="1" s="1"/>
  <c r="AE20" i="1"/>
  <c r="AD20" i="1"/>
  <c r="AC20" i="1"/>
  <c r="AB20" i="1"/>
  <c r="AA20" i="1"/>
  <c r="Z20" i="1"/>
  <c r="Y20" i="1"/>
  <c r="X20" i="1"/>
  <c r="M20" i="1" s="1"/>
  <c r="F20" i="1" s="1"/>
  <c r="W20" i="1"/>
  <c r="R20" i="1"/>
  <c r="Q20" i="1"/>
  <c r="O20" i="1"/>
  <c r="D20" i="1" s="1"/>
  <c r="N20" i="1"/>
  <c r="I20" i="1"/>
  <c r="H20" i="1"/>
  <c r="E20" i="1"/>
  <c r="C20" i="1"/>
  <c r="AF19" i="1"/>
  <c r="P19" i="1" s="1"/>
  <c r="AE19" i="1"/>
  <c r="AD19" i="1"/>
  <c r="AC19" i="1"/>
  <c r="AB19" i="1"/>
  <c r="AA19" i="1"/>
  <c r="Z19" i="1"/>
  <c r="Y19" i="1"/>
  <c r="X19" i="1"/>
  <c r="M19" i="1" s="1"/>
  <c r="W19" i="1"/>
  <c r="T19" i="1"/>
  <c r="R19" i="1"/>
  <c r="Q19" i="1"/>
  <c r="O19" i="1"/>
  <c r="U19" i="1" s="1"/>
  <c r="N19" i="1"/>
  <c r="I19" i="1"/>
  <c r="H19" i="1"/>
  <c r="E19" i="1"/>
  <c r="D19" i="1"/>
  <c r="C19" i="1"/>
  <c r="AF18" i="1"/>
  <c r="AE18" i="1"/>
  <c r="AD18" i="1"/>
  <c r="AC18" i="1"/>
  <c r="AB18" i="1"/>
  <c r="AA18" i="1"/>
  <c r="Z18" i="1"/>
  <c r="Y18" i="1"/>
  <c r="X18" i="1"/>
  <c r="M18" i="1" s="1"/>
  <c r="W18" i="1"/>
  <c r="R18" i="1"/>
  <c r="Q18" i="1"/>
  <c r="O18" i="1"/>
  <c r="U18" i="1" s="1"/>
  <c r="N18" i="1"/>
  <c r="K18" i="1"/>
  <c r="I18" i="1"/>
  <c r="H18" i="1"/>
  <c r="E18" i="1"/>
  <c r="C18" i="1"/>
  <c r="AF17" i="1"/>
  <c r="K17" i="1" s="1"/>
  <c r="AE17" i="1"/>
  <c r="AD17" i="1"/>
  <c r="AC17" i="1"/>
  <c r="AB17" i="1"/>
  <c r="AA17" i="1"/>
  <c r="Z17" i="1"/>
  <c r="Y17" i="1"/>
  <c r="X17" i="1"/>
  <c r="M17" i="1" s="1"/>
  <c r="W17" i="1"/>
  <c r="R17" i="1"/>
  <c r="Q17" i="1"/>
  <c r="O17" i="1"/>
  <c r="U17" i="1" s="1"/>
  <c r="N17" i="1"/>
  <c r="G17" i="1" s="1"/>
  <c r="I17" i="1"/>
  <c r="H17" i="1"/>
  <c r="E17" i="1"/>
  <c r="D17" i="1"/>
  <c r="C17" i="1"/>
  <c r="AF16" i="1"/>
  <c r="J16" i="1" s="1"/>
  <c r="AE16" i="1"/>
  <c r="AD16" i="1"/>
  <c r="AC16" i="1"/>
  <c r="AB16" i="1"/>
  <c r="AA16" i="1"/>
  <c r="Z16" i="1"/>
  <c r="Y16" i="1"/>
  <c r="X16" i="1"/>
  <c r="M16" i="1" s="1"/>
  <c r="W16" i="1"/>
  <c r="T16" i="1"/>
  <c r="R16" i="1"/>
  <c r="Q16" i="1"/>
  <c r="O16" i="1"/>
  <c r="U16" i="1" s="1"/>
  <c r="N16" i="1"/>
  <c r="I16" i="1"/>
  <c r="H16" i="1"/>
  <c r="E16" i="1"/>
  <c r="D16" i="1"/>
  <c r="C16" i="1"/>
  <c r="AF15" i="1"/>
  <c r="L15" i="1" s="1"/>
  <c r="AE15" i="1"/>
  <c r="AD15" i="1"/>
  <c r="AC15" i="1"/>
  <c r="AB15" i="1"/>
  <c r="AA15" i="1"/>
  <c r="Z15" i="1"/>
  <c r="Y15" i="1"/>
  <c r="X15" i="1"/>
  <c r="M15" i="1" s="1"/>
  <c r="W15" i="1"/>
  <c r="R15" i="1"/>
  <c r="Q15" i="1"/>
  <c r="O15" i="1"/>
  <c r="N15" i="1"/>
  <c r="I15" i="1"/>
  <c r="H15" i="1"/>
  <c r="E15" i="1"/>
  <c r="D15" i="1"/>
  <c r="C15" i="1"/>
  <c r="AF14" i="1"/>
  <c r="P14" i="1" s="1"/>
  <c r="AE14" i="1"/>
  <c r="AD14" i="1"/>
  <c r="AC14" i="1"/>
  <c r="AB14" i="1"/>
  <c r="AA14" i="1"/>
  <c r="Z14" i="1"/>
  <c r="X14" i="1"/>
  <c r="M14" i="1" s="1"/>
  <c r="V14" i="1" s="1"/>
  <c r="R14" i="1"/>
  <c r="Q14" i="1"/>
  <c r="O14" i="1"/>
  <c r="D14" i="1" s="1"/>
  <c r="N14" i="1"/>
  <c r="G14" i="1" s="1"/>
  <c r="L14" i="1"/>
  <c r="K14" i="1"/>
  <c r="J14" i="1"/>
  <c r="I14" i="1"/>
  <c r="H14" i="1"/>
  <c r="E14" i="1"/>
  <c r="C14" i="1"/>
  <c r="AF13" i="1"/>
  <c r="K13" i="1" s="1"/>
  <c r="AE13" i="1"/>
  <c r="AD13" i="1"/>
  <c r="AC13" i="1"/>
  <c r="AB13" i="1"/>
  <c r="AA13" i="1"/>
  <c r="Z13" i="1"/>
  <c r="Y13" i="1"/>
  <c r="X13" i="1"/>
  <c r="M13" i="1" s="1"/>
  <c r="W13" i="1"/>
  <c r="R13" i="1"/>
  <c r="Q13" i="1"/>
  <c r="O13" i="1"/>
  <c r="N13" i="1"/>
  <c r="G13" i="1" s="1"/>
  <c r="I13" i="1"/>
  <c r="H13" i="1"/>
  <c r="E13" i="1"/>
  <c r="C13" i="1"/>
  <c r="AF12" i="1"/>
  <c r="J12" i="1" s="1"/>
  <c r="AE12" i="1"/>
  <c r="AD12" i="1"/>
  <c r="AC12" i="1"/>
  <c r="AB12" i="1"/>
  <c r="AA12" i="1"/>
  <c r="Z12" i="1"/>
  <c r="X12" i="1"/>
  <c r="M12" i="1" s="1"/>
  <c r="R12" i="1"/>
  <c r="Q12" i="1"/>
  <c r="O12" i="1"/>
  <c r="N12" i="1"/>
  <c r="S12" i="1" s="1"/>
  <c r="I12" i="1"/>
  <c r="H12" i="1"/>
  <c r="E12" i="1"/>
  <c r="C12" i="1"/>
  <c r="AF11" i="1"/>
  <c r="K11" i="1" s="1"/>
  <c r="AE11" i="1"/>
  <c r="AD11" i="1"/>
  <c r="AC11" i="1"/>
  <c r="AB11" i="1"/>
  <c r="AA11" i="1"/>
  <c r="Z11" i="1"/>
  <c r="X11" i="1"/>
  <c r="R11" i="1"/>
  <c r="Q11" i="1"/>
  <c r="O11" i="1"/>
  <c r="N11" i="1"/>
  <c r="S11" i="1" s="1"/>
  <c r="M11" i="1"/>
  <c r="J11" i="1"/>
  <c r="I11" i="1"/>
  <c r="H11" i="1"/>
  <c r="G11" i="1"/>
  <c r="E11" i="1"/>
  <c r="D11" i="1"/>
  <c r="C11" i="1"/>
  <c r="AF10" i="1"/>
  <c r="P10" i="1" s="1"/>
  <c r="AE10" i="1"/>
  <c r="AD10" i="1"/>
  <c r="AC10" i="1"/>
  <c r="AB10" i="1"/>
  <c r="AA10" i="1"/>
  <c r="Z10" i="1"/>
  <c r="X10" i="1"/>
  <c r="M10" i="1" s="1"/>
  <c r="R10" i="1"/>
  <c r="Q10" i="1"/>
  <c r="O10" i="1"/>
  <c r="D10" i="1" s="1"/>
  <c r="N10" i="1"/>
  <c r="G10" i="1" s="1"/>
  <c r="J10" i="1"/>
  <c r="I10" i="1"/>
  <c r="H10" i="1"/>
  <c r="E10" i="1"/>
  <c r="C10" i="1"/>
  <c r="AF9" i="1"/>
  <c r="L9" i="1" s="1"/>
  <c r="T9" i="1" s="1"/>
  <c r="AE9" i="1"/>
  <c r="AD9" i="1"/>
  <c r="AC9" i="1"/>
  <c r="AB9" i="1"/>
  <c r="AA9" i="1"/>
  <c r="Z9" i="1"/>
  <c r="Y9" i="1"/>
  <c r="X9" i="1"/>
  <c r="M9" i="1" s="1"/>
  <c r="W9" i="1"/>
  <c r="S9" i="1"/>
  <c r="R9" i="1"/>
  <c r="Q9" i="1"/>
  <c r="O9" i="1"/>
  <c r="U9" i="1" s="1"/>
  <c r="N9" i="1"/>
  <c r="G9" i="1" s="1"/>
  <c r="I9" i="1"/>
  <c r="H9" i="1"/>
  <c r="E9" i="1"/>
  <c r="C9" i="1"/>
  <c r="AF8" i="1"/>
  <c r="L8" i="1" s="1"/>
  <c r="T8" i="1" s="1"/>
  <c r="AE8" i="1"/>
  <c r="AD8" i="1"/>
  <c r="AC8" i="1"/>
  <c r="AB8" i="1"/>
  <c r="AA8" i="1"/>
  <c r="Z8" i="1"/>
  <c r="Y8" i="1"/>
  <c r="X8" i="1"/>
  <c r="W8" i="1"/>
  <c r="R8" i="1"/>
  <c r="Q8" i="1"/>
  <c r="P8" i="1"/>
  <c r="O8" i="1"/>
  <c r="D8" i="1" s="1"/>
  <c r="N8" i="1"/>
  <c r="S8" i="1" s="1"/>
  <c r="M8" i="1"/>
  <c r="F8" i="1" s="1"/>
  <c r="I8" i="1"/>
  <c r="H8" i="1"/>
  <c r="E8" i="1"/>
  <c r="C8" i="1"/>
  <c r="AF7" i="1"/>
  <c r="J7" i="1" s="1"/>
  <c r="AE7" i="1"/>
  <c r="AD7" i="1"/>
  <c r="AC7" i="1"/>
  <c r="AB7" i="1"/>
  <c r="AA7" i="1"/>
  <c r="Z7" i="1"/>
  <c r="X7" i="1"/>
  <c r="M7" i="1" s="1"/>
  <c r="R7" i="1"/>
  <c r="Q7" i="1"/>
  <c r="O7" i="1"/>
  <c r="D7" i="1" s="1"/>
  <c r="N7" i="1"/>
  <c r="G7" i="1" s="1"/>
  <c r="K7" i="1"/>
  <c r="I7" i="1"/>
  <c r="H7" i="1"/>
  <c r="E7" i="1"/>
  <c r="C7" i="1"/>
  <c r="AF6" i="1"/>
  <c r="AE6" i="1"/>
  <c r="AD6" i="1"/>
  <c r="AC6" i="1"/>
  <c r="AB6" i="1"/>
  <c r="AA6" i="1"/>
  <c r="Z6" i="1"/>
  <c r="X6" i="1"/>
  <c r="M6" i="1" s="1"/>
  <c r="S6" i="1"/>
  <c r="R6" i="1"/>
  <c r="Q6" i="1"/>
  <c r="O6" i="1"/>
  <c r="D6" i="1" s="1"/>
  <c r="N6" i="1"/>
  <c r="I6" i="1"/>
  <c r="H6" i="1"/>
  <c r="G6" i="1"/>
  <c r="E6" i="1"/>
  <c r="C6" i="1"/>
  <c r="AF5" i="1"/>
  <c r="J5" i="1" s="1"/>
  <c r="AE5" i="1"/>
  <c r="AD5" i="1"/>
  <c r="AC5" i="1"/>
  <c r="AB5" i="1"/>
  <c r="AA5" i="1"/>
  <c r="Z5" i="1"/>
  <c r="X5" i="1"/>
  <c r="M5" i="1" s="1"/>
  <c r="S5" i="1"/>
  <c r="R5" i="1"/>
  <c r="Q5" i="1"/>
  <c r="O5" i="1"/>
  <c r="N5" i="1"/>
  <c r="I5" i="1"/>
  <c r="H5" i="1"/>
  <c r="G5" i="1"/>
  <c r="E5" i="1"/>
  <c r="C5" i="1"/>
  <c r="AF4" i="1"/>
  <c r="L4" i="1" s="1"/>
  <c r="AE4" i="1"/>
  <c r="AD4" i="1"/>
  <c r="AC4" i="1"/>
  <c r="AB4" i="1"/>
  <c r="AA4" i="1"/>
  <c r="Z4" i="1"/>
  <c r="X4" i="1"/>
  <c r="M4" i="1" s="1"/>
  <c r="V4" i="1" s="1"/>
  <c r="R4" i="1"/>
  <c r="Q4" i="1"/>
  <c r="O4" i="1"/>
  <c r="D4" i="1" s="1"/>
  <c r="N4" i="1"/>
  <c r="S4" i="1" s="1"/>
  <c r="I4" i="1"/>
  <c r="H4" i="1"/>
  <c r="E4" i="1"/>
  <c r="C4" i="1"/>
  <c r="AF3" i="1"/>
  <c r="J3" i="1" s="1"/>
  <c r="AE3" i="1"/>
  <c r="AD3" i="1"/>
  <c r="AC3" i="1"/>
  <c r="AB3" i="1"/>
  <c r="AA3" i="1"/>
  <c r="Z3" i="1"/>
  <c r="X3" i="1"/>
  <c r="M3" i="1" s="1"/>
  <c r="F3" i="1" s="1"/>
  <c r="R3" i="1"/>
  <c r="Q3" i="1"/>
  <c r="O3" i="1"/>
  <c r="D3" i="1" s="1"/>
  <c r="N3" i="1"/>
  <c r="G3" i="1" s="1"/>
  <c r="K3" i="1"/>
  <c r="I3" i="1"/>
  <c r="H3" i="1"/>
  <c r="E3" i="1"/>
  <c r="C3" i="1"/>
  <c r="AF2" i="1"/>
  <c r="K2" i="1" s="1"/>
  <c r="AE2" i="1"/>
  <c r="AD2" i="1"/>
  <c r="AC2" i="1"/>
  <c r="AB2" i="1"/>
  <c r="AA2" i="1"/>
  <c r="Z2" i="1"/>
  <c r="X2" i="1"/>
  <c r="M2" i="1" s="1"/>
  <c r="Q2" i="1"/>
  <c r="O2" i="1"/>
  <c r="D2" i="1" s="1"/>
  <c r="N2" i="1"/>
  <c r="G2" i="1" s="1"/>
  <c r="I2" i="1"/>
  <c r="H2" i="1"/>
  <c r="E2" i="1"/>
  <c r="C2" i="1"/>
  <c r="K29" i="1" l="1"/>
  <c r="L29" i="1"/>
  <c r="T29" i="1" s="1"/>
  <c r="J35" i="1"/>
  <c r="P35" i="1"/>
  <c r="L52" i="1"/>
  <c r="T52" i="1" s="1"/>
  <c r="P52" i="1"/>
  <c r="L120" i="1"/>
  <c r="T120" i="1" s="1"/>
  <c r="J120" i="1"/>
  <c r="S160" i="1"/>
  <c r="G160" i="1"/>
  <c r="S310" i="1"/>
  <c r="G310" i="1"/>
  <c r="L210" i="1"/>
  <c r="P210" i="1"/>
  <c r="U226" i="1"/>
  <c r="D226" i="1"/>
  <c r="U234" i="1"/>
  <c r="D234" i="1"/>
  <c r="S294" i="1"/>
  <c r="G294" i="1"/>
  <c r="L21" i="1"/>
  <c r="T21" i="1" s="1"/>
  <c r="K85" i="1"/>
  <c r="L85" i="1"/>
  <c r="T85" i="1" s="1"/>
  <c r="L106" i="1"/>
  <c r="T106" i="1" s="1"/>
  <c r="P106" i="1"/>
  <c r="V112" i="1"/>
  <c r="L112" i="1"/>
  <c r="T112" i="1" s="1"/>
  <c r="P112" i="1"/>
  <c r="L114" i="1"/>
  <c r="P114" i="1"/>
  <c r="S130" i="1"/>
  <c r="G130" i="1"/>
  <c r="F161" i="1"/>
  <c r="K161" i="1"/>
  <c r="L161" i="1"/>
  <c r="L175" i="1"/>
  <c r="T175" i="1" s="1"/>
  <c r="P175" i="1"/>
  <c r="U182" i="1"/>
  <c r="D182" i="1"/>
  <c r="P197" i="1"/>
  <c r="J197" i="1"/>
  <c r="L227" i="1"/>
  <c r="P227" i="1"/>
  <c r="L246" i="1"/>
  <c r="T246" i="1" s="1"/>
  <c r="J246" i="1"/>
  <c r="L254" i="1"/>
  <c r="T254" i="1" s="1"/>
  <c r="J254" i="1"/>
  <c r="L257" i="1"/>
  <c r="P257" i="1"/>
  <c r="S282" i="1"/>
  <c r="G282" i="1"/>
  <c r="K293" i="1"/>
  <c r="P293" i="1"/>
  <c r="L293" i="1"/>
  <c r="T293" i="1" s="1"/>
  <c r="J293" i="1"/>
  <c r="K309" i="1"/>
  <c r="P309" i="1"/>
  <c r="L165" i="1"/>
  <c r="V165" i="1" s="1"/>
  <c r="P165" i="1"/>
  <c r="S234" i="1"/>
  <c r="G234" i="1"/>
  <c r="U305" i="1"/>
  <c r="D305" i="1"/>
  <c r="F71" i="1"/>
  <c r="L98" i="1"/>
  <c r="P98" i="1"/>
  <c r="U176" i="1"/>
  <c r="D176" i="1"/>
  <c r="P6" i="1"/>
  <c r="L6" i="1"/>
  <c r="T6" i="1" s="1"/>
  <c r="K6" i="1"/>
  <c r="D18" i="1"/>
  <c r="U23" i="1"/>
  <c r="D23" i="1"/>
  <c r="U33" i="1"/>
  <c r="D33" i="1"/>
  <c r="K49" i="1"/>
  <c r="L49" i="1"/>
  <c r="T49" i="1" s="1"/>
  <c r="K57" i="1"/>
  <c r="P57" i="1"/>
  <c r="L62" i="1"/>
  <c r="K62" i="1"/>
  <c r="P62" i="1"/>
  <c r="P69" i="1"/>
  <c r="L69" i="1"/>
  <c r="T69" i="1" s="1"/>
  <c r="K69" i="1"/>
  <c r="J69" i="1"/>
  <c r="U109" i="1"/>
  <c r="D109" i="1"/>
  <c r="D145" i="1"/>
  <c r="D146" i="1"/>
  <c r="U172" i="1"/>
  <c r="D172" i="1"/>
  <c r="V197" i="1"/>
  <c r="T197" i="1"/>
  <c r="F200" i="1"/>
  <c r="V200" i="1"/>
  <c r="K208" i="1"/>
  <c r="L208" i="1"/>
  <c r="G210" i="1"/>
  <c r="S210" i="1"/>
  <c r="J214" i="1"/>
  <c r="D215" i="1"/>
  <c r="U215" i="1"/>
  <c r="F223" i="1"/>
  <c r="K223" i="1"/>
  <c r="J223" i="1"/>
  <c r="V231" i="1"/>
  <c r="L233" i="1"/>
  <c r="V233" i="1" s="1"/>
  <c r="P233" i="1"/>
  <c r="L262" i="1"/>
  <c r="T262" i="1" s="1"/>
  <c r="J262" i="1"/>
  <c r="L265" i="1"/>
  <c r="T265" i="1" s="1"/>
  <c r="P265" i="1"/>
  <c r="J303" i="1"/>
  <c r="P303" i="1"/>
  <c r="P84" i="1"/>
  <c r="L84" i="1"/>
  <c r="W84" i="1" s="1"/>
  <c r="K84" i="1"/>
  <c r="J84" i="1"/>
  <c r="U260" i="1"/>
  <c r="D260" i="1"/>
  <c r="K53" i="1"/>
  <c r="L53" i="1"/>
  <c r="T53" i="1" s="1"/>
  <c r="K77" i="1"/>
  <c r="P77" i="1"/>
  <c r="L77" i="1"/>
  <c r="Y77" i="1" s="1"/>
  <c r="L86" i="1"/>
  <c r="T86" i="1" s="1"/>
  <c r="P86" i="1"/>
  <c r="D89" i="1"/>
  <c r="G92" i="1"/>
  <c r="S92" i="1"/>
  <c r="P120" i="1"/>
  <c r="G127" i="1"/>
  <c r="J132" i="1"/>
  <c r="S136" i="1"/>
  <c r="G136" i="1"/>
  <c r="J161" i="1"/>
  <c r="J162" i="1"/>
  <c r="L162" i="1"/>
  <c r="T162" i="1" s="1"/>
  <c r="U174" i="1"/>
  <c r="D174" i="1"/>
  <c r="S176" i="1"/>
  <c r="L177" i="1"/>
  <c r="V177" i="1" s="1"/>
  <c r="K177" i="1"/>
  <c r="P177" i="1"/>
  <c r="F181" i="1"/>
  <c r="L181" i="1"/>
  <c r="P181" i="1"/>
  <c r="K236" i="1"/>
  <c r="P236" i="1"/>
  <c r="L238" i="1"/>
  <c r="J238" i="1"/>
  <c r="D255" i="1"/>
  <c r="U255" i="1"/>
  <c r="D273" i="1"/>
  <c r="U273" i="1"/>
  <c r="U277" i="1"/>
  <c r="D277" i="1"/>
  <c r="S296" i="1"/>
  <c r="G296" i="1"/>
  <c r="F321" i="1"/>
  <c r="U205" i="1"/>
  <c r="D205" i="1"/>
  <c r="U228" i="1"/>
  <c r="D228" i="1"/>
  <c r="J266" i="1"/>
  <c r="K266" i="1"/>
  <c r="P266" i="1"/>
  <c r="K304" i="1"/>
  <c r="P304" i="1"/>
  <c r="J148" i="1"/>
  <c r="L266" i="1"/>
  <c r="V266" i="1" s="1"/>
  <c r="S10" i="1"/>
  <c r="P21" i="1"/>
  <c r="G25" i="1"/>
  <c r="S25" i="1"/>
  <c r="V26" i="1"/>
  <c r="J53" i="1"/>
  <c r="L54" i="1"/>
  <c r="W54" i="1" s="1"/>
  <c r="J54" i="1"/>
  <c r="J55" i="1"/>
  <c r="P55" i="1"/>
  <c r="L57" i="1"/>
  <c r="T57" i="1" s="1"/>
  <c r="F58" i="1"/>
  <c r="F70" i="1"/>
  <c r="V70" i="1"/>
  <c r="D88" i="1"/>
  <c r="U103" i="1"/>
  <c r="D103" i="1"/>
  <c r="U117" i="1"/>
  <c r="D117" i="1"/>
  <c r="G128" i="1"/>
  <c r="S128" i="1"/>
  <c r="P140" i="1"/>
  <c r="L140" i="1"/>
  <c r="T140" i="1" s="1"/>
  <c r="K181" i="1"/>
  <c r="K194" i="1"/>
  <c r="P194" i="1"/>
  <c r="F196" i="1"/>
  <c r="K228" i="1"/>
  <c r="L228" i="1"/>
  <c r="T228" i="1" s="1"/>
  <c r="J280" i="1"/>
  <c r="P280" i="1"/>
  <c r="L281" i="1"/>
  <c r="J291" i="1"/>
  <c r="P291" i="1"/>
  <c r="V295" i="1"/>
  <c r="L295" i="1"/>
  <c r="P295" i="1"/>
  <c r="K318" i="1"/>
  <c r="L331" i="1"/>
  <c r="T331" i="1" s="1"/>
  <c r="P331" i="1"/>
  <c r="J43" i="1"/>
  <c r="P43" i="1"/>
  <c r="L159" i="1"/>
  <c r="T159" i="1" s="1"/>
  <c r="P159" i="1"/>
  <c r="K185" i="1"/>
  <c r="P185" i="1"/>
  <c r="L185" i="1"/>
  <c r="V185" i="1" s="1"/>
  <c r="J185" i="1"/>
  <c r="F22" i="1"/>
  <c r="F14" i="1"/>
  <c r="F18" i="1"/>
  <c r="L18" i="1"/>
  <c r="T18" i="1" s="1"/>
  <c r="J18" i="1"/>
  <c r="P18" i="1"/>
  <c r="V46" i="1"/>
  <c r="F73" i="1"/>
  <c r="K73" i="1"/>
  <c r="L73" i="1"/>
  <c r="T73" i="1" s="1"/>
  <c r="U85" i="1"/>
  <c r="D85" i="1"/>
  <c r="G108" i="1"/>
  <c r="S108" i="1"/>
  <c r="G115" i="1"/>
  <c r="P116" i="1"/>
  <c r="L116" i="1"/>
  <c r="K116" i="1"/>
  <c r="J150" i="1"/>
  <c r="L150" i="1"/>
  <c r="T150" i="1" s="1"/>
  <c r="V173" i="1"/>
  <c r="L194" i="1"/>
  <c r="V194" i="1" s="1"/>
  <c r="U202" i="1"/>
  <c r="D202" i="1"/>
  <c r="F203" i="1"/>
  <c r="P223" i="1"/>
  <c r="L236" i="1"/>
  <c r="T236" i="1" s="1"/>
  <c r="U254" i="1"/>
  <c r="D254" i="1"/>
  <c r="F263" i="1"/>
  <c r="P276" i="1"/>
  <c r="L276" i="1"/>
  <c r="T276" i="1" s="1"/>
  <c r="L280" i="1"/>
  <c r="V315" i="1"/>
  <c r="L315" i="1"/>
  <c r="P315" i="1"/>
  <c r="P66" i="1"/>
  <c r="K66" i="1"/>
  <c r="J66" i="1"/>
  <c r="L249" i="1"/>
  <c r="P249" i="1"/>
  <c r="J31" i="1"/>
  <c r="P31" i="1"/>
  <c r="U70" i="1"/>
  <c r="D70" i="1"/>
  <c r="P29" i="1"/>
  <c r="F2" i="1"/>
  <c r="U13" i="1"/>
  <c r="D13" i="1"/>
  <c r="J20" i="1"/>
  <c r="K65" i="1"/>
  <c r="L65" i="1"/>
  <c r="S68" i="1"/>
  <c r="G68" i="1"/>
  <c r="P100" i="1"/>
  <c r="K100" i="1"/>
  <c r="P110" i="1"/>
  <c r="K140" i="1"/>
  <c r="U149" i="1"/>
  <c r="D149" i="1"/>
  <c r="J170" i="1"/>
  <c r="P170" i="1"/>
  <c r="L186" i="1"/>
  <c r="V186" i="1" s="1"/>
  <c r="P186" i="1"/>
  <c r="L261" i="1"/>
  <c r="T261" i="1" s="1"/>
  <c r="P261" i="1"/>
  <c r="J299" i="1"/>
  <c r="P299" i="1"/>
  <c r="L330" i="1"/>
  <c r="K330" i="1"/>
  <c r="P58" i="1"/>
  <c r="F66" i="1"/>
  <c r="P103" i="1"/>
  <c r="P115" i="1"/>
  <c r="J124" i="1"/>
  <c r="K128" i="1"/>
  <c r="P135" i="1"/>
  <c r="F169" i="1"/>
  <c r="P176" i="1"/>
  <c r="P205" i="1"/>
  <c r="J207" i="1"/>
  <c r="S214" i="1"/>
  <c r="P218" i="1"/>
  <c r="J231" i="1"/>
  <c r="P234" i="1"/>
  <c r="F239" i="1"/>
  <c r="P250" i="1"/>
  <c r="F259" i="1"/>
  <c r="K270" i="1"/>
  <c r="P305" i="1"/>
  <c r="L325" i="1"/>
  <c r="S7" i="1"/>
  <c r="S13" i="1"/>
  <c r="S21" i="1"/>
  <c r="P24" i="1"/>
  <c r="L33" i="1"/>
  <c r="T33" i="1" s="1"/>
  <c r="P34" i="1"/>
  <c r="P45" i="1"/>
  <c r="V104" i="1"/>
  <c r="K124" i="1"/>
  <c r="S124" i="1"/>
  <c r="L128" i="1"/>
  <c r="T128" i="1" s="1"/>
  <c r="F153" i="1"/>
  <c r="S193" i="1"/>
  <c r="F325" i="1"/>
  <c r="V337" i="1"/>
  <c r="K338" i="1"/>
  <c r="F7" i="1"/>
  <c r="F34" i="1"/>
  <c r="F74" i="1"/>
  <c r="V77" i="1"/>
  <c r="F78" i="1"/>
  <c r="F101" i="1"/>
  <c r="J156" i="1"/>
  <c r="P164" i="1"/>
  <c r="F207" i="1"/>
  <c r="L212" i="1"/>
  <c r="V212" i="1" s="1"/>
  <c r="J215" i="1"/>
  <c r="L220" i="1"/>
  <c r="L232" i="1"/>
  <c r="S263" i="1"/>
  <c r="K274" i="1"/>
  <c r="K290" i="1"/>
  <c r="D299" i="1"/>
  <c r="K306" i="1"/>
  <c r="L324" i="1"/>
  <c r="K336" i="1"/>
  <c r="V285" i="1"/>
  <c r="V289" i="1"/>
  <c r="F30" i="1"/>
  <c r="V58" i="1"/>
  <c r="F67" i="1"/>
  <c r="U69" i="1"/>
  <c r="F146" i="1"/>
  <c r="F211" i="1"/>
  <c r="P224" i="1"/>
  <c r="P226" i="1"/>
  <c r="F255" i="1"/>
  <c r="P279" i="1"/>
  <c r="P298" i="1"/>
  <c r="P302" i="1"/>
  <c r="L316" i="1"/>
  <c r="T316" i="1" s="1"/>
  <c r="L320" i="1"/>
  <c r="L328" i="1"/>
  <c r="P337" i="1"/>
  <c r="L3" i="1"/>
  <c r="P25" i="1"/>
  <c r="V34" i="1"/>
  <c r="V42" i="1"/>
  <c r="G48" i="1"/>
  <c r="V50" i="1"/>
  <c r="P51" i="1"/>
  <c r="G52" i="1"/>
  <c r="S57" i="1"/>
  <c r="P80" i="1"/>
  <c r="F81" i="1"/>
  <c r="V92" i="1"/>
  <c r="L96" i="1"/>
  <c r="T96" i="1" s="1"/>
  <c r="S100" i="1"/>
  <c r="P108" i="1"/>
  <c r="D111" i="1"/>
  <c r="P125" i="1"/>
  <c r="G126" i="1"/>
  <c r="P127" i="1"/>
  <c r="V129" i="1"/>
  <c r="P130" i="1"/>
  <c r="G131" i="1"/>
  <c r="K135" i="1"/>
  <c r="S140" i="1"/>
  <c r="F145" i="1"/>
  <c r="L146" i="1"/>
  <c r="T146" i="1" s="1"/>
  <c r="L190" i="1"/>
  <c r="V190" i="1" s="1"/>
  <c r="J234" i="1"/>
  <c r="P235" i="1"/>
  <c r="P241" i="1"/>
  <c r="V247" i="1"/>
  <c r="U258" i="1"/>
  <c r="G270" i="1"/>
  <c r="K278" i="1"/>
  <c r="P312" i="1"/>
  <c r="D333" i="1"/>
  <c r="F117" i="1"/>
  <c r="F89" i="1"/>
  <c r="V22" i="1"/>
  <c r="T22" i="1"/>
  <c r="F109" i="1"/>
  <c r="F97" i="1"/>
  <c r="V97" i="1"/>
  <c r="F93" i="1"/>
  <c r="F113" i="1"/>
  <c r="V121" i="1"/>
  <c r="F125" i="1"/>
  <c r="F85" i="1"/>
  <c r="L2" i="1"/>
  <c r="V3" i="1"/>
  <c r="P54" i="1"/>
  <c r="D127" i="1"/>
  <c r="U127" i="1"/>
  <c r="D128" i="1"/>
  <c r="F141" i="1"/>
  <c r="F182" i="1"/>
  <c r="V193" i="1"/>
  <c r="J6" i="1"/>
  <c r="J17" i="1"/>
  <c r="V18" i="1"/>
  <c r="D29" i="1"/>
  <c r="L38" i="1"/>
  <c r="V38" i="1" s="1"/>
  <c r="D45" i="1"/>
  <c r="D73" i="1"/>
  <c r="P76" i="1"/>
  <c r="J83" i="1"/>
  <c r="D96" i="1"/>
  <c r="L105" i="1"/>
  <c r="Y105" i="1" s="1"/>
  <c r="J108" i="1"/>
  <c r="J111" i="1"/>
  <c r="P113" i="1"/>
  <c r="V116" i="1"/>
  <c r="V132" i="1"/>
  <c r="P132" i="1"/>
  <c r="K132" i="1"/>
  <c r="L66" i="1"/>
  <c r="W66" i="1" s="1"/>
  <c r="G69" i="1"/>
  <c r="D79" i="1"/>
  <c r="P89" i="1"/>
  <c r="L134" i="1"/>
  <c r="T134" i="1" s="1"/>
  <c r="P134" i="1"/>
  <c r="V227" i="1"/>
  <c r="L7" i="1"/>
  <c r="Y7" i="1" s="1"/>
  <c r="K10" i="1"/>
  <c r="S14" i="1"/>
  <c r="F16" i="1"/>
  <c r="J21" i="1"/>
  <c r="J22" i="1"/>
  <c r="J25" i="1"/>
  <c r="J26" i="1"/>
  <c r="P28" i="1"/>
  <c r="S33" i="1"/>
  <c r="D37" i="1"/>
  <c r="P37" i="1"/>
  <c r="S41" i="1"/>
  <c r="P42" i="1"/>
  <c r="P44" i="1"/>
  <c r="D49" i="1"/>
  <c r="P49" i="1"/>
  <c r="K54" i="1"/>
  <c r="V62" i="1"/>
  <c r="P64" i="1"/>
  <c r="P65" i="1"/>
  <c r="P70" i="1"/>
  <c r="P71" i="1"/>
  <c r="D72" i="1"/>
  <c r="G73" i="1"/>
  <c r="P73" i="1"/>
  <c r="P74" i="1"/>
  <c r="J76" i="1"/>
  <c r="G77" i="1"/>
  <c r="U93" i="1"/>
  <c r="D95" i="1"/>
  <c r="P96" i="1"/>
  <c r="S99" i="1"/>
  <c r="L100" i="1"/>
  <c r="T100" i="1" s="1"/>
  <c r="U112" i="1"/>
  <c r="G116" i="1"/>
  <c r="L117" i="1"/>
  <c r="T117" i="1" s="1"/>
  <c r="K120" i="1"/>
  <c r="P121" i="1"/>
  <c r="L125" i="1"/>
  <c r="T125" i="1" s="1"/>
  <c r="V181" i="1"/>
  <c r="P2" i="1"/>
  <c r="P3" i="1"/>
  <c r="L10" i="1"/>
  <c r="Y10" i="1" s="1"/>
  <c r="K22" i="1"/>
  <c r="K26" i="1"/>
  <c r="U26" i="1"/>
  <c r="S29" i="1"/>
  <c r="J34" i="1"/>
  <c r="P36" i="1"/>
  <c r="P39" i="1"/>
  <c r="S45" i="1"/>
  <c r="P46" i="1"/>
  <c r="D47" i="1"/>
  <c r="J58" i="1"/>
  <c r="G65" i="1"/>
  <c r="P68" i="1"/>
  <c r="K76" i="1"/>
  <c r="S76" i="1"/>
  <c r="K80" i="1"/>
  <c r="S80" i="1"/>
  <c r="P83" i="1"/>
  <c r="P85" i="1"/>
  <c r="P91" i="1"/>
  <c r="L93" i="1"/>
  <c r="T93" i="1" s="1"/>
  <c r="P97" i="1"/>
  <c r="L101" i="1"/>
  <c r="T101" i="1" s="1"/>
  <c r="P104" i="1"/>
  <c r="P107" i="1"/>
  <c r="P111" i="1"/>
  <c r="J113" i="1"/>
  <c r="G114" i="1"/>
  <c r="P119" i="1"/>
  <c r="U120" i="1"/>
  <c r="P122" i="1"/>
  <c r="G123" i="1"/>
  <c r="U129" i="1"/>
  <c r="F133" i="1"/>
  <c r="V169" i="1"/>
  <c r="V189" i="1"/>
  <c r="F189" i="1"/>
  <c r="T288" i="1"/>
  <c r="W288" i="1"/>
  <c r="U8" i="1"/>
  <c r="U22" i="1"/>
  <c r="J29" i="1"/>
  <c r="P38" i="1"/>
  <c r="G40" i="1"/>
  <c r="L41" i="1"/>
  <c r="J42" i="1"/>
  <c r="P50" i="1"/>
  <c r="K58" i="1"/>
  <c r="U58" i="1"/>
  <c r="P60" i="1"/>
  <c r="P61" i="1"/>
  <c r="P63" i="1"/>
  <c r="J70" i="1"/>
  <c r="G72" i="1"/>
  <c r="G74" i="1"/>
  <c r="U80" i="1"/>
  <c r="J89" i="1"/>
  <c r="D91" i="1"/>
  <c r="P94" i="1"/>
  <c r="S95" i="1"/>
  <c r="J96" i="1"/>
  <c r="S103" i="1"/>
  <c r="P105" i="1"/>
  <c r="L113" i="1"/>
  <c r="V113" i="1" s="1"/>
  <c r="J115" i="1"/>
  <c r="J121" i="1"/>
  <c r="P126" i="1"/>
  <c r="G135" i="1"/>
  <c r="V153" i="1"/>
  <c r="J2" i="1"/>
  <c r="F6" i="1"/>
  <c r="S17" i="1"/>
  <c r="S37" i="1"/>
  <c r="K42" i="1"/>
  <c r="G44" i="1"/>
  <c r="S49" i="1"/>
  <c r="D53" i="1"/>
  <c r="P53" i="1"/>
  <c r="G64" i="1"/>
  <c r="K70" i="1"/>
  <c r="S70" i="1"/>
  <c r="J73" i="1"/>
  <c r="L81" i="1"/>
  <c r="L89" i="1"/>
  <c r="T89" i="1" s="1"/>
  <c r="S96" i="1"/>
  <c r="J104" i="1"/>
  <c r="L109" i="1"/>
  <c r="T109" i="1" s="1"/>
  <c r="P118" i="1"/>
  <c r="G119" i="1"/>
  <c r="K121" i="1"/>
  <c r="U123" i="1"/>
  <c r="D137" i="1"/>
  <c r="U137" i="1"/>
  <c r="F178" i="1"/>
  <c r="V178" i="1"/>
  <c r="S2" i="1"/>
  <c r="S3" i="1"/>
  <c r="P7" i="1"/>
  <c r="F10" i="1"/>
  <c r="F15" i="1"/>
  <c r="D21" i="1"/>
  <c r="P23" i="1"/>
  <c r="D25" i="1"/>
  <c r="J37" i="1"/>
  <c r="P48" i="1"/>
  <c r="J49" i="1"/>
  <c r="G56" i="1"/>
  <c r="J65" i="1"/>
  <c r="Y69" i="1"/>
  <c r="V74" i="1"/>
  <c r="S83" i="1"/>
  <c r="P90" i="1"/>
  <c r="S91" i="1"/>
  <c r="J103" i="1"/>
  <c r="S104" i="1"/>
  <c r="S107" i="1"/>
  <c r="S111" i="1"/>
  <c r="J123" i="1"/>
  <c r="F129" i="1"/>
  <c r="J129" i="1"/>
  <c r="P129" i="1"/>
  <c r="F174" i="1"/>
  <c r="F260" i="1"/>
  <c r="V260" i="1"/>
  <c r="V137" i="1"/>
  <c r="K141" i="1"/>
  <c r="P146" i="1"/>
  <c r="J149" i="1"/>
  <c r="S152" i="1"/>
  <c r="P153" i="1"/>
  <c r="D154" i="1"/>
  <c r="D156" i="1"/>
  <c r="P156" i="1"/>
  <c r="V161" i="1"/>
  <c r="J165" i="1"/>
  <c r="P168" i="1"/>
  <c r="P173" i="1"/>
  <c r="P174" i="1"/>
  <c r="P180" i="1"/>
  <c r="K182" i="1"/>
  <c r="K186" i="1"/>
  <c r="L203" i="1"/>
  <c r="V203" i="1" s="1"/>
  <c r="V204" i="1"/>
  <c r="P208" i="1"/>
  <c r="J211" i="1"/>
  <c r="J219" i="1"/>
  <c r="S230" i="1"/>
  <c r="L235" i="1"/>
  <c r="V235" i="1" s="1"/>
  <c r="S238" i="1"/>
  <c r="L243" i="1"/>
  <c r="V243" i="1" s="1"/>
  <c r="S246" i="1"/>
  <c r="K251" i="1"/>
  <c r="P253" i="1"/>
  <c r="G254" i="1"/>
  <c r="J258" i="1"/>
  <c r="L259" i="1"/>
  <c r="V259" i="1" s="1"/>
  <c r="K264" i="1"/>
  <c r="U264" i="1"/>
  <c r="S266" i="1"/>
  <c r="F270" i="1"/>
  <c r="U275" i="1"/>
  <c r="L277" i="1"/>
  <c r="T277" i="1" s="1"/>
  <c r="K280" i="1"/>
  <c r="K286" i="1"/>
  <c r="P289" i="1"/>
  <c r="G292" i="1"/>
  <c r="P292" i="1"/>
  <c r="L297" i="1"/>
  <c r="K302" i="1"/>
  <c r="U307" i="1"/>
  <c r="L309" i="1"/>
  <c r="T309" i="1" s="1"/>
  <c r="K310" i="1"/>
  <c r="L312" i="1"/>
  <c r="D323" i="1"/>
  <c r="P325" i="1"/>
  <c r="P334" i="1"/>
  <c r="F137" i="1"/>
  <c r="L141" i="1"/>
  <c r="V141" i="1" s="1"/>
  <c r="V142" i="1"/>
  <c r="K149" i="1"/>
  <c r="P162" i="1"/>
  <c r="K165" i="1"/>
  <c r="L178" i="1"/>
  <c r="T178" i="1" s="1"/>
  <c r="L182" i="1"/>
  <c r="T182" i="1" s="1"/>
  <c r="G184" i="1"/>
  <c r="P189" i="1"/>
  <c r="L211" i="1"/>
  <c r="V211" i="1" s="1"/>
  <c r="L219" i="1"/>
  <c r="V219" i="1" s="1"/>
  <c r="D235" i="1"/>
  <c r="J247" i="1"/>
  <c r="L251" i="1"/>
  <c r="V251" i="1" s="1"/>
  <c r="L260" i="1"/>
  <c r="T260" i="1" s="1"/>
  <c r="L264" i="1"/>
  <c r="T264" i="1" s="1"/>
  <c r="S268" i="1"/>
  <c r="V277" i="1"/>
  <c r="V297" i="1"/>
  <c r="L313" i="1"/>
  <c r="T313" i="1" s="1"/>
  <c r="K314" i="1"/>
  <c r="J316" i="1"/>
  <c r="S316" i="1"/>
  <c r="G318" i="1"/>
  <c r="P320" i="1"/>
  <c r="P322" i="1"/>
  <c r="P333" i="1"/>
  <c r="F338" i="1"/>
  <c r="G134" i="1"/>
  <c r="D140" i="1"/>
  <c r="J152" i="1"/>
  <c r="J153" i="1"/>
  <c r="P155" i="1"/>
  <c r="G156" i="1"/>
  <c r="P157" i="1"/>
  <c r="D162" i="1"/>
  <c r="P167" i="1"/>
  <c r="G168" i="1"/>
  <c r="J173" i="1"/>
  <c r="P179" i="1"/>
  <c r="G180" i="1"/>
  <c r="P183" i="1"/>
  <c r="P187" i="1"/>
  <c r="D190" i="1"/>
  <c r="G192" i="1"/>
  <c r="K247" i="1"/>
  <c r="L248" i="1"/>
  <c r="P288" i="1"/>
  <c r="V313" i="1"/>
  <c r="V149" i="1"/>
  <c r="K153" i="1"/>
  <c r="D258" i="1"/>
  <c r="L269" i="1"/>
  <c r="T269" i="1" s="1"/>
  <c r="P278" i="1"/>
  <c r="P283" i="1"/>
  <c r="G284" i="1"/>
  <c r="P284" i="1"/>
  <c r="P286" i="1"/>
  <c r="D287" i="1"/>
  <c r="U289" i="1"/>
  <c r="J292" i="1"/>
  <c r="P301" i="1"/>
  <c r="L317" i="1"/>
  <c r="V317" i="1" s="1"/>
  <c r="K324" i="1"/>
  <c r="P131" i="1"/>
  <c r="U133" i="1"/>
  <c r="P137" i="1"/>
  <c r="D138" i="1"/>
  <c r="P142" i="1"/>
  <c r="F143" i="1"/>
  <c r="D148" i="1"/>
  <c r="P148" i="1"/>
  <c r="P150" i="1"/>
  <c r="L154" i="1"/>
  <c r="T154" i="1" s="1"/>
  <c r="P161" i="1"/>
  <c r="P166" i="1"/>
  <c r="L174" i="1"/>
  <c r="T174" i="1" s="1"/>
  <c r="S189" i="1"/>
  <c r="P190" i="1"/>
  <c r="J193" i="1"/>
  <c r="K197" i="1"/>
  <c r="L199" i="1"/>
  <c r="P203" i="1"/>
  <c r="D204" i="1"/>
  <c r="F205" i="1"/>
  <c r="P212" i="1"/>
  <c r="V215" i="1"/>
  <c r="P217" i="1"/>
  <c r="P225" i="1"/>
  <c r="P243" i="1"/>
  <c r="P277" i="1"/>
  <c r="G280" i="1"/>
  <c r="K292" i="1"/>
  <c r="P297" i="1"/>
  <c r="D309" i="1"/>
  <c r="D332" i="1"/>
  <c r="P141" i="1"/>
  <c r="F149" i="1"/>
  <c r="D150" i="1"/>
  <c r="P152" i="1"/>
  <c r="U157" i="1"/>
  <c r="P163" i="1"/>
  <c r="D166" i="1"/>
  <c r="J168" i="1"/>
  <c r="P178" i="1"/>
  <c r="J180" i="1"/>
  <c r="F199" i="1"/>
  <c r="D201" i="1"/>
  <c r="V207" i="1"/>
  <c r="P209" i="1"/>
  <c r="P211" i="1"/>
  <c r="P219" i="1"/>
  <c r="P220" i="1"/>
  <c r="V223" i="1"/>
  <c r="J227" i="1"/>
  <c r="D230" i="1"/>
  <c r="P230" i="1"/>
  <c r="P238" i="1"/>
  <c r="D246" i="1"/>
  <c r="P246" i="1"/>
  <c r="P248" i="1"/>
  <c r="P251" i="1"/>
  <c r="D252" i="1"/>
  <c r="P260" i="1"/>
  <c r="U263" i="1"/>
  <c r="L273" i="1"/>
  <c r="T273" i="1" s="1"/>
  <c r="P275" i="1"/>
  <c r="G278" i="1"/>
  <c r="P282" i="1"/>
  <c r="J288" i="1"/>
  <c r="Y289" i="1"/>
  <c r="J296" i="1"/>
  <c r="G298" i="1"/>
  <c r="G302" i="1"/>
  <c r="P307" i="1"/>
  <c r="V325" i="1"/>
  <c r="P330" i="1"/>
  <c r="J196" i="1"/>
  <c r="P206" i="1"/>
  <c r="P214" i="1"/>
  <c r="P216" i="1"/>
  <c r="K227" i="1"/>
  <c r="P229" i="1"/>
  <c r="P232" i="1"/>
  <c r="J235" i="1"/>
  <c r="P237" i="1"/>
  <c r="P240" i="1"/>
  <c r="J243" i="1"/>
  <c r="P254" i="1"/>
  <c r="P256" i="1"/>
  <c r="V273" i="1"/>
  <c r="P281" i="1"/>
  <c r="Y293" i="1"/>
  <c r="J301" i="1"/>
  <c r="V305" i="1"/>
  <c r="P323" i="1"/>
  <c r="P327" i="1"/>
  <c r="L333" i="1"/>
  <c r="T333" i="1" s="1"/>
  <c r="P335" i="1"/>
  <c r="P336" i="1"/>
  <c r="S137" i="1"/>
  <c r="J140" i="1"/>
  <c r="G144" i="1"/>
  <c r="P151" i="1"/>
  <c r="P154" i="1"/>
  <c r="U158" i="1"/>
  <c r="P171" i="1"/>
  <c r="K190" i="1"/>
  <c r="P192" i="1"/>
  <c r="L202" i="1"/>
  <c r="T202" i="1" s="1"/>
  <c r="J203" i="1"/>
  <c r="D209" i="1"/>
  <c r="J210" i="1"/>
  <c r="P245" i="1"/>
  <c r="P262" i="1"/>
  <c r="P269" i="1"/>
  <c r="P270" i="1"/>
  <c r="P271" i="1"/>
  <c r="P274" i="1"/>
  <c r="P290" i="1"/>
  <c r="P294" i="1"/>
  <c r="L301" i="1"/>
  <c r="V301" i="1" s="1"/>
  <c r="P306" i="1"/>
  <c r="P317" i="1"/>
  <c r="P318" i="1"/>
  <c r="P319" i="1"/>
  <c r="L321" i="1"/>
  <c r="V321" i="1" s="1"/>
  <c r="P326" i="1"/>
  <c r="P328" i="1"/>
  <c r="P329" i="1"/>
  <c r="V338" i="1"/>
  <c r="U15" i="1"/>
  <c r="T15" i="1"/>
  <c r="V15" i="1"/>
  <c r="T4" i="1"/>
  <c r="Y4" i="1"/>
  <c r="W4" i="1"/>
  <c r="U4" i="1"/>
  <c r="F5" i="1"/>
  <c r="V9" i="1"/>
  <c r="F9" i="1"/>
  <c r="V29" i="1"/>
  <c r="F29" i="1"/>
  <c r="V40" i="1"/>
  <c r="F40" i="1"/>
  <c r="V8" i="1"/>
  <c r="F13" i="1"/>
  <c r="V28" i="1"/>
  <c r="F28" i="1"/>
  <c r="V44" i="1"/>
  <c r="F44" i="1"/>
  <c r="F47" i="1"/>
  <c r="V56" i="1"/>
  <c r="F56" i="1"/>
  <c r="V68" i="1"/>
  <c r="F68" i="1"/>
  <c r="V72" i="1"/>
  <c r="F72" i="1"/>
  <c r="P5" i="1"/>
  <c r="U3" i="1"/>
  <c r="G4" i="1"/>
  <c r="U7" i="1"/>
  <c r="G8" i="1"/>
  <c r="F11" i="1"/>
  <c r="D12" i="1"/>
  <c r="P13" i="1"/>
  <c r="W14" i="1"/>
  <c r="U14" i="1"/>
  <c r="Y14" i="1"/>
  <c r="T14" i="1"/>
  <c r="L17" i="1"/>
  <c r="T17" i="1" s="1"/>
  <c r="V37" i="1"/>
  <c r="F37" i="1"/>
  <c r="F49" i="1"/>
  <c r="F51" i="1"/>
  <c r="V64" i="1"/>
  <c r="F64" i="1"/>
  <c r="V32" i="1"/>
  <c r="F32" i="1"/>
  <c r="T68" i="1"/>
  <c r="Y68" i="1"/>
  <c r="W68" i="1"/>
  <c r="J9" i="1"/>
  <c r="T10" i="1"/>
  <c r="P11" i="1"/>
  <c r="P12" i="1"/>
  <c r="G15" i="1"/>
  <c r="S15" i="1"/>
  <c r="J15" i="1"/>
  <c r="K15" i="1"/>
  <c r="S16" i="1"/>
  <c r="G16" i="1"/>
  <c r="L16" i="1"/>
  <c r="V16" i="1" s="1"/>
  <c r="K16" i="1"/>
  <c r="F17" i="1"/>
  <c r="F19" i="1"/>
  <c r="V36" i="1"/>
  <c r="F36" i="1"/>
  <c r="T48" i="1"/>
  <c r="Y48" i="1"/>
  <c r="W48" i="1"/>
  <c r="V65" i="1"/>
  <c r="F65" i="1"/>
  <c r="F4" i="1"/>
  <c r="P9" i="1"/>
  <c r="W3" i="1"/>
  <c r="K5" i="1"/>
  <c r="U6" i="1"/>
  <c r="K9" i="1"/>
  <c r="U10" i="1"/>
  <c r="F12" i="1"/>
  <c r="V39" i="1"/>
  <c r="F39" i="1"/>
  <c r="V48" i="1"/>
  <c r="F48" i="1"/>
  <c r="V60" i="1"/>
  <c r="F60" i="1"/>
  <c r="V61" i="1"/>
  <c r="F61" i="1"/>
  <c r="F63" i="1"/>
  <c r="J19" i="1"/>
  <c r="K19" i="1"/>
  <c r="T3" i="1"/>
  <c r="J4" i="1"/>
  <c r="D5" i="1"/>
  <c r="L5" i="1"/>
  <c r="J8" i="1"/>
  <c r="D9" i="1"/>
  <c r="V10" i="1"/>
  <c r="G12" i="1"/>
  <c r="P15" i="1"/>
  <c r="P16" i="1"/>
  <c r="P17" i="1"/>
  <c r="F23" i="1"/>
  <c r="F31" i="1"/>
  <c r="F53" i="1"/>
  <c r="V41" i="1"/>
  <c r="F41" i="1"/>
  <c r="F69" i="1"/>
  <c r="V2" i="1"/>
  <c r="W2" i="1"/>
  <c r="Y3" i="1"/>
  <c r="K4" i="1"/>
  <c r="W6" i="1"/>
  <c r="K8" i="1"/>
  <c r="W10" i="1"/>
  <c r="J13" i="1"/>
  <c r="G18" i="1"/>
  <c r="S18" i="1"/>
  <c r="L19" i="1"/>
  <c r="V19" i="1" s="1"/>
  <c r="L20" i="1"/>
  <c r="T20" i="1" s="1"/>
  <c r="K20" i="1"/>
  <c r="V21" i="1"/>
  <c r="F21" i="1"/>
  <c r="V25" i="1"/>
  <c r="F25" i="1"/>
  <c r="F27" i="1"/>
  <c r="F35" i="1"/>
  <c r="F43" i="1"/>
  <c r="V52" i="1"/>
  <c r="F52" i="1"/>
  <c r="F59" i="1"/>
  <c r="L12" i="1"/>
  <c r="V12" i="1" s="1"/>
  <c r="K12" i="1"/>
  <c r="V45" i="1"/>
  <c r="F45" i="1"/>
  <c r="T56" i="1"/>
  <c r="Y56" i="1"/>
  <c r="W56" i="1"/>
  <c r="P4" i="1"/>
  <c r="L11" i="1"/>
  <c r="U11" i="1" s="1"/>
  <c r="L13" i="1"/>
  <c r="T13" i="1" s="1"/>
  <c r="G19" i="1"/>
  <c r="S19" i="1"/>
  <c r="S20" i="1"/>
  <c r="G20" i="1"/>
  <c r="V24" i="1"/>
  <c r="F24" i="1"/>
  <c r="V33" i="1"/>
  <c r="F33" i="1"/>
  <c r="F55" i="1"/>
  <c r="V57" i="1"/>
  <c r="F57" i="1"/>
  <c r="U20" i="1"/>
  <c r="K23" i="1"/>
  <c r="S23" i="1"/>
  <c r="U24" i="1"/>
  <c r="K27" i="1"/>
  <c r="S27" i="1"/>
  <c r="U28" i="1"/>
  <c r="Y30" i="1"/>
  <c r="K31" i="1"/>
  <c r="S31" i="1"/>
  <c r="U32" i="1"/>
  <c r="K35" i="1"/>
  <c r="S35" i="1"/>
  <c r="K39" i="1"/>
  <c r="U40" i="1"/>
  <c r="K43" i="1"/>
  <c r="S43" i="1"/>
  <c r="U44" i="1"/>
  <c r="K47" i="1"/>
  <c r="S47" i="1"/>
  <c r="U48" i="1"/>
  <c r="K51" i="1"/>
  <c r="S51" i="1"/>
  <c r="U52" i="1"/>
  <c r="Y54" i="1"/>
  <c r="K55" i="1"/>
  <c r="S55" i="1"/>
  <c r="U56" i="1"/>
  <c r="K59" i="1"/>
  <c r="S59" i="1"/>
  <c r="K63" i="1"/>
  <c r="S63" i="1"/>
  <c r="Y66" i="1"/>
  <c r="K67" i="1"/>
  <c r="S67" i="1"/>
  <c r="U68" i="1"/>
  <c r="K71" i="1"/>
  <c r="S71" i="1"/>
  <c r="V114" i="1"/>
  <c r="F114" i="1"/>
  <c r="L23" i="1"/>
  <c r="L27" i="1"/>
  <c r="V27" i="1" s="1"/>
  <c r="L31" i="1"/>
  <c r="V31" i="1" s="1"/>
  <c r="L35" i="1"/>
  <c r="V35" i="1" s="1"/>
  <c r="L43" i="1"/>
  <c r="V43" i="1" s="1"/>
  <c r="L47" i="1"/>
  <c r="T47" i="1" s="1"/>
  <c r="L51" i="1"/>
  <c r="V51" i="1" s="1"/>
  <c r="L55" i="1"/>
  <c r="V55" i="1" s="1"/>
  <c r="L59" i="1"/>
  <c r="T59" i="1" s="1"/>
  <c r="L63" i="1"/>
  <c r="T63" i="1" s="1"/>
  <c r="L67" i="1"/>
  <c r="L71" i="1"/>
  <c r="V71" i="1" s="1"/>
  <c r="D74" i="1"/>
  <c r="F77" i="1"/>
  <c r="V95" i="1"/>
  <c r="F95" i="1"/>
  <c r="V98" i="1"/>
  <c r="F98" i="1"/>
  <c r="U99" i="1"/>
  <c r="V115" i="1"/>
  <c r="F115" i="1"/>
  <c r="T126" i="1"/>
  <c r="Y126" i="1"/>
  <c r="W126" i="1"/>
  <c r="V127" i="1"/>
  <c r="F127" i="1"/>
  <c r="V130" i="1"/>
  <c r="F130" i="1"/>
  <c r="S22" i="1"/>
  <c r="G24" i="1"/>
  <c r="S26" i="1"/>
  <c r="G28" i="1"/>
  <c r="S30" i="1"/>
  <c r="G32" i="1"/>
  <c r="S34" i="1"/>
  <c r="G36" i="1"/>
  <c r="S38" i="1"/>
  <c r="S42" i="1"/>
  <c r="S50" i="1"/>
  <c r="S54" i="1"/>
  <c r="S58" i="1"/>
  <c r="S62" i="1"/>
  <c r="V103" i="1"/>
  <c r="F103" i="1"/>
  <c r="V123" i="1"/>
  <c r="F123" i="1"/>
  <c r="V126" i="1"/>
  <c r="F126" i="1"/>
  <c r="V131" i="1"/>
  <c r="F131" i="1"/>
  <c r="V135" i="1"/>
  <c r="F135" i="1"/>
  <c r="T26" i="1"/>
  <c r="T30" i="1"/>
  <c r="T34" i="1"/>
  <c r="T38" i="1"/>
  <c r="T50" i="1"/>
  <c r="T58" i="1"/>
  <c r="T70" i="1"/>
  <c r="V76" i="1"/>
  <c r="F76" i="1"/>
  <c r="F79" i="1"/>
  <c r="L79" i="1"/>
  <c r="T79" i="1" s="1"/>
  <c r="K79" i="1"/>
  <c r="V83" i="1"/>
  <c r="F83" i="1"/>
  <c r="T84" i="1"/>
  <c r="V91" i="1"/>
  <c r="F91" i="1"/>
  <c r="V94" i="1"/>
  <c r="F94" i="1"/>
  <c r="V102" i="1"/>
  <c r="F102" i="1"/>
  <c r="V122" i="1"/>
  <c r="F122" i="1"/>
  <c r="V134" i="1"/>
  <c r="F134" i="1"/>
  <c r="U30" i="1"/>
  <c r="U34" i="1"/>
  <c r="T77" i="1"/>
  <c r="V80" i="1"/>
  <c r="L82" i="1"/>
  <c r="T82" i="1" s="1"/>
  <c r="K82" i="1"/>
  <c r="J82" i="1"/>
  <c r="S85" i="1"/>
  <c r="G85" i="1"/>
  <c r="V111" i="1"/>
  <c r="F111" i="1"/>
  <c r="V118" i="1"/>
  <c r="F118" i="1"/>
  <c r="J24" i="1"/>
  <c r="J28" i="1"/>
  <c r="V30" i="1"/>
  <c r="J32" i="1"/>
  <c r="J36" i="1"/>
  <c r="J40" i="1"/>
  <c r="J44" i="1"/>
  <c r="J48" i="1"/>
  <c r="J52" i="1"/>
  <c r="J56" i="1"/>
  <c r="J60" i="1"/>
  <c r="J64" i="1"/>
  <c r="V66" i="1"/>
  <c r="J68" i="1"/>
  <c r="J72" i="1"/>
  <c r="V73" i="1"/>
  <c r="F75" i="1"/>
  <c r="P75" i="1"/>
  <c r="U77" i="1"/>
  <c r="L78" i="1"/>
  <c r="K78" i="1"/>
  <c r="J78" i="1"/>
  <c r="V90" i="1"/>
  <c r="F90" i="1"/>
  <c r="W99" i="1"/>
  <c r="T99" i="1"/>
  <c r="Y99" i="1"/>
  <c r="V106" i="1"/>
  <c r="F106" i="1"/>
  <c r="V107" i="1"/>
  <c r="F107" i="1"/>
  <c r="V110" i="1"/>
  <c r="F110" i="1"/>
  <c r="V119" i="1"/>
  <c r="F119" i="1"/>
  <c r="F138" i="1"/>
  <c r="K24" i="1"/>
  <c r="K28" i="1"/>
  <c r="K32" i="1"/>
  <c r="K36" i="1"/>
  <c r="K40" i="1"/>
  <c r="K44" i="1"/>
  <c r="K48" i="1"/>
  <c r="K52" i="1"/>
  <c r="K56" i="1"/>
  <c r="K60" i="1"/>
  <c r="K64" i="1"/>
  <c r="K68" i="1"/>
  <c r="K72" i="1"/>
  <c r="P79" i="1"/>
  <c r="V87" i="1"/>
  <c r="F87" i="1"/>
  <c r="V99" i="1"/>
  <c r="F99" i="1"/>
  <c r="J74" i="1"/>
  <c r="W77" i="1"/>
  <c r="U78" i="1"/>
  <c r="D78" i="1"/>
  <c r="S81" i="1"/>
  <c r="G81" i="1"/>
  <c r="V86" i="1"/>
  <c r="F86" i="1"/>
  <c r="G82" i="1"/>
  <c r="G86" i="1"/>
  <c r="G90" i="1"/>
  <c r="G94" i="1"/>
  <c r="G98" i="1"/>
  <c r="G102" i="1"/>
  <c r="U105" i="1"/>
  <c r="G106" i="1"/>
  <c r="G110" i="1"/>
  <c r="L136" i="1"/>
  <c r="V136" i="1" s="1"/>
  <c r="L139" i="1"/>
  <c r="T139" i="1" s="1"/>
  <c r="K139" i="1"/>
  <c r="V150" i="1"/>
  <c r="F150" i="1"/>
  <c r="V176" i="1"/>
  <c r="F176" i="1"/>
  <c r="F195" i="1"/>
  <c r="F136" i="1"/>
  <c r="J138" i="1"/>
  <c r="K138" i="1"/>
  <c r="F144" i="1"/>
  <c r="L144" i="1"/>
  <c r="T144" i="1" s="1"/>
  <c r="K144" i="1"/>
  <c r="V148" i="1"/>
  <c r="F148" i="1"/>
  <c r="V163" i="1"/>
  <c r="F163" i="1"/>
  <c r="V164" i="1"/>
  <c r="F164" i="1"/>
  <c r="V166" i="1"/>
  <c r="F166" i="1"/>
  <c r="V175" i="1"/>
  <c r="F175" i="1"/>
  <c r="K83" i="1"/>
  <c r="K87" i="1"/>
  <c r="G89" i="1"/>
  <c r="K91" i="1"/>
  <c r="K95" i="1"/>
  <c r="G97" i="1"/>
  <c r="K99" i="1"/>
  <c r="G101" i="1"/>
  <c r="K103" i="1"/>
  <c r="G105" i="1"/>
  <c r="K107" i="1"/>
  <c r="K111" i="1"/>
  <c r="G113" i="1"/>
  <c r="K115" i="1"/>
  <c r="G117" i="1"/>
  <c r="K119" i="1"/>
  <c r="G121" i="1"/>
  <c r="K123" i="1"/>
  <c r="G125" i="1"/>
  <c r="G129" i="1"/>
  <c r="G133" i="1"/>
  <c r="T137" i="1"/>
  <c r="P138" i="1"/>
  <c r="D139" i="1"/>
  <c r="U139" i="1"/>
  <c r="F140" i="1"/>
  <c r="F142" i="1"/>
  <c r="L143" i="1"/>
  <c r="U143" i="1" s="1"/>
  <c r="K143" i="1"/>
  <c r="J143" i="1"/>
  <c r="V147" i="1"/>
  <c r="F147" i="1"/>
  <c r="F80" i="1"/>
  <c r="F84" i="1"/>
  <c r="J86" i="1"/>
  <c r="F88" i="1"/>
  <c r="J90" i="1"/>
  <c r="F92" i="1"/>
  <c r="J94" i="1"/>
  <c r="F96" i="1"/>
  <c r="J98" i="1"/>
  <c r="F100" i="1"/>
  <c r="J102" i="1"/>
  <c r="F104" i="1"/>
  <c r="J106" i="1"/>
  <c r="F108" i="1"/>
  <c r="J110" i="1"/>
  <c r="F112" i="1"/>
  <c r="J114" i="1"/>
  <c r="F116" i="1"/>
  <c r="F120" i="1"/>
  <c r="F124" i="1"/>
  <c r="J126" i="1"/>
  <c r="F128" i="1"/>
  <c r="J130" i="1"/>
  <c r="F132" i="1"/>
  <c r="J134" i="1"/>
  <c r="D135" i="1"/>
  <c r="P136" i="1"/>
  <c r="G138" i="1"/>
  <c r="P139" i="1"/>
  <c r="G142" i="1"/>
  <c r="V145" i="1"/>
  <c r="V151" i="1"/>
  <c r="F151" i="1"/>
  <c r="V152" i="1"/>
  <c r="F152" i="1"/>
  <c r="V154" i="1"/>
  <c r="F154" i="1"/>
  <c r="V158" i="1"/>
  <c r="F158" i="1"/>
  <c r="V172" i="1"/>
  <c r="F172" i="1"/>
  <c r="K86" i="1"/>
  <c r="K90" i="1"/>
  <c r="K94" i="1"/>
  <c r="K98" i="1"/>
  <c r="K102" i="1"/>
  <c r="K106" i="1"/>
  <c r="K110" i="1"/>
  <c r="K114" i="1"/>
  <c r="K118" i="1"/>
  <c r="K122" i="1"/>
  <c r="K126" i="1"/>
  <c r="K130" i="1"/>
  <c r="K134" i="1"/>
  <c r="F139" i="1"/>
  <c r="P144" i="1"/>
  <c r="V171" i="1"/>
  <c r="F171" i="1"/>
  <c r="V184" i="1"/>
  <c r="F184" i="1"/>
  <c r="V188" i="1"/>
  <c r="F188" i="1"/>
  <c r="J77" i="1"/>
  <c r="J81" i="1"/>
  <c r="D82" i="1"/>
  <c r="J85" i="1"/>
  <c r="D86" i="1"/>
  <c r="D90" i="1"/>
  <c r="D94" i="1"/>
  <c r="J97" i="1"/>
  <c r="J101" i="1"/>
  <c r="D102" i="1"/>
  <c r="J105" i="1"/>
  <c r="D106" i="1"/>
  <c r="D110" i="1"/>
  <c r="D118" i="1"/>
  <c r="D126" i="1"/>
  <c r="D130" i="1"/>
  <c r="D134" i="1"/>
  <c r="G139" i="1"/>
  <c r="G141" i="1"/>
  <c r="S141" i="1"/>
  <c r="S143" i="1"/>
  <c r="G143" i="1"/>
  <c r="V156" i="1"/>
  <c r="F156" i="1"/>
  <c r="V192" i="1"/>
  <c r="F192" i="1"/>
  <c r="J136" i="1"/>
  <c r="L138" i="1"/>
  <c r="T138" i="1" s="1"/>
  <c r="V155" i="1"/>
  <c r="F155" i="1"/>
  <c r="F162" i="1"/>
  <c r="V167" i="1"/>
  <c r="F167" i="1"/>
  <c r="V168" i="1"/>
  <c r="F168" i="1"/>
  <c r="V179" i="1"/>
  <c r="F179" i="1"/>
  <c r="V180" i="1"/>
  <c r="F180" i="1"/>
  <c r="V183" i="1"/>
  <c r="F183" i="1"/>
  <c r="V187" i="1"/>
  <c r="F187" i="1"/>
  <c r="V191" i="1"/>
  <c r="F191" i="1"/>
  <c r="V159" i="1"/>
  <c r="F159" i="1"/>
  <c r="V160" i="1"/>
  <c r="F160" i="1"/>
  <c r="V170" i="1"/>
  <c r="F170" i="1"/>
  <c r="K142" i="1"/>
  <c r="K150" i="1"/>
  <c r="S150" i="1"/>
  <c r="U151" i="1"/>
  <c r="K154" i="1"/>
  <c r="S154" i="1"/>
  <c r="U155" i="1"/>
  <c r="K158" i="1"/>
  <c r="S158" i="1"/>
  <c r="U159" i="1"/>
  <c r="K162" i="1"/>
  <c r="S162" i="1"/>
  <c r="U163" i="1"/>
  <c r="K166" i="1"/>
  <c r="S166" i="1"/>
  <c r="U167" i="1"/>
  <c r="K170" i="1"/>
  <c r="S170" i="1"/>
  <c r="K174" i="1"/>
  <c r="S174" i="1"/>
  <c r="U175" i="1"/>
  <c r="K178" i="1"/>
  <c r="S178" i="1"/>
  <c r="U179" i="1"/>
  <c r="S182" i="1"/>
  <c r="U183" i="1"/>
  <c r="U187" i="1"/>
  <c r="S190" i="1"/>
  <c r="F201" i="1"/>
  <c r="S204" i="1"/>
  <c r="G204" i="1"/>
  <c r="V225" i="1"/>
  <c r="F225" i="1"/>
  <c r="F233" i="1"/>
  <c r="V244" i="1"/>
  <c r="F244" i="1"/>
  <c r="V249" i="1"/>
  <c r="F249" i="1"/>
  <c r="V250" i="1"/>
  <c r="F250" i="1"/>
  <c r="V265" i="1"/>
  <c r="F265" i="1"/>
  <c r="T158" i="1"/>
  <c r="V198" i="1"/>
  <c r="F198" i="1"/>
  <c r="T200" i="1"/>
  <c r="V209" i="1"/>
  <c r="F209" i="1"/>
  <c r="V210" i="1"/>
  <c r="F210" i="1"/>
  <c r="F212" i="1"/>
  <c r="V217" i="1"/>
  <c r="F217" i="1"/>
  <c r="V218" i="1"/>
  <c r="F218" i="1"/>
  <c r="V252" i="1"/>
  <c r="F252" i="1"/>
  <c r="V257" i="1"/>
  <c r="F257" i="1"/>
  <c r="S145" i="1"/>
  <c r="G147" i="1"/>
  <c r="S149" i="1"/>
  <c r="G151" i="1"/>
  <c r="S153" i="1"/>
  <c r="G155" i="1"/>
  <c r="S157" i="1"/>
  <c r="S161" i="1"/>
  <c r="G163" i="1"/>
  <c r="S165" i="1"/>
  <c r="S169" i="1"/>
  <c r="G171" i="1"/>
  <c r="S173" i="1"/>
  <c r="G175" i="1"/>
  <c r="S177" i="1"/>
  <c r="G179" i="1"/>
  <c r="S181" i="1"/>
  <c r="G183" i="1"/>
  <c r="S185" i="1"/>
  <c r="G187" i="1"/>
  <c r="G191" i="1"/>
  <c r="G195" i="1"/>
  <c r="P195" i="1"/>
  <c r="L196" i="1"/>
  <c r="V196" i="1" s="1"/>
  <c r="P198" i="1"/>
  <c r="V199" i="1"/>
  <c r="V216" i="1"/>
  <c r="F216" i="1"/>
  <c r="V220" i="1"/>
  <c r="F220" i="1"/>
  <c r="V230" i="1"/>
  <c r="F230" i="1"/>
  <c r="V240" i="1"/>
  <c r="F240" i="1"/>
  <c r="V246" i="1"/>
  <c r="F246" i="1"/>
  <c r="T157" i="1"/>
  <c r="T161" i="1"/>
  <c r="T165" i="1"/>
  <c r="T173" i="1"/>
  <c r="T177" i="1"/>
  <c r="J192" i="1"/>
  <c r="G199" i="1"/>
  <c r="S199" i="1"/>
  <c r="L201" i="1"/>
  <c r="T201" i="1" s="1"/>
  <c r="K201" i="1"/>
  <c r="V229" i="1"/>
  <c r="F229" i="1"/>
  <c r="V232" i="1"/>
  <c r="F232" i="1"/>
  <c r="V237" i="1"/>
  <c r="F237" i="1"/>
  <c r="V238" i="1"/>
  <c r="F238" i="1"/>
  <c r="V245" i="1"/>
  <c r="F245" i="1"/>
  <c r="V248" i="1"/>
  <c r="F248" i="1"/>
  <c r="F254" i="1"/>
  <c r="K148" i="1"/>
  <c r="K152" i="1"/>
  <c r="K156" i="1"/>
  <c r="W158" i="1"/>
  <c r="K160" i="1"/>
  <c r="U161" i="1"/>
  <c r="K164" i="1"/>
  <c r="K168" i="1"/>
  <c r="K172" i="1"/>
  <c r="K176" i="1"/>
  <c r="K180" i="1"/>
  <c r="K184" i="1"/>
  <c r="K188" i="1"/>
  <c r="K192" i="1"/>
  <c r="S200" i="1"/>
  <c r="G200" i="1"/>
  <c r="K200" i="1"/>
  <c r="J200" i="1"/>
  <c r="S201" i="1"/>
  <c r="G201" i="1"/>
  <c r="F204" i="1"/>
  <c r="V214" i="1"/>
  <c r="F214" i="1"/>
  <c r="V253" i="1"/>
  <c r="F253" i="1"/>
  <c r="V256" i="1"/>
  <c r="F256" i="1"/>
  <c r="F262" i="1"/>
  <c r="J147" i="1"/>
  <c r="J151" i="1"/>
  <c r="J155" i="1"/>
  <c r="J163" i="1"/>
  <c r="J171" i="1"/>
  <c r="J175" i="1"/>
  <c r="J179" i="1"/>
  <c r="J183" i="1"/>
  <c r="D184" i="1"/>
  <c r="J187" i="1"/>
  <c r="D188" i="1"/>
  <c r="J191" i="1"/>
  <c r="J195" i="1"/>
  <c r="P196" i="1"/>
  <c r="V202" i="1"/>
  <c r="F202" i="1"/>
  <c r="V206" i="1"/>
  <c r="F206" i="1"/>
  <c r="V208" i="1"/>
  <c r="F208" i="1"/>
  <c r="V213" i="1"/>
  <c r="F213" i="1"/>
  <c r="V222" i="1"/>
  <c r="F222" i="1"/>
  <c r="V224" i="1"/>
  <c r="F224" i="1"/>
  <c r="K147" i="1"/>
  <c r="K151" i="1"/>
  <c r="K155" i="1"/>
  <c r="K159" i="1"/>
  <c r="K163" i="1"/>
  <c r="K167" i="1"/>
  <c r="K171" i="1"/>
  <c r="K175" i="1"/>
  <c r="K179" i="1"/>
  <c r="K183" i="1"/>
  <c r="K187" i="1"/>
  <c r="K191" i="1"/>
  <c r="L195" i="1"/>
  <c r="V195" i="1" s="1"/>
  <c r="G196" i="1"/>
  <c r="K198" i="1"/>
  <c r="P200" i="1"/>
  <c r="P201" i="1"/>
  <c r="P202" i="1"/>
  <c r="V221" i="1"/>
  <c r="F221" i="1"/>
  <c r="V226" i="1"/>
  <c r="F226" i="1"/>
  <c r="V228" i="1"/>
  <c r="F228" i="1"/>
  <c r="V236" i="1"/>
  <c r="F236" i="1"/>
  <c r="W258" i="1"/>
  <c r="T258" i="1"/>
  <c r="Y258" i="1"/>
  <c r="V261" i="1"/>
  <c r="F261" i="1"/>
  <c r="G203" i="1"/>
  <c r="S203" i="1"/>
  <c r="S205" i="1"/>
  <c r="G205" i="1"/>
  <c r="V234" i="1"/>
  <c r="F234" i="1"/>
  <c r="V241" i="1"/>
  <c r="F241" i="1"/>
  <c r="V242" i="1"/>
  <c r="F242" i="1"/>
  <c r="V258" i="1"/>
  <c r="F258" i="1"/>
  <c r="V284" i="1"/>
  <c r="F284" i="1"/>
  <c r="V296" i="1"/>
  <c r="F296" i="1"/>
  <c r="V298" i="1"/>
  <c r="F298" i="1"/>
  <c r="V300" i="1"/>
  <c r="F300" i="1"/>
  <c r="V332" i="1"/>
  <c r="F332" i="1"/>
  <c r="S207" i="1"/>
  <c r="G209" i="1"/>
  <c r="S211" i="1"/>
  <c r="G213" i="1"/>
  <c r="S215" i="1"/>
  <c r="S219" i="1"/>
  <c r="G221" i="1"/>
  <c r="S223" i="1"/>
  <c r="G225" i="1"/>
  <c r="S227" i="1"/>
  <c r="G229" i="1"/>
  <c r="S231" i="1"/>
  <c r="G233" i="1"/>
  <c r="S235" i="1"/>
  <c r="G237" i="1"/>
  <c r="S239" i="1"/>
  <c r="S243" i="1"/>
  <c r="G245" i="1"/>
  <c r="S247" i="1"/>
  <c r="G249" i="1"/>
  <c r="S251" i="1"/>
  <c r="G253" i="1"/>
  <c r="S255" i="1"/>
  <c r="G257" i="1"/>
  <c r="G261" i="1"/>
  <c r="D268" i="1"/>
  <c r="V268" i="1"/>
  <c r="F268" i="1"/>
  <c r="V278" i="1"/>
  <c r="F278" i="1"/>
  <c r="V286" i="1"/>
  <c r="F286" i="1"/>
  <c r="V302" i="1"/>
  <c r="F302" i="1"/>
  <c r="V310" i="1"/>
  <c r="F310" i="1"/>
  <c r="V312" i="1"/>
  <c r="F312" i="1"/>
  <c r="J206" i="1"/>
  <c r="T215" i="1"/>
  <c r="T219" i="1"/>
  <c r="T235" i="1"/>
  <c r="T239" i="1"/>
  <c r="T247" i="1"/>
  <c r="T255" i="1"/>
  <c r="T263" i="1"/>
  <c r="V276" i="1"/>
  <c r="F276" i="1"/>
  <c r="V280" i="1"/>
  <c r="F280" i="1"/>
  <c r="V282" i="1"/>
  <c r="F282" i="1"/>
  <c r="V308" i="1"/>
  <c r="F308" i="1"/>
  <c r="V314" i="1"/>
  <c r="F314" i="1"/>
  <c r="V330" i="1"/>
  <c r="F330" i="1"/>
  <c r="K206" i="1"/>
  <c r="G208" i="1"/>
  <c r="K210" i="1"/>
  <c r="G212" i="1"/>
  <c r="K214" i="1"/>
  <c r="G216" i="1"/>
  <c r="K218" i="1"/>
  <c r="K222" i="1"/>
  <c r="G224" i="1"/>
  <c r="K226" i="1"/>
  <c r="G228" i="1"/>
  <c r="K230" i="1"/>
  <c r="G232" i="1"/>
  <c r="K234" i="1"/>
  <c r="G236" i="1"/>
  <c r="K238" i="1"/>
  <c r="G240" i="1"/>
  <c r="K242" i="1"/>
  <c r="G244" i="1"/>
  <c r="K246" i="1"/>
  <c r="G248" i="1"/>
  <c r="K250" i="1"/>
  <c r="G252" i="1"/>
  <c r="K254" i="1"/>
  <c r="G256" i="1"/>
  <c r="K258" i="1"/>
  <c r="G260" i="1"/>
  <c r="K262" i="1"/>
  <c r="F316" i="1"/>
  <c r="F323" i="1"/>
  <c r="V326" i="1"/>
  <c r="F326" i="1"/>
  <c r="V327" i="1"/>
  <c r="V335" i="1"/>
  <c r="F335" i="1"/>
  <c r="V336" i="1"/>
  <c r="F336" i="1"/>
  <c r="J205" i="1"/>
  <c r="J209" i="1"/>
  <c r="J213" i="1"/>
  <c r="J221" i="1"/>
  <c r="J225" i="1"/>
  <c r="J229" i="1"/>
  <c r="J233" i="1"/>
  <c r="J237" i="1"/>
  <c r="J245" i="1"/>
  <c r="J249" i="1"/>
  <c r="J253" i="1"/>
  <c r="J257" i="1"/>
  <c r="J261" i="1"/>
  <c r="D262" i="1"/>
  <c r="F271" i="1"/>
  <c r="V274" i="1"/>
  <c r="F274" i="1"/>
  <c r="V306" i="1"/>
  <c r="F306" i="1"/>
  <c r="V324" i="1"/>
  <c r="F324" i="1"/>
  <c r="V328" i="1"/>
  <c r="F328" i="1"/>
  <c r="V329" i="1"/>
  <c r="F329" i="1"/>
  <c r="V334" i="1"/>
  <c r="F334" i="1"/>
  <c r="K205" i="1"/>
  <c r="K209" i="1"/>
  <c r="K213" i="1"/>
  <c r="K217" i="1"/>
  <c r="K221" i="1"/>
  <c r="K225" i="1"/>
  <c r="K229" i="1"/>
  <c r="K233" i="1"/>
  <c r="K237" i="1"/>
  <c r="K241" i="1"/>
  <c r="K245" i="1"/>
  <c r="K249" i="1"/>
  <c r="K253" i="1"/>
  <c r="K257" i="1"/>
  <c r="K261" i="1"/>
  <c r="K265" i="1"/>
  <c r="F269" i="1"/>
  <c r="V272" i="1"/>
  <c r="F272" i="1"/>
  <c r="V290" i="1"/>
  <c r="F290" i="1"/>
  <c r="V294" i="1"/>
  <c r="F294" i="1"/>
  <c r="V318" i="1"/>
  <c r="F318" i="1"/>
  <c r="V319" i="1"/>
  <c r="F319" i="1"/>
  <c r="V333" i="1"/>
  <c r="F333" i="1"/>
  <c r="J204" i="1"/>
  <c r="J208" i="1"/>
  <c r="J212" i="1"/>
  <c r="J216" i="1"/>
  <c r="J224" i="1"/>
  <c r="D225" i="1"/>
  <c r="J228" i="1"/>
  <c r="J232" i="1"/>
  <c r="J236" i="1"/>
  <c r="J240" i="1"/>
  <c r="D241" i="1"/>
  <c r="J244" i="1"/>
  <c r="D245" i="1"/>
  <c r="J248" i="1"/>
  <c r="J252" i="1"/>
  <c r="D253" i="1"/>
  <c r="J256" i="1"/>
  <c r="J260" i="1"/>
  <c r="D261" i="1"/>
  <c r="D265" i="1"/>
  <c r="V292" i="1"/>
  <c r="F292" i="1"/>
  <c r="V320" i="1"/>
  <c r="F320" i="1"/>
  <c r="V322" i="1"/>
  <c r="F322" i="1"/>
  <c r="L267" i="1"/>
  <c r="K267" i="1"/>
  <c r="V288" i="1"/>
  <c r="F288" i="1"/>
  <c r="V304" i="1"/>
  <c r="F304" i="1"/>
  <c r="K271" i="1"/>
  <c r="S271" i="1"/>
  <c r="U272" i="1"/>
  <c r="K275" i="1"/>
  <c r="S275" i="1"/>
  <c r="U276" i="1"/>
  <c r="G277" i="1"/>
  <c r="K279" i="1"/>
  <c r="S279" i="1"/>
  <c r="K283" i="1"/>
  <c r="S283" i="1"/>
  <c r="U284" i="1"/>
  <c r="G285" i="1"/>
  <c r="K287" i="1"/>
  <c r="S287" i="1"/>
  <c r="U288" i="1"/>
  <c r="G289" i="1"/>
  <c r="W289" i="1"/>
  <c r="K291" i="1"/>
  <c r="S291" i="1"/>
  <c r="G293" i="1"/>
  <c r="K295" i="1"/>
  <c r="K299" i="1"/>
  <c r="S299" i="1"/>
  <c r="G301" i="1"/>
  <c r="K303" i="1"/>
  <c r="S303" i="1"/>
  <c r="U304" i="1"/>
  <c r="G305" i="1"/>
  <c r="K307" i="1"/>
  <c r="S307" i="1"/>
  <c r="U308" i="1"/>
  <c r="G309" i="1"/>
  <c r="K311" i="1"/>
  <c r="S311" i="1"/>
  <c r="K315" i="1"/>
  <c r="U316" i="1"/>
  <c r="K319" i="1"/>
  <c r="K323" i="1"/>
  <c r="S323" i="1"/>
  <c r="G325" i="1"/>
  <c r="K327" i="1"/>
  <c r="K331" i="1"/>
  <c r="G333" i="1"/>
  <c r="K335" i="1"/>
  <c r="J270" i="1"/>
  <c r="L271" i="1"/>
  <c r="V271" i="1" s="1"/>
  <c r="J274" i="1"/>
  <c r="L275" i="1"/>
  <c r="T275" i="1" s="1"/>
  <c r="J278" i="1"/>
  <c r="L279" i="1"/>
  <c r="V279" i="1" s="1"/>
  <c r="J282" i="1"/>
  <c r="L283" i="1"/>
  <c r="T283" i="1" s="1"/>
  <c r="L287" i="1"/>
  <c r="T287" i="1" s="1"/>
  <c r="L291" i="1"/>
  <c r="V291" i="1" s="1"/>
  <c r="J294" i="1"/>
  <c r="J298" i="1"/>
  <c r="L299" i="1"/>
  <c r="T299" i="1" s="1"/>
  <c r="J302" i="1"/>
  <c r="L303" i="1"/>
  <c r="T303" i="1" s="1"/>
  <c r="J306" i="1"/>
  <c r="L307" i="1"/>
  <c r="T307" i="1" s="1"/>
  <c r="J310" i="1"/>
  <c r="L311" i="1"/>
  <c r="T311" i="1" s="1"/>
  <c r="J314" i="1"/>
  <c r="J318" i="1"/>
  <c r="J322" i="1"/>
  <c r="L323" i="1"/>
  <c r="T323" i="1" s="1"/>
  <c r="J330" i="1"/>
  <c r="K322" i="1"/>
  <c r="S322" i="1"/>
  <c r="S326" i="1"/>
  <c r="S330" i="1"/>
  <c r="D274" i="1"/>
  <c r="F275" i="1"/>
  <c r="J277" i="1"/>
  <c r="F279" i="1"/>
  <c r="D282" i="1"/>
  <c r="F283" i="1"/>
  <c r="J285" i="1"/>
  <c r="F287" i="1"/>
  <c r="J289" i="1"/>
  <c r="F291" i="1"/>
  <c r="F295" i="1"/>
  <c r="D298" i="1"/>
  <c r="F299" i="1"/>
  <c r="F303" i="1"/>
  <c r="J305" i="1"/>
  <c r="D306" i="1"/>
  <c r="F307" i="1"/>
  <c r="J309" i="1"/>
  <c r="F311" i="1"/>
  <c r="F315" i="1"/>
  <c r="D326" i="1"/>
  <c r="F327" i="1"/>
  <c r="F331" i="1"/>
  <c r="J333" i="1"/>
  <c r="Y288" i="1"/>
  <c r="U338" i="1"/>
  <c r="K332" i="1"/>
  <c r="F273" i="1"/>
  <c r="F277" i="1"/>
  <c r="F281" i="1"/>
  <c r="F285" i="1"/>
  <c r="F289" i="1"/>
  <c r="F293" i="1"/>
  <c r="F297" i="1"/>
  <c r="F301" i="1"/>
  <c r="F305" i="1"/>
  <c r="F309" i="1"/>
  <c r="F313" i="1"/>
  <c r="F317" i="1"/>
  <c r="F337" i="1"/>
  <c r="V96" i="1" l="1"/>
  <c r="V262" i="1"/>
  <c r="V7" i="1"/>
  <c r="U84" i="1"/>
  <c r="T7" i="1"/>
  <c r="V316" i="1"/>
  <c r="T194" i="1"/>
  <c r="V140" i="1"/>
  <c r="W105" i="1"/>
  <c r="U54" i="1"/>
  <c r="Y84" i="1"/>
  <c r="W293" i="1"/>
  <c r="T190" i="1"/>
  <c r="V54" i="1"/>
  <c r="V84" i="1"/>
  <c r="T66" i="1"/>
  <c r="W69" i="1"/>
  <c r="V6" i="1"/>
  <c r="U293" i="1"/>
  <c r="V85" i="1"/>
  <c r="V293" i="1"/>
  <c r="V49" i="1"/>
  <c r="V128" i="1"/>
  <c r="V146" i="1"/>
  <c r="V120" i="1"/>
  <c r="U66" i="1"/>
  <c r="V53" i="1"/>
  <c r="V162" i="1"/>
  <c r="T54" i="1"/>
  <c r="V69" i="1"/>
  <c r="Y6" i="1"/>
  <c r="V254" i="1"/>
  <c r="W7" i="1"/>
  <c r="V182" i="1"/>
  <c r="V264" i="1"/>
  <c r="T2" i="1"/>
  <c r="Y2" i="1"/>
  <c r="V93" i="1"/>
  <c r="V100" i="1"/>
  <c r="V323" i="1"/>
  <c r="V299" i="1"/>
  <c r="V81" i="1"/>
  <c r="T81" i="1"/>
  <c r="T105" i="1"/>
  <c r="V105" i="1"/>
  <c r="V89" i="1"/>
  <c r="V144" i="1"/>
  <c r="V174" i="1"/>
  <c r="U2" i="1"/>
  <c r="V125" i="1"/>
  <c r="V101" i="1"/>
  <c r="V13" i="1"/>
  <c r="V309" i="1"/>
  <c r="V117" i="1"/>
  <c r="V109" i="1"/>
  <c r="Y67" i="1"/>
  <c r="W67" i="1"/>
  <c r="V67" i="1"/>
  <c r="U67" i="1"/>
  <c r="T67" i="1"/>
  <c r="T5" i="1"/>
  <c r="Y5" i="1"/>
  <c r="W5" i="1"/>
  <c r="V311" i="1"/>
  <c r="V82" i="1"/>
  <c r="T267" i="1"/>
  <c r="U267" i="1"/>
  <c r="V138" i="1"/>
  <c r="T78" i="1"/>
  <c r="V78" i="1"/>
  <c r="Y23" i="1"/>
  <c r="W23" i="1"/>
  <c r="T23" i="1"/>
  <c r="Y11" i="1"/>
  <c r="T11" i="1"/>
  <c r="W11" i="1"/>
  <c r="T12" i="1"/>
  <c r="W12" i="1"/>
  <c r="Y12" i="1"/>
  <c r="V17" i="1"/>
  <c r="V47" i="1"/>
  <c r="V267" i="1"/>
  <c r="V79" i="1"/>
  <c r="Y55" i="1"/>
  <c r="W55" i="1"/>
  <c r="U55" i="1"/>
  <c r="T55" i="1"/>
  <c r="V139" i="1"/>
  <c r="U12" i="1"/>
  <c r="V303" i="1"/>
  <c r="V59" i="1"/>
  <c r="V275" i="1"/>
  <c r="V201" i="1"/>
  <c r="T143" i="1"/>
  <c r="Y143" i="1"/>
  <c r="W143" i="1"/>
  <c r="V143" i="1"/>
  <c r="V5" i="1"/>
  <c r="V307" i="1"/>
  <c r="V283" i="1"/>
  <c r="Y43" i="1"/>
  <c r="W43" i="1"/>
  <c r="U43" i="1"/>
  <c r="T43" i="1"/>
  <c r="V11" i="1"/>
  <c r="V287" i="1"/>
  <c r="V23" i="1"/>
  <c r="V63" i="1"/>
  <c r="V20" i="1"/>
  <c r="U5" i="1"/>
</calcChain>
</file>

<file path=xl/sharedStrings.xml><?xml version="1.0" encoding="utf-8"?>
<sst xmlns="http://schemas.openxmlformats.org/spreadsheetml/2006/main" count="4316" uniqueCount="1902">
  <si>
    <t>Company Name</t>
  </si>
  <si>
    <t>Exchange:Ticker</t>
  </si>
  <si>
    <t>EBITDA margin</t>
  </si>
  <si>
    <t>Operating Margin</t>
  </si>
  <si>
    <t>Effective Tax Rate</t>
  </si>
  <si>
    <t>ROIC</t>
  </si>
  <si>
    <t>R&amp;D adjusted ROE</t>
  </si>
  <si>
    <t>Growth in revenues - Last 10 years</t>
  </si>
  <si>
    <t>Growth in EBITDA - Last 10 years</t>
  </si>
  <si>
    <t>Debt Ratio (Book)</t>
  </si>
  <si>
    <t>Debt Ratio (Market)</t>
  </si>
  <si>
    <t>Enterprise Value</t>
  </si>
  <si>
    <t>Invested Capital including capitalized R&amp;D</t>
  </si>
  <si>
    <t>Adjusted Net Income</t>
  </si>
  <si>
    <t>Adjusted EBIT</t>
  </si>
  <si>
    <t>Total Debt including leases</t>
  </si>
  <si>
    <t>PE</t>
  </si>
  <si>
    <t>Non-cash PE</t>
  </si>
  <si>
    <t>R&amp;D adjusted PE</t>
  </si>
  <si>
    <t>EV/Sales</t>
  </si>
  <si>
    <t>EV/EBIT</t>
  </si>
  <si>
    <t>EV/Invested Capital</t>
  </si>
  <si>
    <t>EV/EBITDA</t>
  </si>
  <si>
    <t>Capitalized R&amp;D</t>
  </si>
  <si>
    <t>EV/EBITDAR&amp;D</t>
  </si>
  <si>
    <t>Turnover Ratio</t>
  </si>
  <si>
    <t>Only +Taxable Income</t>
  </si>
  <si>
    <t>Missing Taxable Income</t>
  </si>
  <si>
    <t>Only +'ve Taxes</t>
  </si>
  <si>
    <t>Only +ve Net Income</t>
  </si>
  <si>
    <t>Only +'ve Mkt Cap</t>
  </si>
  <si>
    <t>Capitalized leases</t>
  </si>
  <si>
    <t>Industry Classifications</t>
  </si>
  <si>
    <t>Company Type</t>
  </si>
  <si>
    <t>Equity Security Type [Primary Listing]</t>
  </si>
  <si>
    <t>Market Capitalization [Latest] ($USDmm, Historical rate)</t>
  </si>
  <si>
    <t>Institutions - % Owned [Latest] (%)</t>
  </si>
  <si>
    <t>1 Year Beta R-Squared [Latest]</t>
  </si>
  <si>
    <t>2 Year Beta R-Squared [Latest]</t>
  </si>
  <si>
    <t>5 Year Beta R-Squared [Latest]</t>
  </si>
  <si>
    <t>1 Year Beta [Latest]</t>
  </si>
  <si>
    <t>2 Year Beta [Latest]</t>
  </si>
  <si>
    <t>5 Year Beta [Latest]</t>
  </si>
  <si>
    <t>Shares Outstanding [Latest] (mm)</t>
  </si>
  <si>
    <t>Daily Volume (Average - 1 Years) [Latest] (mm)</t>
  </si>
  <si>
    <t>Est. Annual EPS Growth - 2 Yr % - Capital IQ [Latest] (%)</t>
  </si>
  <si>
    <t>LT EPS Growth Rate - Capital IQ [Latest] (%)</t>
  </si>
  <si>
    <t>EPS - Std Dev - Capital IQ [NTM] ($USD, Historical rate)</t>
  </si>
  <si>
    <t>EPS - Capital IQ [NTM] ($USD, Historical rate)</t>
  </si>
  <si>
    <t>Net Income, 10 Yr CAGR % [LTM] (%)</t>
  </si>
  <si>
    <t>EBIT, 10 Yr CAGR % [LTM] (%)</t>
  </si>
  <si>
    <t>EBITDA, 10 Yr CAGR % [LTM] (%)</t>
  </si>
  <si>
    <t>Total Revenues, 10 Yr CAGR % [LTM] (%)</t>
  </si>
  <si>
    <t>Net Income, 5 Yr CAGR % [LTM] (%)</t>
  </si>
  <si>
    <t>EBIT, 5 Yr CAGR % [LTM] (%)</t>
  </si>
  <si>
    <t>EBITDA, 5 Yr CAGR % [LTM] (%)</t>
  </si>
  <si>
    <t>Total Revenues, 5 Yr CAGR % [LTM] (%)</t>
  </si>
  <si>
    <t>Net Income, 3 Yr CAGR % [LTM] (%)</t>
  </si>
  <si>
    <t>EBIT, 3 Yr CAGR % [LTM] (%)</t>
  </si>
  <si>
    <t>EBITDA, 3 Yr CAGR % [LTM] (%)</t>
  </si>
  <si>
    <t>Total Revenues, 3 Yr CAGR % [LTM] (%)</t>
  </si>
  <si>
    <t>Net Income, 1 Yr Growth % [LTM] (%)</t>
  </si>
  <si>
    <t>EBIT, 1 Yr Growth % [LTM] (%)</t>
  </si>
  <si>
    <t>Corporations - % Owned [Latest] (%)</t>
  </si>
  <si>
    <t>Individuals/Insiders - % Owned [Latest] (%)</t>
  </si>
  <si>
    <t>CEO - % Owned [Latest] (%)</t>
  </si>
  <si>
    <t>Primary Industry</t>
  </si>
  <si>
    <t>Short Business Description</t>
  </si>
  <si>
    <t>Primary Sector</t>
  </si>
  <si>
    <t>Year Founded</t>
  </si>
  <si>
    <t>Total Enterprise Value [Latest] ($USDmm, Historical rate)</t>
  </si>
  <si>
    <t>Total Revenue [LTM] ($USDmm, Historical rate)</t>
  </si>
  <si>
    <t>EBITDA [LTM] ($USDmm, Historical rate)</t>
  </si>
  <si>
    <t>EBIT [LTM] ($USDmm, Historical rate)</t>
  </si>
  <si>
    <t>Net Income [LTM] ($USDmm, Historical rate)</t>
  </si>
  <si>
    <t>Cash And Equivalents [Latest Quarter] ($USDmm, Historical rate)</t>
  </si>
  <si>
    <t>Net Property, Plant &amp; Equipment [Latest Quarter] ($USDmm, Historical rate)</t>
  </si>
  <si>
    <t>Total Assets [Latest Quarter] ($USDmm, Historical rate)</t>
  </si>
  <si>
    <t>Total Debt [Latest Quarter] ($USDmm, Historical rate)</t>
  </si>
  <si>
    <t>Total Equity [Latest Quarter] ($USDmm, Historical rate)</t>
  </si>
  <si>
    <t>Capital Expenditure [LTM] ($USDmm, Historical rate)</t>
  </si>
  <si>
    <t>Dividends per share [LTM] ($USD, Historical rate)</t>
  </si>
  <si>
    <t>SG&amp;A Exp., Total [LTM] ($USDmm, Historical rate)</t>
  </si>
  <si>
    <t>Stock-Based Compensation [LTM] ($USDmm, Historical rate)</t>
  </si>
  <si>
    <t>R&amp;D Expense [LTM] ($USDmm, Historical rate)</t>
  </si>
  <si>
    <t>R&amp;D Expense [LTM - 1] ($USDmm, Historical rate)</t>
  </si>
  <si>
    <t>R&amp;D Expense [LTM - 2] ($USDmm, Historical rate)</t>
  </si>
  <si>
    <t>R&amp;D Expense [LTM - 3] ($USDmm, Historical rate)</t>
  </si>
  <si>
    <t>R&amp;D Expense [LTM - 4] ($USDmm, Historical rate)</t>
  </si>
  <si>
    <t>R&amp;D Expense [LTM - 5] ($USDmm, Historical rate)</t>
  </si>
  <si>
    <t>Depreciation &amp; Amort., Total [LTM] ($USDmm, Historical rate)</t>
  </si>
  <si>
    <t>Operating Income [LTM] ($USDmm, Historical rate)</t>
  </si>
  <si>
    <t>Interest Expense [LTM] ($USDmm, Historical rate)</t>
  </si>
  <si>
    <t>Interest and Invest. Income [LTM] ($USDmm, Historical rate)</t>
  </si>
  <si>
    <t>Impairment of Goodwill [LTM] ($USDmm, Historical rate)</t>
  </si>
  <si>
    <t>EBT Incl Unusual Items [LTM] ($USDmm, Historical rate)</t>
  </si>
  <si>
    <t>Income Tax Expense [LTM] ($USDmm, Historical rate)</t>
  </si>
  <si>
    <t>Pref. Dividends and Other Adj. [LTM] ($USDmm, Historical rate)</t>
  </si>
  <si>
    <t>Basic EPS [LTM] ($USD, Historical rate)</t>
  </si>
  <si>
    <t>Basic EPS Excl. Extra Items [LTM] ($USD, Historical rate)</t>
  </si>
  <si>
    <t>Normalized Basic EPS [LTM] ($USD, Historical rate)</t>
  </si>
  <si>
    <t>Diluted EPS Incl. Extra Items [LTM] ($USD, Historical rate)</t>
  </si>
  <si>
    <t>Diluted EPS Excl. Extra Items [LTM] ($USD, Historical rate)</t>
  </si>
  <si>
    <t>Effective Tax Rate [LTM] (%)</t>
  </si>
  <si>
    <t>Accounts Receivable [Latest Quarter] ($USDmm, Historical rate)</t>
  </si>
  <si>
    <t>Inventory [Latest Quarter] ($USDmm, Historical rate)</t>
  </si>
  <si>
    <t>Other Current Assets, Total [Latest Quarter] ($USDmm, Historical rate)</t>
  </si>
  <si>
    <t>Gross Property, Plant &amp; Equipment [Latest Quarter] ($USDmm, Historical rate)</t>
  </si>
  <si>
    <t>Accumulated Depreciation [Latest Quarter] ($USDmm, Historical rate)</t>
  </si>
  <si>
    <t>Goodwill [Latest Quarter] ($USDmm, Historical rate)</t>
  </si>
  <si>
    <t>Accounts Payable [Latest Quarter] ($USDmm, Historical rate)</t>
  </si>
  <si>
    <t>Total Short-Term Borrowings [Latest Quarter] ($USDmm, Historical rate)</t>
  </si>
  <si>
    <t>Other Current Liabilities [Latest Quarter] ($USDmm, Historical rate)</t>
  </si>
  <si>
    <t>Long-Term Debt [Latest Quarter] ($USDmm, Historical rate)</t>
  </si>
  <si>
    <t>Minority Interest [Latest Quarter] ($USDmm, Historical rate)</t>
  </si>
  <si>
    <t>Total Pref. Equity [Latest Quarter] ($USDmm, Historical rate)</t>
  </si>
  <si>
    <t>EBITDA, 1 Yr Growth % [LTM] (%)</t>
  </si>
  <si>
    <t>Total Revenues, 1 Yr Growth % [LTM] (%)</t>
  </si>
  <si>
    <t>Operating Lease Commitment Due, After 5 Yrs [Latest Annual] ($USDmm, Historical rate)</t>
  </si>
  <si>
    <t>Operating Lease Commitment Due +5 [Latest Annual] ($USDmm, Historical rate)</t>
  </si>
  <si>
    <t>Operating Lease Commitment Due +4 [Latest Annual] ($USDmm, Historical rate)</t>
  </si>
  <si>
    <t>Operating Lease Commitment Due +3 [Latest Annual] ($USDmm, Historical rate)</t>
  </si>
  <si>
    <t>Operating Lease Commitment Due +2 [Latest Annual] ($USDmm, Historical rate)</t>
  </si>
  <si>
    <t>Operating Lease Commitment Due +1 [Latest Annual] ($USDmm, Historical rate)</t>
  </si>
  <si>
    <t>Change in Net Working Capital [LTM] ($USDmm, Historical rate)</t>
  </si>
  <si>
    <t>Pref. Dividends Paid [LTM] ($USDmm, Historical rate)</t>
  </si>
  <si>
    <t>Common Dividends Paid [LTM] ($USDmm, Historical rate)</t>
  </si>
  <si>
    <t>Repurchase of Common Stock [LTM] ($USDmm, Historical rate)</t>
  </si>
  <si>
    <t>Issuance of Common Stock [LTM] ($USDmm, Historical rate)</t>
  </si>
  <si>
    <t>Total Debt Repaid [LTM] ($USDmm, Historical rate)</t>
  </si>
  <si>
    <t>Total Debt Issued [LTM] ($USDmm, Historical rate)</t>
  </si>
  <si>
    <t>Other Investing Activities, Total [LTM] ($USDmm, Historical rate)</t>
  </si>
  <si>
    <t>Divestitures [LTM] ($USDmm, Historical rate)</t>
  </si>
  <si>
    <t>Cash Acquisitions [LTM] ($USDmm, Historical rate)</t>
  </si>
  <si>
    <t>Change in Acc. Payable [LTM] ($USDmm, Historical rate)</t>
  </si>
  <si>
    <t>Change In Inventories [LTM] ($USDmm, Historical rate)</t>
  </si>
  <si>
    <t>Change In Accounts Receivable [LTM] ($USDmm, Historical rate)</t>
  </si>
  <si>
    <t>Cost of Borrowing [Latest Quarter] (%)</t>
  </si>
  <si>
    <t>Total Employees [Latest Quarter]</t>
  </si>
  <si>
    <t>Total Common Equity [Latest Quarter] ($USDmm, Historical rate)</t>
  </si>
  <si>
    <t>Day Close Price [Latest] ($USD, Historical rate)</t>
  </si>
  <si>
    <t>Net Rental Expense, Total [LTM] ($USDmm, Historical rate)</t>
  </si>
  <si>
    <t>Headquarters - Country</t>
  </si>
  <si>
    <t>Total Revenue [Latest Annual] ($USDmm, Historical rate)</t>
  </si>
  <si>
    <t>EBITDA [Latest Annual] ($USDmm, Historical rate)</t>
  </si>
  <si>
    <t>Net Income [Latest Annual] ($USDmm, Historical rate)</t>
  </si>
  <si>
    <t>Revenue - Capital IQ [NTM] ($USDmm, Historical rate)</t>
  </si>
  <si>
    <t>EBITDA - Capital IQ [NTM] ($USDmm, Historical rate)</t>
  </si>
  <si>
    <t>% of Directors that are Internal</t>
  </si>
  <si>
    <t>Excel Company ID</t>
  </si>
  <si>
    <t>Est. Annual Revenue Growth - 2 Yr % - Capital IQ [Latest] (%)</t>
  </si>
  <si>
    <t>Takeover Defenses - Takeover Defenses Score</t>
  </si>
  <si>
    <t>Est. Annual EBITDA Growth - 2 Yr % - Capital IQ [Latest] (%)</t>
  </si>
  <si>
    <t>52 Week High Price [Latest] ($USD, Historical rate)</t>
  </si>
  <si>
    <t>52 Week Low Price [Latest] ($USD, Historical rate)</t>
  </si>
  <si>
    <t>Gross Profit [LTM] ($USDmm, Historical rate)</t>
  </si>
  <si>
    <t>Total Debt [Latest Quarter - 4] ($USDmm, Historical rate)</t>
  </si>
  <si>
    <t>Total Minority Interest [Latest Quarter - 4] ($USDmm, Historical rate)</t>
  </si>
  <si>
    <t>Cash And Equivalents [Latest Quarter - 4] ($USDmm, Historical rate)</t>
  </si>
  <si>
    <t>Goodwill [Latest Quarter - 4] ($USDmm, Historical rate)</t>
  </si>
  <si>
    <t>Total Pref. Equity [Latest Quarter - 4] ($USDmm, Historical rate)</t>
  </si>
  <si>
    <t>Total Common Equity [Latest Quarter - 4] ($USDmm, Historical rate)</t>
  </si>
  <si>
    <t>Daily Value Traded [Latest] ($USDmm, Historical rate)</t>
  </si>
  <si>
    <t>Float % [Latest]</t>
  </si>
  <si>
    <t>Total Sub. Bonds and Notes (% of Total Debt) [Latest Annual]</t>
  </si>
  <si>
    <t>Total Sr. Bonds and Notes (% of Total Debt) [Latest Annual]</t>
  </si>
  <si>
    <t>Total Term Loans (% of Total Debt) [Latest Annual]</t>
  </si>
  <si>
    <t>Operating Lease Commitment Due, Next 5 Yrs [Latest Annual - 1] ($USDmm, Historical rate)</t>
  </si>
  <si>
    <t>Total Employees [Latest Annual]</t>
  </si>
  <si>
    <t>Total Current Assets [Latest Quarter] ($USDmm, Historical rate)</t>
  </si>
  <si>
    <t>Total Current Assets [Latest Quarter - 4] ($USDmm, Historical rate)</t>
  </si>
  <si>
    <t>Accounts Payable [Latest Quarter - 4] ($USDmm, Historical rate)</t>
  </si>
  <si>
    <t>Accrued Exp. [Latest Quarter - 4] ($USDmm, Historical rate)</t>
  </si>
  <si>
    <t>Other Current Liabilities, Total [Latest Quarter - 4] ($USDmm, Historical rate)</t>
  </si>
  <si>
    <t>Net Rental Expense, Total [Latest Annual] ($USDmm, Historical rate)</t>
  </si>
  <si>
    <t>Total Options Out. at the End of Year [Latest Annual] (mm)</t>
  </si>
  <si>
    <t>Options W/Avg. Strike Price of Out. [Latest Annual] ($USD, Historical rate)</t>
  </si>
  <si>
    <t>Corporate Governance - Board Member Term Length (Years)</t>
  </si>
  <si>
    <t>Geographic Segments (Screen by Sum): Revenue ($USDmm, Historical rate) [LTM]</t>
  </si>
  <si>
    <t>Geographic Segments (Screen by Sum) (Details): Revenue ($USDmm, Historical rate) [LTM]</t>
  </si>
  <si>
    <t>EBIT [CY 2004] ($USDmm, Historical rate)</t>
  </si>
  <si>
    <t>EBIT [CY 2005] ($USDmm, Historical rate)</t>
  </si>
  <si>
    <t>EBIT [CY 2006] ($USDmm, Historical rate)</t>
  </si>
  <si>
    <t>EBIT [CY 2007] ($USDmm, Historical rate)</t>
  </si>
  <si>
    <t>EBIT [CY 2008] ($USDmm, Historical rate)</t>
  </si>
  <si>
    <t>EBIT [CY 2009] ($USDmm, Historical rate)</t>
  </si>
  <si>
    <t>EBIT [CY 2010] ($USDmm, Historical rate)</t>
  </si>
  <si>
    <t>EBIT [CY 2011] ($USDmm, Historical rate)</t>
  </si>
  <si>
    <t>EBIT [CY 2012] ($USDmm, Historical rate)</t>
  </si>
  <si>
    <t>EBIT [CY 2013] ($USDmm, Historical rate)</t>
  </si>
  <si>
    <t>Net Income [CY 2004] ($USDmm, Historical rate)</t>
  </si>
  <si>
    <t>Net Income [CY 2005] ($USDmm, Historical rate)</t>
  </si>
  <si>
    <t>Net Income [CY 2006] ($USDmm, Historical rate)</t>
  </si>
  <si>
    <t>Net Income [CY 2007] ($USDmm, Historical rate)</t>
  </si>
  <si>
    <t>Net Income [CY 2008] ($USDmm, Historical rate)</t>
  </si>
  <si>
    <t>Net Income [CY 2009] ($USDmm, Historical rate)</t>
  </si>
  <si>
    <t>Net Income [CY 2010] ($USDmm, Historical rate)</t>
  </si>
  <si>
    <t>Net Income [CY 2011] ($USDmm, Historical rate)</t>
  </si>
  <si>
    <t>Net Income [CY 2012] ($USDmm, Historical rate)</t>
  </si>
  <si>
    <t>Net Income [CY 2013] ($USDmm, Historical rate)</t>
  </si>
  <si>
    <t>S&amp;P Entity Credit Rating - Issuer Credit Rating - Local Currency LT [Latest] (Rating)</t>
  </si>
  <si>
    <t>S&amp;P Entity Credit Rating - Issuer Credit Rating - Foreign Currency LT [Latest] (Rating)</t>
  </si>
  <si>
    <t>Business Segments (Screen by Sum): Revenue ($USDmm, Historical rate) [LTM]</t>
  </si>
  <si>
    <t>Business Segments (Screen by Sum) (Details): Revenue ($USDmm, Historical rate) [LTM]</t>
  </si>
  <si>
    <t>Gilead Sciences Inc. (NasdaqGS:GILD)</t>
  </si>
  <si>
    <t>NasdaqGS:GILD</t>
  </si>
  <si>
    <t>Biotechnology (Primary)</t>
  </si>
  <si>
    <t>Public Company</t>
  </si>
  <si>
    <t>Common Stock</t>
  </si>
  <si>
    <t>Biotechnology</t>
  </si>
  <si>
    <t>Gilead Sciences, Inc., a biopharmaceutical company, discovers, develops, and commercializes medicines in areas of unmet medical nee in North America, South America, Europe, and the Asia-Pacific.</t>
  </si>
  <si>
    <t>Healthcare</t>
  </si>
  <si>
    <t>United States</t>
  </si>
  <si>
    <t>IQ29002</t>
  </si>
  <si>
    <t>0.23</t>
  </si>
  <si>
    <t>United States: 18,182.0 (73.0%);
Other Countries: 1,266.0 (5.1%);
Europe: 5,442.0 (21.9%)</t>
  </si>
  <si>
    <t>A-</t>
  </si>
  <si>
    <t>Discovery, Development and Commercialization of Innovative Medicines in Areas of Unmet Medical Need: 24,890.0 (100.0%)</t>
  </si>
  <si>
    <t>Amgen Inc. (NasdaqGS:AMGN)</t>
  </si>
  <si>
    <t>NasdaqGS:AMGN</t>
  </si>
  <si>
    <t>Amgen Inc., a biotechnology company, discovers, develops, manufactures, and delivers human therapeutics worldwide.</t>
  </si>
  <si>
    <t>IQ24816</t>
  </si>
  <si>
    <t>0.34</t>
  </si>
  <si>
    <t>United States (U.S.): 15,396.0 (76.7%);
Rest of World (ROW): 4,667.0 (23.3%)</t>
  </si>
  <si>
    <t>A</t>
  </si>
  <si>
    <t>Human Therapeutics: 20,063.0 (100.0%)</t>
  </si>
  <si>
    <t>Biogen Inc. (NasdaqGS:BIIB)</t>
  </si>
  <si>
    <t>NasdaqGS:BIIB</t>
  </si>
  <si>
    <t>Biogen Inc. discovers, develops, manufactures, and markets therapies for the treatment of neurological, autoimmune, and hematologic disorders in the United States and internationally.</t>
  </si>
  <si>
    <t>IQ29726</t>
  </si>
  <si>
    <t>0.21</t>
  </si>
  <si>
    <t>United States: 6,896.4 (71.1%);
Other: 398.8 (4.1%);
Asia: 171.3 (1.8%);
Europe: 1,423.2 (14.7%);
Germany: 813.6 (8.4%)</t>
  </si>
  <si>
    <t>Discovering, Developing, Manufacturing and Marketing Therapies for The Treatment of Neurodegenerative Diseases, Hematologic Conditions and Autoimmune Disorders: 9,700.3 (100.0%)</t>
  </si>
  <si>
    <t>Celgene Corporation (NasdaqGS:CELG)</t>
  </si>
  <si>
    <t>NasdaqGS:CELG</t>
  </si>
  <si>
    <t>Celgene Corporation, a biopharmaceutical company, discovers, develops, and commercializes therapies to treat cancer and inflammatory diseases in the United States and Internationally.</t>
  </si>
  <si>
    <t>IQ258769</t>
  </si>
  <si>
    <t>0.16</t>
  </si>
  <si>
    <t>All Other: 876.8 (11.4%);
United States: 4,482.8 (58.4%);
Europe: 2,310.8 (30.1%)</t>
  </si>
  <si>
    <t>BBB+</t>
  </si>
  <si>
    <t>Discovery, Development and Commercialization of Innovative Therapies Designed to Treat Cancer and Immune Inflammatory Related Diseases: 7,670.4 (100.0%)</t>
  </si>
  <si>
    <t>Regeneron Pharmaceuticals, Inc. (NasdaqGS:REGN)</t>
  </si>
  <si>
    <t>NasdaqGS:REGN</t>
  </si>
  <si>
    <t>Regeneron Pharmaceuticals, Inc., a biopharmaceutical company, discovers, invents, develops, manufactures, and commercializes medicines for the treatment of serious medical conditions worldwide.</t>
  </si>
  <si>
    <t>IQ33715</t>
  </si>
  <si>
    <t>0.44</t>
  </si>
  <si>
    <t>Discovery, Development, and Commercialization of Pharmaceutical Products for The Treatment of Serious Medical Conditions: 2,819.6 (100.0%)</t>
  </si>
  <si>
    <t>Alexion Pharmaceuticals, Inc. (NasdaqGS:ALXN)</t>
  </si>
  <si>
    <t>NasdaqGS:ALXN</t>
  </si>
  <si>
    <t>Alexion Pharmaceuticals, Inc., a biopharmaceutical company, develops and commercializes life-transforming therapeutic products.</t>
  </si>
  <si>
    <t>IQ347983</t>
  </si>
  <si>
    <t>0.26</t>
  </si>
  <si>
    <t>United States: 730.1 (32.7%);
Europe: 836.1 (37.4%);
Other: 423.5 (19.0%);
Asia Pacific: 244.1 (10.9%)</t>
  </si>
  <si>
    <t>Innovation, Development and Commercialization of Life-Transforming Therapeutic Products: 2,233.7 (100.0%)</t>
  </si>
  <si>
    <t>Vertex Pharmaceuticals Incorporated (NasdaqGS:VRTX)</t>
  </si>
  <si>
    <t>NasdaqGS:VRTX</t>
  </si>
  <si>
    <t>Vertex Pharmaceuticals Incorporated engages in discovering, developing, manufacturing, and commercializing small molecule drugs for patients with serious diseases in specialty markets.</t>
  </si>
  <si>
    <t>IQ36235</t>
  </si>
  <si>
    <t>0.48</t>
  </si>
  <si>
    <t>United States: 361.1 (62.2%);
Europe: 197.6 (34.0%);
Other: 21.7 (3.7%)</t>
  </si>
  <si>
    <t>Pharmaceuticals: 580.4 (100.0%)</t>
  </si>
  <si>
    <t>BioMarin Pharmaceutical Inc. (NasdaqGS:BMRN)</t>
  </si>
  <si>
    <t>NasdaqGS:BMRN</t>
  </si>
  <si>
    <t>BioMarin Pharmaceutical Inc. develops and commercializes pharmaceuticals for serious diseases and medical conditions in the United States, Europe, Latin America, and internationally.</t>
  </si>
  <si>
    <t>IQ25605</t>
  </si>
  <si>
    <t>0.30</t>
  </si>
  <si>
    <t>Europe: 139.9 (18.6%);
Latin America: 118.6 (15.8%);
Rest of World: 112.5 (15.0%);
United States: 380.0 (50.6%)</t>
  </si>
  <si>
    <t>NR</t>
  </si>
  <si>
    <t>Development and Commercialization of Innovative Biopharmaceuticals for Serious Diseases and Medical Conditions: 751.0 (100.0%)</t>
  </si>
  <si>
    <t>Pharmacyclics Inc. (NasdaqGS:PCYC)</t>
  </si>
  <si>
    <t>NasdaqGS:PCYC</t>
  </si>
  <si>
    <t>Pharmacyclics, Inc., a biopharmaceutical company, focuses on developing and commercializing novel therapies for the treatment of cancer and immune-mediated diseases in the United States.</t>
  </si>
  <si>
    <t>IQ32933</t>
  </si>
  <si>
    <t>United States: 492.4 (100.0%)</t>
  </si>
  <si>
    <t>Developing and Commercializing Novel Therapies for The Treatment of Cancer and Immune-Mediated Diseases: 729.7 (100.0%)</t>
  </si>
  <si>
    <t>Incyte Corporation (NasdaqGS:INCY)</t>
  </si>
  <si>
    <t>NasdaqGS:INCY</t>
  </si>
  <si>
    <t>Incyte Corporation, a biopharmaceutical company, focuses on the discovery, development, and commercialization of proprietary therapeutics primarily for oncology.</t>
  </si>
  <si>
    <t>IQ332954</t>
  </si>
  <si>
    <t>0.28</t>
  </si>
  <si>
    <t>Developing and Commercializing Proprietary Small Molecule Drugs, Primarily for Oncology: 511.5 (100.0%)</t>
  </si>
  <si>
    <t>Medivation, Inc. (NasdaqGS:MDVN)</t>
  </si>
  <si>
    <t>NasdaqGS:MDVN</t>
  </si>
  <si>
    <t>Medivation, Inc., a biopharmaceutical company, focuses on the development and commercialization of novel therapies to treat serious diseases in the United States.</t>
  </si>
  <si>
    <t>IQ13356885</t>
  </si>
  <si>
    <t>United States: 710.5 (100.0%)</t>
  </si>
  <si>
    <t>Development and Commercialization of Novel Therapies: 710.5 (100.0%)</t>
  </si>
  <si>
    <t>Alnylam Pharmaceuticals, Inc. (NasdaqGS:ALNY)</t>
  </si>
  <si>
    <t>NasdaqGS:ALNY</t>
  </si>
  <si>
    <t>Alnylam Pharmaceuticals, Inc., a biopharmaceutical company, discovers, develops, and commercializes novel therapeutics based on RNA interference.</t>
  </si>
  <si>
    <t>IQ2796659</t>
  </si>
  <si>
    <t>0.51</t>
  </si>
  <si>
    <t>The Discovery, Development and Commercialization of RNAi Therapeutics: 50.6 (100.0%)</t>
  </si>
  <si>
    <t>United Therapeutics Corporation (NasdaqGS:UTHR)</t>
  </si>
  <si>
    <t>NasdaqGS:UTHR</t>
  </si>
  <si>
    <t>United Therapeutics Corporation, a biotechnology company, develops and commercializes products to address the unmet medical needs of patients with chronic and life-threatening conditions worldwide.</t>
  </si>
  <si>
    <t>IQ36018</t>
  </si>
  <si>
    <t>0.54</t>
  </si>
  <si>
    <t>Rest-Of-World: 107.8 (8.4%);
United States: 1,180.8 (91.6%)</t>
  </si>
  <si>
    <t>Pharmaceuticals: 1,288.5 (100.0%)</t>
  </si>
  <si>
    <t>Isis Pharmaceuticals, Inc. (NasdaqGS:ISIS)</t>
  </si>
  <si>
    <t>NasdaqGS:ISIS</t>
  </si>
  <si>
    <t>Isis Pharmaceuticals, Inc. engages in the discovery and development of antisense drugs using novel drug discovery platform.</t>
  </si>
  <si>
    <t>IQ30300</t>
  </si>
  <si>
    <t>Drug Discovery and Development Operations: 214.2 (100.0%)</t>
  </si>
  <si>
    <t>Puma Biotechnology, Inc. (NYSE:PBYI)</t>
  </si>
  <si>
    <t>NYSE:PBYI</t>
  </si>
  <si>
    <t>Puma Biotechnology, Inc., a development stage biopharmaceutical company, focuses on the acquisition, development, and commercialization of products for the treatment of various forms of cancer.</t>
  </si>
  <si>
    <t>IQ128739842</t>
  </si>
  <si>
    <t>Intercept Pharmaceuticals, Inc. (NasdaqGS:ICPT)</t>
  </si>
  <si>
    <t>NasdaqGS:ICPT</t>
  </si>
  <si>
    <t>Intercept Pharmaceuticals, Inc., a development stage biopharmaceutical company, focuses on the discovery, development, and commercialization of novel therapeutics to treat chronic liver and intestinal diseases utilizing its proprietary bile acid chemistry.</t>
  </si>
  <si>
    <t>IQ11382658</t>
  </si>
  <si>
    <t>0.41</t>
  </si>
  <si>
    <t>Development and Commercialization of Novel Therapeutics: 1.7 (100.0%)</t>
  </si>
  <si>
    <t>Opko Health, Inc. (NYSE:OPK)</t>
  </si>
  <si>
    <t>NYSE:OPK</t>
  </si>
  <si>
    <t>OPKO Health, Inc., a biopharmaceutical and diagnostics company, engages in the discovery, development, and commercialization of novel and proprietary technologies in the United States and internationally.</t>
  </si>
  <si>
    <t>IQ33405327</t>
  </si>
  <si>
    <t>0.31</t>
  </si>
  <si>
    <t>Chile: 29.2 (32.0%);
United States: 14.1 (15.5%);
Mexico: 5.8 (6.4%);
Israel: 20.6 (22.6%);
Spain: 21.3 (23.4%);
Other: .1 (.1%)</t>
  </si>
  <si>
    <t>Corporate: .2 (.3%);
Pharmaceuticals: 82.3 (90.3%);
Diagnostics: 8.6 (9.5%)</t>
  </si>
  <si>
    <t>Juno Therapeutics Inc. (NasdaqGS:JUNO)</t>
  </si>
  <si>
    <t>NasdaqGS:JUNO</t>
  </si>
  <si>
    <t>Juno Therapeutics, Inc., a biopharmaceutical company, engages in developing cell-based cancer immunotherapies.</t>
  </si>
  <si>
    <t>IQ252447310</t>
  </si>
  <si>
    <t>Receptos, Inc. (NasdaqGS:RCPT)</t>
  </si>
  <si>
    <t>NasdaqGS:RCPT</t>
  </si>
  <si>
    <t>Receptos, Inc., a clinical-stage biopharmaceutical company, focuses on the discovery, development, and commercialization of therapeutics in immune disorders.</t>
  </si>
  <si>
    <t>IQ81690022</t>
  </si>
  <si>
    <t>United States: 5.9 (100.0%)</t>
  </si>
  <si>
    <t>Discovering, Developing and Commercializing Innovative Therapeutics in Immune Disorders: 5.9 (100.0%)</t>
  </si>
  <si>
    <t>Intrexon Corporation (NYSE:XON)</t>
  </si>
  <si>
    <t>NYSE:XON</t>
  </si>
  <si>
    <t>Intrexon Corporation, a biotechnology company, operates in the synthetic biology field in the United States.</t>
  </si>
  <si>
    <t>IQ22365961</t>
  </si>
  <si>
    <t>0.25</t>
  </si>
  <si>
    <t>United States of America: 69.8 (97.0%);
Foreign Countries: 2.2 (3.0%)</t>
  </si>
  <si>
    <t>Synthetic Biology: 71.9 (100.0%)</t>
  </si>
  <si>
    <t>Seattle Genetics, Inc. (NasdaqGS:SGEN)</t>
  </si>
  <si>
    <t>NasdaqGS:SGEN</t>
  </si>
  <si>
    <t>Seattle Genetics, Inc., a biotechnology company, develops and commercializes antibody-based therapies for the treatment of cancer.</t>
  </si>
  <si>
    <t>IQ34145</t>
  </si>
  <si>
    <t>0.36</t>
  </si>
  <si>
    <t>Development and Sale of Pharmaceutical Products on Its Own Behalf or in Collaboration with Others: 286.8 (100.0%)</t>
  </si>
  <si>
    <t>Cepheid (NasdaqGS:CPHD)</t>
  </si>
  <si>
    <t>NasdaqGS:CPHD</t>
  </si>
  <si>
    <t>Cepheid, a molecular diagnostics company, develops, manufactures, and markets integrated systems for testing in the clinical market and non-clinical markets.</t>
  </si>
  <si>
    <t>IQ26323</t>
  </si>
  <si>
    <t>United States: 264.1 (56.2%);
International: 160.8 (34.2%);
North America (Excluding United States): 7.9 (1.7%);
South Africa: 37.3 (7.9%)</t>
  </si>
  <si>
    <t>Develops, Manufactures and Markets Fully-Integrated Systems for Testing in The Clinical and Non-Clinical Markets: 470.1 (100.0%)</t>
  </si>
  <si>
    <t>bluebird bio, Inc. (NasdaqGS:BLUE)</t>
  </si>
  <si>
    <t>NasdaqGS:BLUE</t>
  </si>
  <si>
    <t>bluebird bio, Inc., a clinical-stage biotechnology company, focuses on developing transformative gene therapies for severe genetic and rare diseases.</t>
  </si>
  <si>
    <t>IQ28921</t>
  </si>
  <si>
    <t>United States: 25.4 (100.0%)</t>
  </si>
  <si>
    <t>Biotechnology (Startups): 25.4 (100.0%)</t>
  </si>
  <si>
    <t>Synageva BioPharma Corp. (NasdaqGS:GEVA)</t>
  </si>
  <si>
    <t>NasdaqGS:GEVA</t>
  </si>
  <si>
    <t>Synageva BioPharma Corp. operates as a biopharmaceutical company in the United States.</t>
  </si>
  <si>
    <t>IQ25337</t>
  </si>
  <si>
    <t>Discovery, Development, and Commercialization of Therapeutic Products: 6.5 (100.0%)</t>
  </si>
  <si>
    <t>Agios Pharmaceuticals, Inc. (NasdaqGS:AGIO)</t>
  </si>
  <si>
    <t>NasdaqGS:AGIO</t>
  </si>
  <si>
    <t>Agios Pharmaceuticals, Inc., a biopharmaceutical company, focuses on the development and commercialization of therapeutics in the field of cancer metabolism and rare genetic disorders of metabolism in the United States.</t>
  </si>
  <si>
    <t>IQ46539787</t>
  </si>
  <si>
    <t>United States: 65.4 (100.0%)</t>
  </si>
  <si>
    <t>The Discovery and Development of Medicines for The Treatment of Cancer and Inborn Errors of Metabolism: 65.4 (100.0%)</t>
  </si>
  <si>
    <t>Neurocrine Biosciences Inc. (NasdaqGS:NBIX)</t>
  </si>
  <si>
    <t>NasdaqGS:NBIX</t>
  </si>
  <si>
    <t>Neurocrine Biosciences, Inc. discovers and develops pharmaceuticals for the treatment of neurological and endocrine-related diseases and disorders in the United States.</t>
  </si>
  <si>
    <t>IQ32073</t>
  </si>
  <si>
    <t>0.43</t>
  </si>
  <si>
    <t>ACADIA Pharmaceuticals Inc. (NasdaqGS:ACAD)</t>
  </si>
  <si>
    <t>NasdaqGS:ACAD</t>
  </si>
  <si>
    <t>ACADIA Pharmaceuticals Inc., a biopharmaceutical company, focuses on the development and commercialization of small molecule drugs that address unmet medical needs in neurological and related central nervous system disorders.</t>
  </si>
  <si>
    <t>IQ683713</t>
  </si>
  <si>
    <t>United States: .1 (100.0%)</t>
  </si>
  <si>
    <t>Innovative Small Molecule Drugs: .1 (100.0%)</t>
  </si>
  <si>
    <t>Celldex Therapeutics, Inc. (NasdaqGS:CLDX)</t>
  </si>
  <si>
    <t>NasdaqGS:CLDX</t>
  </si>
  <si>
    <t>Celldex Therapeutics, Inc., a biopharmaceutical company, develops, manufactures, and commercializes novel therapeutics for human health care in the United States.</t>
  </si>
  <si>
    <t>IQ9620565</t>
  </si>
  <si>
    <t>United States: 3.6 (100.0%)</t>
  </si>
  <si>
    <t>Development, Manufacturing and Commercialization of Novel Therapeutics for Human Health Care: 3.6 (100.0%)</t>
  </si>
  <si>
    <t>Myriad Genetics Inc. (NasdaqGS:MYGN)</t>
  </si>
  <si>
    <t>NasdaqGS:MYGN</t>
  </si>
  <si>
    <t>Myriad Genetics, Inc., a molecular diagnostic company, focuses on the development and marketing of predictive, personalized, and prognostic medicine tests in the United States and internationally.</t>
  </si>
  <si>
    <t>IQ31822</t>
  </si>
  <si>
    <t>Molecular Diagnostic Testing: 702.7 (96.9%);
Pharmaceutical &amp; Clinical Services: 22.2 (3.1%)</t>
  </si>
  <si>
    <t>Kite Pharma, Inc. (NasdaqGS:KITE)</t>
  </si>
  <si>
    <t>NasdaqGS:KITE</t>
  </si>
  <si>
    <t>Kite Pharma, Inc., a clinical-stage biopharmaceutical company, focuses on the development and commercialization of novel cancer immunotherapy products.</t>
  </si>
  <si>
    <t>IQ128240703</t>
  </si>
  <si>
    <t>Clovis Oncology, Inc. (NasdaqGS:CLVS)</t>
  </si>
  <si>
    <t>NasdaqGS:CLVS</t>
  </si>
  <si>
    <t>Clovis Oncology, Inc., a biopharmaceutical company, focuses on acquiring, developing, and commercializing anti-cancer agents in the United States, Europe, and internationally.</t>
  </si>
  <si>
    <t>IQ59220391</t>
  </si>
  <si>
    <t>0.38</t>
  </si>
  <si>
    <t>Acquiring, Developing and Commercializing Innovative Anti-Cancer Agents: 13.6 (100.0%)</t>
  </si>
  <si>
    <t>Anacor Pharmaceuticals, Inc. (NasdaqGM:ANAC)</t>
  </si>
  <si>
    <t>NasdaqGM:ANAC</t>
  </si>
  <si>
    <t>Anacor Pharmaceuticals, Inc., a biopharmaceutical company, focuses on discovering, developing, and commercializing novel small-molecule therapeutics derived from its boron chemistry platform.</t>
  </si>
  <si>
    <t>IQ3451109</t>
  </si>
  <si>
    <t>United States: 20.7 (100.0%)</t>
  </si>
  <si>
    <t>Discovering, Developing and Commercializing Novel Small-Molecule Therapeutics Derived from its Boron Chemistry Platform: 20.7 (100.0%)</t>
  </si>
  <si>
    <t>Dyax Corp. (NasdaqGM:DYAX)</t>
  </si>
  <si>
    <t>NasdaqGM:DYAX</t>
  </si>
  <si>
    <t>Dyax Corp., a biopharmaceutical company, identifies, develops, and commercializes treatments for hereditary angioedema (HAE) and other plasma-kallikrein-mediated (PKM) disorders.</t>
  </si>
  <si>
    <t>IQ27779</t>
  </si>
  <si>
    <t>United States: 81.7 (100.0%)</t>
  </si>
  <si>
    <t>Novel Biotherapeutics: 81.7 (100.0%)</t>
  </si>
  <si>
    <t>Auspex Pharmaceuticals, Inc. (NasdaqGM:ASPX)</t>
  </si>
  <si>
    <t>NasdaqGM:ASPX</t>
  </si>
  <si>
    <t>Auspex Pharmaceuticals, Inc., a biopharmaceutical company, focuses on developing and commercializing novel medicines for the treatment of orphan diseases.</t>
  </si>
  <si>
    <t>IQ44495162</t>
  </si>
  <si>
    <t>Tesaro, Inc. (NasdaqGS:TSRO)</t>
  </si>
  <si>
    <t>NasdaqGS:TSRO</t>
  </si>
  <si>
    <t>TESARO, Inc., an oncology-focused biopharmaceutical company, identifies, acquires, develops, and commercializes cancer therapeutics and oncology supportive care products in the United States and internationally.</t>
  </si>
  <si>
    <t>IQ106485352</t>
  </si>
  <si>
    <t>Ironwood Pharmaceuticals, Inc. (NasdaqGS:IRWD)</t>
  </si>
  <si>
    <t>NasdaqGS:IRWD</t>
  </si>
  <si>
    <t>Ironwood Pharmaceuticals, Inc., a pharmaceutical company, engages in the research, development, and commercialization of human therapeutic products.</t>
  </si>
  <si>
    <t>IQ31498</t>
  </si>
  <si>
    <t>United States: 76.4 (100.0%)</t>
  </si>
  <si>
    <t>Human Therapeutics: 76.4 (100.0%)</t>
  </si>
  <si>
    <t>Novavax, Inc. (NasdaqGS:NVAX)</t>
  </si>
  <si>
    <t>NasdaqGS:NVAX</t>
  </si>
  <si>
    <t>Novavax, Inc., a clinical-stage vaccine company, focuses on discovering, developing, and commercializing recombinant nanoparticle vaccines and adjuvants.</t>
  </si>
  <si>
    <t>IQ350381</t>
  </si>
  <si>
    <t>Developing Recombinant Vaccines: 30.7 (100.0%)</t>
  </si>
  <si>
    <t>MannKind Corp. (NasdaqGM:MNKD)</t>
  </si>
  <si>
    <t>NasdaqGM:MNKD</t>
  </si>
  <si>
    <t>MannKind Corporation, a biopharmaceutical company, focuses on the discovery, development, and commercialization of therapeutic products for diabetes in the United States.</t>
  </si>
  <si>
    <t>IQ9282918</t>
  </si>
  <si>
    <t>PTC Therapeutics, Inc. (NasdaqGS:PTCT)</t>
  </si>
  <si>
    <t>NasdaqGS:PTCT</t>
  </si>
  <si>
    <t>PTC Therapeutics, Inc., a biopharmaceutical company, focuses on the discovery, development, and commercialization of orally administered, small molecule drugs that target post-transcriptional control processes.</t>
  </si>
  <si>
    <t>IQ1006484</t>
  </si>
  <si>
    <t>United States: 25.2 (100.0%)</t>
  </si>
  <si>
    <t>Discovery and Development of Orally Administered, Proprietary Small-Molecule Drugs: 25.2 (100.0%)</t>
  </si>
  <si>
    <t>Ultragenyx Pharmaceutical Inc. (NasdaqGS:RARE)</t>
  </si>
  <si>
    <t>NasdaqGS:RARE</t>
  </si>
  <si>
    <t>Ultragenyx Pharmaceutical Inc., a clinical-stage biopharmaceutical company, focuses on the identification, acquisition, development, and commercialization of various products for the treatment of rare and ultra-rare diseases in the United States.</t>
  </si>
  <si>
    <t>IQ117471985</t>
  </si>
  <si>
    <t>Esperion Therapeutics, Inc. (NasdaqGM:ESPR)</t>
  </si>
  <si>
    <t>NasdaqGM:ESPR</t>
  </si>
  <si>
    <t>Esperion Therapeutics, Inc., a biopharmaceutical company, focuses on the research, development, and commercialization of oral and low-density lipoprotein cholesterol lowering therapies for the treatment of patients with hypercholesterolemia and other cardiometabolic risk markers.</t>
  </si>
  <si>
    <t>IQ28236</t>
  </si>
  <si>
    <t>INSYS Therapeutics, Inc. (NasdaqGM:INSY)</t>
  </si>
  <si>
    <t>NasdaqGM:INSY</t>
  </si>
  <si>
    <t>Insys Therapeutics, Inc., a specialty pharmaceutical company, develops and commercializes supportive care products.</t>
  </si>
  <si>
    <t>IQ36367670</t>
  </si>
  <si>
    <t>0.57</t>
  </si>
  <si>
    <t>United States: 222.1 (100.0%)</t>
  </si>
  <si>
    <t>Develops and Commercializes Innovative Supportive Care Products: 222.1 (100.0%)</t>
  </si>
  <si>
    <t>Exact Sciences Corporation (NasdaqCM:EXAS)</t>
  </si>
  <si>
    <t>NasdaqCM:EXAS</t>
  </si>
  <si>
    <t>Exact Sciences Corporation, a molecular diagnostics company, focuses on developing non-invasive colorectal cancer screening products.</t>
  </si>
  <si>
    <t>IQ28311</t>
  </si>
  <si>
    <t>United States: 1.8 (100.0%)</t>
  </si>
  <si>
    <t>Detection and Prevention of Colorectal Cancer: 1.8 (100.0%)</t>
  </si>
  <si>
    <t>Portola Pharmaceuticals, Inc. (NasdaqGS:PTLA)</t>
  </si>
  <si>
    <t>NasdaqGS:PTLA</t>
  </si>
  <si>
    <t>Portola Pharmaceuticals, Inc., a biopharmaceutical company, develops and commercializes therapeutics for patients in the areas of thrombosis, other hematologic disorders, and inflammation.</t>
  </si>
  <si>
    <t>IQ8057072</t>
  </si>
  <si>
    <t>United States: 9.6 (100.0%)</t>
  </si>
  <si>
    <t>Development and Commercialization of Novel Therapeutics: 9.6 (100.0%)</t>
  </si>
  <si>
    <t>FibroGen, Inc. (NasdaqGS:FGEN)</t>
  </si>
  <si>
    <t>NasdaqGS:FGEN</t>
  </si>
  <si>
    <t>FibroGen, Inc., a research-based biopharmaceutical company, discovers, develops, and commercializes therapeutic agents to treat serious unmet medical needs.</t>
  </si>
  <si>
    <t>IQ28484</t>
  </si>
  <si>
    <t>Europe: 117.3 (87.6%);
Japan: 16.6 (12.4%);
All Other: .1 (.0%)</t>
  </si>
  <si>
    <t>Discovery, Development and Commercialization of Novel Therapeutics: 133.9 (100.0%)</t>
  </si>
  <si>
    <t>Halozyme Therapeutics, Inc. (NasdaqGS:HALO)</t>
  </si>
  <si>
    <t>NasdaqGS:HALO</t>
  </si>
  <si>
    <t>Halozyme Therapeutics, Inc., a biotechnology company, researches, develops, and commercializes human enzymes.</t>
  </si>
  <si>
    <t>IQ7931206</t>
  </si>
  <si>
    <t>United States: 31.4 (41.7%);
Switzerland: 42.8 (56.8%);
All Other Foreign: 1.1 (1.5%)</t>
  </si>
  <si>
    <t>Research, Development and Commercialization of Our Proprietary Enzymes: 75.3 (100.0%)</t>
  </si>
  <si>
    <t>AMAG Pharmaceuticals, Inc. (NasdaqGS:AMAG)</t>
  </si>
  <si>
    <t>NasdaqGS:AMAG</t>
  </si>
  <si>
    <t>AMAG Pharmaceuticals, Inc. operates as a specialty pharmaceutical company that focuses on maternal health, anemia, and cancer supportive care.</t>
  </si>
  <si>
    <t>IQ247782</t>
  </si>
  <si>
    <t>0.33</t>
  </si>
  <si>
    <t>B</t>
  </si>
  <si>
    <t>Manufacture, Development and Commercialization of Products for Use in Treating Human Diseases: 124.4 (100.0%)</t>
  </si>
  <si>
    <t>Spark Therapeutics, Inc. (NasdaqGS:ONCE)</t>
  </si>
  <si>
    <t>NasdaqGS:ONCE</t>
  </si>
  <si>
    <t>Spark Therapeutics, Inc. focuses on the development of gene therapy products for patients suffering from debilitating genetic diseases.</t>
  </si>
  <si>
    <t>IQ249341857</t>
  </si>
  <si>
    <t>Ophthotech Corporation (NasdaqGS:OPHT)</t>
  </si>
  <si>
    <t>NasdaqGS:OPHT</t>
  </si>
  <si>
    <t>Ophthotech Corporation, a biopharmaceutical company, develops novel therapeutics to treat diseases of back of the eye.</t>
  </si>
  <si>
    <t>IQ36274487</t>
  </si>
  <si>
    <t>United States: 41.3 (100.0%)</t>
  </si>
  <si>
    <t>Development of Novel Therapeutics to Treat Diseases of The Back of The Eye, with a Focus on Developing Therapeutics for Age-Related Macular Degeneration, or AMD: 41.3 (100.0%)</t>
  </si>
  <si>
    <t>Radius Health, Inc. (NasdaqGM:RDUS)</t>
  </si>
  <si>
    <t>NasdaqGM:RDUS</t>
  </si>
  <si>
    <t>Radius Health, Inc., a biopharmaceutical company, focuses on developing therapeutics for patients with osteoporosis and other serious endocrine-mediated diseases in the United States.</t>
  </si>
  <si>
    <t>IQ9913586</t>
  </si>
  <si>
    <t>Ariad Pharmaceuticals Inc. (NasdaqGS:ARIA)</t>
  </si>
  <si>
    <t>NasdaqGS:ARIA</t>
  </si>
  <si>
    <t>ARIAD Pharmaceuticals, Inc., an oncology company, engages in the discovery, development, and commercialization of medicines for cancer patients.</t>
  </si>
  <si>
    <t>IQ25046</t>
  </si>
  <si>
    <t>United States: 89.8 (85.2%);
Other Countries: 5.0 (4.8%);
Germany: 10.6 (10.0%)</t>
  </si>
  <si>
    <t>Discovery and Development of Breakthrough Medicines: 105.4 (100.0%)</t>
  </si>
  <si>
    <t>Chimerix, Inc. (NasdaqGM:CMRX)</t>
  </si>
  <si>
    <t>NasdaqGM:CMRX</t>
  </si>
  <si>
    <t>Chimerix, Inc., a biopharmaceutical company, discovers, develops, and commercializes oral antivirals to address unmet medical needs in the United States.</t>
  </si>
  <si>
    <t>IQ3280635</t>
  </si>
  <si>
    <t>United States: 4.0 (100.0%)</t>
  </si>
  <si>
    <t>Discovering, Developing and Commercializing Novel, Oral Antivirals: 4.0 (100.0%)</t>
  </si>
  <si>
    <t>NewLink Genetics Corporation (NasdaqGM:NLNK)</t>
  </si>
  <si>
    <t>NasdaqGM:NLNK</t>
  </si>
  <si>
    <t>NewLink Genetics Corporation, a biopharmaceutical company, focuses on discovering, developing, and commercializing immunotherapeutic products to enhance treatment options for patients with cancer.</t>
  </si>
  <si>
    <t>IQ9206677</t>
  </si>
  <si>
    <t>United States: 172.6 (100.0%)</t>
  </si>
  <si>
    <t>Preclinical and Clinical Research in The Biopharmaceutical Industry: 172.6 (100.0%)</t>
  </si>
  <si>
    <t>Acorda Therapeutics, Inc. (NasdaqGS:ACOR)</t>
  </si>
  <si>
    <t>NasdaqGS:ACOR</t>
  </si>
  <si>
    <t>Acorda Therapeutics, Inc., a biopharmaceutical company, identifies, develops, and commercializes novel therapies for neurological disorders in the United States.</t>
  </si>
  <si>
    <t>IQ24246</t>
  </si>
  <si>
    <t>United States: 401.5 (100.0%)</t>
  </si>
  <si>
    <t>Identification, Development and Commercialization of Novel Therapies: 401.5 (100.0%)</t>
  </si>
  <si>
    <t>Ligand Pharmaceuticals Incorporated (NasdaqGM:LGND)</t>
  </si>
  <si>
    <t>NasdaqGM:LGND</t>
  </si>
  <si>
    <t>Ligand Pharmaceuticals Incorporated operates as a biotechnology company in the United States.</t>
  </si>
  <si>
    <t>IQ30820</t>
  </si>
  <si>
    <t>0.49</t>
  </si>
  <si>
    <t>United States: 64.5 (100.0%)</t>
  </si>
  <si>
    <t>Ligand: 27.2 (42.1%);
Cydex: 37.4 (57.9%)</t>
  </si>
  <si>
    <t>Foundation Medicine, Inc. (NasdaqGS:FMI)</t>
  </si>
  <si>
    <t>NasdaqGS:FMI</t>
  </si>
  <si>
    <t>Foundation Medicine, Inc. provides various molecular information products in the United States.</t>
  </si>
  <si>
    <t>IQ100846258</t>
  </si>
  <si>
    <t>Outside United States: 8.7 (14.2%);
United States: 52.4 (85.8%)</t>
  </si>
  <si>
    <t>Delivering Genomic Information about Cancer to Its Customers: 61.1 (100.0%)</t>
  </si>
  <si>
    <t>ZIOPHARM Oncology, Inc. (NasdaqCM:ZIOP)</t>
  </si>
  <si>
    <t>NasdaqCM:ZIOP</t>
  </si>
  <si>
    <t>ZIOPHARM Oncology, Inc., a biotechnology company, focuses on acquiring, developing, and commercializing cancer therapies.</t>
  </si>
  <si>
    <t>IQ11686323</t>
  </si>
  <si>
    <t>United States: 1.4 (100.0%)</t>
  </si>
  <si>
    <t>Licensing and Development of Proprietary Small Molecule Drug: 1.4 (100.0%)</t>
  </si>
  <si>
    <t>Keryx Biopharmaceuticals Inc. (NasdaqCM:KERX)</t>
  </si>
  <si>
    <t>NasdaqCM:KERX</t>
  </si>
  <si>
    <t>Keryx Biopharmaceuticals, Inc., a biopharmaceutical company, focuses on providing therapies for patients with renal disease in the United States.</t>
  </si>
  <si>
    <t>IQ416930</t>
  </si>
  <si>
    <t>United States: 10.8 (100.0%)</t>
  </si>
  <si>
    <t>Products: 10.8 (100.0%)</t>
  </si>
  <si>
    <t>Sage Therapeutics, Inc. (NasdaqGM:SAGE)</t>
  </si>
  <si>
    <t>NasdaqGM:SAGE</t>
  </si>
  <si>
    <t>Sage Therapeutics, Inc., a biopharmaceutical company, develops and commercializes novel medicines to treat life-threatening and rare central nervous system disorders.</t>
  </si>
  <si>
    <t>IQ141821364</t>
  </si>
  <si>
    <t>Merrimack Pharmaceuticals, Inc. (NasdaqGM:MACK)</t>
  </si>
  <si>
    <t>NasdaqGM:MACK</t>
  </si>
  <si>
    <t>Merrimack Pharmaceuticals, Inc., a biopharmaceutical company, engages in discovering, developing, and preparing to commercialize medicines paired with companion diagnostics for the treatment of cancer primarily in the United States.</t>
  </si>
  <si>
    <t>IQ1666001</t>
  </si>
  <si>
    <t>United States: 102.8 (100.0%)</t>
  </si>
  <si>
    <t>Discovering, Developing and Preparing to Commercialize Innovative Medicines Consisting of Novel Therapeutics Paired with Companion Diagnostics: 102.8 (100.0%)</t>
  </si>
  <si>
    <t>Kythera Biopharmaceuticals, Inc. (NasdaqGS:KYTH)</t>
  </si>
  <si>
    <t>NasdaqGS:KYTH</t>
  </si>
  <si>
    <t>KYTHERA Biopharmaceuticals, Inc., a clinical-stage biopharmaceutical company, focuses on the discovery, development, and commercialization of prescription products for the aesthetic medicine market in the United States and internationally.</t>
  </si>
  <si>
    <t>IQ23928419</t>
  </si>
  <si>
    <t>Acceleron Pharma, Inc. (NasdaqGM:XLRN)</t>
  </si>
  <si>
    <t>NasdaqGM:XLRN</t>
  </si>
  <si>
    <t>Acceleron Pharma Inc., a clinical stage biopharmaceutical company, focuses on the discovery, development, and commercialization of protein therapeutics for cancer and rare diseases.</t>
  </si>
  <si>
    <t>IQ9004482</t>
  </si>
  <si>
    <t>0.46</t>
  </si>
  <si>
    <t>United States: 14.6 (100.0%)</t>
  </si>
  <si>
    <t>Discovery, Development and Commercialization of Novel Protein Therapeutics for Cancer and Rare Diseases: 14.6 (100.0%)</t>
  </si>
  <si>
    <t>Achillion Pharmaceuticals, Inc. (NasdaqGS:ACHN)</t>
  </si>
  <si>
    <t>NasdaqGS:ACHN</t>
  </si>
  <si>
    <t>Achillion Pharmaceuticals, Inc., a biopharmaceutical company, discovers, develops, and commercializes anti-infective drug therapies in the United States and internationally.</t>
  </si>
  <si>
    <t>IQ120199</t>
  </si>
  <si>
    <t>OvaScience, Inc. (NasdaqGM:OVAS)</t>
  </si>
  <si>
    <t>NasdaqGM:OVAS</t>
  </si>
  <si>
    <t>OvaScience, Inc., a life science company, engages in the discovery, development, and commercialization of new treatments for infertility.</t>
  </si>
  <si>
    <t>IQ141647006</t>
  </si>
  <si>
    <t>MiMedx Group, Inc. (NasdaqCM:MDXG)</t>
  </si>
  <si>
    <t>NasdaqCM:MDXG</t>
  </si>
  <si>
    <t>MiMedx Group, Inc. designs, manufactures, and markets products and tissue processing services in the United States.</t>
  </si>
  <si>
    <t>IQ35961030</t>
  </si>
  <si>
    <t>United States: 118.2 (100.0%)</t>
  </si>
  <si>
    <t>Regenerative Biomaterials: 118.2 (100.0%)</t>
  </si>
  <si>
    <t>PDL BioPharma, Inc. (NasdaqGS:PDLI)</t>
  </si>
  <si>
    <t>NasdaqGS:PDLI</t>
  </si>
  <si>
    <t>PDL BioPharma, Inc. manages a portfolio of patents and royalty assets in the United States and Europe.</t>
  </si>
  <si>
    <t>IQ321244</t>
  </si>
  <si>
    <t>United States: 334.3 (57.5%);
Europe: 246.8 (42.5%);
Other: .1 (.0%)</t>
  </si>
  <si>
    <t>Antibody Humanization Patents: 487.5 (100.0%)</t>
  </si>
  <si>
    <t>Emergent BioSolutions, Inc. (NYSE:EBS)</t>
  </si>
  <si>
    <t>NYSE:EBS</t>
  </si>
  <si>
    <t>Emergent BioSolutions Inc., a specialty pharmaceutical company, develops, manufactures, and commercializes specialized products for use in biodefense and commercial markets in the United States and internationally.</t>
  </si>
  <si>
    <t>IQ13627017</t>
  </si>
  <si>
    <t>Biodefense: 370.5 (82.3%);
Biosciences: 79.6 (17.7%)</t>
  </si>
  <si>
    <t>Alder Biopharmaceuticals Inc. (NasdaqGM:ALDR)</t>
  </si>
  <si>
    <t>NasdaqGM:ALDR</t>
  </si>
  <si>
    <t>Alder BioPharmaceuticals, Inc., a clinical-stage biopharmaceutical company, discovers, develops, and commercializes various therapeutic antibodies in the United States and Australia.</t>
  </si>
  <si>
    <t>IQ23553064</t>
  </si>
  <si>
    <t>United States: 54.7 (100.0%)</t>
  </si>
  <si>
    <t>Pharmaceuticals: 54.7 (100.0%)</t>
  </si>
  <si>
    <t>Sangamo Biosciences Inc. (NasdaqGS:SGMO)</t>
  </si>
  <si>
    <t>NasdaqGS:SGMO</t>
  </si>
  <si>
    <t>Sangamo BioSciences, Inc., a clinical stage biopharmaceutical company, focuses on the research, development, and commercialization of engineered DNA-binding proteins as novel therapeutic products for unmet medical needs in the United States.</t>
  </si>
  <si>
    <t>IQ412674</t>
  </si>
  <si>
    <t>United States: 45.9 (100.0%)</t>
  </si>
  <si>
    <t>Research, Development and Commercialization of Engineered DNA-Binding Proteins: 45.9 (100.0%)</t>
  </si>
  <si>
    <t>Zafgen, Inc. (NasdaqGS:ZFGN)</t>
  </si>
  <si>
    <t>NasdaqGS:ZFGN</t>
  </si>
  <si>
    <t>Zafgen, Inc., a biopharmaceutical company, focuses on the development of therapeutics for patients suffering from obesity and obesity-related disorders.</t>
  </si>
  <si>
    <t>IQ29016215</t>
  </si>
  <si>
    <t>Karyopharm Therapeutics, Inc. (NasdaqGS:KPTI)</t>
  </si>
  <si>
    <t>NasdaqGS:KPTI</t>
  </si>
  <si>
    <t>Karyopharm Therapeutics Inc., a clinical-stage pharmaceutical company, focuses on the discovery and development of drugs directed against nuclear transport targets for the treatment of cancer and other major diseases.</t>
  </si>
  <si>
    <t>IQ115373285</t>
  </si>
  <si>
    <t>United States: .2 (100.0%)</t>
  </si>
  <si>
    <t>Discovering, Developing and Commercializing Drugs to Treat Cancer and Other Major Diseases: .2 (100.0%)</t>
  </si>
  <si>
    <t>Amicus Therapeutics, Inc. (NasdaqGM:FOLD)</t>
  </si>
  <si>
    <t>NasdaqGM:FOLD</t>
  </si>
  <si>
    <t>Amicus Therapeutics, Inc., a biopharmaceutical company, focuses on the discovery, development, and commercialization of medicines for various rare and orphan diseases.</t>
  </si>
  <si>
    <t>IQ7009878</t>
  </si>
  <si>
    <t>United States: 1.2 (100.0%)</t>
  </si>
  <si>
    <t>Development and Commercialization of Small Molecule, Orally Administered Therapies to Treat a Range of Human Genetic Diseases: 1.2 (100.0%)</t>
  </si>
  <si>
    <t>Arena Pharmaceuticals, Inc. (NasdaqGS:ARNA)</t>
  </si>
  <si>
    <t>NasdaqGS:ARNA</t>
  </si>
  <si>
    <t>Arena Pharmaceuticals, Inc., a biopharmaceutical company, discovers, develops, and commercializes novel drugs that target G protein-coupled receptors.</t>
  </si>
  <si>
    <t>IQ25026</t>
  </si>
  <si>
    <t>Discovering, Developing and Commercializing Novel Drugs That Target G Protein-Coupled Receptors: 37.0 (100.0%)</t>
  </si>
  <si>
    <t>Array BioPharma, Inc. (NasdaqGM:ARRY)</t>
  </si>
  <si>
    <t>NasdaqGM:ARRY</t>
  </si>
  <si>
    <t>Array BioPharma Inc., a biopharmaceutical company, focuses on the discovery, development, and commercialization of small molecule drugs to treat patients with cancer in North America, Europe, and the Asia Pacific.</t>
  </si>
  <si>
    <t>IQ25080</t>
  </si>
  <si>
    <t>North America: 41.9 (89.6%);
Europe: 4.6 (9.9%);
Asia Pacific: .2 (.4%)</t>
  </si>
  <si>
    <t>Discovery, Development and Commercialization of Targeted Small Molecule Drugs: 46.8 (100.0%)</t>
  </si>
  <si>
    <t>Insmed Incorporated (NasdaqGS:INSM)</t>
  </si>
  <si>
    <t>NasdaqGS:INSM</t>
  </si>
  <si>
    <t>Insmed Incorporated, a biopharmaceutical company, focuses on developing and commercializing inhaled therapies for patients with serious lung diseases.</t>
  </si>
  <si>
    <t>IQ29978</t>
  </si>
  <si>
    <t>Repligen Corporation (NasdaqGS:RGEN)</t>
  </si>
  <si>
    <t>NasdaqGS:RGEN</t>
  </si>
  <si>
    <t>Repligen Corporation, a life sciences company, develops, manufactures, and markets consumable bioprocessing products for use in the production of monoclonal antibodies and other biologic drugs.</t>
  </si>
  <si>
    <t>IQ33769</t>
  </si>
  <si>
    <t>0.20</t>
  </si>
  <si>
    <t>United States: 21.0 (33.0%);
Other: 5.7 (9.0%);
United Kingdom: 12.7 (20.0%);
Sweden: 24.1 (38.0%)</t>
  </si>
  <si>
    <t>Supplier of Critical Products Used to Manufacture Biologic Drugs: 63.5 (100.0%)</t>
  </si>
  <si>
    <t>Avalanche Biotechnologies, Inc. (NasdaqGM:AAVL)</t>
  </si>
  <si>
    <t>NasdaqGM:AAVL</t>
  </si>
  <si>
    <t>Avalanche Biotechnologies, Inc., a clinical-stage biotechnology company, focuses on discovering and developing novel gene therapies for the treatment of ophthalmic diseases based on its Ocular BioFactory platform.</t>
  </si>
  <si>
    <t>IQ207074711</t>
  </si>
  <si>
    <t>Developing and Commercializing Gene Therapeutics: .6 (100.0%)</t>
  </si>
  <si>
    <t>Genomic Health Inc. (NasdaqGS:GHDX)</t>
  </si>
  <si>
    <t>NasdaqGS:GHDX</t>
  </si>
  <si>
    <t>Genomic Health, Inc., a healthcare company, provides actionable genomic information to personalize cancer treatment decisions in the United States and internationally.</t>
  </si>
  <si>
    <t>IQ2840617</t>
  </si>
  <si>
    <t>United States: 230.7 (83.7%);
Outside of The United States: 45.0 (16.3%)</t>
  </si>
  <si>
    <t>Development and Global Commercialization of Genomic-Based Clinical Laboratory Services: 275.7 (100.0%)</t>
  </si>
  <si>
    <t>MacroGenics, Inc. (NasdaqGS:MGNX)</t>
  </si>
  <si>
    <t>NasdaqGS:MGNX</t>
  </si>
  <si>
    <t>MacroGenics, Inc., a clinical-stage biopharmaceutical company, focuses on discovering and developing monoclonal antibody-based therapeutics for the treatment of cancer, as well as autoimmune disorders and infectious diseases.</t>
  </si>
  <si>
    <t>IQ600911</t>
  </si>
  <si>
    <t>United States: 47.8 (100.0%)</t>
  </si>
  <si>
    <t>Developing Monoclonal Antibody-Based Therapeutics for Cancer, Autoimmune and Infectious Diseases: 47.8 (100.0%)</t>
  </si>
  <si>
    <t>Coherus Biosciences, Inc. (NasdaqGM:CHRS)</t>
  </si>
  <si>
    <t>NasdaqGM:CHRS</t>
  </si>
  <si>
    <t>Coherus Biosciences, Inc., a late-stage clinical biologics platform company, focuses on developing and commercializing biosimilar products worldwide.</t>
  </si>
  <si>
    <t>IQ206928583</t>
  </si>
  <si>
    <t>United States: 28.5 (91.6%);
Rest of World: 2.6 (8.4%)</t>
  </si>
  <si>
    <t>Developing and Commercializing Biosimilar Products and Small Molecules: 31.1 (100.0%)</t>
  </si>
  <si>
    <t>Orexigen Therapeutics, Inc. (NasdaqGS:OREX)</t>
  </si>
  <si>
    <t>NasdaqGS:OREX</t>
  </si>
  <si>
    <t>Orexigen Therapeutics, Inc., a biopharmaceutical company, focuses on the development of pharmaceutical products in the United States.</t>
  </si>
  <si>
    <t>IQ8591867</t>
  </si>
  <si>
    <t>0.39</t>
  </si>
  <si>
    <t>Development of Pharmaceutical Product Candidates for the Treatment of Obesity: 55.5 (100.0%)</t>
  </si>
  <si>
    <t>Atara Biotherapeutics, Inc. (NasdaqGS:ATRA)</t>
  </si>
  <si>
    <t>NasdaqGS:ATRA</t>
  </si>
  <si>
    <t>Atara Biotherapeutics, Inc., a clinical-stage biopharmaceutical company, focuses on developing therapeutics for the treatment of muscle wasting conditions and oncology.</t>
  </si>
  <si>
    <t>IQ248196818</t>
  </si>
  <si>
    <t>Hyperion Therapeutics, Inc. (NasdaqGS:HPTX)</t>
  </si>
  <si>
    <t>NasdaqGS:HPTX</t>
  </si>
  <si>
    <t>Hyperion Therapeutics, Inc., a biopharmaceutical company, focuses on the development and commercialization of therapeutics to treat orphan diseases in the United states, Canada, and internationally.</t>
  </si>
  <si>
    <t>IQ36536184</t>
  </si>
  <si>
    <t>United States: 103.3 (90.9%);
Canada: 3.7 (3.3%);
Rest of The World: 6.6 (5.8%)</t>
  </si>
  <si>
    <t>Development and Commercialization of Novel Therapeutics: 113.6 (100.0%)</t>
  </si>
  <si>
    <t>Regulus Therapeutics Inc. (NasdaqGM:RGLS)</t>
  </si>
  <si>
    <t>NasdaqGM:RGLS</t>
  </si>
  <si>
    <t>Regulus Therapeutics Inc., a biopharmaceutical company, focuses on the discovery and development of drugs that target microRNAs for the treatment of various diseases in the United States.</t>
  </si>
  <si>
    <t>IQ36742485</t>
  </si>
  <si>
    <t>United States: 7.7 (100.0%)</t>
  </si>
  <si>
    <t>Discovering and Developing First-In-Class Drugs: 7.7 (100.0%)</t>
  </si>
  <si>
    <t>Raptor Pharmaceuticals Corp. (NasdaqGM:RPTP)</t>
  </si>
  <si>
    <t>NasdaqGM:RPTP</t>
  </si>
  <si>
    <t>Raptor Pharmaceutical Corp., a biopharmaceutical company, focuses on developing and commercializing life-altering therapeutics that treat debilitating and often fatal diseases.</t>
  </si>
  <si>
    <t>IQ27369115</t>
  </si>
  <si>
    <t>Developing and Commercializing Life-Altering Therapeutics: 69.5 (100.0%)</t>
  </si>
  <si>
    <t>Otonomy, Inc. (NasdaqGM:OTIC)</t>
  </si>
  <si>
    <t>NasdaqGM:OTIC</t>
  </si>
  <si>
    <t>Otonomy, Inc., a clinical-stage biopharmaceutical company, focuses on the development and commercialization of therapeutics for the treatment of diseases and disorders of the ear in the United States and Canada.</t>
  </si>
  <si>
    <t>IQ60978778</t>
  </si>
  <si>
    <t>Momenta Pharmaceuticals Inc. (NasdaqGS:MNTA)</t>
  </si>
  <si>
    <t>NasdaqGS:MNTA</t>
  </si>
  <si>
    <t>Momenta Pharmaceuticals, Inc., a biotechnology company, focuses on developing generic versions of complex drugs, biosimilars, and novel therapeutics for oncology and autoimmune diseases.</t>
  </si>
  <si>
    <t>IQ5684719</t>
  </si>
  <si>
    <t>United States: 52.3 (100.0%)</t>
  </si>
  <si>
    <t>Discovery, Development and Commercialization of Pharmaceutical Products: 52.3 (100.0%)</t>
  </si>
  <si>
    <t>OncoMed Pharmaceuticals, Inc. (NasdaqGS:OMED)</t>
  </si>
  <si>
    <t>NasdaqGS:OMED</t>
  </si>
  <si>
    <t>OncoMed Pharmaceuticals, Inc., a clinical development-stage biotechnology company, discovers and develops protein therapeutics targeting cancer stem cells (CSCs).</t>
  </si>
  <si>
    <t>IQ20905685</t>
  </si>
  <si>
    <t>United States: 39.6 (100.0%)</t>
  </si>
  <si>
    <t>Discovering and Developing First-In-Class Protein Therapeutics Targeting Cancer Stem Cells (“Cscs”): 39.6 (100.0%)</t>
  </si>
  <si>
    <t>Epizyme, Inc. (NasdaqGS:EPZM)</t>
  </si>
  <si>
    <t>NasdaqGS:EPZM</t>
  </si>
  <si>
    <t>Epizyme, Inc., a clinical stage biopharmaceutical company, discovers and develops epigenetic therapies for cancer patients.</t>
  </si>
  <si>
    <t>IQ54339075</t>
  </si>
  <si>
    <t>United States: 41.4 (100.0%)</t>
  </si>
  <si>
    <t>Discovery and Development of Novel Epigenetic Therapies for Cancer Patients: 41.4 (100.0%)</t>
  </si>
  <si>
    <t>Aegerion Pharmaceuticals, Inc. (NasdaqGS:AEGR)</t>
  </si>
  <si>
    <t>NasdaqGS:AEGR</t>
  </si>
  <si>
    <t>Aegerion Pharmaceuticals, Inc., a biopharmaceutical company, develops and commercializes therapies for patients with debilitating rare diseases in the United States.</t>
  </si>
  <si>
    <t>IQ25478219</t>
  </si>
  <si>
    <t>United States: 143.4 (90.5%);
outside of The United States: 15.0 (9.5%)</t>
  </si>
  <si>
    <t>Development and Commercialization of Its Lead Product, Lomitapide: 158.4 (100.0%)</t>
  </si>
  <si>
    <t>TG Therapeutics, Inc. (NasdaqCM:TGTX)</t>
  </si>
  <si>
    <t>NasdaqCM:TGTX</t>
  </si>
  <si>
    <t>TG Therapeutics, Inc., a biopharmaceutical company, focuses on the acquisition, development, and commercialization of novel treatments for b-cell malignancies and autoimmune diseases.</t>
  </si>
  <si>
    <t>IQ143627354</t>
  </si>
  <si>
    <t>Acquisition, Development and Commercialization of Novel Treatments for B-Cell Malignancies and Autoimmune Diseases: .2 (100.0%)</t>
  </si>
  <si>
    <t>Retrophin, Inc. (NasdaqGM:RTRX)</t>
  </si>
  <si>
    <t>NasdaqGM:RTRX</t>
  </si>
  <si>
    <t>Retrophin, Inc., a biopharmaceutical company, focuses on the development, acquisition, and commercialization of therapies for the treatment of serious, catastrophic, or rare diseases.</t>
  </si>
  <si>
    <t>IQ133551169</t>
  </si>
  <si>
    <t>United States: 28.2 (100.0%)</t>
  </si>
  <si>
    <t>Development, Acquisition and Commercialization of Therapies for The Treatment of Serious, Catastrophic or Rare Diseases: 28.2 (100.0%)</t>
  </si>
  <si>
    <t>ImmunoGen, Inc. (NasdaqGS:IMGN)</t>
  </si>
  <si>
    <t>NasdaqGS:IMGN</t>
  </si>
  <si>
    <t>ImmunoGen, Inc., a biotechnology company, develops targeted anticancer therapeutics.</t>
  </si>
  <si>
    <t>IQ29794</t>
  </si>
  <si>
    <t>United States: 74.1 (100.0%)</t>
  </si>
  <si>
    <t>Discovery of Monoclonal Antibody-Based Anticancer Therapeutics: 74.1 (100.0%)</t>
  </si>
  <si>
    <t>Infinity Pharmaceuticals, Inc. (NasdaqGS:INFI)</t>
  </si>
  <si>
    <t>NasdaqGS:INFI</t>
  </si>
  <si>
    <t>Infinity Pharmaceuticals, Inc., a drug discovery and development company, discovers, develops, and delivers medicines to patients with difficult-to-treat diseases.</t>
  </si>
  <si>
    <t>IQ1208927</t>
  </si>
  <si>
    <t>United States: 165.0 (100.0%)</t>
  </si>
  <si>
    <t>Drug Discovery and Development: 165.0 (100.0%)</t>
  </si>
  <si>
    <t>Lexicon Pharmaceuticals, Inc. (NasdaqGS:LXRX)</t>
  </si>
  <si>
    <t>NasdaqGS:LXRX</t>
  </si>
  <si>
    <t>Lexicon Pharmaceuticals, Inc., a biopharmaceutical company, focuses on the discovery and development of pharmaceutical products for the treatment of human diseases.</t>
  </si>
  <si>
    <t>IQ30781</t>
  </si>
  <si>
    <t>United States: 22.9 (100.0%)</t>
  </si>
  <si>
    <t>Discovery and Development of Pharmaceutical Products: 22.9 (100.0%)</t>
  </si>
  <si>
    <t>Dynavax Technologies Corporation (NasdaqCM:DVAX)</t>
  </si>
  <si>
    <t>NasdaqCM:DVAX</t>
  </si>
  <si>
    <t>Dynavax Technologies Corporation, a clinical-stage biopharmaceutical company, discovers and develops novel vaccines and therapeutics in the United States.</t>
  </si>
  <si>
    <t>IQ423490</t>
  </si>
  <si>
    <t>Germany: .4 (4.0%);
United States: 10.6 (96.0%)</t>
  </si>
  <si>
    <t>Discovery and Development of Biopharmaceutical Products: 11.0 (100.0%)</t>
  </si>
  <si>
    <t>Vital Therapies, Inc. (NasdaqGS:VTL)</t>
  </si>
  <si>
    <t>NasdaqGS:VTL</t>
  </si>
  <si>
    <t>Vital Therapies, Inc., a biotherapeutic company, focuses on developing a cell-based therapy for the treatment of acute liver failure in the United States.</t>
  </si>
  <si>
    <t>IQ7186386</t>
  </si>
  <si>
    <t>Osiris Therapeutics, Inc. (NasdaqGM:OSIR)</t>
  </si>
  <si>
    <t>NasdaqGM:OSIR</t>
  </si>
  <si>
    <t>Osiris Therapeutics, Inc. researches, develops, manufactures, markets, and distributes regenerative medicine products in the United States.</t>
  </si>
  <si>
    <t>IQ3126203</t>
  </si>
  <si>
    <t>United States: 59.9 (100.0%)</t>
  </si>
  <si>
    <t>Biosurgery: 59.9 (100.0%)</t>
  </si>
  <si>
    <t>Geron Corporation (NasdaqGS:GERN)</t>
  </si>
  <si>
    <t>NasdaqGS:GERN</t>
  </si>
  <si>
    <t>Geron Corporation, a clinical stage biopharmaceutical company, focuses on the development of telomerase inhibitor, imetelstat, for treating hematologic myeloid malignancies.</t>
  </si>
  <si>
    <t>IQ215864</t>
  </si>
  <si>
    <t>Discovery and Development of Therapeutic Products for Oncology: 1.2 (100.0%)</t>
  </si>
  <si>
    <t>Eagle Pharmaceuticals Inc. (NasdaqGM:EGRX)</t>
  </si>
  <si>
    <t>NasdaqGM:EGRX</t>
  </si>
  <si>
    <t>Eagle Pharmaceuticals, Inc., a specialty pharmaceutical company, focuses on developing and commercializing injectable products primarily in the critical care and oncology areas in the United States.</t>
  </si>
  <si>
    <t>IQ3474216</t>
  </si>
  <si>
    <t>Developing and Commercializing Injectable Products: 15.7 (100.0%)</t>
  </si>
  <si>
    <t>BioCryst Pharmaceuticals, Inc. (NasdaqGS:BCRX)</t>
  </si>
  <si>
    <t>NasdaqGS:BCRX</t>
  </si>
  <si>
    <t>BioCryst Pharmaceuticals, Inc., a biotechnology company, designs, optimizes, and develops small molecule drugs that block key enzymes involved in the pathogenesis of diseases.</t>
  </si>
  <si>
    <t>IQ25594</t>
  </si>
  <si>
    <t>Designs, Optimizes and Develops Novel Small Molecule Drugs That Block Key Enzymes Involved in The Pathogenesis of Diseases: 13.6 (100.0%)</t>
  </si>
  <si>
    <t>Bellicum Pharmaceuticals, Inc. (NasdaqGM:BLCM)</t>
  </si>
  <si>
    <t>NasdaqGM:BLCM</t>
  </si>
  <si>
    <t>Bellicum Pharmaceuticals, Inc., a clinical stage biopharmaceutical company, focuses on discovering and developing novel cellular immunotherapies for the treatment of hematological cancers, solid tumors, and orphan inherited blood disorders in the United States and internationally.</t>
  </si>
  <si>
    <t>IQ29554867</t>
  </si>
  <si>
    <t>Focused on Discovering and Developing Novel Cellular Immunotherapies for Various Forms of Cancer, Including Both Hematological Cancers and Solid Tumors, as Well as Orphan Inherited Blood Disorders: 1.8 (100.0%)</t>
  </si>
  <si>
    <t>Xencor, Inc. (NasdaqGM:XNCR)</t>
  </si>
  <si>
    <t>NasdaqGM:XNCR</t>
  </si>
  <si>
    <t>Xencor, Inc., a clinical-stage biopharmaceutical company, focuses on discovery and development of engineered monoclonal antibodies to treat severe and life-threatening diseases with unmet medical needs.</t>
  </si>
  <si>
    <t>IQ744102</t>
  </si>
  <si>
    <t>United States: 8.6 (90.5%);
Non-U.S.: .9 (9.5%)</t>
  </si>
  <si>
    <t>Development of Pharmaceutical Products: 9.5 (100.0%)</t>
  </si>
  <si>
    <t>Enanta Pharmaceuticals, Inc. (NasdaqGS:ENTA)</t>
  </si>
  <si>
    <t>NasdaqGS:ENTA</t>
  </si>
  <si>
    <t>Enanta Pharmaceuticals, Inc., a biotechnology company, discovers and develops small molecule drugs for the infectious disease field in the United States.</t>
  </si>
  <si>
    <t>IQ345286</t>
  </si>
  <si>
    <t>United States: 124.3 (100.0%)</t>
  </si>
  <si>
    <t>Discovering and Developing Small Molecule Drugs in The Infectious Disease Field: 124.3 (100.0%)</t>
  </si>
  <si>
    <t>Five Prime Therapeutics, Inc. (NasdaqGS:FPRX)</t>
  </si>
  <si>
    <t>NasdaqGS:FPRX</t>
  </si>
  <si>
    <t>Five Prime Therapeutics, Inc., a clinical-stage biotechnology company, focuses on the discovery and development of protein therapeutics that block cancer and inflammatory disease processes.</t>
  </si>
  <si>
    <t>IQ3366199</t>
  </si>
  <si>
    <t>United States: 19.2 (100.0%)</t>
  </si>
  <si>
    <t>Discovering and Developing Novel Protein Therapeutics: 19.2 (100.0%)</t>
  </si>
  <si>
    <t>Versartis, Inc. (NasdaqGS:VSAR)</t>
  </si>
  <si>
    <t>NasdaqGS:VSAR</t>
  </si>
  <si>
    <t>Versartis, Inc., a development stage company, operates as an endocrine-focused biopharmaceutical company in the United States.</t>
  </si>
  <si>
    <t>IQ59516531</t>
  </si>
  <si>
    <t>Sarepta Therapeutics, Inc. (NasdaqGS:SRPT)</t>
  </si>
  <si>
    <t>NasdaqGS:SRPT</t>
  </si>
  <si>
    <t>Sarepta Therapeutics, Inc., a biopharmaceutical company, focuses on the discovery and development of RNA-based therapeutics for the treatment of rare, infectious, and other diseases.</t>
  </si>
  <si>
    <t>IQ362584</t>
  </si>
  <si>
    <t>United States: 9.8 (100.0%)</t>
  </si>
  <si>
    <t>Development of Pharmaceutical Products: 9.8 (100.0%)</t>
  </si>
  <si>
    <t>Northwest Biotherapeutics, Inc. (NasdaqCM:NWBO)</t>
  </si>
  <si>
    <t>NasdaqCM:NWBO</t>
  </si>
  <si>
    <t>Northwest Biotherapeutics, Inc., a biotechnology company, discovers and develops immunotherapy products to treat cancer in the United States and internationally.</t>
  </si>
  <si>
    <t>IQ1342115</t>
  </si>
  <si>
    <t>United States: 1.5 (100.0%)</t>
  </si>
  <si>
    <t>Discovery and Development of Innovative Immunotherapies for Cancer: 1.5 (100.0%)</t>
  </si>
  <si>
    <t>Invitae Corporation (NYSE:NVTA)</t>
  </si>
  <si>
    <t>NYSE:NVTA</t>
  </si>
  <si>
    <t>Invitae Corporation, a genetic information company, focuses on bringing comprehensive genetic information into mainstream medical practice to enhance the quality of healthcare.</t>
  </si>
  <si>
    <t>IQ222707176</t>
  </si>
  <si>
    <t>Medical Labs &amp; Research: 1.6 (100.0%)</t>
  </si>
  <si>
    <t>Inovio Pharmaceuticals, Inc. (NasdaqGS:INO)</t>
  </si>
  <si>
    <t>NasdaqGS:INO</t>
  </si>
  <si>
    <t>Inovio Pharmaceuticals, Inc., a clinical stage biopharmaceutical company, develops active DNA immunotherapies and vaccines in combination with proprietary electroporation delivery devices to prevent and treat cancers and infectious diseases.</t>
  </si>
  <si>
    <t>IQ28922</t>
  </si>
  <si>
    <t>United States: 10.5 (100.0%)</t>
  </si>
  <si>
    <t>Discovery and Development of a New Generation of Vaccines and Immune Therapies: 10.5 (100.0%)</t>
  </si>
  <si>
    <t>Exelixis, Inc. (NasdaqGS:EXEL)</t>
  </si>
  <si>
    <t>NasdaqGS:EXEL</t>
  </si>
  <si>
    <t>Exelixis, Inc., a biopharmaceutical company, develops and sells small molecule therapies for the treatment of cancer in the United States.</t>
  </si>
  <si>
    <t>IQ28338</t>
  </si>
  <si>
    <t>United States: 25.1 (100.0%)</t>
  </si>
  <si>
    <t>Developing Small Molecule Therapies for The Treatment of Cancer: 25.1 (100.0%)</t>
  </si>
  <si>
    <t>Lion Biotechnologies, Inc. (NasdaqGM:LBIO)</t>
  </si>
  <si>
    <t>NasdaqGM:LBIO</t>
  </si>
  <si>
    <t>Lion Biotechnologies, Inc., a clinical-stage biopharmaceutical company, focuses on developing and commercializing cancer immunotherapy products to harness the power of a patient's immune system to eradicate cancer cells.</t>
  </si>
  <si>
    <t>IQ40424708</t>
  </si>
  <si>
    <t>Celladon Corporation (NasdaqGM:CLDN)</t>
  </si>
  <si>
    <t>NasdaqGM:CLDN</t>
  </si>
  <si>
    <t>Celladon Corporation, a clinical-stage biotechnology company, focuses on developing treatments for heart failure, diabetes, and neurodegenerative diseases.</t>
  </si>
  <si>
    <t>IQ13565068</t>
  </si>
  <si>
    <t>Flexion Therapeutics, Inc. (NasdaqGM:FLXN)</t>
  </si>
  <si>
    <t>NasdaqGM:FLXN</t>
  </si>
  <si>
    <t>Flexion Therapeutics, Inc., a specialty pharmaceutical company, focuses on the development and commercialization of anti-inflammatory and analgesic therapies for the treatment of patients with musculoskeletal conditions.</t>
  </si>
  <si>
    <t>IQ61177529</t>
  </si>
  <si>
    <t>Mirati Therapeutics, Inc. (NasdaqCM:MRTX)</t>
  </si>
  <si>
    <t>NasdaqCM:MRTX</t>
  </si>
  <si>
    <t>Mirati Therapeutics, Inc., a biopharmaceutical company, is engaged in the development and commercialization of therapeutics for cancer and fungal diseases.</t>
  </si>
  <si>
    <t>IQ121270</t>
  </si>
  <si>
    <t>Sorrento Therapeutics, Inc. (NasdaqCM:SRNE)</t>
  </si>
  <si>
    <t>NasdaqCM:SRNE</t>
  </si>
  <si>
    <t>Sorrento Therapeutics, Inc., a biopharmaceutical company, focuses on the discovery, acquisition, development, and commercialization of proprietary drug therapeutics for addressing unmet medical needs in the United States, Europe, and internationally.</t>
  </si>
  <si>
    <t>IQ60048201</t>
  </si>
  <si>
    <t>Paratek Pharmaceuticals, Inc. (NasdaqGM:PRTK)</t>
  </si>
  <si>
    <t>NasdaqGM:PRTK</t>
  </si>
  <si>
    <t>Paratek Pharmaceuticals, Inc., a biopharmaceutical company, focuses on the development and commercialization of medicines to save lives and alleviate suffering.</t>
  </si>
  <si>
    <t>IQ1267824</t>
  </si>
  <si>
    <t>United States: .4 (100.0%)</t>
  </si>
  <si>
    <t>Development and Commercialization of Proprietary Products That Address Important Therapeutic Needs in The Field of Neuroscience: .4 (100.0%)</t>
  </si>
  <si>
    <t>Dicerna Pharmaceuticals, Inc. (NasdaqGS:DRNA)</t>
  </si>
  <si>
    <t>NasdaqGS:DRNA</t>
  </si>
  <si>
    <t>Dicerna Pharmaceuticals, Inc., a biopharmaceutical company, focuses on the discovery and development of treatments for liver diseases and cancers based on a proprietary RNA interference technology platform in the United States and internationally.</t>
  </si>
  <si>
    <t>IQ39280611</t>
  </si>
  <si>
    <t>XOMA Corporation (NasdaqGM:XOMA)</t>
  </si>
  <si>
    <t>NasdaqGM:XOMA</t>
  </si>
  <si>
    <t>XOMA Corporation discovers and develops antibody-based therapeutics in the United States, Europe, and the Asia Pacific.</t>
  </si>
  <si>
    <t>IQ36769</t>
  </si>
  <si>
    <t>United States: 11.8 (62.3%);
Europe: 5.5 (29.2%);
Asia Pacific: 1.6 (8.5%)</t>
  </si>
  <si>
    <t>Discovers and Develops Innovative Antibody Based Therapeutics: 18.9 (100.0%)</t>
  </si>
  <si>
    <t>Heron Therapeutics, Inc. (NasdaqCM:HRTX)</t>
  </si>
  <si>
    <t>NasdaqCM:HRTX</t>
  </si>
  <si>
    <t>Heron Therapeutics, Inc., a biotechnology company, develops products to address unmet medical needs using its proprietary Biochronomer polymer-based drug delivery platform in the United States.</t>
  </si>
  <si>
    <t>IQ24366</t>
  </si>
  <si>
    <t>Synergy Pharmaceuticals, Inc. (NasdaqGS:SGYP)</t>
  </si>
  <si>
    <t>NasdaqGS:SGYP</t>
  </si>
  <si>
    <t>Synergy Pharmaceuticals Inc., a biopharmaceutical company, focuses on the development of drugs to treat gastrointestinal (GI) disorders and diseases.</t>
  </si>
  <si>
    <t>IQ731580</t>
  </si>
  <si>
    <t>BioTime, Inc. (AMEX:BTX)</t>
  </si>
  <si>
    <t>AMEX:BTX</t>
  </si>
  <si>
    <t>BioTime, Inc., a biotechnology company, engages in the research and product development in the field of regenerative medicine.</t>
  </si>
  <si>
    <t>IQ25622</t>
  </si>
  <si>
    <t>Asia: 1.7 (31.6%);
United States: 3.6 (68.4%)</t>
  </si>
  <si>
    <t>Research and Development of Therapeutic Products: 5.2 (100.0%)</t>
  </si>
  <si>
    <t>Immune Design Corp. (NasdaqGM:IMDZ)</t>
  </si>
  <si>
    <t>NasdaqGM:IMDZ</t>
  </si>
  <si>
    <t>Immune Design Corp., a clinical-stage immunotherapy company, focuses on the development of novel immune-based therapies based on its DCVex and GLAAS discovery platforms for cancer and other chronic conditions.</t>
  </si>
  <si>
    <t>IQ46099827</t>
  </si>
  <si>
    <t>United States: 4.7 (100.0%)</t>
  </si>
  <si>
    <t>Biotechnology: 4.7 (100.0%)</t>
  </si>
  <si>
    <t>Idera Pharmaceuticals, Inc. (NasdaqCM:IDRA)</t>
  </si>
  <si>
    <t>NasdaqCM:IDRA</t>
  </si>
  <si>
    <t>Idera Pharmaceuticals, Inc., a clinical-stage biopharmaceutical company, focuses on the discovery, development, and commercialization of novel therapeutics for oncology and rare diseases in the United States.</t>
  </si>
  <si>
    <t>IQ29643</t>
  </si>
  <si>
    <t>Discovering and Developing Novel Therapeutics That Modulate Immune Responses through TLRs: .1 (100.0%)</t>
  </si>
  <si>
    <t>Progenics Pharmaceuticals, Inc. (NasdaqGS:PGNX)</t>
  </si>
  <si>
    <t>NasdaqGS:PGNX</t>
  </si>
  <si>
    <t>Progenics Pharmaceuticals, Inc. develops medicines for oncology in the United States and internationally.</t>
  </si>
  <si>
    <t>IQ373200</t>
  </si>
  <si>
    <t>United States: 44.4 (100.0%)</t>
  </si>
  <si>
    <t>Developing Innovative Medicines for Oncology: 44.4 (100.0%)</t>
  </si>
  <si>
    <t>Cellular Biomedicine Group Inc. (NasdaqCM:CBMG)</t>
  </si>
  <si>
    <t>NasdaqCM:CBMG</t>
  </si>
  <si>
    <t>Cellular Biomedicine Group, Inc., a biomedicine company, develops treatments for cancerous and degenerative diseases in Greater China.</t>
  </si>
  <si>
    <t>IQ224236494</t>
  </si>
  <si>
    <t>Segment Adjustment: 3.9 (93.0%);
Biomedicine: .3 (7.0%)</t>
  </si>
  <si>
    <t>Spectrum Pharmaceuticals, Inc. (NasdaqGS:SPPI)</t>
  </si>
  <si>
    <t>NasdaqGS:SPPI</t>
  </si>
  <si>
    <t>Spectrum Pharmaceuticals, Inc., a biotechnology company, develops and commercializes oncology and hematology drug products.</t>
  </si>
  <si>
    <t>IQ371481</t>
  </si>
  <si>
    <t>United States: 178.0 (95.4%);
Europe: 3.4 (1.8%);
Asia Pacific: 5.2 (2.8%)</t>
  </si>
  <si>
    <t>Developing and Commercializing Oncology and Hematology Drug Products: 186.8 (100.0%)</t>
  </si>
  <si>
    <t>Vanda Pharmaceuticals, Inc. (NasdaqGM:VNDA)</t>
  </si>
  <si>
    <t>NasdaqGM:VNDA</t>
  </si>
  <si>
    <t>Vanda Pharmaceuticals Inc., a biopharmaceutical company, focuses on the development and commercialization of products for the treatment of central nervous system disorders.</t>
  </si>
  <si>
    <t>IQ24545059</t>
  </si>
  <si>
    <t>United States: 50.2 (100.0%)</t>
  </si>
  <si>
    <t>Development and Commercialization of Pharmaceutical Products: 50.2 (100.0%)</t>
  </si>
  <si>
    <t>Arrowhead Research Corp. (NasdaqGS:ARWR)</t>
  </si>
  <si>
    <t>NasdaqGS:ARWR</t>
  </si>
  <si>
    <t>Arrowhead Research Corporation develops novel drugs to treat intractable diseases in the United States.</t>
  </si>
  <si>
    <t>IQ203142</t>
  </si>
  <si>
    <t>United States: .3 (100.0%)</t>
  </si>
  <si>
    <t>Nanotechnology: .3 (100.0%)</t>
  </si>
  <si>
    <t>Verastem, Inc. (NasdaqGM:VSTM)</t>
  </si>
  <si>
    <t>NasdaqGM:VSTM</t>
  </si>
  <si>
    <t>Verastem, Inc., a biopharmaceutical company, focuses on discovering and developing proprietary small molecule drugs targeting cancer stem cells (CSCs).</t>
  </si>
  <si>
    <t>IQ115881768</t>
  </si>
  <si>
    <t>Cellceutix Corporation (OTCPK:CTIX)</t>
  </si>
  <si>
    <t>OTCPK:CTIX</t>
  </si>
  <si>
    <t>Cellceutix Corporation, a clinical stage biopharmaceutical company, focuses on discovering and developing small molecule drugs to treat drug-resistant cancers, psoriasis, autism, and inflammatory diseases.</t>
  </si>
  <si>
    <t>IQ39474978</t>
  </si>
  <si>
    <t>Advaxis, Inc. (NasdaqCM:ADXS)</t>
  </si>
  <si>
    <t>NasdaqCM:ADXS</t>
  </si>
  <si>
    <t>Advaxis, Inc., a clinical stage biotechnology company, focuses on the discovery, development, and commercialization of Lm-LLO cancer immunotherapies in the United States.</t>
  </si>
  <si>
    <t>IQ7924894</t>
  </si>
  <si>
    <t>Immunomedics Inc. (NasdaqGM:IMMU)</t>
  </si>
  <si>
    <t>NasdaqGM:IMMU</t>
  </si>
  <si>
    <t>Immunomedics, Inc., a biopharmaceutical company, focuses on the development of monoclonal antibody-based products for the targeted treatment of cancer, autoimmune, and other diseases in the United States.</t>
  </si>
  <si>
    <t>IQ279328</t>
  </si>
  <si>
    <t>Europe: 3.1 (69.5%);
United States: 1.3 (30.5%)</t>
  </si>
  <si>
    <t>Researching, Developing, Manufacturing and Marketing Biopharmaceutical Products, Particularly Antibody-Based Products for Cancer, Autoimmune and Other Serious Diseases: 4.4 (100.0%)</t>
  </si>
  <si>
    <t>Agenus Inc. (NasdaqCM:AGEN)</t>
  </si>
  <si>
    <t>NasdaqCM:AGEN</t>
  </si>
  <si>
    <t>Agenus Inc., an immunotherapy company, engages in discovering and developing innovative treatments for patients with cancer and other diseases.</t>
  </si>
  <si>
    <t>IQ409956</t>
  </si>
  <si>
    <t>United States: 3.7 (52.5%);
Europe: 3.3 (47.5%)</t>
  </si>
  <si>
    <t>Pharmaceuticals: 7.0 (100.0%)</t>
  </si>
  <si>
    <t>Catalyst Pharmaceutical Partners Inc. (NasdaqCM:CPRX)</t>
  </si>
  <si>
    <t>NasdaqCM:CPRX</t>
  </si>
  <si>
    <t>Catalyst Pharmaceutical Partners, Inc., a development-stage biopharmaceutical company, focuses on the development and commercialization of prescription drugs targeting rare (orphan) neurological diseases and disorders.</t>
  </si>
  <si>
    <t>IQ5103575</t>
  </si>
  <si>
    <t>Pfenex Inc. (AMEX:PFNX)</t>
  </si>
  <si>
    <t>AMEX:PFNX</t>
  </si>
  <si>
    <t>Pfenex Inc., a clinical-stage biotechnology company, develops biosimilar therapeutics.</t>
  </si>
  <si>
    <t>IQ82767498</t>
  </si>
  <si>
    <t>United States: 8.8 (82.5%);
Germany: 1.1 (10.0%);
Non-United States Excluding Germany: .8 (7.5%)</t>
  </si>
  <si>
    <t>Biotechnology: 10.6 (100.0%)</t>
  </si>
  <si>
    <t>Applied Genetic Technologies Corporation (NasdaqGM:AGTC)</t>
  </si>
  <si>
    <t>NasdaqGM:AGTC</t>
  </si>
  <si>
    <t>Applied Genetic Technologies Corporation, a clinical-stage biotechnology company, develops gene therapy products for inherited orphan ophthalmology diseases in the United States.</t>
  </si>
  <si>
    <t>IQ7604030</t>
  </si>
  <si>
    <t>United States: 1.7 (100.0%)</t>
  </si>
  <si>
    <t>Developing Gene Therapy Products: 1.7 (100.0%)</t>
  </si>
  <si>
    <t>CTI BioPharma Corp. (NasdaqCM:CTIC)</t>
  </si>
  <si>
    <t>NasdaqCM:CTIC</t>
  </si>
  <si>
    <t>CTI BioPharma Corp., a biopharmaceutical company, engages in the acquisition, development, and commercialization of novel targeted therapies for blood-related cancers in the United States and internationally.</t>
  </si>
  <si>
    <t>IQ26241</t>
  </si>
  <si>
    <t>Development, Acquisition and Commercialization of Novel Treatments for Cancer: 60.1 (100.0%)</t>
  </si>
  <si>
    <t>T2 Biosystems, Inc. (NasdaqGM:TTOO)</t>
  </si>
  <si>
    <t>NasdaqGM:TTOO</t>
  </si>
  <si>
    <t>T2 Biosystems, Inc., an in vitro diagnostics company, develops diagnostic products and product candidates in the United States.</t>
  </si>
  <si>
    <t>IQ30844795</t>
  </si>
  <si>
    <t>Developing and Launching Commercially Its Diagnostic Products: .1 (100.0%)</t>
  </si>
  <si>
    <t>ChemoCentryx, Inc. (NasdaqGS:CCXI)</t>
  </si>
  <si>
    <t>NasdaqGS:CCXI</t>
  </si>
  <si>
    <t>ChemoCentryx, Inc., a biopharmaceutical company, focuses on the discovery, development, and commercialization of orally-administered therapeutics to treat autoimmune diseases, inflammatory disorders, and cancer in the United States.</t>
  </si>
  <si>
    <t>IQ1001491</t>
  </si>
  <si>
    <t>Calithera Biosciences, Inc. (NasdaqGS:CALA)</t>
  </si>
  <si>
    <t>NasdaqGS:CALA</t>
  </si>
  <si>
    <t>Calithera Biosciences, Inc., a clinical-stage biopharmaceutical company, focuses on discovering and developing small molecule drugs directed against tumor metabolism and tumor immunology targets for the treatment of cancer.</t>
  </si>
  <si>
    <t>IQ109127589</t>
  </si>
  <si>
    <t>Adamas Pharmaceuticals, Inc. (NasdaqGM:ADMS)</t>
  </si>
  <si>
    <t>NasdaqGM:ADMS</t>
  </si>
  <si>
    <t>Adamas Pharmaceuticals, Inc., a specialty pharmaceutical company, focuses on the development and commercialization of therapeutics targeting chronic disorders of the central nervous systems in the United States.</t>
  </si>
  <si>
    <t>IQ49682935</t>
  </si>
  <si>
    <t>Development and Commercialization of Therapeutics Targeting Chronic Disorders of The Central Nervous Systems (CNS): 55.8 (100.0%)</t>
  </si>
  <si>
    <t>Organovo Holdings, Inc. (AMEX:ONVO)</t>
  </si>
  <si>
    <t>AMEX:ONVO</t>
  </si>
  <si>
    <t>Organovo Holdings, Inc., a development-stage company, focuses on developing and commercializing functional human tissues that could be employed in drug discovery and development, biological research, and as therapeutic implants for the treatment of damaged or degenerating tissues and organs.</t>
  </si>
  <si>
    <t>IQ106718277</t>
  </si>
  <si>
    <t>Three-Dimensional (3D) Human Tissues: .4 (100.0%)</t>
  </si>
  <si>
    <t>Rigel Pharmaceuticals, Inc. (NasdaqGS:RIGL)</t>
  </si>
  <si>
    <t>NasdaqGS:RIGL</t>
  </si>
  <si>
    <t>Rigel Pharmaceuticals, Inc., a clinical-stage drug development company, engages in the discovery and development of small-molecule drugs for the treatment of inflammatory and autoimmune diseases, immuno-oncology related diseases, and muscle disorders.</t>
  </si>
  <si>
    <t>IQ33851</t>
  </si>
  <si>
    <t>United States: 8.3 (100.0%)</t>
  </si>
  <si>
    <t>Discovers and Develops Novel, Small-Molecule Drugs: 8.3 (100.0%)</t>
  </si>
  <si>
    <t>Threshold Pharmaceuticals Inc. (NasdaqCM:THLD)</t>
  </si>
  <si>
    <t>NasdaqCM:THLD</t>
  </si>
  <si>
    <t>Threshold Pharmaceuticals, Inc., a biotechnology company, discovers and develops therapeutic agents that target tumor cells for the treatment of patients living with cancer in the United States.</t>
  </si>
  <si>
    <t>IQ3462053</t>
  </si>
  <si>
    <t>United States of America: 14.7 (100.0%)</t>
  </si>
  <si>
    <t>Discovery and Development of Drugs Targeting Tumor Hypoxia, The Low Oxygen Condition Found in Microenvironments of Most Solid Tumors as Well as The Bone Marrows of Some Hematologic Malignancies: 14.7 (100.0%)</t>
  </si>
  <si>
    <t>La Jolla Pharmaceutical Co. (NasdaqCM:LJPC)</t>
  </si>
  <si>
    <t>NasdaqCM:LJPC</t>
  </si>
  <si>
    <t>La Jolla Pharmaceutical Company, a biopharmaceutical company, focuses on the discovery, development, and commercialization of therapeutics for chronic organ failure and cancer.</t>
  </si>
  <si>
    <t>IQ30632</t>
  </si>
  <si>
    <t>Concert Pharmaceuticals, Inc. (NasdaqGM:CNCE)</t>
  </si>
  <si>
    <t>NasdaqGM:CNCE</t>
  </si>
  <si>
    <t>Concert Pharmaceuticals, Inc., a clinical stage biopharmaceutical company, discovers and develops small molecule drugs for central nervous system disorders, genetic diseases, renal disease, inflammatory disease, and cancer.</t>
  </si>
  <si>
    <t>IQ27978054</t>
  </si>
  <si>
    <t>United States: 8.6 (100.0%)</t>
  </si>
  <si>
    <t>Biotechnology: 8.6 (100.0%)</t>
  </si>
  <si>
    <t>Genocea Biosciences, Inc. (NasdaqGM:GNCA)</t>
  </si>
  <si>
    <t>NasdaqGM:GNCA</t>
  </si>
  <si>
    <t>Genocea Biosciences, Inc., a biopharmaceutical company, discovers and develops novel vaccines and immunotherapies to treat infectious diseases.</t>
  </si>
  <si>
    <t>IQ31231172</t>
  </si>
  <si>
    <t>Developing and Commercializing Vaccines: .3 (100.0%)</t>
  </si>
  <si>
    <t>Cytokinetics, Incorporated (NasdaqCM:CYTK)</t>
  </si>
  <si>
    <t>NasdaqCM:CYTK</t>
  </si>
  <si>
    <t>Cytokinetics, Incorporated, a clinical stage biopharmaceutical company, focuses on the discovery and development of novel small molecule therapeutics that modulate muscle function for the treatment of serious diseases and medical conditions.</t>
  </si>
  <si>
    <t>IQ27315</t>
  </si>
  <si>
    <t>United States: 46.9 (100.0%)</t>
  </si>
  <si>
    <t>Discovery and Development of Novel Small Molecule Therapeutics: 46.9 (100.0%)</t>
  </si>
  <si>
    <t>Curis, Inc. (NasdaqGM:CRIS)</t>
  </si>
  <si>
    <t>NasdaqGM:CRIS</t>
  </si>
  <si>
    <t>Curis, Inc., a biotechnology company, engages in the discovery and development of drug candidates for the treatment of human cancers.</t>
  </si>
  <si>
    <t>IQ27159</t>
  </si>
  <si>
    <t>Discovery and Development of Innovative Drug Candidates for The Treatment of Human Cancers: 9.8 (100.0%)</t>
  </si>
  <si>
    <t>Trevena, Inc. (NasdaqGS:TRVN)</t>
  </si>
  <si>
    <t>NasdaqGS:TRVN</t>
  </si>
  <si>
    <t>Trevena, Inc., a clinical stage biopharmaceutical company, discovers, develops, and intends to commercialize therapeutics for G protein coupled receptors.</t>
  </si>
  <si>
    <t>IQ41390678</t>
  </si>
  <si>
    <t>Tokai Pharmaceuticals, Inc. (NasdaqGM:TKAI)</t>
  </si>
  <si>
    <t>NasdaqGM:TKAI</t>
  </si>
  <si>
    <t>Tokai Pharmaceuticals, Inc., a clinical-stage biopharmaceutical company, focuses on developing novel proprietary therapies for the treatment of prostate cancer and other hormonally-driven diseases in the United States.</t>
  </si>
  <si>
    <t>IQ21766682</t>
  </si>
  <si>
    <t>Stemline Therapeutics, Inc. (NasdaqCM:STML)</t>
  </si>
  <si>
    <t>NasdaqCM:STML</t>
  </si>
  <si>
    <t>Stemline Therapeutics, Inc., a clinical stage biopharmaceutical company, focuses on the discovery, acquisition, development, and commercialization of proprietary therapeutics for cancer stem cells and bulk tumors in the United States.</t>
  </si>
  <si>
    <t>IQ10332207</t>
  </si>
  <si>
    <t>Discovering, Acquiring, Developing and Commercializing Proprietary Therapeutics: .3 (100.0%)</t>
  </si>
  <si>
    <t>Peregrine Pharmaceuticals, Inc. (NasdaqCM:PPHM)</t>
  </si>
  <si>
    <t>NasdaqCM:PPHM</t>
  </si>
  <si>
    <t>Peregrine Pharmaceuticals, Inc., a biopharmaceutical company, is engaged in the research and development of novel monoclonal antibodies for the treatment and diagnosis of cancer in the United States.</t>
  </si>
  <si>
    <t>IQ189510</t>
  </si>
  <si>
    <t>Contract Manufacturing Services: 23.9 (99.8%);
Products in Research and Development: .0 (.2%)</t>
  </si>
  <si>
    <t>Ardelyx, Inc. (NasdaqGM:ARDX)</t>
  </si>
  <si>
    <t>NasdaqGM:ARDX</t>
  </si>
  <si>
    <t>Ardelyx, Inc. discovers, develops, and commercializes minimally-systemic small molecule therapeutics for the gastrointestinal (GI) tract to treat cardio-renal, GI, and metabolic diseases.</t>
  </si>
  <si>
    <t>IQ58915635</t>
  </si>
  <si>
    <t>United States: 31.6 (100.0%)</t>
  </si>
  <si>
    <t>Development of Biopharmaceutical Products: 31.6 (100.0%)</t>
  </si>
  <si>
    <t>BioSpecifics Technologies Corp. (NasdaqGM:BSTC)</t>
  </si>
  <si>
    <t>NasdaqGM:BSTC</t>
  </si>
  <si>
    <t>BioSpecifics Technologies Corp., a biopharmaceutical company, engages in the development of an injectable collagenase clostridium histolyticum for multiple indications in the United States.</t>
  </si>
  <si>
    <t>IQ352160</t>
  </si>
  <si>
    <t>United States: 14.1 (100.0%)</t>
  </si>
  <si>
    <t>Pharmaceuticals: 14.1 (100.0%)</t>
  </si>
  <si>
    <t>Navidea Biopharmaceuticals, Inc (AMEX:NAVB)</t>
  </si>
  <si>
    <t>AMEX:NAVB</t>
  </si>
  <si>
    <t>Navidea Biopharmaceuticals, Inc., a precision medicine company, focuses on the development and commercialization of precision diagnostics, therapeutics, and radiopharmaceutical agents.</t>
  </si>
  <si>
    <t>IQ326954</t>
  </si>
  <si>
    <t>Radiopharmaceutical Products Under Development: 6.3 (100.0%)</t>
  </si>
  <si>
    <t>Synta Pharmaceuticals Corp. (NasdaqGM:SNTA)</t>
  </si>
  <si>
    <t>NasdaqGM:SNTA</t>
  </si>
  <si>
    <t>Synta Pharmaceuticals Corp., a biopharmaceutical company, focuses on the research, development, and commercialization of novel oncology medicines for cancer patients.</t>
  </si>
  <si>
    <t>IQ3609766</t>
  </si>
  <si>
    <t>Vitae Pharmaceuticals, Inc. (NasdaqGM:VTAE)</t>
  </si>
  <si>
    <t>NasdaqGM:VTAE</t>
  </si>
  <si>
    <t>Vitae Pharmaceuticals, Inc. focuses on discovering and developing drugs for various diseases.</t>
  </si>
  <si>
    <t>IQ2706719</t>
  </si>
  <si>
    <t>United States: 23.7 (100.0%)</t>
  </si>
  <si>
    <t>Discovering and Developing Novel, Small Molecule Drugs for Diseases: 23.7 (100.0%)</t>
  </si>
  <si>
    <t>Asterias Biotherapeutics, Inc. (AMEX:AST)</t>
  </si>
  <si>
    <t>AMEX:AST</t>
  </si>
  <si>
    <t>Asterias Biotherapeutics, Inc., a biotechnology company, focuses on the development of therapeutic products to treat neurology, oncology, cardiology, metabolic diseases, ophthalmology, orthopedics, and blood and vascular diseases.</t>
  </si>
  <si>
    <t>IQ234501591</t>
  </si>
  <si>
    <t>Biotechnology: 1.2 (100.0%)</t>
  </si>
  <si>
    <t>Athersys, Inc. (NasdaqCM:ATHX)</t>
  </si>
  <si>
    <t>NasdaqCM:ATHX</t>
  </si>
  <si>
    <t>Athersys, Inc., a biotechnology company, focuses on the research and development activities in the field of regenerative medicine.</t>
  </si>
  <si>
    <t>IQ25192</t>
  </si>
  <si>
    <t>United States: 1.6 (100.0%)</t>
  </si>
  <si>
    <t>Regenerative Medicine: 1.6 (100.0%)</t>
  </si>
  <si>
    <t>Cara Therapeutics Inc. (NasdaqGM:CARA)</t>
  </si>
  <si>
    <t>NasdaqGM:CARA</t>
  </si>
  <si>
    <t>Cara Therapeutics, Inc., a clinical-stage biopharmaceutical company, focuses on developing and commercializing chemical entities designed to alleviate pain by selectively targeting kappa opioid receptors.</t>
  </si>
  <si>
    <t>IQ23340079</t>
  </si>
  <si>
    <t>Discovery and Development of Novel Therapeutics to Treat Serious Medical Conditions, Including Pain and Pruritus: 3.2 (100.0%)</t>
  </si>
  <si>
    <t>Ignyta, Inc. (NasdaqCM:RXDX)</t>
  </si>
  <si>
    <t>NasdaqCM:RXDX</t>
  </si>
  <si>
    <t>Ignyta, Inc., a precision oncology biotechnology company, engages in discovering or acquiring, developing, and commercializing new drugs for cancer patients.</t>
  </si>
  <si>
    <t>IQ141760514</t>
  </si>
  <si>
    <t>Biotechnology (Startups): .2 (100.0%)</t>
  </si>
  <si>
    <t>EPIRUS Biopharmaceuticals, Inc. (NasdaqCM:EPRS)</t>
  </si>
  <si>
    <t>NasdaqCM:EPRS</t>
  </si>
  <si>
    <t>EPIRUS Biopharmaceuticals, Inc., a commercial-stage biotechnology company, develops, manufactures, and commercializes biosimilar therapeutics worldwide.</t>
  </si>
  <si>
    <t>IQ127289092</t>
  </si>
  <si>
    <t>Development and Commercialization of Biosimilar Monoclonal Antibodies for Emerging Markets: .0 (100.0%)</t>
  </si>
  <si>
    <t>Ocata Therapeutics, Inc. (NasdaqGM:OCAT)</t>
  </si>
  <si>
    <t>NasdaqGM:OCAT</t>
  </si>
  <si>
    <t>Ocata Therapeutics, Inc., a clinical stage biotechnology company, develops and commercializes regenerative ophthalmology therapeutics in the United States.</t>
  </si>
  <si>
    <t>IQ3434256</t>
  </si>
  <si>
    <t>Human Embryonic and Adult Stem Cell Technology: .2 (100.0%)</t>
  </si>
  <si>
    <t>Akebia Therapeutics, Inc. (NasdaqGM:AKBA)</t>
  </si>
  <si>
    <t>NasdaqGM:AKBA</t>
  </si>
  <si>
    <t>Akebia Therapeutics, Inc., a biopharmaceutical company, focuses on the development and commercialization of proprietary therapeutics based on hypoxia inducible factor (HIF) biology for patients with kidney disease.</t>
  </si>
  <si>
    <t>IQ36644983</t>
  </si>
  <si>
    <t>Medgenics, Inc. (AMEX:MDGN)</t>
  </si>
  <si>
    <t>AMEX:MDGN</t>
  </si>
  <si>
    <t>Medgenics, Inc., a medical technology and therapeutics company, is engaged in the research and development of products in the field of biotechnology and associated medical equipment in the United States.</t>
  </si>
  <si>
    <t>IQ796172</t>
  </si>
  <si>
    <t>Galena Biopharma, Inc. (NasdaqCM:GALE)</t>
  </si>
  <si>
    <t>NasdaqCM:GALE</t>
  </si>
  <si>
    <t>Galena Biopharma, Inc., a biopharmaceutical company, focuses on developing and commercializing oncology therapeutics that address major unmet medical needs across cancer care.</t>
  </si>
  <si>
    <t>IQ31100507</t>
  </si>
  <si>
    <t>United States: 9.3 (100.0%)</t>
  </si>
  <si>
    <t>Developing and Commercializing Pharmaceutical Products: 9.3 (100.0%)</t>
  </si>
  <si>
    <t>Loxo Oncology, Inc. (NasdaqGM:LOXO)</t>
  </si>
  <si>
    <t>NasdaqGM:LOXO</t>
  </si>
  <si>
    <t>Loxo Oncology, Inc., a development-stage company, develops targeted small molecule therapeutics for the treatment of cancer in genetically defined patient populations.</t>
  </si>
  <si>
    <t>IQ242747766</t>
  </si>
  <si>
    <t>Cerulean Pharma Inc. (NasdaqGM:CERU)</t>
  </si>
  <si>
    <t>NasdaqGM:CERU</t>
  </si>
  <si>
    <t>Cerulean Pharma Inc., a clinical-stage company, develops nanopharmaceutical product candidates in the areas of oncology and other diseases in the United States.</t>
  </si>
  <si>
    <t>IQ34534237</t>
  </si>
  <si>
    <t>United States of America: .1 (100.0%)</t>
  </si>
  <si>
    <t>Develop Novel, Nanotechnology-Based Therapeutics in The Areas of Oncology and Other Diseases: .1 (100.0%)</t>
  </si>
  <si>
    <t>Proteon Therapeutics Inc (NasdaqGM:PRTO)</t>
  </si>
  <si>
    <t>NasdaqGM:PRTO</t>
  </si>
  <si>
    <t>Proteon Therapeutics, Inc., a late-stage biopharmaceutical company, focuses on the development of pharmaceuticals to address the needs of patients with renal and vascular diseases.</t>
  </si>
  <si>
    <t>IQ26536980</t>
  </si>
  <si>
    <t>United States: 2.9 (100.0%)</t>
  </si>
  <si>
    <t>Developing and Commercializing Products for the Treatment of Renal and Vascular Disease: 2.9 (100.0%)</t>
  </si>
  <si>
    <t>CorMedix, Inc. (AMEX:CRMD)</t>
  </si>
  <si>
    <t>AMEX:CRMD</t>
  </si>
  <si>
    <t>CorMedix Inc., a pharmaceutical company, intends to in-license, develop, and commercialize therapeutic products for the prevention and treatment of cardiac, renal, and infectious diseases.</t>
  </si>
  <si>
    <t>IQ79611048</t>
  </si>
  <si>
    <t>United States: .0 (2.1%);
Germany: .2 (97.9%)</t>
  </si>
  <si>
    <t>CytRx Corporation (NasdaqCM:CYTR)</t>
  </si>
  <si>
    <t>NasdaqCM:CYTR</t>
  </si>
  <si>
    <t>CytRx Corporation operates as a biopharmaceutical research and development company specializing in oncology.</t>
  </si>
  <si>
    <t>IQ265412</t>
  </si>
  <si>
    <t>Biopharmaceutical Research and Development Company Specializing in Oncology: .1 (100.0%)</t>
  </si>
  <si>
    <t>Neuralstem, Inc. (AMEX:CUR)</t>
  </si>
  <si>
    <t>AMEX:CUR</t>
  </si>
  <si>
    <t>Neuralstem, Inc., a biopharmaceutical company, focuses on the development and commercialization of regenerative medicine treatments based on its human neuronal stem cells and small molecule compounds.</t>
  </si>
  <si>
    <t>IQ7728881</t>
  </si>
  <si>
    <t>United States: .0 (100.0%)</t>
  </si>
  <si>
    <t>Development and Commercialization of Regenerative Medicine Treatments Based on Our Human Neuronal Stem Cells and Our Small Molecule Compounds: .0 (100.0%)</t>
  </si>
  <si>
    <t>Argos Therapeutics, Inc. (NasdaqGM:ARGS)</t>
  </si>
  <si>
    <t>NasdaqGM:ARGS</t>
  </si>
  <si>
    <t>Argos Therapeutics, Inc., a biopharmaceutical company, focuses on the development and commercialization of personalized immunotherapies for the treatment of cancer and infectious diseases.</t>
  </si>
  <si>
    <t>IQ31407</t>
  </si>
  <si>
    <t>North America: 2.4 (100.0%)</t>
  </si>
  <si>
    <t>Biopharmaceutical: 2.4 (100.0%)</t>
  </si>
  <si>
    <t>TRACON Pharmaceuticals, Inc. (NasdaqGM:TCON)</t>
  </si>
  <si>
    <t>NasdaqGM:TCON</t>
  </si>
  <si>
    <t>TRACON Pharmaceuticals, Inc., a clinical stage biopharmaceutical company, focuses on the development and commercialization of novel targeted therapeutics for cancer, age-related macular degeneration, and fibrotic diseases.</t>
  </si>
  <si>
    <t>IQ33915710</t>
  </si>
  <si>
    <t>Development and Commercialization of Novel Targeted Therapeutics for Cancer, Age-Related Macular Degeneration (AMD) and Fibrotic Diseases: 3.6 (100.0%)</t>
  </si>
  <si>
    <t>TrovaGene, Inc. (NasdaqCM:TROV)</t>
  </si>
  <si>
    <t>NasdaqCM:TROV</t>
  </si>
  <si>
    <t>Trovagene, Inc., a molecular diagnostic company, focuses on the development and commercialization of proprietary urine-based cell-free molecular diagnostic technology for use in disease detection and monitoring across various medical disciplines.</t>
  </si>
  <si>
    <t>IQ10959548</t>
  </si>
  <si>
    <t>Development and Marketing of Urine-Based Nucleic Acid Tests for Patient/Disease Screening and Monitoring: .3 (100.0%)</t>
  </si>
  <si>
    <t>Oncothyreon Inc (NasdaqGS:ONTY)</t>
  </si>
  <si>
    <t>NasdaqGS:ONTY</t>
  </si>
  <si>
    <t>Oncothyreon Inc, a clinical-stage biopharmaceutical company, develops therapeutic products for the treatment of cancer.</t>
  </si>
  <si>
    <t>IQ25611</t>
  </si>
  <si>
    <t>Synthetic Biologics Inc. (AMEX:SYN)</t>
  </si>
  <si>
    <t>AMEX:SYN</t>
  </si>
  <si>
    <t>Synthetics Biologics, Inc., a biotechnology company, focuses on development of novel anti-infective biologics and drug candidates targeting specific pathogens that cause serious infections and other diseases.</t>
  </si>
  <si>
    <t>IQ24424557</t>
  </si>
  <si>
    <t>Fibrocell Science, Inc. (NasdaqCM:FCSC)</t>
  </si>
  <si>
    <t>NasdaqCM:FCSC</t>
  </si>
  <si>
    <t>Fibrocell Science, Inc., an autologous cell therapy company, focuses on developing treatments for skin and connective tissue diseases with unmet medical needs.</t>
  </si>
  <si>
    <t>IQ1517644</t>
  </si>
  <si>
    <t>Fibrocell Therapy: .2 (100.0%)</t>
  </si>
  <si>
    <t>Sunesis Pharmaceuticals, Inc. (NasdaqCM:SNSS)</t>
  </si>
  <si>
    <t>NasdaqCM:SNSS</t>
  </si>
  <si>
    <t>Sunesis Pharmaceuticals, Inc., a biopharmaceutical company, focuses on the development and commercialization of oncology therapeutics for the treatment of solid and hematologic cancers.</t>
  </si>
  <si>
    <t>IQ34916</t>
  </si>
  <si>
    <t>Development and Commercialization of New Oncology Therapeutics for The Potential Treatment of Solid and Hematologic Cancers: 5.7 (100.0%)</t>
  </si>
  <si>
    <t>Eleven Biotherapeutics, Inc. (NasdaqGM:EBIO)</t>
  </si>
  <si>
    <t>NasdaqGM:EBIO</t>
  </si>
  <si>
    <t>Eleven Biotherapeutics, Inc., a clinical-stage biopharmaceutical company, engages in the discovery and development of protein therapeutics to treat eye diseases primarily in the United States.</t>
  </si>
  <si>
    <t>IQ98346040</t>
  </si>
  <si>
    <t>United States: 2.2 (100.0%)</t>
  </si>
  <si>
    <t>Biotechnology (Startups): 2.2 (100.0%)</t>
  </si>
  <si>
    <t>Coronado Biosciences, Inc. (NasdaqCM:CNDO)</t>
  </si>
  <si>
    <t>NasdaqCM:CNDO</t>
  </si>
  <si>
    <t>Coronado Biosciences, Inc., a biopharmaceutical company, develops novel immunotherapy agents for the treatment of autoimmune diseases and cancer.</t>
  </si>
  <si>
    <t>IQ61731337</t>
  </si>
  <si>
    <t>Protalex Inc. (OTCPK:PRTX)</t>
  </si>
  <si>
    <t>OTCPK:PRTX</t>
  </si>
  <si>
    <t>Protalex, Inc., a clinical-stage biopharmaceutical company, focuses on the development of biopharmaceutical drugs for treating autoimmune inflammatory diseases in the United States.</t>
  </si>
  <si>
    <t>IQ2387973</t>
  </si>
  <si>
    <t>0.18</t>
  </si>
  <si>
    <t>GlycoMimetics, Inc. (NasdaqGM:GLYC)</t>
  </si>
  <si>
    <t>NasdaqGM:GLYC</t>
  </si>
  <si>
    <t>GlycoMimetics, Inc., a clinical stage biotechnology company, focuses on the discovery and development of glycomimetic drugs to address unmet medical needs resulting from diseases in the United States.</t>
  </si>
  <si>
    <t>IQ5703481</t>
  </si>
  <si>
    <t>United States: 15.0 (100.0%)</t>
  </si>
  <si>
    <t>Identification and Development of Glycomimetic Compounds: 15.0 (100.0%)</t>
  </si>
  <si>
    <t>Capricor Therapeutics, Inc. (NasdaqCM:CAPR)</t>
  </si>
  <si>
    <t>NasdaqCM:CAPR</t>
  </si>
  <si>
    <t>Capricor Therapeutics, Inc., a biotechnology company, is focused on the development of novel therapeutics to prevent and treat cardiovascular diseases.</t>
  </si>
  <si>
    <t>IQ29535381</t>
  </si>
  <si>
    <t>United States: 4.8 (100.0%)</t>
  </si>
  <si>
    <t>Research and Development of Innovative Products for The Treatment of Cardiovascular Diseases: 4.8 (100.0%)</t>
  </si>
  <si>
    <t>Kindred Biosciences, Inc. (NasdaqCM:KIN)</t>
  </si>
  <si>
    <t>NasdaqCM:KIN</t>
  </si>
  <si>
    <t>Kindred Biosciences, Inc., a development stage biopharmaceutical company, focuses on the development of therapies for pets.</t>
  </si>
  <si>
    <t>IQ224401923</t>
  </si>
  <si>
    <t>ArQule Inc. (NasdaqGM:ARQL)</t>
  </si>
  <si>
    <t>NasdaqGM:ARQL</t>
  </si>
  <si>
    <t>ArQule, Inc., a clinical-stage biotechnology company, researches and develops cancer therapeutics.</t>
  </si>
  <si>
    <t>IQ25078</t>
  </si>
  <si>
    <t>United States: 11.3 (100.0%)</t>
  </si>
  <si>
    <t>Research and Development of Innovative Cancer Therapeutics: 11.3 (100.0%)</t>
  </si>
  <si>
    <t>NanoViricides, Inc. (AMEX:NNVC)</t>
  </si>
  <si>
    <t>AMEX:NNVC</t>
  </si>
  <si>
    <t>NanoViricides, Inc., a nano-biopharmaceutical company, discovers, develops, and commercializes therapeutics for the treatment of viral infections.</t>
  </si>
  <si>
    <t>IQ22594191</t>
  </si>
  <si>
    <t>Rexahn Pharmaceuticals, Inc. (AMEX:RNN)</t>
  </si>
  <si>
    <t>AMEX:RNN</t>
  </si>
  <si>
    <t>Rexahn Pharmaceuticals, Inc., a clinical stage biopharmaceutical company, develops therapeutics for the treatment of cancer.</t>
  </si>
  <si>
    <t>IQ21829412</t>
  </si>
  <si>
    <t>Minerva Neurosciences, Inc. (NasdaqGM:NERV)</t>
  </si>
  <si>
    <t>NasdaqGM:NERV</t>
  </si>
  <si>
    <t>Minerva Neurosciences, Inc., a development stage biopharmaceutical company, focuses on the development and commercialization of a portfolio of product candidates for the treatment of central nervous system diseases.</t>
  </si>
  <si>
    <t>IQ261133065</t>
  </si>
  <si>
    <t>Cytori Therapeutics, Inc. (NasdaqGM:CYTX)</t>
  </si>
  <si>
    <t>NasdaqGM:CYTX</t>
  </si>
  <si>
    <t>Cytori Therapeutics, Inc., a biotechnology company, develops cell therapeutics for specific diseases and medical conditions.</t>
  </si>
  <si>
    <t>IQ264193</t>
  </si>
  <si>
    <t>North America: .9 (18.0%);
Japan: 3.1 (61.9%);
Europe: .5 (10.2%);
Other Countries: .5 (9.8%)</t>
  </si>
  <si>
    <t>Regenerative Cell Technology: 7.6 (100.0%)</t>
  </si>
  <si>
    <t>Histogenics Corporation (NasdaqGM:HSGX)</t>
  </si>
  <si>
    <t>NasdaqGM:HSGX</t>
  </si>
  <si>
    <t>Histogenics Corporation focuses on developing and commercializing regenerative medicines to treat musculoskeletal conditions.</t>
  </si>
  <si>
    <t>IQ26670236</t>
  </si>
  <si>
    <t>Vaccinogen, Inc. (OTCPK:VGEN)</t>
  </si>
  <si>
    <t>OTCPK:VGEN</t>
  </si>
  <si>
    <t>Vaccinogen Inc., a biotechnology company, focuses on the development and commercialization of cancer vaccines and immunotherapeutic products for cancers and infectious diseases.</t>
  </si>
  <si>
    <t>IQ50885665</t>
  </si>
  <si>
    <t>Cellular Dynamics International, Inc. (NasdaqGM:ICEL)</t>
  </si>
  <si>
    <t>NasdaqGM:ICEL</t>
  </si>
  <si>
    <t>Cellular Dynamics International, Inc. develops and manufactures human cells in the United States, Europe, Japan, and internationally.</t>
  </si>
  <si>
    <t>IQ21881019</t>
  </si>
  <si>
    <t>United States of America: 11.2 (67.0%);
Europe: 4.7 (28.0%);
Japan: .7 (4.0%);
Other: .2 (1.0%)</t>
  </si>
  <si>
    <t>Biotechnology: 16.7 (100.0%)</t>
  </si>
  <si>
    <t>Anthera Pharmaceuticals, Inc. (NasdaqGM:ANTH)</t>
  </si>
  <si>
    <t>NasdaqGM:ANTH</t>
  </si>
  <si>
    <t>Anthera Pharmaceuticals, Inc., a biopharmaceutical company, focuses on developing and commercializing medicines for patients with unmet medical needs.</t>
  </si>
  <si>
    <t>IQ20805580</t>
  </si>
  <si>
    <t>Conatus Pharmaceuticals Inc. (NasdaqGM:CNAT)</t>
  </si>
  <si>
    <t>NasdaqGM:CNAT</t>
  </si>
  <si>
    <t>Conatus Pharmaceuticals Inc., a biotechnology company, focuses on the development and commercialization of novel medicines to treat liver diseases in the United States.</t>
  </si>
  <si>
    <t>IQ30828389</t>
  </si>
  <si>
    <t>BIND Therapeutics, Inc. (NasdaqGS:BIND)</t>
  </si>
  <si>
    <t>NasdaqGS:BIND</t>
  </si>
  <si>
    <t>BIND Therapeutics, Inc., a clinical-stage nanomedicine platform company, develops various targeted and programmable therapeutics.</t>
  </si>
  <si>
    <t>IQ32534476</t>
  </si>
  <si>
    <t>United States: 9.7 (93.1%);
Russia: .7 (6.9%)</t>
  </si>
  <si>
    <t>Developing Accurins, Our Novel Targeted and Programmable Therapeutics: 10.4 (100.0%)</t>
  </si>
  <si>
    <t>Neostem, Inc. (NasdaqCM:NBS)</t>
  </si>
  <si>
    <t>NasdaqCM:NBS</t>
  </si>
  <si>
    <t>NeoStem, Inc., a clinical-stage biopharmaceutical company, develops cell based therapeutics in the United States.</t>
  </si>
  <si>
    <t>IQ338272</t>
  </si>
  <si>
    <t>United States: 17.9 (100.0%)</t>
  </si>
  <si>
    <t>Cell Therapy: 17.9 (100.0%)</t>
  </si>
  <si>
    <t>SIGA Technologies, Inc. (OTCPK:SIGA.Q)</t>
  </si>
  <si>
    <t>OTCPK:SIGA.Q</t>
  </si>
  <si>
    <t>SIGA Technologies, Inc. engages in the development and commercialization of pharmaceutical solutions for serious unmet medical needs and bio-threats in the United States.</t>
  </si>
  <si>
    <t>IQ370941</t>
  </si>
  <si>
    <t>United States: 3.1 (100.0%)</t>
  </si>
  <si>
    <t>Development and Commercialization of Solutions for Serious Unmet Medical Needs and Biothreats: 3.1 (100.0%)</t>
  </si>
  <si>
    <t>Neothetics, Inc. (NasdaqGM:NEOT)</t>
  </si>
  <si>
    <t>NasdaqGM:NEOT</t>
  </si>
  <si>
    <t>Neothetics, Inc., a clinical-stage specialty pharmaceutical company, engages in developing therapeutics for the aesthetic market.</t>
  </si>
  <si>
    <t>IQ54505568</t>
  </si>
  <si>
    <t>PharmAthene, Inc. (AMEX:PIP)</t>
  </si>
  <si>
    <t>AMEX:PIP</t>
  </si>
  <si>
    <t>PharmAthene, Inc., a biodefense company, develops and commercializes medical countermeasures against biological and chemical threats in the United States.</t>
  </si>
  <si>
    <t>IQ6813000</t>
  </si>
  <si>
    <t>United States: 10.2 (100.0%)</t>
  </si>
  <si>
    <t>Development of next Generation Medical Counter Measures against Biological and Chemical Threats: 10.2 (100.0%)</t>
  </si>
  <si>
    <t>Targacept, Inc. (NasdaqGS:TRGT)</t>
  </si>
  <si>
    <t>NasdaqGS:TRGT</t>
  </si>
  <si>
    <t>Targacept, Inc., a biopharmaceutical company, engages in the development of neuronal nicotinic receptors (NNR) therapeutics for the treatment of nervous system and gastrointestinal/genitourinary diseases and disorders.</t>
  </si>
  <si>
    <t>IQ419298</t>
  </si>
  <si>
    <t>Development of Novel NNR Therapeutics: .3 (100.0%)</t>
  </si>
  <si>
    <t>TetraLogic Pharmaceuticals Corporation (NasdaqGM:TLOG)</t>
  </si>
  <si>
    <t>NasdaqGM:TLOG</t>
  </si>
  <si>
    <t>TetraLogic Pharmaceuticals Corporation, a clinical-stage biopharmaceutical company, focuses on discovering and developing small molecule therapeutics in oncology and infectious diseases.</t>
  </si>
  <si>
    <t>IQ10579215</t>
  </si>
  <si>
    <t>Fate Therapeutics, Inc. (NasdaqGM:FATE)</t>
  </si>
  <si>
    <t>NasdaqGM:FATE</t>
  </si>
  <si>
    <t>Fate Therapeutics, Inc., a clinical-stage biopharmaceutical company, discovers and develops pharmacologic modulators of adult stem cells to treat orphan diseases.</t>
  </si>
  <si>
    <t>IQ39268712</t>
  </si>
  <si>
    <t>GTX Inc. (NasdaqCM:GTXI)</t>
  </si>
  <si>
    <t>NasdaqCM:GTXI</t>
  </si>
  <si>
    <t>GTx, Inc., a biopharmaceutical company, is engaged in the discovery, development, and commercialization of small molecules for the treatment of cancer, cancer supportive care, and other serious medical conditions.</t>
  </si>
  <si>
    <t>IQ3743797</t>
  </si>
  <si>
    <t>Discovery Laboratories Inc. (NasdaqCM:DSCO)</t>
  </si>
  <si>
    <t>NasdaqCM:DSCO</t>
  </si>
  <si>
    <t>Discovery Laboratories, Inc., a specialty biotechnology company, focuses on developing products for critical-care patients with respiratory disease and improving care in pulmonary medicine.</t>
  </si>
  <si>
    <t>IQ27638</t>
  </si>
  <si>
    <t>United States: 2.8 (100.0%)</t>
  </si>
  <si>
    <t>Surfactant Replacement Therapies: 2.8 (100.0%)</t>
  </si>
  <si>
    <t>ContraFect Corporation (NasdaqCM:CFRX)</t>
  </si>
  <si>
    <t>NasdaqCM:CFRX</t>
  </si>
  <si>
    <t>ContraFect Corporation, a development stage biotechnology company, focuses on discovering and developing therapeutic protein and antibody products for life-threatening and drug-resistant infectious diseases in the United States.</t>
  </si>
  <si>
    <t>IQ112206719</t>
  </si>
  <si>
    <t>Tonix Pharmaceuticals Holding Corp (NasdaqGM:TNXP)</t>
  </si>
  <si>
    <t>NasdaqGM:TNXP</t>
  </si>
  <si>
    <t>Tonix Pharmaceuticals Holding Corp., a clinical-stage pharmaceutical company, focuses on the identification and development of pharmaceutical products for the disorders of central nervous system in the United States.</t>
  </si>
  <si>
    <t>IQ112008811</t>
  </si>
  <si>
    <t>PharmaCyte Biotech, Inc. (OTCPK:PMCB)</t>
  </si>
  <si>
    <t>OTCPK:PMCB</t>
  </si>
  <si>
    <t>PharmaCyte Biotech, Inc., a clinical stage biotechnology company, focuses on developing and commercializing treatments for cancer and diabetes based upon a proprietary cellulose-based live cell encapsulation technology, known as Cell-in-a-Box.</t>
  </si>
  <si>
    <t>IQ3563709</t>
  </si>
  <si>
    <t>ADMA Biologics, Inc. (NasdaqCM:ADMA)</t>
  </si>
  <si>
    <t>NasdaqCM:ADMA</t>
  </si>
  <si>
    <t>ADMA Biologics, Inc., a late stage biopharmaceutical company, develops, manufactures, and intends to market plasma-based biologics for the treatment and prevention of certain infectious diseases.</t>
  </si>
  <si>
    <t>IQ51119246</t>
  </si>
  <si>
    <t>Plasma Collection Center: 5.8 (98.7%);
Corporate: .1 (1.3%)</t>
  </si>
  <si>
    <t>RenovaCare, Inc. (OTCBB:RCAR)</t>
  </si>
  <si>
    <t>OTCBB:RCAR</t>
  </si>
  <si>
    <t>RenovaCare, Inc., a development stage company, focuses on the acquisition, research, development, and commercialization of autologous cellular therapies for use in medical and aesthetic applications.</t>
  </si>
  <si>
    <t>IQ3109915</t>
  </si>
  <si>
    <t>CEL-SCI Corporation (AMEX:CVM)</t>
  </si>
  <si>
    <t>AMEX:CVM</t>
  </si>
  <si>
    <t>CEL-SCI Corporation engages in the research and development of drugs and vaccines.</t>
  </si>
  <si>
    <t>IQ258746</t>
  </si>
  <si>
    <t>Research and Development of Certain Drugs and Vaccines: .3 (100.0%)</t>
  </si>
  <si>
    <t>IsoRay, Inc. (AMEX:ISR)</t>
  </si>
  <si>
    <t>AMEX:ISR</t>
  </si>
  <si>
    <t>IsoRay, Inc develops, manufactures, and sells isotope-based medical products and devices for the treatment of cancer and other malignant diseases in the United States.</t>
  </si>
  <si>
    <t>IQ9934314</t>
  </si>
  <si>
    <t>United States: 4.1 (100.0%)</t>
  </si>
  <si>
    <t>Develop, Manufacture and Sell Isotope-Based Medical Products and Devices: 4.1 (100.0%)</t>
  </si>
  <si>
    <t>Actinium Pharmaceuticals, Inc. (AMEX:ATNM)</t>
  </si>
  <si>
    <t>AMEX:ATNM</t>
  </si>
  <si>
    <t>Actinium Pharmaceuticals, Inc., a biopharmaceutical company, develops drugs for the treatment of cancer.</t>
  </si>
  <si>
    <t>IQ7845787</t>
  </si>
  <si>
    <t>Vericel Corporation (NasdaqCM:VCEL)</t>
  </si>
  <si>
    <t>NasdaqCM:VCEL</t>
  </si>
  <si>
    <t>Vericel Corporation, a commercial-stage biopharmaceutical company, focuses on developing patient-specific expanded cellular therapies for use in the treatment of patients with severe diseases and conditions.</t>
  </si>
  <si>
    <t>IQ24153</t>
  </si>
  <si>
    <t>Research, Product Development, Manufacture and Distribution of Patient-Specific, Expanded Cellular Therapies: 28.8 (100.0%)</t>
  </si>
  <si>
    <t>Inotek Pharmaceuticals Corporation (NasdaqGM:ITEK)</t>
  </si>
  <si>
    <t>NasdaqGM:ITEK</t>
  </si>
  <si>
    <t>Inotek Pharmaceuticals Corporation, a clinical-stage biopharmaceutical company, focuses on the discovery, development, and commercialization of therapies for glaucoma.</t>
  </si>
  <si>
    <t>IQ9637643</t>
  </si>
  <si>
    <t>Tenax Therapeutics, Inc. (NasdaqCM:TENX)</t>
  </si>
  <si>
    <t>NasdaqCM:TENX</t>
  </si>
  <si>
    <t>Tenax Therapeutics, Inc., a specialty pharmaceutical company, focused on the development and commercialization of a portfolio of products for the critical care market in the United States and Canada.</t>
  </si>
  <si>
    <t>IQ389766</t>
  </si>
  <si>
    <t>MediciNova Inc. (NasdaqGM:MNOV)</t>
  </si>
  <si>
    <t>NasdaqGM:MNOV</t>
  </si>
  <si>
    <t>MediciNova, Inc., a biopharmaceutical company, focuses on acquiring and developing novel and small molecule therapeutics for the treatment of serious diseases with unmet medical needs for the United States market.</t>
  </si>
  <si>
    <t>IQ9262264</t>
  </si>
  <si>
    <t>Celator Pharmaceuticals, Inc. (NasdaqCM:CPXX)</t>
  </si>
  <si>
    <t>NasdaqCM:CPXX</t>
  </si>
  <si>
    <t>Celator Pharmaceuticals, Inc., a clinical stage biopharmaceutical company, develops therapies to treat cancer.</t>
  </si>
  <si>
    <t>IQ2031306</t>
  </si>
  <si>
    <t>Brainstorm Cell Therapeutics Inc. (NasdaqCM:BCLI)</t>
  </si>
  <si>
    <t>NasdaqCM:BCLI</t>
  </si>
  <si>
    <t>Brainstorm Cell Therapeutics Inc., a biotechnology company, develops adult stem cell therapies for neurodegenerative disorders, such as amyotrophic lateral sclerosis (ALS), Parkinson’s disease, and multiple sclerosis.</t>
  </si>
  <si>
    <t>IQ9048922</t>
  </si>
  <si>
    <t>Vical Incorporated (NasdaqGS:VICL)</t>
  </si>
  <si>
    <t>NasdaqGS:VICL</t>
  </si>
  <si>
    <t>Vical Incorporated is engaged in the research and development of biopharmaceutical products based on its DNA delivery technologies for the prevention and treatment of serious or life-threatening diseases.</t>
  </si>
  <si>
    <t>IQ36268</t>
  </si>
  <si>
    <t>United States: 15.2 (100.0%)</t>
  </si>
  <si>
    <t>Research and Development of DNA Delivery Technology: 15.2 (100.0%)</t>
  </si>
  <si>
    <t>AmpliPhi Biosciences Corporation (OTCPK:APHB)</t>
  </si>
  <si>
    <t>OTCPK:APHB</t>
  </si>
  <si>
    <t>AmpliPhi Biosciences Corporation, a biotechnology company, focuses on the discovery, development, and commercialization of novel bacteriophage-based therapeutics.</t>
  </si>
  <si>
    <t>IQ35106</t>
  </si>
  <si>
    <t>Discovery, Development and Commercialization of Novel Phage Therapeutics: .3 (100.0%)</t>
  </si>
  <si>
    <t>Galectin Therapeutics, Inc. (NasdaqCM:GALT)</t>
  </si>
  <si>
    <t>NasdaqCM:GALT</t>
  </si>
  <si>
    <t>Galectin Therapeutics Inc., a clinical stage biopharmaceutical company, engages in the research and development of therapies for fibrotic disease and cancer.</t>
  </si>
  <si>
    <t>IQ1065415</t>
  </si>
  <si>
    <t>Biota Pharmaceuticals, Inc. (NasdaqGS:BOTA)</t>
  </si>
  <si>
    <t>NasdaqGS:BOTA</t>
  </si>
  <si>
    <t>Biota Pharmaceuticals, Inc., a biopharmaceutical company, focuses on developing oral, small molecule compounds to treat various respiratory-related viral infections.</t>
  </si>
  <si>
    <t>IQ878445</t>
  </si>
  <si>
    <t>Research and Development: 52.5 (100.0%)</t>
  </si>
  <si>
    <t>Mast Therapeutics, Inc. (AMEX:MSTX)</t>
  </si>
  <si>
    <t>AMEX:MSTX</t>
  </si>
  <si>
    <t>Mast Therapeutics, Inc., a clinical-stage biopharmaceutical company, develops therapies for serious or life-threatening diseases.</t>
  </si>
  <si>
    <t>IQ1988889</t>
  </si>
  <si>
    <t>Cancer Genetics, Inc. (NasdaqCM:CGIX)</t>
  </si>
  <si>
    <t>NasdaqCM:CGIX</t>
  </si>
  <si>
    <t>Cancer Genetics, Inc., an oncology diagnostics company, focuses on developing and commercializing DNA-based tests and services to enhance and personalize the diagnosis, prognosis, and treatment of targeted cancers in the United States, India, and China.</t>
  </si>
  <si>
    <t>IQ8423708</t>
  </si>
  <si>
    <t>United States: 9.9 (97.0%);
International: .3 (3.0%)</t>
  </si>
  <si>
    <t>Developing and Selling Diagnostic Tests: 10.2 (100.0%)</t>
  </si>
  <si>
    <t>Aldeyra Therapeutics, Inc. (NasdaqCM:ALDX)</t>
  </si>
  <si>
    <t>NasdaqCM:ALDX</t>
  </si>
  <si>
    <t>Aldeyra Therapeutics, Inc. is a biotechnology company that focuses primarily on the development of products to treat diseases related to free aldehydes.</t>
  </si>
  <si>
    <t>IQ47399863</t>
  </si>
  <si>
    <t>Corbus Pharmaceuticals Holdings, Inc. (OTCBB:CRBP)</t>
  </si>
  <si>
    <t>OTCBB:CRBP</t>
  </si>
  <si>
    <t>Corbus Pharmaceuticals Holdings, Inc., a clinical stage biopharmaceutical company, develops and commercializes novel therapeutics to treat inflammatory-fibrotic diseases.</t>
  </si>
  <si>
    <t>IQ254045988</t>
  </si>
  <si>
    <t>NephroGenex, Inc. (NasdaqCM:NRX)</t>
  </si>
  <si>
    <t>NasdaqCM:NRX</t>
  </si>
  <si>
    <t>NephroGenex, Inc., a pharmaceutical company, focuses on developing therapeutics to treat kidney disease.</t>
  </si>
  <si>
    <t>IQ12519721</t>
  </si>
  <si>
    <t>Titan Pharmaceuticals Inc. (OTCBB:TTNP)</t>
  </si>
  <si>
    <t>OTCBB:TTNP</t>
  </si>
  <si>
    <t>Titan Pharmaceuticals, Inc., a specialty pharmaceutical company, develops proprietary therapeutics for the treatment of serious medical disorders in the United States.</t>
  </si>
  <si>
    <t>IQ35601</t>
  </si>
  <si>
    <t>Development of Pharmaceutical Products: 3.6 (100.0%)</t>
  </si>
  <si>
    <t>Stellar Biotechnologies, Inc. (TSXV:KLH)</t>
  </si>
  <si>
    <t>TSXV:KLH</t>
  </si>
  <si>
    <t>Stellar Biotechnologies, Inc., a biotechnology company, engages in the aquaculture, research and development, manufacture, and commercialization of keyhole limpet hemocyanin (KLH) protein primarily in Europe, the United States, and Asia.</t>
  </si>
  <si>
    <t>IQ61600315</t>
  </si>
  <si>
    <t>Aquaculture, Research and Development, Manufacture and Commercialization of Keyhole Limpet Hemocyanin (“KLH”) Protein: .4 (100.0%)</t>
  </si>
  <si>
    <t>AVEO Pharmaceuticals, Inc. (NasdaqGS:AVEO)</t>
  </si>
  <si>
    <t>NasdaqGS:AVEO</t>
  </si>
  <si>
    <t>AVEO Pharmaceuticals, Inc., a biopharmaceutical company, develops targeted therapies for patients with cancer and related diseases.</t>
  </si>
  <si>
    <t>IQ1906420</t>
  </si>
  <si>
    <t>Pharmaceuticals: 18.1 (100.0%)</t>
  </si>
  <si>
    <t>Recro Pharma, Inc. (NasdaqCM:REPH)</t>
  </si>
  <si>
    <t>NasdaqCM:REPH</t>
  </si>
  <si>
    <t>Recro Pharma, Inc., a clinical stage specialty pharmaceutical company, engages in developing non-opioid therapeutics for the treatment of pain.</t>
  </si>
  <si>
    <t>IQ59223727</t>
  </si>
  <si>
    <t>Ohr Pharmaceutical, Inc. (NasdaqCM:OHRP)</t>
  </si>
  <si>
    <t>NasdaqCM:OHRP</t>
  </si>
  <si>
    <t>OHR Pharmaceutical, Inc., a pharmaceutical company, focuses on the development of novel therapeutics and delivery technologies for the treatment of ocular disease.</t>
  </si>
  <si>
    <t>IQ12736007</t>
  </si>
  <si>
    <t>StemCells Inc. (NasdaqCM:STEM)</t>
  </si>
  <si>
    <t>NasdaqCM:STEM</t>
  </si>
  <si>
    <t>StemCells, Inc., a biopharmaceutical company, researches, develops, and commercializes cell-based therapeutics and related technologies for stem cell-based research and drug discovery and development.</t>
  </si>
  <si>
    <t>IQ317428</t>
  </si>
  <si>
    <t>Research, Development, and Commercialization of Stem Cell Therapeutics and Related Technologies: 1.0 (100.0%)</t>
  </si>
  <si>
    <t>CareDx, Inc (NasdaqGM:CDNA)</t>
  </si>
  <si>
    <t>NasdaqGM:CDNA</t>
  </si>
  <si>
    <t>CareDx, Inc, a commercial stage company, develops, markets, and delivers a diagnostic surveillance solution for heart transplant recipients to help clinicians make personalized treatment decisions throughout a patient’s lifetime.</t>
  </si>
  <si>
    <t>IQ9985914</t>
  </si>
  <si>
    <t>Allomap Molecular Expression Test: 27.3 (100.0%)</t>
  </si>
  <si>
    <t>PlasmaTech Biopharmaceuticals, Inc. (NasdaqCM:PTBI)</t>
  </si>
  <si>
    <t>NasdaqCM:PTBI</t>
  </si>
  <si>
    <t>PlasmaTech Biopharmaceuticals, Inc., a biopharmaceutical company, develops novel therapeutics for the treatment of cancer and supportive care of cancer patients.</t>
  </si>
  <si>
    <t>IQ360935</t>
  </si>
  <si>
    <t>Development of Novel Therapeutics for The Treatment of Cancer and Supportive Care of Cancer Patients: .9 (100.0%)</t>
  </si>
  <si>
    <t>Orgenesis Inc. (OTCPK:ORGS)</t>
  </si>
  <si>
    <t>OTCPK:ORGS</t>
  </si>
  <si>
    <t>Orgenesis Inc., a development stage company, is engaged in research and development in the biotechnology field in Israel.</t>
  </si>
  <si>
    <t>IQ54616608</t>
  </si>
  <si>
    <t>MEI Pharma, Inc. (NasdaqCM:MEIP)</t>
  </si>
  <si>
    <t>NasdaqCM:MEIP</t>
  </si>
  <si>
    <t>MEI Pharma, Inc., an oncology company, focuses on the clinical development of novel therapies for the treatment of cancer.</t>
  </si>
  <si>
    <t>IQ2214205</t>
  </si>
  <si>
    <t>iBio, Inc. (AMEX:IBIO)</t>
  </si>
  <si>
    <t>AMEX:IBIO</t>
  </si>
  <si>
    <t>iBio, Inc., a biotechnology company, focuses on the commercialization of its proprietary plant-based protein expression technologies in the United States and internationally.</t>
  </si>
  <si>
    <t>IQ33000</t>
  </si>
  <si>
    <t>Celsion Corp. (NasdaqCM:CLSN)</t>
  </si>
  <si>
    <t>NasdaqCM:CLSN</t>
  </si>
  <si>
    <t>Celsion Corporation, an oncology drug development company, focuses on the development and commercialization of chemotherapeutic oncology drugs based on its proprietary heat-activated liposomal technology.</t>
  </si>
  <si>
    <t>IQ260398</t>
  </si>
  <si>
    <t>United States: .5 (100.0%)</t>
  </si>
  <si>
    <t>Oncology Drug Development: .5 (100.0%)</t>
  </si>
  <si>
    <t>GenVec, Inc. (NasdaqCM:GNVC)</t>
  </si>
  <si>
    <t>NasdaqCM:GNVC</t>
  </si>
  <si>
    <t>GenVec, Inc., a clinical-stage biopharmaceutical company, focuses on using its adenovector gene delivery platform to develop a pipeline of therapeutics and vaccines in the United States.</t>
  </si>
  <si>
    <t>IQ28949</t>
  </si>
  <si>
    <t>United States: 6.0 (100.0%)</t>
  </si>
  <si>
    <t>Superior Therapeutics and Vaccines: 6.0 (100.0%)</t>
  </si>
  <si>
    <t>Onconova Therapeutics, Inc. (NasdaqGS:ONTX)</t>
  </si>
  <si>
    <t>NasdaqGS:ONTX</t>
  </si>
  <si>
    <t>Onconova Therapeutics, Inc., a clinical-stage biopharmaceutical company, focuses on discovering and developing small molecule drug candidates to treat cancer.</t>
  </si>
  <si>
    <t>IQ865203</t>
  </si>
  <si>
    <t>United States: 2.6 (100.0%)</t>
  </si>
  <si>
    <t>Identification and Development of Oncology Therapeutics: 2.6 (100.0%)</t>
  </si>
  <si>
    <t>Heat Biologics, Inc. (NasdaqCM:HTBX)</t>
  </si>
  <si>
    <t>NasdaqCM:HTBX</t>
  </si>
  <si>
    <t>Heat Biologics, Inc., a development stage biopharmaceutical company, focuses on the development and commercialization of novel allogeneic off-the-shelf cellular therapeutic vaccines for a range of cancers and infectious diseases.</t>
  </si>
  <si>
    <t>IQ79723070</t>
  </si>
  <si>
    <t>VBI Vaccines Inc (NasdaqCM:VBIV)</t>
  </si>
  <si>
    <t>NasdaqCM:VBIV</t>
  </si>
  <si>
    <t>VBI Vaccines Inc. operates as a biopharmaceutical company in the United States.</t>
  </si>
  <si>
    <t>IQ30964761</t>
  </si>
  <si>
    <t>CytoDyn Inc. (OTCPK:CYDY)</t>
  </si>
  <si>
    <t>OTCPK:CYDY</t>
  </si>
  <si>
    <t>CytoDyn Inc., a biotechnology company, develops therapeutic monoclonal antibodies to address unmet medical needs in the areas of human immunodeficiency virus (HIV) and acquired immune deficiency syndrome (AIDS).</t>
  </si>
  <si>
    <t>IQ10039157</t>
  </si>
  <si>
    <t>Golden Dragon Holding Co. (OTCPK:CPMD)</t>
  </si>
  <si>
    <t>OTCPK:CPMD</t>
  </si>
  <si>
    <t>As of March 23, 2015, Golden Dragon Holding Co. (OTCPK:CPMD) was acquired by CannaPharmaRX, Inc. in a reverse merger transaction.</t>
  </si>
  <si>
    <t>IQ405513</t>
  </si>
  <si>
    <t>OncoGenex Pharmaceuticals, Inc. (NasdaqCM:OGXI)</t>
  </si>
  <si>
    <t>NasdaqCM:OGXI</t>
  </si>
  <si>
    <t>OncoGenex Pharmaceuticals, Inc., a biopharmaceutical company, develops and commercializes therapies that address treatment resistance in cancer patients.</t>
  </si>
  <si>
    <t>IQ1172058</t>
  </si>
  <si>
    <t>Development and Commercialization of New Cancer Therapies: 30.1 (100.0%)</t>
  </si>
  <si>
    <t>Hemispherx Biopharma, Inc. (AMEX:HEB)</t>
  </si>
  <si>
    <t>AMEX:HEB</t>
  </si>
  <si>
    <t>Hemispherx Biopharma, Inc., a specialty pharmaceutical company, is engaged in the clinical development of new drug therapies based on natural immune system enhancing technologies for the treatment of viral and immune based chronic disorders in the United States.</t>
  </si>
  <si>
    <t>IQ97799</t>
  </si>
  <si>
    <t>Clinical Development of New Drug Therapies Based on Natural Immune System: .2 (100.0%)</t>
  </si>
  <si>
    <t>CASI Pharmaceuticals, Inc. (NasdaqCM:CASI)</t>
  </si>
  <si>
    <t>NasdaqCM:CASI</t>
  </si>
  <si>
    <t>CASI Pharmaceuticals, Inc., a clinical-stage pharmaceutical company, develops therapeutics to treat cancer and other diseases primarily in the United States and China.</t>
  </si>
  <si>
    <t>IQ354853</t>
  </si>
  <si>
    <t>Lpath Inc. (NasdaqCM:LPTN)</t>
  </si>
  <si>
    <t>NasdaqCM:LPTN</t>
  </si>
  <si>
    <t>Lpath, Inc., a biotechnology company, focuses on the discovery and development of lipidomic-based therapeutic antibodies for treating a range of human diseases primarily in the United States.</t>
  </si>
  <si>
    <t>IQ25071868</t>
  </si>
  <si>
    <t>United States: 5.1 (100.0%)</t>
  </si>
  <si>
    <t>Discovery and Development of Lipidomic-Based Therapeutic Antibodies: 5.1 (100.0%)</t>
  </si>
  <si>
    <t>BioPharmX Corporation (OTCPK:BPMX)</t>
  </si>
  <si>
    <t>OTCPK:BPMX</t>
  </si>
  <si>
    <t>BioPharmX Corporation, a development stage biotechnology company, focuses on the development of novel delivery mechanisms and novel routes of administration for known drugs and tissues.</t>
  </si>
  <si>
    <t>IQ254013347</t>
  </si>
  <si>
    <t>ImmunoCellular Therapeutics, Ltd. (AMEX:IMUC)</t>
  </si>
  <si>
    <t>AMEX:IMUC</t>
  </si>
  <si>
    <t>ImmunoCellular Therapeutics, Ltd., a clinical-stage biotechnology company, develops immune-based therapies for the treatment of brain and ovarian cancers.</t>
  </si>
  <si>
    <t>IQ27792717</t>
  </si>
  <si>
    <t>Enzon Pharmaceuticals Inc. (NasdaqCM:ENZN)</t>
  </si>
  <si>
    <t>NasdaqCM:ENZN</t>
  </si>
  <si>
    <t>Enzon Pharmaceuticals, Inc. engages in licensing drug products.</t>
  </si>
  <si>
    <t>IQ269599</t>
  </si>
  <si>
    <t>United States (US): 3.0 (12.1%);
Other Foreign: 10.5 (42.5%);
Europe: 6.5 (26.3%);
Japan: 4.7 (19.0%)</t>
  </si>
  <si>
    <t>Pharmaceuticals: 31.0 (100.0%)</t>
  </si>
  <si>
    <t>Amarantus Bioscience Holdings, Inc (OTCPK:AMBS)</t>
  </si>
  <si>
    <t>OTCPK:AMBS</t>
  </si>
  <si>
    <t>Amarantus BioScience Holdings, Inc., a biotechnology company, engages in discovering and developing treatments and diagnostics for diseases associated with neurodegeneration and apoptosis.</t>
  </si>
  <si>
    <t>IQ54426315</t>
  </si>
  <si>
    <t>Restorgenex Corporation (OTCPK:RESX)</t>
  </si>
  <si>
    <t>OTCPK:RESX</t>
  </si>
  <si>
    <t>RestorGenex Corporation operates as a specialty biopharmaceutical company that focuses on developing products for dermatology, ophthalmology, and women’s health.</t>
  </si>
  <si>
    <t>IQ1939962</t>
  </si>
  <si>
    <t>Immune Pharmaceuticals, Inc. (NasdaqCM:IMNP)</t>
  </si>
  <si>
    <t>NasdaqCM:IMNP</t>
  </si>
  <si>
    <t>Immune Pharmaceuticals, Inc., a clinical stage biopharmaceutical company, engages in the development and commercialization of targeted therapeutics for the treatment of inflammatory diseases and cancer.</t>
  </si>
  <si>
    <t>IQ112205409</t>
  </si>
  <si>
    <t>Acquiring, Developing and Commercializing Prescription Drug Products: .0 (100.0%)</t>
  </si>
  <si>
    <t>Palatin Technologies Inc. (AMEX:PTN)</t>
  </si>
  <si>
    <t>AMEX:PTN</t>
  </si>
  <si>
    <t>Palatin Technologies, Inc., a biopharmaceutical company, develops peptide therapeutics for the treatment of diseases.</t>
  </si>
  <si>
    <t>IQ32651</t>
  </si>
  <si>
    <t>GlobeImmune Inc. (NasdaqCM:GBIM)</t>
  </si>
  <si>
    <t>NasdaqCM:GBIM</t>
  </si>
  <si>
    <t>GlobeImmune, Inc., a biopharmaceutical company, focuses on developing therapeutic products for cancer and infectious diseases based on proprietary Tarmogen platform.</t>
  </si>
  <si>
    <t>IQ1497235</t>
  </si>
  <si>
    <t>Developing and Commercializing Various Biopharmaceutical Products: 6.0 (100.0%)</t>
  </si>
  <si>
    <t>Soligenix, Inc. (OTCBB:SNGX)</t>
  </si>
  <si>
    <t>OTCBB:SNGX</t>
  </si>
  <si>
    <t>Soligenix, Inc., a clinical stage biopharmaceutical company, is engaged in developing products to treat life-threatening side effects of cancer treatments and serious gastrointestinal diseases, and various biodefense vaccines and therapeutics.</t>
  </si>
  <si>
    <t>IQ28075</t>
  </si>
  <si>
    <t>United States: 6.5 (100.0%)</t>
  </si>
  <si>
    <t>BioTherapeutics: .2 (3.8%);
Vaccines/BioDefense: 6.2 (96.2%)</t>
  </si>
  <si>
    <t>AXIM Biotechnologies, Inc. (OTCBB:AXIM)</t>
  </si>
  <si>
    <t>OTCBB:AXIM</t>
  </si>
  <si>
    <t>AXIM Biotechnologies, Inc., a biotechnology company, focuses on the treatment of pain, spasticity, anxiety, and other medical disorders with the application of cannabinoids based products.</t>
  </si>
  <si>
    <t>IQ128291607</t>
  </si>
  <si>
    <t>0.13</t>
  </si>
  <si>
    <t>Blank Checks: .0 (100.0%)</t>
  </si>
  <si>
    <t>Regado Biosciences, Inc. (NasdaqCM:RGDO)</t>
  </si>
  <si>
    <t>NasdaqCM:RGDO</t>
  </si>
  <si>
    <t>Regado Biosciences, Inc., a biopharmaceutical company, focuses on the discovery and development of antithrombotic drug systems for acute and sub-acute cardiovascular and other indications.</t>
  </si>
  <si>
    <t>IQ5845147</t>
  </si>
  <si>
    <t>Manhattan Scientifics, Inc. (OTCPK:MHTX)</t>
  </si>
  <si>
    <t>OTCPK:MHTX</t>
  </si>
  <si>
    <t>Manhattan Scientifics, Inc., together with its subsidiaries, focuses on the technology transfer and commercialization of disruptive technologies in the nano medicine space in the United States.</t>
  </si>
  <si>
    <t>IQ736556</t>
  </si>
  <si>
    <t>Technology Incubator: .5 (100.0%)</t>
  </si>
  <si>
    <t>Oragenics Inc. (AMEX:OGEN)</t>
  </si>
  <si>
    <t>AMEX:OGEN</t>
  </si>
  <si>
    <t>Oragenics, Inc. focuses on the discovery, development, and commercialization of various technologies associated with oral health, antibiotics, and other general health benefits.</t>
  </si>
  <si>
    <t>IQ774436</t>
  </si>
  <si>
    <t>United States: .9 (100.0%)</t>
  </si>
  <si>
    <t>Discovery, Development and Commercialization of a Variety of Technologies Associated with Broad Spectrum Antibiotics, Oral Health, and Other General Health Benefits: .9 (100.0%)</t>
  </si>
  <si>
    <t>Enumeral Biomedical Holdings, Inc. (OTCBB:ENUM)</t>
  </si>
  <si>
    <t>OTCBB:ENUM</t>
  </si>
  <si>
    <t>Enumeral Biomedical Holdings, Inc. discovers and develops novel antibody immunotherapies that help the immune system attack diseased cells.</t>
  </si>
  <si>
    <t>IQ99865488</t>
  </si>
  <si>
    <t>AntriaBio, Inc. (OTCPK:ANTB)</t>
  </si>
  <si>
    <t>OTCPK:ANTB</t>
  </si>
  <si>
    <t>AntriaBio, Inc., a preclinical stage company, focuses on developing novel therapeutic products for the diabetes market.</t>
  </si>
  <si>
    <t>IQ177932577</t>
  </si>
  <si>
    <t>Cadus Corp. (OTCBB:KDUS)</t>
  </si>
  <si>
    <t>OTCBB:KDUS</t>
  </si>
  <si>
    <t>Cadus Corporation focuses on real estate acquisition, renovation, and construction activities in Florida, the United States.</t>
  </si>
  <si>
    <t>IQ348374</t>
  </si>
  <si>
    <t>Biocept, Inc. (NasdaqCM:BIOC)</t>
  </si>
  <si>
    <t>NasdaqCM:BIOC</t>
  </si>
  <si>
    <t>Biocept, Inc., a cancer diagnostics company, develops and commercializes proprietary circulating tumor cell (CTC) and circulating tumor DNA tests utilizing a standard blood sample.</t>
  </si>
  <si>
    <t>IQ1316052</t>
  </si>
  <si>
    <t>Develops and Commercializes Proprietary Circulating Tumor Cell, or CTC, and Circulating Tumor DNA, or Ctdna, Tests Utilizing a Standard Blood Sample: .1 (100.0%)</t>
  </si>
  <si>
    <t>Protea Biosciences Group, Inc (OTCBB:PRGB)</t>
  </si>
  <si>
    <t>OTCBB:PRGB</t>
  </si>
  <si>
    <t>Protea Biosciences Group, Inc., a molecular information company, develops and commercializes proprietary life science technologies, products, and services to identify the molecules that are produced by living cells and various life forms.</t>
  </si>
  <si>
    <t>IQ7923871</t>
  </si>
  <si>
    <t>Developing and Commercializing Proprietary Life Science Technologies, Products and Services: 1.8 (100.0%)</t>
  </si>
  <si>
    <t>Nuo Therapeutics, Inc. (OTCPK:NUOT)</t>
  </si>
  <si>
    <t>OTCPK:NUOT</t>
  </si>
  <si>
    <t>Nuo Therapeutics, Inc., a biomedical company, provides biodynamic therapies for wound care.</t>
  </si>
  <si>
    <t>IQ415042</t>
  </si>
  <si>
    <t>United States: 6.1 (82.3%);
Outside The United States: 1.3 (17.7%)</t>
  </si>
  <si>
    <t>Innovative Cell-Based Technologies: 9.1 (100.0%)</t>
  </si>
  <si>
    <t>Harvard Apparatus Regenerative Technology, Inc. (NasdaqCM:HART)</t>
  </si>
  <si>
    <t>NasdaqCM:HART</t>
  </si>
  <si>
    <t>Harvard Apparatus Regenerative Technology, Inc., a clinical stage biotechnology company, is engaged in the development and commercialization of regenerated organs for human transplant.</t>
  </si>
  <si>
    <t>IQ225135533</t>
  </si>
  <si>
    <t>Development and Commercialization of Regenerated Organs for Human Transplant: .1 (100.0%)</t>
  </si>
  <si>
    <t>Plandaí Biotechnology, Inc. (OTCPK:PLPL)</t>
  </si>
  <si>
    <t>OTCPK:PLPL</t>
  </si>
  <si>
    <t>Plandaí Biotechnology, Inc. focuses on the production of proprietary botanical extracts for the nutriceutical and pharmaceutical industries.</t>
  </si>
  <si>
    <t>IQ143426972</t>
  </si>
  <si>
    <t>0.10</t>
  </si>
  <si>
    <t>Farming of Whole Fruits, Vegetables and Live Plant Material and The Production of Proprietary Botanical Extracts: .2 (100.0%)</t>
  </si>
  <si>
    <t>Cyclacel Pharmaceuticals, Inc. (NasdaqGM:CYCC)</t>
  </si>
  <si>
    <t>NasdaqGM:CYCC</t>
  </si>
  <si>
    <t>Cyclacel Pharmaceuticals, Inc., a development-stage biopharmaceutical company, develops and commercializes mechanism-targeted drugs to treat human cancers and other serious diseases.</t>
  </si>
  <si>
    <t>IQ125004</t>
  </si>
  <si>
    <t>Discovery, Development and Commercialization of Novel, Mechanism Targeted Drugs to Treat Cancer and Other Serious Disorders: 1.8 (100.0%)</t>
  </si>
  <si>
    <t>OXiGENE, Inc. (NasdaqCM:OXGN)</t>
  </si>
  <si>
    <t>NasdaqCM:OXGN</t>
  </si>
  <si>
    <t>OXiGENE, Inc., a clinical-stage biopharmaceutical company, develops therapeutics primarily to treat cancer.</t>
  </si>
  <si>
    <t>IQ351216</t>
  </si>
  <si>
    <t>Xenetic Biosciences, Inc. (OTCPK:XBIO)</t>
  </si>
  <si>
    <t>OTCPK:XBIO</t>
  </si>
  <si>
    <t>Xenetic Biosciences, Inc., a clinical stage biopharmaceutical company, focuses on the discovery, development, and planned commercialization of human drug therapies for the treatment of various conditions.</t>
  </si>
  <si>
    <t>IQ23143993</t>
  </si>
  <si>
    <t>Genspera, Inc. (OTCPK:GNSZ)</t>
  </si>
  <si>
    <t>OTCPK:GNSZ</t>
  </si>
  <si>
    <t>GenSpera Inc., a development stage pharmaceutical company, focuses on the discovery and development of prodrug cancer therapeutics in the United States.</t>
  </si>
  <si>
    <t>IQ49371601</t>
  </si>
  <si>
    <t>Fennec Pharmaceuticals Inc. (OTCPK:FENC.F)</t>
  </si>
  <si>
    <t>OTCPK:FENC.F</t>
  </si>
  <si>
    <t>Fennec Pharmaceuticals Inc., together with its subsidiaries, operates as a biopharmaceutical company with a portfolio of product candidates under development for use in the treatment of cancer.</t>
  </si>
  <si>
    <t>IQ1455350</t>
  </si>
  <si>
    <t>Nanosphere, Inc. (NasdaqCM:NSPH)</t>
  </si>
  <si>
    <t>NasdaqCM:NSPH</t>
  </si>
  <si>
    <t>Nanosphere, Inc. develops, manufactures, and markets molecular diagnostic tests that can lead to earlier disease detection, optimal patient treatment, and enhanced healthcare economics.</t>
  </si>
  <si>
    <t>IQ3698914</t>
  </si>
  <si>
    <t>United States: 14.3 (100.0%)</t>
  </si>
  <si>
    <t>Develop, Manufacture and Market an Advanced Molecular Diagnostics Platform; The Verigene® System: 14.3 (100.0%)</t>
  </si>
  <si>
    <t>Interleukin Genetics, Inc. (OTCPK:ILIU)</t>
  </si>
  <si>
    <t>OTCPK:ILIU</t>
  </si>
  <si>
    <t>Interleukin Genetics, Inc. focuses on the development and commercialization of personalized health products that help individuals to improve and maintain their health through preventive measures in the United States.</t>
  </si>
  <si>
    <t>IQ369879</t>
  </si>
  <si>
    <t>Genetic Test Business: 1.8 (100.0%)</t>
  </si>
  <si>
    <t>Emergent Health Corp (OTCPK:EMGE)</t>
  </si>
  <si>
    <t>OTCPK:EMGE</t>
  </si>
  <si>
    <t>Emergent Health Corp. develops and sells regenerative medicine, neutraceuticals, and phytonutritionals.</t>
  </si>
  <si>
    <t>IQ39261997</t>
  </si>
  <si>
    <t>United States: .7 (100.0%)</t>
  </si>
  <si>
    <t>Vitamins &amp; Nutrition Products: .7 (100.0%)</t>
  </si>
  <si>
    <t>Cellectar Biosciences, Inc. (NasdaqCM:CLRB)</t>
  </si>
  <si>
    <t>NasdaqCM:CLRB</t>
  </si>
  <si>
    <t>Cellectar Biosciences, Inc., a development stage biopharmaceutical company, develops compounds for the treatment and imaging of cancer.</t>
  </si>
  <si>
    <t>IQ37613299</t>
  </si>
  <si>
    <t>Regenerx Biopharmaceuticals Inc. (OTCPK:RGRX)</t>
  </si>
  <si>
    <t>OTCPK:RGRX</t>
  </si>
  <si>
    <t>RegeneRx Biopharmaceuticals, Inc., a biopharmaceutical company, focuses on the discovery and development of molecules for tissue and organ repair.</t>
  </si>
  <si>
    <t>IQ249088</t>
  </si>
  <si>
    <t>diaDexus, Inc. (OTCPK:DDXS)</t>
  </si>
  <si>
    <t>OTCPK:DDXS</t>
  </si>
  <si>
    <t>diaDexus, Inc., a life sciences company, focuses on the development and commercialization of cardiovascular diagnostic products addressing needs in cardiovascular disease.</t>
  </si>
  <si>
    <t>IQ130691</t>
  </si>
  <si>
    <t>United States of America: 26.0 (98.6%);
Europe: .3 (1.1%);
Rest of The World: .1 (.3%)</t>
  </si>
  <si>
    <t>Vitro Diagnostic Products: 26.1 (100.0%)</t>
  </si>
  <si>
    <t>ImmuCell Corp. (NasdaqCM:ICCC)</t>
  </si>
  <si>
    <t>NasdaqCM:ICCC</t>
  </si>
  <si>
    <t>ImmuCell Corporation develops, acquires, manufactures, and sells products that enhance animal health and productivity in the dairy and beef industries in the United States and internationally.</t>
  </si>
  <si>
    <t>IQ29789</t>
  </si>
  <si>
    <t>Development, Acquisition, Manufacture and Sale of Products That Improve Animal Health and Productivity in The Dairy and Beef Industries: 7.6 (100.0%)</t>
  </si>
  <si>
    <t>Panther Biotechnology, Inc. (OTCPK:PBYA)</t>
  </si>
  <si>
    <t>OTCPK:PBYA</t>
  </si>
  <si>
    <t>Panther Biotechnology, Inc. focuses on the acquisition and development of small molecule therapeutics for the treatment of leukemia, lymphoma, and myeloma.</t>
  </si>
  <si>
    <t>IQ226927758</t>
  </si>
  <si>
    <t>Islet Sciences, Inc. (OTCPK:ISLT)</t>
  </si>
  <si>
    <t>OTCPK:ISLT</t>
  </si>
  <si>
    <t>Islet Sciences, Inc., a biotechnology company, is engaged in the research, development, and commercialization of new medicines and technologies for the treatment of metabolic diseases and related indications covering unmet medical needs.</t>
  </si>
  <si>
    <t>IQ140901761</t>
  </si>
  <si>
    <t>Matinas BioPharma Holdings, Inc. (OTCPK:MTNB)</t>
  </si>
  <si>
    <t>OTCPK:MTNB</t>
  </si>
  <si>
    <t>Matinas BioPharma Holdings, Inc., a development stage biopharmaceutical company, focuses on identifying, developing, and commercializing pharmaceutical products for the treatment of dyslipidemia and cardiovascular disease.</t>
  </si>
  <si>
    <t>IQ243651290</t>
  </si>
  <si>
    <t>NanoAntibiotics Inc. (OTCPK:NNAB)</t>
  </si>
  <si>
    <t>OTCPK:NNAB</t>
  </si>
  <si>
    <t>NanoAntibiotics, Inc., a developmental stage biotechnology company, discovers, develops, and commercializes various broad spectrum antibiotics for gram-negative and gram-positive bacterial infections in the United States.</t>
  </si>
  <si>
    <t>IQ242387715</t>
  </si>
  <si>
    <t>Epicore BioNetworks Inc. (TSXV:EBN)</t>
  </si>
  <si>
    <t>TSXV:EBN</t>
  </si>
  <si>
    <t>Epicore BioNetworks Inc. designs, develops, and manufactures biotechnology products and specialty animal feeds worldwide.</t>
  </si>
  <si>
    <t>IQ3109927</t>
  </si>
  <si>
    <t>Latin America: 6.5 (71.7%);
Asia: 1.4 (15.5%);
Rest of World: .4 (4.3%);
United States of America: .8 (8.6%)</t>
  </si>
  <si>
    <t>Aquaculture: 9.0 (99.4%);
Municipal: .0 (.3%);
Agriculture: .0 (.4%)</t>
  </si>
  <si>
    <t>Immune Therapeutics, Inc. (OTCPK:IMUN)</t>
  </si>
  <si>
    <t>OTCPK:IMUN</t>
  </si>
  <si>
    <t>Immune Therapeutics, Inc. focuses on the development and commercialization of therapeutic treatments for cancer, HIV/AIDS and autoimmune diseases, and immune disorders in the United States.</t>
  </si>
  <si>
    <t>IQ206968409</t>
  </si>
  <si>
    <t>Burzynski Research Institute, Inc. (OTCPK:BZYR)</t>
  </si>
  <si>
    <t>OTCPK:BZYR</t>
  </si>
  <si>
    <t>Burzynski Research Institute, Inc. operates a research and development facility of Antineoplaston drugs being tested for use in the treatment of cancer.</t>
  </si>
  <si>
    <t>IQ3103438</t>
  </si>
  <si>
    <t>Advanced Proteome Therapeutics Corporation (TSXV:APC)</t>
  </si>
  <si>
    <t>TSXV:APC</t>
  </si>
  <si>
    <t>Advanced Proteome Therapeutics Corporation, through its subsidiary, Advanced Proteome Therapeutics Inc., operates as a biotechnology company.</t>
  </si>
  <si>
    <t>IQ30968071</t>
  </si>
  <si>
    <t>Nascent Biotech Inc. (OTCPK:NBIO)</t>
  </si>
  <si>
    <t>OTCPK:NBIO</t>
  </si>
  <si>
    <t>Nascent Biotech Inc., a development stage biopharmaceutical company, develops monoclonal antibodies for the treatment of various forms of cancer.</t>
  </si>
  <si>
    <t>IQ269280380</t>
  </si>
  <si>
    <t>Peak Pharmaceuticals, Inc. (OTCPK:PKPH)</t>
  </si>
  <si>
    <t>OTCPK:PKPH</t>
  </si>
  <si>
    <t>Peak Pharmaceuticals, Inc., through its subsidiary, Peak BioPharma Corp., engages in the development, manufacture, and marketing of hemp-based nutraceutical and supplement products for the human and animal health markets.</t>
  </si>
  <si>
    <t>IQ51860727</t>
  </si>
  <si>
    <t>Signal Genetics, Inc. (NasdaqCM:SGNL)</t>
  </si>
  <si>
    <t>NasdaqCM:SGNL</t>
  </si>
  <si>
    <t>Signal Genetics, Inc., a commercial stage, molecular genetic diagnostic company, focuses on providing diagnostic services that assists physicians in decision making for the care of patients suffering from cancer.</t>
  </si>
  <si>
    <t>IQ114167403</t>
  </si>
  <si>
    <t>Innovative Diagnostic Services: 4.8 (100.0%)</t>
  </si>
  <si>
    <t>China PharmaHub Corp. (OTCPK:CPHB)</t>
  </si>
  <si>
    <t>OTCPK:CPHB</t>
  </si>
  <si>
    <t>China PharmaHub Corp., a development stage company, engages in acquiring and/or licensing, developing, and commercializing pharmaceutical, biotechnology, and other healthcare related products and technologies in the United States.</t>
  </si>
  <si>
    <t>IQ98726686</t>
  </si>
  <si>
    <t>Ruthigen, Inc. (NasdaqCM:RTGN)</t>
  </si>
  <si>
    <t>NasdaqCM:RTGN</t>
  </si>
  <si>
    <t>Ruthigen, Inc., a biopharmaceutical company, focuses on the discovery, development, and commercialization of pharmaceutical-grade hypochlorous acid based therapeutics to prevent and treat infection in invasive applications.</t>
  </si>
  <si>
    <t>IQ226000536</t>
  </si>
  <si>
    <t>ARCA biopharma, Inc. (NasdaqCM:ABIO)</t>
  </si>
  <si>
    <t>NasdaqCM:ABIO</t>
  </si>
  <si>
    <t>ARCA biopharma, Inc., a biopharmaceutical company, focuses on developing genetically-targeted therapies for cardiovascular diseases.</t>
  </si>
  <si>
    <t>IQ26198824</t>
  </si>
  <si>
    <t>RXi Pharmaceuticals Corporation (NasdaqCM:RXII)</t>
  </si>
  <si>
    <t>NasdaqCM:RXII</t>
  </si>
  <si>
    <t>RXi Pharmaceuticals Corporation, a biotechnology company, focuses on discovering, developing, and commercializing therapies based on its proprietary, next-generation RNA interference (RNAi) platform.</t>
  </si>
  <si>
    <t>IQ140969529</t>
  </si>
  <si>
    <t>Discovering, Developing and Commercializing Innovative Therapies: .1 (100.0%)</t>
  </si>
  <si>
    <t>American Cryostem Corporation (OTCPK:CRYO)</t>
  </si>
  <si>
    <t>OTCPK:CRYO</t>
  </si>
  <si>
    <t>American CryoStem Corporation develops, markets, and licenses patented adipose tissue-based cellular technologies and related proprietary services.</t>
  </si>
  <si>
    <t>IQ133252734</t>
  </si>
  <si>
    <t>Collection, Processing and Storage of Adipose (Fat) Tissue and Adipose Derived Adult Stem Cells: .2 (100.0%)</t>
  </si>
  <si>
    <t>DARA BioSciences, Inc (NasdaqCM:DARA)</t>
  </si>
  <si>
    <t>NasdaqCM:DARA</t>
  </si>
  <si>
    <t>DARA BioSciences, Inc., a development stage biopharmaceutical company, develops and commercializes oncology treatment and supportive care pharmaceutical products in the United States.</t>
  </si>
  <si>
    <t>IQ8793501</t>
  </si>
  <si>
    <t>United States: 1.9 (100.0%)</t>
  </si>
  <si>
    <t>Commercialization of Oncology Treatment and Oncology Supportive Care Pharmaceutical Products: 1.9 (100.0%)</t>
  </si>
  <si>
    <t>Opexa Therapeutics, Inc. (NasdaqCM:OPXA)</t>
  </si>
  <si>
    <t>NasdaqCM:OPXA</t>
  </si>
  <si>
    <t>Opexa Therapeutics, Inc., a biopharmaceutical company, develops personalized immunotherapy to treat multiple sclerosis (MS) based on its proprietary T-cell technology.</t>
  </si>
  <si>
    <t>IQ9937728</t>
  </si>
  <si>
    <t>United States: 1.3 (100.0%)</t>
  </si>
  <si>
    <t>Biotechnology (Startups): 1.3 (100.0%)</t>
  </si>
  <si>
    <t>Marina Biotech, Inc. (OTCPK:MRNA)</t>
  </si>
  <si>
    <t>OTCPK:MRNA</t>
  </si>
  <si>
    <t>Marina Biotech, Inc., a biotechnology company, focuses on the discovery, development, and commercialization of nucleic acid-based therapies to treat orphan diseases.</t>
  </si>
  <si>
    <t>IQ289885</t>
  </si>
  <si>
    <t>Discovery, Development and Commercialization of Nucleic Acid-Based Therapies: .5 (100.0%)</t>
  </si>
  <si>
    <t>International Stem Cell Corporation (OTCPK:ISCO)</t>
  </si>
  <si>
    <t>OTCPK:ISCO</t>
  </si>
  <si>
    <t>International Stem Cell Corporation, a biotechnology company, focuses on the development of therapeutic and biomedical products worldwide.</t>
  </si>
  <si>
    <t>IQ30918491</t>
  </si>
  <si>
    <t>North America: 5.6 (80.8%);
Asia: .9 (12.6%);
Europe: .4 (5.9%);
All Other Regions: .0 (.7%)</t>
  </si>
  <si>
    <t>Cosmeceutical Market: 3.6 (51.2%);
Biomedical Market: 3.4 (48.8%)</t>
  </si>
  <si>
    <t>KaloBios Pharmaceuticals, Inc. (NasdaqGM:KBIO)</t>
  </si>
  <si>
    <t>NasdaqGM:KBIO</t>
  </si>
  <si>
    <t>KaloBios Pharmaceuticals, Inc., a biopharmaceutical company, develops monoclonal antibody therapeutics for the treatment of cancer in the United States.</t>
  </si>
  <si>
    <t>IQ6099166</t>
  </si>
  <si>
    <t>0.15</t>
  </si>
  <si>
    <t>Venaxis, Inc. (NasdaqCM:APPY)</t>
  </si>
  <si>
    <t>NasdaqCM:APPY</t>
  </si>
  <si>
    <t>Venaxis, Inc. develops and commercializes products for unmet diagnostic and therapeutic needs.</t>
  </si>
  <si>
    <t>IQ1532998</t>
  </si>
  <si>
    <t>Medical Products: .1 (100.0%)</t>
  </si>
  <si>
    <t>VistaGen Therapeutics, Inc. (OTCPK:VSTA)</t>
  </si>
  <si>
    <t>OTCPK:VSTA</t>
  </si>
  <si>
    <t>VistaGen Therapeutics, Inc., a biotechnology company, focuses on application and development of proprietary human pluripotent stem cell technology for drug rescue and regenerative medicine in the United States.</t>
  </si>
  <si>
    <t>IQ7691787</t>
  </si>
  <si>
    <t>BioRestorative Therapies, Inc. (OTCPK:BRTX)</t>
  </si>
  <si>
    <t>OTCPK:BRTX</t>
  </si>
  <si>
    <t>BioRestorative Therapies, Inc., a development stage company, develops medical procedures using cell and tissue protocols, primarily involving adult stem cells that are designed for patients to undergo minimally invasive cellular-based treatments.</t>
  </si>
  <si>
    <t>IQ58274944</t>
  </si>
  <si>
    <t>Healthcare Facilities &amp; Services: .3 (100.0%)</t>
  </si>
  <si>
    <t>Anavex Life Sciences Corp. (OTCPK:AVXL)</t>
  </si>
  <si>
    <t>OTCPK:AVXL</t>
  </si>
  <si>
    <t>Anavex Life Sciences Corp., a biopharmaceutical company, is engaged in the discovery and development of drugs for the treatment of Alzheimer’s disease, central nervous system diseases, and pain and various cancers.</t>
  </si>
  <si>
    <t>IQ13580387</t>
  </si>
  <si>
    <t>FluoroPharma Medical, Inc. (OTCPK:FPMI)</t>
  </si>
  <si>
    <t>OTCPK:FPMI</t>
  </si>
  <si>
    <t>FluoroPharma Medical, Inc., a biopharmaceutical company, is engaged in the discovery, development, and commercialization of molecular imaging pharmaceuticals with primary applications in the area of cardiology.</t>
  </si>
  <si>
    <t>IQ22727382</t>
  </si>
  <si>
    <t>Cleveland BioLabs, Inc. (NasdaqCM:CBLI)</t>
  </si>
  <si>
    <t>NasdaqCM:CBLI</t>
  </si>
  <si>
    <t>Cleveland BioLabs, Inc., a biopharmaceutical company, focuses on developing pharmaceuticals designed to address diseases with significant medical need.</t>
  </si>
  <si>
    <t>IQ21826171</t>
  </si>
  <si>
    <t>Implementation of Novel Pharmacological Approaches to Control Cell Death: 3.7 (100.0%)</t>
  </si>
  <si>
    <t>Omni Bio Pharmaceutical, Inc. (OTCPK:OMBP)</t>
  </si>
  <si>
    <t>OTCPK:OMBP</t>
  </si>
  <si>
    <t>Omni Bio Pharmaceutical, Inc. operates as a biopharmaceutical company in the United States.</t>
  </si>
  <si>
    <t>IQ53146874</t>
  </si>
  <si>
    <t>Lixte Biotechnology Holdings, Inc. (OTCPK:LIXT)</t>
  </si>
  <si>
    <t>OTCPK:LIXT</t>
  </si>
  <si>
    <t>Lixte Biotechnology Holdings, Inc., a development stage company, researches and develops treatments for human cancers and other common non-malignant diseases.</t>
  </si>
  <si>
    <t>IQ29181356</t>
  </si>
  <si>
    <t>Arno Therapeutics, Inc. (OTCPK:ARNI)</t>
  </si>
  <si>
    <t>OTCPK:ARNI</t>
  </si>
  <si>
    <t>Arno Therapeutics, Inc., a development stage company, focuses on developing products for the treatment of cancer.</t>
  </si>
  <si>
    <t>IQ33802737</t>
  </si>
  <si>
    <t>Avant Diagnostics, Inc. (OTCBB:OREO.E)</t>
  </si>
  <si>
    <t>OTCBB:OREO.E</t>
  </si>
  <si>
    <t>Avant Diagnostics, Inc. operates as a medical device development company.</t>
  </si>
  <si>
    <t>IQ100473099</t>
  </si>
  <si>
    <t>Regen BioPharma Inc. (OTCBB:RGBP)</t>
  </si>
  <si>
    <t>OTCBB:RGBP</t>
  </si>
  <si>
    <t>Regen Biopharma, Inc., a biotechnology company, focuses on the development of regenerative medical applications in the United States.</t>
  </si>
  <si>
    <t>IQ205078445</t>
  </si>
  <si>
    <t>Sophiris Bio, Inc. (NasdaqGM:SPHS)</t>
  </si>
  <si>
    <t>NasdaqGM:SPHS</t>
  </si>
  <si>
    <t>Sophiris Bio, Inc., a clinical-stage biopharmaceutical company, focuses on the research, development, and commercialization of products for the treatment of urological diseases.</t>
  </si>
  <si>
    <t>IQ11072127</t>
  </si>
  <si>
    <t>MabVax Therapeutics Holdings, Inc. (OTCPK:MBVX)</t>
  </si>
  <si>
    <t>OTCPK:MBVX</t>
  </si>
  <si>
    <t>MabVax Therapeutics Holdings, Inc., a clinical-stage bio pharmaceutical company, engages in the discovery, development, and commercialization of proprietary human monoclonal antibody products and vaccines for the treatment of various cancers.</t>
  </si>
  <si>
    <t>IQ42681560</t>
  </si>
  <si>
    <t>Discovery, Development and Commercialization of Proprietary Human Monoclonal Antibody Products and Vaccines for The Treatment of a Variety of Cancers: .3 (100.0%)</t>
  </si>
  <si>
    <t>OncoVista Innovative Therapies, Inc. (OTCPK:OVIT)</t>
  </si>
  <si>
    <t>OTCPK:OVIT</t>
  </si>
  <si>
    <t>OncoVista Innovative Therapies, Inc., a biopharmaceutical company, develops targeted anticancer therapies by utilizing tumor-associated biomarkers.</t>
  </si>
  <si>
    <t>IQ26079298</t>
  </si>
  <si>
    <t>Sevion Therapeutics, Inc. (OTCBB:SVON)</t>
  </si>
  <si>
    <t>OTCBB:SVON</t>
  </si>
  <si>
    <t>Sevion Therapeutics, Inc., a development stage biotechnology company, engages in the development of products and technologies for human therapeutic applications to treat cancer and inflammatory diseases.</t>
  </si>
  <si>
    <t>IQ1371007</t>
  </si>
  <si>
    <t>Vivione Biosciences Inc. (TSXV:VBI)</t>
  </si>
  <si>
    <t>TSXV:VBI</t>
  </si>
  <si>
    <t>Vivione Biosciences Inc. develops and commercializes a proprietary diagnostic testing system for the detection of bacterial pathogens.</t>
  </si>
  <si>
    <t>IQ206527888</t>
  </si>
  <si>
    <t>Diagnostic Kits / Equipment: .1 (100.0%)</t>
  </si>
  <si>
    <t>TapImmune, Inc. (OTCPK:TPIV)</t>
  </si>
  <si>
    <t>OTCPK:TPIV</t>
  </si>
  <si>
    <t>TapImmune Inc., clinical-stage immunotherapy company, develops peptide and gene-based immunotherapeutics and vaccines for the treatment of cancer and infectious diseases.</t>
  </si>
  <si>
    <t>IQ1725474</t>
  </si>
  <si>
    <t>Helix Biomedix Inc. (OTCPK:HXBM)</t>
  </si>
  <si>
    <t>OTCPK:HXBM</t>
  </si>
  <si>
    <t>Helix BioMedix, Inc. operates as a specialty dermatology and consumer products skin health company in the United States.</t>
  </si>
  <si>
    <t>IQ413088</t>
  </si>
  <si>
    <t>Poniard Pharmaceuticals, Inc. (OTCPK:PARD)</t>
  </si>
  <si>
    <t>OTCPK:PARD</t>
  </si>
  <si>
    <t>Poniard Pharmaceuticals, Inc., a biopharmaceutical company, focuses on the development and commercialization of cancer therapeutics.</t>
  </si>
  <si>
    <t>IQ290813</t>
  </si>
  <si>
    <t>Capstone Therapeutics Corp. (OTCPK:CAPS)</t>
  </si>
  <si>
    <t>OTCPK:CAPS</t>
  </si>
  <si>
    <t>Capstone Therapeutics Corp., a biotechnology company, focuses on developing a pipeline of peptides and other molecules for helping patients with under-served medical conditions.</t>
  </si>
  <si>
    <t>IQ334594</t>
  </si>
  <si>
    <t>Bioheart, Inc. (OTCPK:BHRT)</t>
  </si>
  <si>
    <t>OTCPK:BHRT</t>
  </si>
  <si>
    <t>Bioheart, Inc., a development stage biotechnology company, focuses on the discovery, development, and commercialization of autologous cell therapies for the treatment of chronic and acute heart damage, and degenerative diseases.</t>
  </si>
  <si>
    <t>IQ737809</t>
  </si>
  <si>
    <t>Cell Technology Industry Delivering Cell Therapies and Biologics: 2.1 (100.0%)</t>
  </si>
  <si>
    <t>Dendreon Corp. (OTCPK:DNDN.Q)</t>
  </si>
  <si>
    <t>OTCPK:DNDN.Q</t>
  </si>
  <si>
    <t>Dendreon Corporation, a biotechnology company, focuses on the discovery, development, and commercialization of novel therapeutics to enhance cancer treatment options for patients.</t>
  </si>
  <si>
    <t>IQ92699</t>
  </si>
  <si>
    <t>0.52</t>
  </si>
  <si>
    <t>United States: 298.9 (100.0%)</t>
  </si>
  <si>
    <t>Discovery, Development and Commercialization of Novel Therapeutics: 298.9 (100.0%)</t>
  </si>
  <si>
    <t>GeoVax Labs, Inc. (OTCPK:GOVX)</t>
  </si>
  <si>
    <t>OTCPK:GOVX</t>
  </si>
  <si>
    <t>GeoVax Labs, Inc. operates as a biotechnology company.</t>
  </si>
  <si>
    <t>IQ12056751</t>
  </si>
  <si>
    <t>Developing Vaccines That Prevent and Fight Human Immunodeficiency Virus (HIV) Infections: .9 (100.0%)</t>
  </si>
  <si>
    <t>Nutra Pharma Corporation (OTCPK:NPHC)</t>
  </si>
  <si>
    <t>OTCPK:NPHC</t>
  </si>
  <si>
    <t>Nutra Pharma Corp., a biopharmaceutical company, acquires, licenses, and commercializes pharmaceutical products and technologies, as well as homeopathic and ethical drugs for manages pain, neurological disorders, cancer, autoimmune, and infectious diseases.</t>
  </si>
  <si>
    <t>IQ1549495</t>
  </si>
  <si>
    <t>Acquisition, Licensing and Commercialization of Pharmaceutical Products and Technologies: .5 (100.0%)</t>
  </si>
  <si>
    <t>Cerebain Biotech Corp. (OTCBB:CBBT)</t>
  </si>
  <si>
    <t>OTCBB:CBBT</t>
  </si>
  <si>
    <t>Cerebain Biotech Corp., a biomedical company, focuses on the discovery of products for the treatment of Alzheimer’s disease.</t>
  </si>
  <si>
    <t>IQ170179307</t>
  </si>
  <si>
    <t>Diamedica Inc. (TSXV:DMA)</t>
  </si>
  <si>
    <t>TSXV:DMA</t>
  </si>
  <si>
    <t>DiaMedica Inc., a development stage biopharmaceutical company, is engaged in the discovery and development of drugs for the treatment of diabetes and related diseases.</t>
  </si>
  <si>
    <t>IQ4382397</t>
  </si>
  <si>
    <t>NanoLogix, Inc. (OTCPK:NNLX)</t>
  </si>
  <si>
    <t>OTCPK:NNLX</t>
  </si>
  <si>
    <t>NanoLogix, Inc., a biotechnology company, provides live cell and rapid diagnostics test kits that detects viable bacteria and other microorganisms.</t>
  </si>
  <si>
    <t>IQ974025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</si>
</sst>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Red]&quot;$&quot;#,##0.00"/>
    <numFmt numFmtId="165" formatCode="_-* #,##0.00_-;\-* #,##0.00_-;_-* &quot;-&quot;??_-;_-@_-"/>
    <numFmt numFmtId="166" formatCode="_(* #,##0.0_);_(* \(#,##0.0\)_)\ ;_(* 0_)"/>
    <numFmt numFmtId="167" formatCode="_(* #,##0.0#_);_(* \(#,##0.0#\)_)\ ;_(* 0_)"/>
    <numFmt numFmtId="168" formatCode="_(* #,##0.0##_);_(* \(#,##0.0##\)_)\ ;_(* 0_)"/>
    <numFmt numFmtId="169" formatCode="_(* #,##0_);_(* \(#,##0\)_)\ ;_(* 0_)"/>
  </numFmts>
  <fonts count="6" x14ac:knownFonts="1">
    <font>
      <sz val="10"/>
      <name val="Arial"/>
      <family val="2"/>
    </font>
    <font>
      <b/>
      <u val="singleAccounting"/>
      <sz val="8"/>
      <color indexed="8"/>
      <name val="Arial"/>
      <family val="2"/>
    </font>
    <font>
      <sz val="10"/>
      <name val="Arial"/>
      <family val="2"/>
    </font>
    <font>
      <sz val="8"/>
      <name val="Arial"/>
      <family val="2"/>
    </font>
    <font>
      <sz val="8"/>
      <color indexed="8"/>
      <name val="Arial"/>
      <family val="2"/>
    </font>
    <font>
      <b/>
      <u val="singleAccounting"/>
      <sz val="8"/>
      <color theme="1"/>
      <name val="Arial"/>
      <family val="2"/>
    </font>
  </fonts>
  <fills count="4">
    <fill>
      <patternFill patternType="none"/>
    </fill>
    <fill>
      <patternFill patternType="gray125"/>
    </fill>
    <fill>
      <patternFill patternType="solid">
        <fgColor indexed="60"/>
        <bgColor indexed="64"/>
      </patternFill>
    </fill>
    <fill>
      <patternFill patternType="solid">
        <fgColor rgb="FFFFFF00"/>
        <bgColor indexed="64"/>
      </patternFill>
    </fill>
  </fills>
  <borders count="1">
    <border>
      <left/>
      <right/>
      <top/>
      <bottom/>
      <diagonal/>
    </border>
  </borders>
  <cellStyleXfs count="4">
    <xf numFmtId="0" fontId="0" fillId="0" borderId="0"/>
    <xf numFmtId="9" fontId="2" fillId="0" borderId="0" applyFont="0" applyFill="0" applyBorder="0" applyAlignment="0" applyProtection="0"/>
    <xf numFmtId="0" fontId="1" fillId="2" borderId="0" applyAlignment="0"/>
    <xf numFmtId="0" fontId="4" fillId="0" borderId="0" applyAlignment="0"/>
  </cellStyleXfs>
  <cellXfs count="33">
    <xf numFmtId="0" fontId="0" fillId="0" borderId="0" xfId="0"/>
    <xf numFmtId="49" fontId="3" fillId="0" borderId="0" xfId="0" applyNumberFormat="1" applyFont="1" applyAlignment="1">
      <alignment horizontal="left" vertical="top"/>
    </xf>
    <xf numFmtId="0" fontId="4" fillId="0" borderId="0" xfId="3" applyAlignment="1">
      <alignment horizontal="left" vertical="top"/>
    </xf>
    <xf numFmtId="49" fontId="3" fillId="0" borderId="0" xfId="0" applyNumberFormat="1" applyFont="1" applyFill="1" applyAlignment="1">
      <alignment horizontal="left" vertical="top"/>
    </xf>
    <xf numFmtId="0" fontId="4" fillId="0" borderId="0" xfId="3" applyFill="1" applyAlignment="1">
      <alignment horizontal="left" vertical="top"/>
    </xf>
    <xf numFmtId="0" fontId="1" fillId="0" borderId="0" xfId="2" applyFill="1" applyAlignment="1">
      <alignment horizontal="left"/>
    </xf>
    <xf numFmtId="0" fontId="1" fillId="0" borderId="0" xfId="2" applyFill="1" applyAlignment="1">
      <alignment horizontal="right"/>
    </xf>
    <xf numFmtId="0" fontId="3" fillId="0" borderId="0" xfId="0" applyFont="1" applyFill="1" applyAlignment="1"/>
    <xf numFmtId="166" fontId="3" fillId="0" borderId="0" xfId="0" applyNumberFormat="1" applyFont="1" applyFill="1" applyAlignment="1">
      <alignment horizontal="right" vertical="top"/>
    </xf>
    <xf numFmtId="167" fontId="3" fillId="0" borderId="0" xfId="0" applyNumberFormat="1" applyFont="1" applyFill="1" applyAlignment="1">
      <alignment horizontal="right" vertical="top"/>
    </xf>
    <xf numFmtId="168" fontId="3" fillId="0" borderId="0" xfId="0" applyNumberFormat="1" applyFont="1" applyFill="1" applyAlignment="1">
      <alignment horizontal="right" vertical="top"/>
    </xf>
    <xf numFmtId="1" fontId="3" fillId="0" borderId="0" xfId="0" applyNumberFormat="1" applyFont="1" applyFill="1" applyAlignment="1">
      <alignment horizontal="right" vertical="top"/>
    </xf>
    <xf numFmtId="0" fontId="3" fillId="0" borderId="0" xfId="0" applyFont="1" applyFill="1" applyAlignment="1">
      <alignment vertical="top"/>
    </xf>
    <xf numFmtId="49" fontId="3" fillId="0" borderId="0" xfId="0" applyNumberFormat="1" applyFont="1" applyFill="1" applyAlignment="1">
      <alignment horizontal="right" vertical="top"/>
    </xf>
    <xf numFmtId="169" fontId="3" fillId="0" borderId="0" xfId="0" applyNumberFormat="1" applyFont="1" applyFill="1" applyAlignment="1">
      <alignment horizontal="right" vertical="top"/>
    </xf>
    <xf numFmtId="0" fontId="3" fillId="0" borderId="0" xfId="0" applyFont="1" applyAlignment="1"/>
    <xf numFmtId="10" fontId="4" fillId="0" borderId="0" xfId="1" applyNumberFormat="1" applyFont="1" applyAlignment="1">
      <alignment horizontal="left" vertical="top"/>
    </xf>
    <xf numFmtId="164" fontId="4" fillId="0" borderId="0" xfId="3" applyNumberFormat="1" applyAlignment="1">
      <alignment horizontal="left" vertical="top"/>
    </xf>
    <xf numFmtId="2" fontId="4" fillId="0" borderId="0" xfId="3" applyNumberFormat="1" applyAlignment="1">
      <alignment horizontal="left" vertical="top"/>
    </xf>
    <xf numFmtId="165" fontId="4" fillId="0" borderId="0" xfId="3" applyNumberFormat="1" applyAlignment="1">
      <alignment horizontal="left" vertical="top"/>
    </xf>
    <xf numFmtId="167" fontId="3" fillId="0" borderId="0" xfId="0" applyNumberFormat="1" applyFont="1" applyAlignment="1">
      <alignment horizontal="right" vertical="top"/>
    </xf>
    <xf numFmtId="1" fontId="3" fillId="0" borderId="0" xfId="0" applyNumberFormat="1" applyFont="1" applyAlignment="1">
      <alignment horizontal="right" vertical="top"/>
    </xf>
    <xf numFmtId="168" fontId="3" fillId="0" borderId="0" xfId="0" applyNumberFormat="1" applyFont="1" applyAlignment="1">
      <alignment horizontal="right" vertical="top"/>
    </xf>
    <xf numFmtId="166" fontId="3" fillId="0" borderId="0" xfId="0" applyNumberFormat="1" applyFont="1" applyAlignment="1">
      <alignment horizontal="right" vertical="top"/>
    </xf>
    <xf numFmtId="0" fontId="3" fillId="0" borderId="0" xfId="0" applyFont="1" applyAlignment="1">
      <alignment vertical="top"/>
    </xf>
    <xf numFmtId="49" fontId="3" fillId="0" borderId="0" xfId="0" applyNumberFormat="1" applyFont="1" applyAlignment="1">
      <alignment horizontal="right" vertical="top"/>
    </xf>
    <xf numFmtId="169" fontId="3" fillId="0" borderId="0" xfId="0" applyNumberFormat="1" applyFont="1" applyAlignment="1">
      <alignment horizontal="right" vertical="top"/>
    </xf>
    <xf numFmtId="0" fontId="1" fillId="3" borderId="0" xfId="2" applyFill="1" applyAlignment="1">
      <alignment horizontal="left"/>
    </xf>
    <xf numFmtId="0" fontId="5" fillId="3" borderId="0" xfId="2" applyFont="1" applyFill="1" applyAlignment="1">
      <alignment horizontal="left"/>
    </xf>
    <xf numFmtId="166" fontId="3" fillId="3" borderId="0" xfId="0" applyNumberFormat="1" applyFont="1" applyFill="1" applyAlignment="1">
      <alignment horizontal="right" vertical="top"/>
    </xf>
    <xf numFmtId="165" fontId="4" fillId="3" borderId="0" xfId="3" applyNumberFormat="1" applyFill="1" applyAlignment="1">
      <alignment horizontal="left" vertical="top"/>
    </xf>
    <xf numFmtId="1" fontId="3" fillId="3" borderId="0" xfId="0" applyNumberFormat="1" applyFont="1" applyFill="1" applyAlignment="1">
      <alignment horizontal="right" vertical="top"/>
    </xf>
    <xf numFmtId="0" fontId="1" fillId="3" borderId="0" xfId="2" applyFill="1" applyAlignment="1">
      <alignment horizontal="right"/>
    </xf>
  </cellXfs>
  <cellStyles count="4">
    <cellStyle name="ColumnHeaderNormal" xfId="2" xr:uid="{62C0D405-C77D-F44A-ABAA-1C119E185769}"/>
    <cellStyle name="Normal" xfId="0" builtinId="0"/>
    <cellStyle name="Percent" xfId="1" builtinId="5"/>
    <cellStyle name="TextNormal" xfId="3" xr:uid="{0680A64A-A0A2-D443-9F84-81747018C53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C3F13-A54E-764E-A8F0-C78D8E9980B9}">
  <sheetPr>
    <outlinePr summaryBelow="0" summaryRight="0"/>
    <pageSetUpPr autoPageBreaks="0"/>
  </sheetPr>
  <dimension ref="A1:FR338"/>
  <sheetViews>
    <sheetView topLeftCell="AS1" workbookViewId="0">
      <selection activeCell="AX1" sqref="AX1"/>
    </sheetView>
  </sheetViews>
  <sheetFormatPr baseColWidth="10" defaultColWidth="8.83203125" defaultRowHeight="11" x14ac:dyDescent="0.15"/>
  <cols>
    <col min="1" max="1" width="25.83203125" style="7" customWidth="1"/>
    <col min="2" max="2" width="15.83203125" style="7" customWidth="1"/>
    <col min="3" max="3" width="40.83203125" style="7" customWidth="1"/>
    <col min="4" max="4" width="15.83203125" style="7" customWidth="1"/>
    <col min="5" max="5" width="40.83203125" style="7" customWidth="1"/>
    <col min="6" max="36" width="25.83203125" style="7" customWidth="1"/>
    <col min="37" max="37" width="32.83203125" style="7" customWidth="1"/>
    <col min="38" max="38" width="40.83203125" style="7" customWidth="1"/>
    <col min="39" max="39" width="14.83203125" style="7" customWidth="1"/>
    <col min="40" max="112" width="25.83203125" style="7" customWidth="1"/>
    <col min="113" max="113" width="22.83203125" style="7" customWidth="1"/>
    <col min="114" max="119" width="25.83203125" style="7" customWidth="1"/>
    <col min="120" max="120" width="16.83203125" style="7" customWidth="1"/>
    <col min="121" max="121" width="25.83203125" style="7" customWidth="1"/>
    <col min="122" max="122" width="43.83203125" style="7" customWidth="1"/>
    <col min="123" max="149" width="25.83203125" style="7" customWidth="1"/>
    <col min="150" max="150" width="40.83203125" style="7" customWidth="1"/>
    <col min="151" max="170" width="25.83203125" style="7" customWidth="1"/>
    <col min="171" max="172" width="20.83203125" style="7" customWidth="1"/>
    <col min="173" max="173" width="25.83203125" style="7" customWidth="1"/>
    <col min="174" max="174" width="40.83203125" style="7" customWidth="1"/>
    <col min="175" max="16384" width="8.83203125" style="7"/>
  </cols>
  <sheetData>
    <row r="1" spans="1:174" ht="14" x14ac:dyDescent="0.3">
      <c r="A1" s="5" t="s">
        <v>0</v>
      </c>
      <c r="B1" s="5" t="s">
        <v>1</v>
      </c>
      <c r="C1" s="5" t="s">
        <v>32</v>
      </c>
      <c r="D1" s="5" t="s">
        <v>33</v>
      </c>
      <c r="E1" s="5" t="s">
        <v>34</v>
      </c>
      <c r="F1" s="6" t="s">
        <v>35</v>
      </c>
      <c r="G1" s="6" t="s">
        <v>36</v>
      </c>
      <c r="H1" s="6" t="s">
        <v>37</v>
      </c>
      <c r="I1" s="6" t="s">
        <v>38</v>
      </c>
      <c r="J1" s="6" t="s">
        <v>39</v>
      </c>
      <c r="K1" s="6" t="s">
        <v>40</v>
      </c>
      <c r="L1" s="6" t="s">
        <v>41</v>
      </c>
      <c r="M1" s="6" t="s">
        <v>42</v>
      </c>
      <c r="N1" s="6" t="s">
        <v>43</v>
      </c>
      <c r="O1" s="6" t="s">
        <v>44</v>
      </c>
      <c r="P1" s="6" t="s">
        <v>45</v>
      </c>
      <c r="Q1" s="6" t="s">
        <v>46</v>
      </c>
      <c r="R1" s="6" t="s">
        <v>47</v>
      </c>
      <c r="S1" s="6" t="s">
        <v>48</v>
      </c>
      <c r="T1" s="6" t="s">
        <v>49</v>
      </c>
      <c r="U1" s="6" t="s">
        <v>50</v>
      </c>
      <c r="V1" s="6" t="s">
        <v>51</v>
      </c>
      <c r="W1" s="6" t="s">
        <v>52</v>
      </c>
      <c r="X1" s="6" t="s">
        <v>53</v>
      </c>
      <c r="Y1" s="6" t="s">
        <v>54</v>
      </c>
      <c r="Z1" s="6" t="s">
        <v>55</v>
      </c>
      <c r="AA1" s="6" t="s">
        <v>56</v>
      </c>
      <c r="AB1" s="6" t="s">
        <v>57</v>
      </c>
      <c r="AC1" s="6" t="s">
        <v>58</v>
      </c>
      <c r="AD1" s="6" t="s">
        <v>59</v>
      </c>
      <c r="AE1" s="6" t="s">
        <v>60</v>
      </c>
      <c r="AF1" s="6" t="s">
        <v>61</v>
      </c>
      <c r="AG1" s="6" t="s">
        <v>62</v>
      </c>
      <c r="AH1" s="6" t="s">
        <v>63</v>
      </c>
      <c r="AI1" s="6" t="s">
        <v>64</v>
      </c>
      <c r="AJ1" s="6" t="s">
        <v>65</v>
      </c>
      <c r="AK1" s="5" t="s">
        <v>66</v>
      </c>
      <c r="AL1" s="5" t="s">
        <v>67</v>
      </c>
      <c r="AM1" s="5" t="s">
        <v>68</v>
      </c>
      <c r="AN1" s="6" t="s">
        <v>69</v>
      </c>
      <c r="AO1" s="6" t="s">
        <v>70</v>
      </c>
      <c r="AP1" s="6" t="s">
        <v>71</v>
      </c>
      <c r="AQ1" s="6" t="s">
        <v>72</v>
      </c>
      <c r="AR1" s="6" t="s">
        <v>73</v>
      </c>
      <c r="AS1" s="6" t="s">
        <v>74</v>
      </c>
      <c r="AT1" s="32" t="s">
        <v>75</v>
      </c>
      <c r="AU1" s="6" t="s">
        <v>76</v>
      </c>
      <c r="AV1" s="6" t="s">
        <v>77</v>
      </c>
      <c r="AW1" s="32" t="s">
        <v>78</v>
      </c>
      <c r="AX1" s="32" t="s">
        <v>79</v>
      </c>
      <c r="AY1" s="6" t="s">
        <v>80</v>
      </c>
      <c r="AZ1" s="6" t="s">
        <v>81</v>
      </c>
      <c r="BA1" s="6" t="s">
        <v>82</v>
      </c>
      <c r="BB1" s="6" t="s">
        <v>83</v>
      </c>
      <c r="BC1" s="6" t="s">
        <v>84</v>
      </c>
      <c r="BD1" s="6" t="s">
        <v>85</v>
      </c>
      <c r="BE1" s="6" t="s">
        <v>86</v>
      </c>
      <c r="BF1" s="6" t="s">
        <v>87</v>
      </c>
      <c r="BG1" s="6" t="s">
        <v>88</v>
      </c>
      <c r="BH1" s="6" t="s">
        <v>89</v>
      </c>
      <c r="BI1" s="6" t="s">
        <v>90</v>
      </c>
      <c r="BJ1" s="6" t="s">
        <v>91</v>
      </c>
      <c r="BK1" s="6" t="s">
        <v>92</v>
      </c>
      <c r="BL1" s="6" t="s">
        <v>93</v>
      </c>
      <c r="BM1" s="6" t="s">
        <v>94</v>
      </c>
      <c r="BN1" s="6" t="s">
        <v>95</v>
      </c>
      <c r="BO1" s="6" t="s">
        <v>96</v>
      </c>
      <c r="BP1" s="6" t="s">
        <v>97</v>
      </c>
      <c r="BQ1" s="6" t="s">
        <v>98</v>
      </c>
      <c r="BR1" s="6" t="s">
        <v>99</v>
      </c>
      <c r="BS1" s="6" t="s">
        <v>100</v>
      </c>
      <c r="BT1" s="6" t="s">
        <v>101</v>
      </c>
      <c r="BU1" s="6" t="s">
        <v>102</v>
      </c>
      <c r="BV1" s="6" t="s">
        <v>103</v>
      </c>
      <c r="BW1" s="6" t="s">
        <v>104</v>
      </c>
      <c r="BX1" s="6" t="s">
        <v>105</v>
      </c>
      <c r="BY1" s="6" t="s">
        <v>106</v>
      </c>
      <c r="BZ1" s="6" t="s">
        <v>107</v>
      </c>
      <c r="CA1" s="6" t="s">
        <v>108</v>
      </c>
      <c r="CB1" s="6" t="s">
        <v>109</v>
      </c>
      <c r="CC1" s="6" t="s">
        <v>110</v>
      </c>
      <c r="CD1" s="6" t="s">
        <v>111</v>
      </c>
      <c r="CE1" s="6" t="s">
        <v>112</v>
      </c>
      <c r="CF1" s="6" t="s">
        <v>113</v>
      </c>
      <c r="CG1" s="6" t="s">
        <v>114</v>
      </c>
      <c r="CH1" s="6" t="s">
        <v>115</v>
      </c>
      <c r="CI1" s="6" t="s">
        <v>116</v>
      </c>
      <c r="CJ1" s="6" t="s">
        <v>117</v>
      </c>
      <c r="CK1" s="6" t="s">
        <v>118</v>
      </c>
      <c r="CL1" s="6" t="s">
        <v>119</v>
      </c>
      <c r="CM1" s="6" t="s">
        <v>120</v>
      </c>
      <c r="CN1" s="6" t="s">
        <v>121</v>
      </c>
      <c r="CO1" s="6" t="s">
        <v>122</v>
      </c>
      <c r="CP1" s="6" t="s">
        <v>123</v>
      </c>
      <c r="CQ1" s="6" t="s">
        <v>124</v>
      </c>
      <c r="CR1" s="6" t="s">
        <v>125</v>
      </c>
      <c r="CS1" s="6" t="s">
        <v>126</v>
      </c>
      <c r="CT1" s="6" t="s">
        <v>127</v>
      </c>
      <c r="CU1" s="6" t="s">
        <v>128</v>
      </c>
      <c r="CV1" s="6" t="s">
        <v>129</v>
      </c>
      <c r="CW1" s="6" t="s">
        <v>130</v>
      </c>
      <c r="CX1" s="6" t="s">
        <v>131</v>
      </c>
      <c r="CY1" s="6" t="s">
        <v>132</v>
      </c>
      <c r="CZ1" s="6" t="s">
        <v>133</v>
      </c>
      <c r="DA1" s="6" t="s">
        <v>134</v>
      </c>
      <c r="DB1" s="6" t="s">
        <v>135</v>
      </c>
      <c r="DC1" s="6" t="s">
        <v>136</v>
      </c>
      <c r="DD1" s="6" t="s">
        <v>137</v>
      </c>
      <c r="DE1" s="6" t="s">
        <v>138</v>
      </c>
      <c r="DF1" s="6" t="s">
        <v>139</v>
      </c>
      <c r="DG1" s="6" t="s">
        <v>140</v>
      </c>
      <c r="DH1" s="6" t="s">
        <v>141</v>
      </c>
      <c r="DI1" s="5" t="s">
        <v>142</v>
      </c>
      <c r="DJ1" s="6" t="s">
        <v>143</v>
      </c>
      <c r="DK1" s="6" t="s">
        <v>144</v>
      </c>
      <c r="DL1" s="6" t="s">
        <v>145</v>
      </c>
      <c r="DM1" s="6" t="s">
        <v>146</v>
      </c>
      <c r="DN1" s="6" t="s">
        <v>147</v>
      </c>
      <c r="DO1" s="6" t="s">
        <v>148</v>
      </c>
      <c r="DP1" s="5" t="s">
        <v>149</v>
      </c>
      <c r="DQ1" s="6" t="s">
        <v>150</v>
      </c>
      <c r="DR1" s="5" t="s">
        <v>151</v>
      </c>
      <c r="DS1" s="6" t="s">
        <v>152</v>
      </c>
      <c r="DT1" s="6" t="s">
        <v>153</v>
      </c>
      <c r="DU1" s="6" t="s">
        <v>154</v>
      </c>
      <c r="DV1" s="6" t="s">
        <v>155</v>
      </c>
      <c r="DW1" s="6" t="s">
        <v>156</v>
      </c>
      <c r="DX1" s="6" t="s">
        <v>157</v>
      </c>
      <c r="DY1" s="6" t="s">
        <v>158</v>
      </c>
      <c r="DZ1" s="6" t="s">
        <v>159</v>
      </c>
      <c r="EA1" s="6" t="s">
        <v>160</v>
      </c>
      <c r="EB1" s="6" t="s">
        <v>161</v>
      </c>
      <c r="EC1" s="6" t="s">
        <v>162</v>
      </c>
      <c r="ED1" s="6" t="s">
        <v>163</v>
      </c>
      <c r="EE1" s="6" t="s">
        <v>164</v>
      </c>
      <c r="EF1" s="6" t="s">
        <v>165</v>
      </c>
      <c r="EG1" s="6" t="s">
        <v>166</v>
      </c>
      <c r="EH1" s="6" t="s">
        <v>167</v>
      </c>
      <c r="EI1" s="6" t="s">
        <v>168</v>
      </c>
      <c r="EJ1" s="6" t="s">
        <v>169</v>
      </c>
      <c r="EK1" s="6" t="s">
        <v>170</v>
      </c>
      <c r="EL1" s="6" t="s">
        <v>171</v>
      </c>
      <c r="EM1" s="6" t="s">
        <v>172</v>
      </c>
      <c r="EN1" s="6" t="s">
        <v>173</v>
      </c>
      <c r="EO1" s="6" t="s">
        <v>174</v>
      </c>
      <c r="EP1" s="6" t="s">
        <v>175</v>
      </c>
      <c r="EQ1" s="6" t="s">
        <v>176</v>
      </c>
      <c r="ER1" s="6" t="s">
        <v>177</v>
      </c>
      <c r="ES1" s="6" t="s">
        <v>178</v>
      </c>
      <c r="ET1" s="5" t="s">
        <v>179</v>
      </c>
      <c r="EU1" s="6" t="s">
        <v>180</v>
      </c>
      <c r="EV1" s="6" t="s">
        <v>181</v>
      </c>
      <c r="EW1" s="6" t="s">
        <v>182</v>
      </c>
      <c r="EX1" s="6" t="s">
        <v>183</v>
      </c>
      <c r="EY1" s="6" t="s">
        <v>184</v>
      </c>
      <c r="EZ1" s="6" t="s">
        <v>185</v>
      </c>
      <c r="FA1" s="6" t="s">
        <v>186</v>
      </c>
      <c r="FB1" s="6" t="s">
        <v>187</v>
      </c>
      <c r="FC1" s="6" t="s">
        <v>188</v>
      </c>
      <c r="FD1" s="6" t="s">
        <v>189</v>
      </c>
      <c r="FE1" s="6" t="s">
        <v>190</v>
      </c>
      <c r="FF1" s="6" t="s">
        <v>191</v>
      </c>
      <c r="FG1" s="6" t="s">
        <v>192</v>
      </c>
      <c r="FH1" s="6" t="s">
        <v>193</v>
      </c>
      <c r="FI1" s="6" t="s">
        <v>194</v>
      </c>
      <c r="FJ1" s="6" t="s">
        <v>195</v>
      </c>
      <c r="FK1" s="6" t="s">
        <v>196</v>
      </c>
      <c r="FL1" s="6" t="s">
        <v>197</v>
      </c>
      <c r="FM1" s="6" t="s">
        <v>198</v>
      </c>
      <c r="FN1" s="6" t="s">
        <v>199</v>
      </c>
      <c r="FO1" s="5" t="s">
        <v>200</v>
      </c>
      <c r="FP1" s="5" t="s">
        <v>201</v>
      </c>
      <c r="FQ1" s="6" t="s">
        <v>202</v>
      </c>
      <c r="FR1" s="5" t="s">
        <v>203</v>
      </c>
    </row>
    <row r="2" spans="1:174" x14ac:dyDescent="0.15">
      <c r="A2" s="4" t="s">
        <v>204</v>
      </c>
      <c r="B2" s="4" t="s">
        <v>205</v>
      </c>
      <c r="C2" s="3" t="s">
        <v>206</v>
      </c>
      <c r="D2" s="3" t="s">
        <v>207</v>
      </c>
      <c r="E2" s="3" t="s">
        <v>208</v>
      </c>
      <c r="F2" s="29">
        <v>150429.6</v>
      </c>
      <c r="G2" s="9">
        <v>86.5</v>
      </c>
      <c r="H2" s="10">
        <v>9.9000000000000005E-2</v>
      </c>
      <c r="I2" s="10">
        <v>0.17</v>
      </c>
      <c r="J2" s="10">
        <v>0.113</v>
      </c>
      <c r="K2" s="10">
        <v>0.83899999999999997</v>
      </c>
      <c r="L2" s="9">
        <v>1.1299999999999999</v>
      </c>
      <c r="M2" s="10">
        <v>0.71699999999999997</v>
      </c>
      <c r="N2" s="8">
        <v>1489.4</v>
      </c>
      <c r="O2" s="8">
        <v>14.8</v>
      </c>
      <c r="P2" s="8">
        <v>12.6</v>
      </c>
      <c r="Q2" s="8">
        <v>19.399999999999999</v>
      </c>
      <c r="R2" s="11"/>
      <c r="S2" s="9">
        <v>9.49</v>
      </c>
      <c r="T2" s="8">
        <v>39</v>
      </c>
      <c r="U2" s="8">
        <v>37.9</v>
      </c>
      <c r="V2" s="8">
        <v>38.299999999999997</v>
      </c>
      <c r="W2" s="8">
        <v>34.1</v>
      </c>
      <c r="X2" s="8">
        <v>35.6</v>
      </c>
      <c r="Y2" s="8">
        <v>34.299999999999997</v>
      </c>
      <c r="Z2" s="8">
        <v>34.5</v>
      </c>
      <c r="AA2" s="8">
        <v>28.8</v>
      </c>
      <c r="AB2" s="8">
        <v>62.8</v>
      </c>
      <c r="AC2" s="8">
        <v>60</v>
      </c>
      <c r="AD2" s="8">
        <v>59.4</v>
      </c>
      <c r="AE2" s="8">
        <v>43.7</v>
      </c>
      <c r="AF2" s="8">
        <v>293.5</v>
      </c>
      <c r="AG2" s="8">
        <v>241.2</v>
      </c>
      <c r="AH2" s="10">
        <v>0</v>
      </c>
      <c r="AI2" s="10">
        <v>0.48399999999999999</v>
      </c>
      <c r="AJ2" s="10">
        <v>0.28599999999999998</v>
      </c>
      <c r="AK2" s="3" t="s">
        <v>209</v>
      </c>
      <c r="AL2" s="12" t="s">
        <v>210</v>
      </c>
      <c r="AM2" s="3" t="s">
        <v>211</v>
      </c>
      <c r="AN2" s="13">
        <v>1987</v>
      </c>
      <c r="AO2" s="8">
        <v>153098.6</v>
      </c>
      <c r="AP2" s="8">
        <v>24890</v>
      </c>
      <c r="AQ2" s="8">
        <v>16687</v>
      </c>
      <c r="AR2" s="8">
        <v>15637</v>
      </c>
      <c r="AS2" s="29">
        <v>12101</v>
      </c>
      <c r="AT2" s="29">
        <v>10027</v>
      </c>
      <c r="AU2" s="8">
        <v>1674</v>
      </c>
      <c r="AV2" s="8">
        <v>34664</v>
      </c>
      <c r="AW2" s="8">
        <v>12404</v>
      </c>
      <c r="AX2" s="8">
        <v>15834</v>
      </c>
      <c r="AY2" s="8">
        <v>557</v>
      </c>
      <c r="AZ2" s="11"/>
      <c r="BA2" s="8">
        <v>2961</v>
      </c>
      <c r="BB2" s="11"/>
      <c r="BC2" s="8">
        <v>2854</v>
      </c>
      <c r="BD2" s="8">
        <v>2361.3000000000002</v>
      </c>
      <c r="BE2" s="8">
        <v>2277.1</v>
      </c>
      <c r="BF2" s="8">
        <v>2217.1</v>
      </c>
      <c r="BG2" s="8">
        <v>2120</v>
      </c>
      <c r="BH2" s="8">
        <v>2007.4</v>
      </c>
      <c r="BI2" s="11"/>
      <c r="BJ2" s="8">
        <v>15637</v>
      </c>
      <c r="BK2" s="8">
        <v>-412</v>
      </c>
      <c r="BL2" s="31"/>
      <c r="BM2" s="11"/>
      <c r="BN2" s="8">
        <v>14856</v>
      </c>
      <c r="BO2" s="8">
        <v>2797</v>
      </c>
      <c r="BP2" s="11"/>
      <c r="BQ2" s="9">
        <v>7.95</v>
      </c>
      <c r="BR2" s="9">
        <v>7.95</v>
      </c>
      <c r="BS2" s="9">
        <v>6.28</v>
      </c>
      <c r="BT2" s="9">
        <v>7.35</v>
      </c>
      <c r="BU2" s="9">
        <v>7.35</v>
      </c>
      <c r="BV2" s="8">
        <v>18.8</v>
      </c>
      <c r="BW2" s="8">
        <v>4635</v>
      </c>
      <c r="BX2" s="8">
        <v>1386</v>
      </c>
      <c r="BY2" s="8">
        <v>980</v>
      </c>
      <c r="BZ2" s="8">
        <v>2294</v>
      </c>
      <c r="CA2" s="8">
        <v>620</v>
      </c>
      <c r="CB2" s="8">
        <v>1172</v>
      </c>
      <c r="CC2" s="8">
        <v>955</v>
      </c>
      <c r="CD2" s="11"/>
      <c r="CE2" s="11"/>
      <c r="CF2" s="8">
        <v>11921</v>
      </c>
      <c r="CG2" s="8">
        <v>393</v>
      </c>
      <c r="CH2" s="11"/>
      <c r="CI2" s="8">
        <v>238.6</v>
      </c>
      <c r="CJ2" s="8">
        <v>122.2</v>
      </c>
      <c r="CK2" s="8">
        <v>73</v>
      </c>
      <c r="CL2" s="8">
        <v>33</v>
      </c>
      <c r="CM2" s="8">
        <v>36</v>
      </c>
      <c r="CN2" s="8">
        <v>49</v>
      </c>
      <c r="CO2" s="8">
        <v>53</v>
      </c>
      <c r="CP2" s="8">
        <v>58</v>
      </c>
      <c r="CQ2" s="8">
        <v>1153</v>
      </c>
      <c r="CR2" s="11"/>
      <c r="CS2" s="11"/>
      <c r="CT2" s="8">
        <v>-5349</v>
      </c>
      <c r="CU2" s="8">
        <v>331</v>
      </c>
      <c r="CV2" s="8">
        <v>-4779</v>
      </c>
      <c r="CW2" s="8">
        <v>7932</v>
      </c>
      <c r="CX2" s="8">
        <v>-1266</v>
      </c>
      <c r="CY2" s="11"/>
      <c r="CZ2" s="11"/>
      <c r="DA2" s="8">
        <v>-289</v>
      </c>
      <c r="DB2" s="8">
        <v>143</v>
      </c>
      <c r="DC2" s="8">
        <v>-2578</v>
      </c>
      <c r="DD2" s="9">
        <v>4.78</v>
      </c>
      <c r="DE2" s="8">
        <v>7000</v>
      </c>
      <c r="DF2" s="8">
        <v>15441</v>
      </c>
      <c r="DG2" s="9">
        <v>101</v>
      </c>
      <c r="DH2" s="8">
        <v>66</v>
      </c>
      <c r="DI2" s="3" t="s">
        <v>212</v>
      </c>
      <c r="DJ2" s="8">
        <v>24890</v>
      </c>
      <c r="DK2" s="8">
        <v>16687</v>
      </c>
      <c r="DL2" s="8">
        <v>12101</v>
      </c>
      <c r="DM2" s="8">
        <v>27960.2</v>
      </c>
      <c r="DN2" s="8">
        <v>18541.3</v>
      </c>
      <c r="DO2" s="9">
        <v>6.67</v>
      </c>
      <c r="DP2" s="4" t="s">
        <v>213</v>
      </c>
      <c r="DQ2" s="9">
        <v>8.1</v>
      </c>
      <c r="DR2" s="3" t="s">
        <v>214</v>
      </c>
      <c r="DS2" s="9">
        <v>2.52</v>
      </c>
      <c r="DT2" s="9">
        <v>116.83</v>
      </c>
      <c r="DU2" s="8">
        <v>63.5</v>
      </c>
      <c r="DV2" s="8">
        <v>21102</v>
      </c>
      <c r="DW2" s="8">
        <v>6636</v>
      </c>
      <c r="DX2" s="8">
        <v>375</v>
      </c>
      <c r="DY2" s="8">
        <v>2113</v>
      </c>
      <c r="DZ2" s="8">
        <v>1169</v>
      </c>
      <c r="EA2" s="11"/>
      <c r="EB2" s="8">
        <v>11434</v>
      </c>
      <c r="EC2" s="8">
        <v>890.4</v>
      </c>
      <c r="ED2" s="8">
        <v>99.3</v>
      </c>
      <c r="EE2" s="11"/>
      <c r="EF2" s="8">
        <v>100</v>
      </c>
      <c r="EG2" s="11"/>
      <c r="EH2" s="8">
        <v>194.4</v>
      </c>
      <c r="EI2" s="8">
        <v>7000</v>
      </c>
      <c r="EJ2" s="8">
        <v>17714</v>
      </c>
      <c r="EK2" s="8">
        <v>6997</v>
      </c>
      <c r="EL2" s="8">
        <v>1256</v>
      </c>
      <c r="EM2" s="8">
        <v>2246</v>
      </c>
      <c r="EN2" s="8">
        <v>208</v>
      </c>
      <c r="EO2" s="8">
        <v>66</v>
      </c>
      <c r="EP2" s="8">
        <v>39.1</v>
      </c>
      <c r="EQ2" s="9">
        <v>22.63</v>
      </c>
      <c r="ER2" s="11">
        <v>1</v>
      </c>
      <c r="ES2" s="8">
        <v>24890</v>
      </c>
      <c r="ET2" s="12" t="s">
        <v>215</v>
      </c>
      <c r="EU2" s="8">
        <v>627.4</v>
      </c>
      <c r="EV2" s="8">
        <v>1117.5</v>
      </c>
      <c r="EW2" s="8">
        <v>1643.2</v>
      </c>
      <c r="EX2" s="8">
        <v>2164.5</v>
      </c>
      <c r="EY2" s="8">
        <v>2689.4</v>
      </c>
      <c r="EZ2" s="8">
        <v>3581.1</v>
      </c>
      <c r="FA2" s="8">
        <v>3962.2</v>
      </c>
      <c r="FB2" s="8">
        <v>3818.3</v>
      </c>
      <c r="FC2" s="8">
        <v>4299</v>
      </c>
      <c r="FD2" s="8">
        <v>4583</v>
      </c>
      <c r="FE2" s="8">
        <v>449.4</v>
      </c>
      <c r="FF2" s="8">
        <v>813.9</v>
      </c>
      <c r="FG2" s="8">
        <v>-1190</v>
      </c>
      <c r="FH2" s="8">
        <v>1584.9</v>
      </c>
      <c r="FI2" s="8">
        <v>1978.9</v>
      </c>
      <c r="FJ2" s="8">
        <v>2635.8</v>
      </c>
      <c r="FK2" s="8">
        <v>2901.3</v>
      </c>
      <c r="FL2" s="8">
        <v>2803.6</v>
      </c>
      <c r="FM2" s="8">
        <v>2592</v>
      </c>
      <c r="FN2" s="8">
        <v>3075</v>
      </c>
      <c r="FO2" s="3" t="s">
        <v>216</v>
      </c>
      <c r="FP2" s="3" t="s">
        <v>216</v>
      </c>
      <c r="FQ2" s="8">
        <v>24890</v>
      </c>
      <c r="FR2" s="12" t="s">
        <v>217</v>
      </c>
    </row>
    <row r="3" spans="1:174" x14ac:dyDescent="0.15">
      <c r="A3" s="4" t="s">
        <v>218</v>
      </c>
      <c r="B3" s="4" t="s">
        <v>219</v>
      </c>
      <c r="C3" s="3" t="s">
        <v>206</v>
      </c>
      <c r="D3" s="3" t="s">
        <v>207</v>
      </c>
      <c r="E3" s="3" t="s">
        <v>208</v>
      </c>
      <c r="F3" s="8">
        <v>123383.2</v>
      </c>
      <c r="G3" s="9">
        <v>82.97</v>
      </c>
      <c r="H3" s="10">
        <v>0.41099999999999998</v>
      </c>
      <c r="I3" s="10">
        <v>0.29099999999999998</v>
      </c>
      <c r="J3" s="10">
        <v>0.161</v>
      </c>
      <c r="K3" s="9">
        <v>1.28</v>
      </c>
      <c r="L3" s="9">
        <v>1.04</v>
      </c>
      <c r="M3" s="10">
        <v>0.57699999999999996</v>
      </c>
      <c r="N3" s="8">
        <v>758.9</v>
      </c>
      <c r="O3" s="9">
        <v>3.59</v>
      </c>
      <c r="P3" s="9">
        <v>9.8000000000000007</v>
      </c>
      <c r="Q3" s="8">
        <v>10.6</v>
      </c>
      <c r="R3" s="11"/>
      <c r="S3" s="9">
        <v>9.27</v>
      </c>
      <c r="T3" s="9">
        <v>8.1199999999999992</v>
      </c>
      <c r="U3" s="9">
        <v>5.88</v>
      </c>
      <c r="V3" s="9">
        <v>6.8</v>
      </c>
      <c r="W3" s="9">
        <v>6.64</v>
      </c>
      <c r="X3" s="9">
        <v>2.29</v>
      </c>
      <c r="Y3" s="9">
        <v>4.4400000000000004</v>
      </c>
      <c r="Z3" s="9">
        <v>6.25</v>
      </c>
      <c r="AA3" s="9">
        <v>6.5</v>
      </c>
      <c r="AB3" s="8">
        <v>11.9</v>
      </c>
      <c r="AC3" s="9">
        <v>9.56</v>
      </c>
      <c r="AD3" s="8">
        <v>12.3</v>
      </c>
      <c r="AE3" s="9">
        <v>8.7899999999999991</v>
      </c>
      <c r="AF3" s="9">
        <v>1.52</v>
      </c>
      <c r="AG3" s="8">
        <v>12.5</v>
      </c>
      <c r="AH3" s="10">
        <v>1.2999999999999999E-2</v>
      </c>
      <c r="AI3" s="10">
        <v>0.17599999999999999</v>
      </c>
      <c r="AJ3" s="10">
        <v>3.7999999999999999E-2</v>
      </c>
      <c r="AK3" s="3" t="s">
        <v>209</v>
      </c>
      <c r="AL3" s="12" t="s">
        <v>220</v>
      </c>
      <c r="AM3" s="3" t="s">
        <v>211</v>
      </c>
      <c r="AN3" s="13">
        <v>1980</v>
      </c>
      <c r="AO3" s="8">
        <v>127072.2</v>
      </c>
      <c r="AP3" s="8">
        <v>20063</v>
      </c>
      <c r="AQ3" s="8">
        <v>8901</v>
      </c>
      <c r="AR3" s="8">
        <v>6864</v>
      </c>
      <c r="AS3" s="8">
        <v>5158</v>
      </c>
      <c r="AT3" s="8">
        <v>3731</v>
      </c>
      <c r="AU3" s="8">
        <v>5223</v>
      </c>
      <c r="AV3" s="8">
        <v>69009</v>
      </c>
      <c r="AW3" s="8">
        <v>30715</v>
      </c>
      <c r="AX3" s="8">
        <v>25778</v>
      </c>
      <c r="AY3" s="8">
        <v>718</v>
      </c>
      <c r="AZ3" s="9">
        <v>2.44</v>
      </c>
      <c r="BA3" s="8">
        <v>4690</v>
      </c>
      <c r="BB3" s="11"/>
      <c r="BC3" s="8">
        <v>4503</v>
      </c>
      <c r="BD3" s="8">
        <v>4591</v>
      </c>
      <c r="BE3" s="8">
        <v>4577</v>
      </c>
      <c r="BF3" s="8">
        <v>4526</v>
      </c>
      <c r="BG3" s="8">
        <v>4377</v>
      </c>
      <c r="BH3" s="8">
        <v>3945</v>
      </c>
      <c r="BI3" s="11"/>
      <c r="BJ3" s="8">
        <v>6864</v>
      </c>
      <c r="BK3" s="8">
        <v>-1071</v>
      </c>
      <c r="BL3" s="8">
        <v>706</v>
      </c>
      <c r="BM3" s="11"/>
      <c r="BN3" s="8">
        <v>5585</v>
      </c>
      <c r="BO3" s="8">
        <v>427</v>
      </c>
      <c r="BP3" s="11"/>
      <c r="BQ3" s="9">
        <v>6.8</v>
      </c>
      <c r="BR3" s="9">
        <v>6.8</v>
      </c>
      <c r="BS3" s="9">
        <v>5.15</v>
      </c>
      <c r="BT3" s="9">
        <v>6.7</v>
      </c>
      <c r="BU3" s="9">
        <v>6.7</v>
      </c>
      <c r="BV3" s="9">
        <v>7.65</v>
      </c>
      <c r="BW3" s="8">
        <v>2546</v>
      </c>
      <c r="BX3" s="8">
        <v>2647</v>
      </c>
      <c r="BY3" s="8">
        <v>2494</v>
      </c>
      <c r="BZ3" s="8">
        <v>12256</v>
      </c>
      <c r="CA3" s="8">
        <v>7033</v>
      </c>
      <c r="CB3" s="8">
        <v>14788</v>
      </c>
      <c r="CC3" s="8">
        <v>1212</v>
      </c>
      <c r="CD3" s="11"/>
      <c r="CE3" s="8">
        <v>962</v>
      </c>
      <c r="CF3" s="8">
        <v>30215</v>
      </c>
      <c r="CG3" s="11"/>
      <c r="CH3" s="11"/>
      <c r="CI3" s="8">
        <v>20.5</v>
      </c>
      <c r="CJ3" s="9">
        <v>7.43</v>
      </c>
      <c r="CK3" s="8">
        <v>294</v>
      </c>
      <c r="CL3" s="8">
        <v>139</v>
      </c>
      <c r="CM3" s="8">
        <v>143</v>
      </c>
      <c r="CN3" s="8">
        <v>155</v>
      </c>
      <c r="CO3" s="8">
        <v>168</v>
      </c>
      <c r="CP3" s="8">
        <v>135</v>
      </c>
      <c r="CQ3" s="8">
        <v>-1345</v>
      </c>
      <c r="CR3" s="11"/>
      <c r="CS3" s="8">
        <v>-1851</v>
      </c>
      <c r="CT3" s="8">
        <v>-138</v>
      </c>
      <c r="CU3" s="8">
        <v>186</v>
      </c>
      <c r="CV3" s="8">
        <v>-5605</v>
      </c>
      <c r="CW3" s="8">
        <v>4476</v>
      </c>
      <c r="CX3" s="8">
        <v>-4869</v>
      </c>
      <c r="CY3" s="11"/>
      <c r="CZ3" s="8">
        <v>-165</v>
      </c>
      <c r="DA3" s="8">
        <v>405</v>
      </c>
      <c r="DB3" s="8">
        <v>327</v>
      </c>
      <c r="DC3" s="8">
        <v>136</v>
      </c>
      <c r="DD3" s="9">
        <v>3.29</v>
      </c>
      <c r="DE3" s="8">
        <v>17900</v>
      </c>
      <c r="DF3" s="8">
        <v>25778</v>
      </c>
      <c r="DG3" s="9">
        <v>162.59</v>
      </c>
      <c r="DH3" s="8">
        <v>126</v>
      </c>
      <c r="DI3" s="3" t="s">
        <v>212</v>
      </c>
      <c r="DJ3" s="8">
        <v>20063</v>
      </c>
      <c r="DK3" s="8">
        <v>8901</v>
      </c>
      <c r="DL3" s="8">
        <v>5158</v>
      </c>
      <c r="DM3" s="8">
        <v>20945.099999999999</v>
      </c>
      <c r="DN3" s="8">
        <v>10290.299999999999</v>
      </c>
      <c r="DO3" s="9">
        <v>7.69</v>
      </c>
      <c r="DP3" s="4" t="s">
        <v>221</v>
      </c>
      <c r="DQ3" s="9">
        <v>4.3499999999999996</v>
      </c>
      <c r="DR3" s="3" t="s">
        <v>222</v>
      </c>
      <c r="DS3" s="9">
        <v>4.99</v>
      </c>
      <c r="DT3" s="9">
        <v>173.14</v>
      </c>
      <c r="DU3" s="8">
        <v>108.2</v>
      </c>
      <c r="DV3" s="8">
        <v>15844</v>
      </c>
      <c r="DW3" s="8">
        <v>32128</v>
      </c>
      <c r="DX3" s="11"/>
      <c r="DY3" s="8">
        <v>3805</v>
      </c>
      <c r="DZ3" s="8">
        <v>14968</v>
      </c>
      <c r="EA3" s="11"/>
      <c r="EB3" s="8">
        <v>22096</v>
      </c>
      <c r="EC3" s="8">
        <v>396.5</v>
      </c>
      <c r="ED3" s="8">
        <v>99.7</v>
      </c>
      <c r="EE3" s="11"/>
      <c r="EF3" s="8">
        <v>85.8</v>
      </c>
      <c r="EG3" s="8">
        <v>14.2</v>
      </c>
      <c r="EH3" s="8">
        <v>560</v>
      </c>
      <c r="EI3" s="8">
        <v>17900</v>
      </c>
      <c r="EJ3" s="8">
        <v>34713</v>
      </c>
      <c r="EK3" s="8">
        <v>27367</v>
      </c>
      <c r="EL3" s="8">
        <v>787</v>
      </c>
      <c r="EM3" s="8">
        <v>3900</v>
      </c>
      <c r="EN3" s="8">
        <v>755</v>
      </c>
      <c r="EO3" s="8">
        <v>126</v>
      </c>
      <c r="EP3" s="9">
        <v>4.0999999999999996</v>
      </c>
      <c r="EQ3" s="9">
        <v>54.48</v>
      </c>
      <c r="ER3" s="11">
        <v>1</v>
      </c>
      <c r="ES3" s="8">
        <v>20063</v>
      </c>
      <c r="ET3" s="12" t="s">
        <v>223</v>
      </c>
      <c r="EU3" s="8">
        <v>3877</v>
      </c>
      <c r="EV3" s="8">
        <v>4839</v>
      </c>
      <c r="EW3" s="8">
        <v>5059</v>
      </c>
      <c r="EX3" s="8">
        <v>5295</v>
      </c>
      <c r="EY3" s="8">
        <v>5606</v>
      </c>
      <c r="EZ3" s="8">
        <v>5524</v>
      </c>
      <c r="FA3" s="8">
        <v>5592</v>
      </c>
      <c r="FB3" s="8">
        <v>5219</v>
      </c>
      <c r="FC3" s="8">
        <v>5945</v>
      </c>
      <c r="FD3" s="8">
        <v>6099</v>
      </c>
      <c r="FE3" s="8">
        <v>2363</v>
      </c>
      <c r="FF3" s="8">
        <v>3674</v>
      </c>
      <c r="FG3" s="8">
        <v>2950</v>
      </c>
      <c r="FH3" s="8">
        <v>3078</v>
      </c>
      <c r="FI3" s="8">
        <v>4052</v>
      </c>
      <c r="FJ3" s="8">
        <v>4605</v>
      </c>
      <c r="FK3" s="8">
        <v>4627</v>
      </c>
      <c r="FL3" s="8">
        <v>3683</v>
      </c>
      <c r="FM3" s="8">
        <v>4345</v>
      </c>
      <c r="FN3" s="8">
        <v>5081</v>
      </c>
      <c r="FO3" s="3" t="s">
        <v>224</v>
      </c>
      <c r="FP3" s="3" t="s">
        <v>224</v>
      </c>
      <c r="FQ3" s="8">
        <v>20063</v>
      </c>
      <c r="FR3" s="12" t="s">
        <v>225</v>
      </c>
    </row>
    <row r="4" spans="1:174" x14ac:dyDescent="0.15">
      <c r="A4" s="4" t="s">
        <v>226</v>
      </c>
      <c r="B4" s="4" t="s">
        <v>227</v>
      </c>
      <c r="C4" s="3" t="s">
        <v>206</v>
      </c>
      <c r="D4" s="3" t="s">
        <v>207</v>
      </c>
      <c r="E4" s="3" t="s">
        <v>208</v>
      </c>
      <c r="F4" s="8">
        <v>100853.5</v>
      </c>
      <c r="G4" s="9">
        <v>92.53</v>
      </c>
      <c r="H4" s="10">
        <v>5.1999999999999998E-2</v>
      </c>
      <c r="I4" s="10">
        <v>0.1</v>
      </c>
      <c r="J4" s="10">
        <v>0.191</v>
      </c>
      <c r="K4" s="10">
        <v>0.56299999999999994</v>
      </c>
      <c r="L4" s="10">
        <v>0.89</v>
      </c>
      <c r="M4" s="9">
        <v>1.03</v>
      </c>
      <c r="N4" s="8">
        <v>234.6</v>
      </c>
      <c r="O4" s="9">
        <v>1.54</v>
      </c>
      <c r="P4" s="8">
        <v>19.899999999999999</v>
      </c>
      <c r="Q4" s="8">
        <v>16.5</v>
      </c>
      <c r="R4" s="11"/>
      <c r="S4" s="8">
        <v>17</v>
      </c>
      <c r="T4" s="8">
        <v>61</v>
      </c>
      <c r="U4" s="8">
        <v>57.1</v>
      </c>
      <c r="V4" s="8">
        <v>25.3</v>
      </c>
      <c r="W4" s="8">
        <v>15.9</v>
      </c>
      <c r="X4" s="8">
        <v>24.8</v>
      </c>
      <c r="Y4" s="8">
        <v>25.1</v>
      </c>
      <c r="Z4" s="8">
        <v>21.7</v>
      </c>
      <c r="AA4" s="8">
        <v>17.3</v>
      </c>
      <c r="AB4" s="8">
        <v>33.5</v>
      </c>
      <c r="AC4" s="8">
        <v>30.9</v>
      </c>
      <c r="AD4" s="8">
        <v>29.4</v>
      </c>
      <c r="AE4" s="8">
        <v>24.4</v>
      </c>
      <c r="AF4" s="8">
        <v>57.6</v>
      </c>
      <c r="AG4" s="8">
        <v>57.6</v>
      </c>
      <c r="AH4" s="11"/>
      <c r="AI4" s="10">
        <v>0.11700000000000001</v>
      </c>
      <c r="AJ4" s="10">
        <v>1.4E-2</v>
      </c>
      <c r="AK4" s="3" t="s">
        <v>209</v>
      </c>
      <c r="AL4" s="12" t="s">
        <v>228</v>
      </c>
      <c r="AM4" s="3" t="s">
        <v>211</v>
      </c>
      <c r="AN4" s="13">
        <v>1985</v>
      </c>
      <c r="AO4" s="8">
        <v>99598.399999999994</v>
      </c>
      <c r="AP4" s="8">
        <v>9700.2999999999993</v>
      </c>
      <c r="AQ4" s="8">
        <v>4604.8999999999996</v>
      </c>
      <c r="AR4" s="8">
        <v>3967.7</v>
      </c>
      <c r="AS4" s="8">
        <v>2934.8</v>
      </c>
      <c r="AT4" s="8">
        <v>1204.9000000000001</v>
      </c>
      <c r="AU4" s="8">
        <v>1765.7</v>
      </c>
      <c r="AV4" s="8">
        <v>14316.6</v>
      </c>
      <c r="AW4" s="8">
        <v>585.20000000000005</v>
      </c>
      <c r="AX4" s="8">
        <v>10814</v>
      </c>
      <c r="AY4" s="8">
        <v>287.8</v>
      </c>
      <c r="AZ4" s="11"/>
      <c r="BA4" s="8">
        <v>2232.3000000000002</v>
      </c>
      <c r="BB4" s="11"/>
      <c r="BC4" s="8">
        <v>1893.4</v>
      </c>
      <c r="BD4" s="8">
        <v>1827.3</v>
      </c>
      <c r="BE4" s="8">
        <v>1820.1</v>
      </c>
      <c r="BF4" s="8">
        <v>1700.3</v>
      </c>
      <c r="BG4" s="8">
        <v>1455.8</v>
      </c>
      <c r="BH4" s="8">
        <v>1410.7</v>
      </c>
      <c r="BI4" s="8">
        <v>438.9</v>
      </c>
      <c r="BJ4" s="8">
        <v>3967.7</v>
      </c>
      <c r="BK4" s="8">
        <v>-29.5</v>
      </c>
      <c r="BL4" s="8">
        <v>12.2</v>
      </c>
      <c r="BM4" s="11"/>
      <c r="BN4" s="8">
        <v>3931.5</v>
      </c>
      <c r="BO4" s="8">
        <v>989.9</v>
      </c>
      <c r="BP4" s="11"/>
      <c r="BQ4" s="8">
        <v>12.4</v>
      </c>
      <c r="BR4" s="8">
        <v>12.4</v>
      </c>
      <c r="BS4" s="8">
        <v>10.3</v>
      </c>
      <c r="BT4" s="8">
        <v>12.4</v>
      </c>
      <c r="BU4" s="8">
        <v>12.4</v>
      </c>
      <c r="BV4" s="8">
        <v>25.2</v>
      </c>
      <c r="BW4" s="8">
        <v>1575.8</v>
      </c>
      <c r="BX4" s="8">
        <v>804</v>
      </c>
      <c r="BY4" s="8">
        <v>447.5</v>
      </c>
      <c r="BZ4" s="8">
        <v>2952.1</v>
      </c>
      <c r="CA4" s="8">
        <v>1186.4000000000001</v>
      </c>
      <c r="CB4" s="8">
        <v>1760.2</v>
      </c>
      <c r="CC4" s="8">
        <v>229.2</v>
      </c>
      <c r="CD4" s="11"/>
      <c r="CE4" s="8">
        <v>722.3</v>
      </c>
      <c r="CF4" s="8">
        <v>582.1</v>
      </c>
      <c r="CG4" s="9">
        <v>5.03</v>
      </c>
      <c r="CH4" s="11"/>
      <c r="CI4" s="8">
        <v>51</v>
      </c>
      <c r="CJ4" s="8">
        <v>40</v>
      </c>
      <c r="CK4" s="8">
        <v>411.3</v>
      </c>
      <c r="CL4" s="8">
        <v>58.9</v>
      </c>
      <c r="CM4" s="8">
        <v>61.7</v>
      </c>
      <c r="CN4" s="8">
        <v>70.599999999999994</v>
      </c>
      <c r="CO4" s="8">
        <v>70.8</v>
      </c>
      <c r="CP4" s="8">
        <v>67.8</v>
      </c>
      <c r="CQ4" s="8">
        <v>403.3</v>
      </c>
      <c r="CR4" s="11"/>
      <c r="CS4" s="11"/>
      <c r="CT4" s="8">
        <v>-886.8</v>
      </c>
      <c r="CU4" s="8">
        <v>54.9</v>
      </c>
      <c r="CV4" s="9">
        <v>-2.67</v>
      </c>
      <c r="CW4" s="11"/>
      <c r="CX4" s="8">
        <v>-880.2</v>
      </c>
      <c r="CY4" s="11"/>
      <c r="CZ4" s="8">
        <v>-375</v>
      </c>
      <c r="DA4" s="11"/>
      <c r="DB4" s="8">
        <v>-185.9</v>
      </c>
      <c r="DC4" s="8">
        <v>-512.4</v>
      </c>
      <c r="DD4" s="9">
        <v>5.05</v>
      </c>
      <c r="DE4" s="8">
        <v>7550</v>
      </c>
      <c r="DF4" s="8">
        <v>10809</v>
      </c>
      <c r="DG4" s="9">
        <v>429.87</v>
      </c>
      <c r="DH4" s="8">
        <v>62.4</v>
      </c>
      <c r="DI4" s="3" t="s">
        <v>212</v>
      </c>
      <c r="DJ4" s="8">
        <v>9700.2999999999993</v>
      </c>
      <c r="DK4" s="8">
        <v>4604.8999999999996</v>
      </c>
      <c r="DL4" s="8">
        <v>2934.8</v>
      </c>
      <c r="DM4" s="8">
        <v>11204.9</v>
      </c>
      <c r="DN4" s="8">
        <v>5642.4</v>
      </c>
      <c r="DO4" s="9">
        <v>9.09</v>
      </c>
      <c r="DP4" s="4" t="s">
        <v>229</v>
      </c>
      <c r="DQ4" s="8">
        <v>13.9</v>
      </c>
      <c r="DR4" s="3" t="s">
        <v>230</v>
      </c>
      <c r="DS4" s="8">
        <v>11.2</v>
      </c>
      <c r="DT4" s="9">
        <v>480.18</v>
      </c>
      <c r="DU4" s="8">
        <v>272</v>
      </c>
      <c r="DV4" s="8">
        <v>8529.2999999999993</v>
      </c>
      <c r="DW4" s="8">
        <v>595.9</v>
      </c>
      <c r="DX4" s="10">
        <v>0.59599999999999997</v>
      </c>
      <c r="DY4" s="8">
        <v>602.6</v>
      </c>
      <c r="DZ4" s="8">
        <v>1232.9000000000001</v>
      </c>
      <c r="EA4" s="11"/>
      <c r="EB4" s="8">
        <v>8620.2000000000007</v>
      </c>
      <c r="EC4" s="8">
        <v>799.2</v>
      </c>
      <c r="ED4" s="8">
        <v>99.8</v>
      </c>
      <c r="EE4" s="11"/>
      <c r="EF4" s="8">
        <v>100</v>
      </c>
      <c r="EG4" s="11"/>
      <c r="EH4" s="8">
        <v>292.7</v>
      </c>
      <c r="EI4" s="8">
        <v>7550</v>
      </c>
      <c r="EJ4" s="8">
        <v>4672.7</v>
      </c>
      <c r="EK4" s="8">
        <v>3184.9</v>
      </c>
      <c r="EL4" s="8">
        <v>219.9</v>
      </c>
      <c r="EM4" s="8">
        <v>824.2</v>
      </c>
      <c r="EN4" s="8">
        <v>710.7</v>
      </c>
      <c r="EO4" s="8">
        <v>62.4</v>
      </c>
      <c r="EP4" s="10">
        <v>0.221</v>
      </c>
      <c r="EQ4" s="9">
        <v>56.98</v>
      </c>
      <c r="ER4" s="11">
        <v>1</v>
      </c>
      <c r="ES4" s="8">
        <v>9703.2999999999993</v>
      </c>
      <c r="ET4" s="12" t="s">
        <v>231</v>
      </c>
      <c r="EU4" s="8">
        <v>43.4</v>
      </c>
      <c r="EV4" s="8">
        <v>385.6</v>
      </c>
      <c r="EW4" s="8">
        <v>750.8</v>
      </c>
      <c r="EX4" s="8">
        <v>863.6</v>
      </c>
      <c r="EY4" s="8">
        <v>1229.4000000000001</v>
      </c>
      <c r="EZ4" s="8">
        <v>1295.4000000000001</v>
      </c>
      <c r="FA4" s="8">
        <v>1575.7</v>
      </c>
      <c r="FB4" s="8">
        <v>1768.8</v>
      </c>
      <c r="FC4" s="8">
        <v>1838.5</v>
      </c>
      <c r="FD4" s="8">
        <v>2517.3000000000002</v>
      </c>
      <c r="FE4" s="8">
        <v>25.1</v>
      </c>
      <c r="FF4" s="8">
        <v>160.69999999999999</v>
      </c>
      <c r="FG4" s="8">
        <v>217.5</v>
      </c>
      <c r="FH4" s="8">
        <v>638.20000000000005</v>
      </c>
      <c r="FI4" s="8">
        <v>783.2</v>
      </c>
      <c r="FJ4" s="8">
        <v>970.1</v>
      </c>
      <c r="FK4" s="8">
        <v>1005.3</v>
      </c>
      <c r="FL4" s="8">
        <v>1234.4000000000001</v>
      </c>
      <c r="FM4" s="8">
        <v>1380</v>
      </c>
      <c r="FN4" s="8">
        <v>1862.3</v>
      </c>
      <c r="FO4" s="3" t="s">
        <v>216</v>
      </c>
      <c r="FP4" s="3" t="s">
        <v>216</v>
      </c>
      <c r="FQ4" s="8">
        <v>9700.2999999999993</v>
      </c>
      <c r="FR4" s="12" t="s">
        <v>232</v>
      </c>
    </row>
    <row r="5" spans="1:174" x14ac:dyDescent="0.15">
      <c r="A5" s="4" t="s">
        <v>233</v>
      </c>
      <c r="B5" s="4" t="s">
        <v>234</v>
      </c>
      <c r="C5" s="3" t="s">
        <v>206</v>
      </c>
      <c r="D5" s="3" t="s">
        <v>207</v>
      </c>
      <c r="E5" s="3" t="s">
        <v>208</v>
      </c>
      <c r="F5" s="8">
        <v>95014.1</v>
      </c>
      <c r="G5" s="9">
        <v>83.27</v>
      </c>
      <c r="H5" s="10">
        <v>0.23899999999999999</v>
      </c>
      <c r="I5" s="10">
        <v>0.255</v>
      </c>
      <c r="J5" s="10">
        <v>0.253</v>
      </c>
      <c r="K5" s="9">
        <v>1.1499999999999999</v>
      </c>
      <c r="L5" s="9">
        <v>1.22</v>
      </c>
      <c r="M5" s="9">
        <v>1.05</v>
      </c>
      <c r="N5" s="8">
        <v>800.6</v>
      </c>
      <c r="O5" s="9">
        <v>5.34</v>
      </c>
      <c r="P5" s="8">
        <v>30.1</v>
      </c>
      <c r="Q5" s="8">
        <v>25.1</v>
      </c>
      <c r="R5" s="11"/>
      <c r="S5" s="9">
        <v>4.7699999999999996</v>
      </c>
      <c r="T5" s="8">
        <v>43.8</v>
      </c>
      <c r="U5" s="8">
        <v>51.4</v>
      </c>
      <c r="V5" s="8">
        <v>50.2</v>
      </c>
      <c r="W5" s="8">
        <v>35.1</v>
      </c>
      <c r="X5" s="8">
        <v>20.8</v>
      </c>
      <c r="Y5" s="8">
        <v>26.2</v>
      </c>
      <c r="Z5" s="8">
        <v>26</v>
      </c>
      <c r="AA5" s="8">
        <v>23.3</v>
      </c>
      <c r="AB5" s="8">
        <v>14.9</v>
      </c>
      <c r="AC5" s="8">
        <v>21.4</v>
      </c>
      <c r="AD5" s="8">
        <v>17.899999999999999</v>
      </c>
      <c r="AE5" s="8">
        <v>16.600000000000001</v>
      </c>
      <c r="AF5" s="8">
        <v>37.9</v>
      </c>
      <c r="AG5" s="8">
        <v>36.200000000000003</v>
      </c>
      <c r="AH5" s="10">
        <v>1.7999999999999999E-2</v>
      </c>
      <c r="AI5" s="10">
        <v>0.23100000000000001</v>
      </c>
      <c r="AJ5" s="10">
        <v>0.14899999999999999</v>
      </c>
      <c r="AK5" s="3" t="s">
        <v>209</v>
      </c>
      <c r="AL5" s="12" t="s">
        <v>235</v>
      </c>
      <c r="AM5" s="3" t="s">
        <v>211</v>
      </c>
      <c r="AN5" s="13">
        <v>1980</v>
      </c>
      <c r="AO5" s="8">
        <v>94342.8</v>
      </c>
      <c r="AP5" s="8">
        <v>7670.4</v>
      </c>
      <c r="AQ5" s="8">
        <v>3070.5</v>
      </c>
      <c r="AR5" s="8">
        <v>2696.9</v>
      </c>
      <c r="AS5" s="8">
        <v>1999.9</v>
      </c>
      <c r="AT5" s="8">
        <v>4121.6000000000004</v>
      </c>
      <c r="AU5" s="8">
        <v>642.6</v>
      </c>
      <c r="AV5" s="8">
        <v>17340.099999999999</v>
      </c>
      <c r="AW5" s="8">
        <v>6875.4</v>
      </c>
      <c r="AX5" s="8">
        <v>6524.8</v>
      </c>
      <c r="AY5" s="8">
        <v>150.30000000000001</v>
      </c>
      <c r="AZ5" s="11"/>
      <c r="BA5" s="8">
        <v>2027.9</v>
      </c>
      <c r="BB5" s="11"/>
      <c r="BC5" s="8">
        <v>2301.4</v>
      </c>
      <c r="BD5" s="8">
        <v>2576.9</v>
      </c>
      <c r="BE5" s="8">
        <v>2486.3000000000002</v>
      </c>
      <c r="BF5" s="8">
        <v>2487.5</v>
      </c>
      <c r="BG5" s="8">
        <v>2226.1999999999998</v>
      </c>
      <c r="BH5" s="8">
        <v>1899.4</v>
      </c>
      <c r="BI5" s="8">
        <v>258.3</v>
      </c>
      <c r="BJ5" s="8">
        <v>2696.9</v>
      </c>
      <c r="BK5" s="8">
        <v>-179.7</v>
      </c>
      <c r="BL5" s="8">
        <v>28.2</v>
      </c>
      <c r="BM5" s="11"/>
      <c r="BN5" s="8">
        <v>2327.4</v>
      </c>
      <c r="BO5" s="8">
        <v>327.5</v>
      </c>
      <c r="BP5" s="11"/>
      <c r="BQ5" s="9">
        <v>2.4900000000000002</v>
      </c>
      <c r="BR5" s="9">
        <v>2.4900000000000002</v>
      </c>
      <c r="BS5" s="9">
        <v>1.95</v>
      </c>
      <c r="BT5" s="9">
        <v>2.39</v>
      </c>
      <c r="BU5" s="9">
        <v>2.39</v>
      </c>
      <c r="BV5" s="8">
        <v>14.1</v>
      </c>
      <c r="BW5" s="8">
        <v>1166.7</v>
      </c>
      <c r="BX5" s="8">
        <v>393.1</v>
      </c>
      <c r="BY5" s="8">
        <v>606.1</v>
      </c>
      <c r="BZ5" s="8">
        <v>1166.0999999999999</v>
      </c>
      <c r="CA5" s="8">
        <v>523.5</v>
      </c>
      <c r="CB5" s="8">
        <v>2191.1999999999998</v>
      </c>
      <c r="CC5" s="8">
        <v>198.2</v>
      </c>
      <c r="CD5" s="8">
        <v>605.9</v>
      </c>
      <c r="CE5" s="8">
        <v>65.400000000000006</v>
      </c>
      <c r="CF5" s="8">
        <v>6269.5</v>
      </c>
      <c r="CG5" s="11"/>
      <c r="CH5" s="11"/>
      <c r="CI5" s="8">
        <v>30.4</v>
      </c>
      <c r="CJ5" s="8">
        <v>18.100000000000001</v>
      </c>
      <c r="CK5" s="8">
        <v>36</v>
      </c>
      <c r="CL5" s="8">
        <v>16.2</v>
      </c>
      <c r="CM5" s="8">
        <v>25.1</v>
      </c>
      <c r="CN5" s="8">
        <v>37.1</v>
      </c>
      <c r="CO5" s="8">
        <v>47.2</v>
      </c>
      <c r="CP5" s="8">
        <v>57.1</v>
      </c>
      <c r="CQ5" s="8">
        <v>196.8</v>
      </c>
      <c r="CR5" s="11"/>
      <c r="CS5" s="11"/>
      <c r="CT5" s="8">
        <v>-2975.1</v>
      </c>
      <c r="CU5" s="8">
        <v>297.2</v>
      </c>
      <c r="CV5" s="8">
        <v>-3012.2</v>
      </c>
      <c r="CW5" s="8">
        <v>5037.5</v>
      </c>
      <c r="CX5" s="8">
        <v>-577.70000000000005</v>
      </c>
      <c r="CY5" s="11"/>
      <c r="CZ5" s="8">
        <v>-710</v>
      </c>
      <c r="DA5" s="8">
        <v>252.3</v>
      </c>
      <c r="DB5" s="8">
        <v>-56.5</v>
      </c>
      <c r="DC5" s="8">
        <v>-166.3</v>
      </c>
      <c r="DD5" s="9">
        <v>3.23</v>
      </c>
      <c r="DE5" s="8">
        <v>6012</v>
      </c>
      <c r="DF5" s="8">
        <v>6524.8</v>
      </c>
      <c r="DG5" s="9">
        <v>118.68</v>
      </c>
      <c r="DH5" s="8">
        <v>62.2</v>
      </c>
      <c r="DI5" s="3" t="s">
        <v>212</v>
      </c>
      <c r="DJ5" s="8">
        <v>7670.4</v>
      </c>
      <c r="DK5" s="8">
        <v>3070.5</v>
      </c>
      <c r="DL5" s="8">
        <v>1999.9</v>
      </c>
      <c r="DM5" s="8">
        <v>9326.1</v>
      </c>
      <c r="DN5" s="8">
        <v>4890.2</v>
      </c>
      <c r="DO5" s="9">
        <v>12.5</v>
      </c>
      <c r="DP5" s="4" t="s">
        <v>236</v>
      </c>
      <c r="DQ5" s="8">
        <v>21.6</v>
      </c>
      <c r="DR5" s="3" t="s">
        <v>237</v>
      </c>
      <c r="DS5" s="11"/>
      <c r="DT5" s="9">
        <v>129.06</v>
      </c>
      <c r="DU5" s="8">
        <v>66.900000000000006</v>
      </c>
      <c r="DV5" s="8">
        <v>6779.4</v>
      </c>
      <c r="DW5" s="8">
        <v>4741.3</v>
      </c>
      <c r="DX5" s="11"/>
      <c r="DY5" s="8">
        <v>3234.4</v>
      </c>
      <c r="DZ5" s="8">
        <v>2041.2</v>
      </c>
      <c r="EA5" s="11"/>
      <c r="EB5" s="8">
        <v>5589.9</v>
      </c>
      <c r="EC5" s="8">
        <v>654</v>
      </c>
      <c r="ED5" s="8">
        <v>99.6</v>
      </c>
      <c r="EE5" s="11"/>
      <c r="EF5" s="8">
        <v>98.5</v>
      </c>
      <c r="EG5" s="11"/>
      <c r="EH5" s="8">
        <v>194.6</v>
      </c>
      <c r="EI5" s="8">
        <v>6012</v>
      </c>
      <c r="EJ5" s="8">
        <v>9712.6</v>
      </c>
      <c r="EK5" s="8">
        <v>7550.5</v>
      </c>
      <c r="EL5" s="8">
        <v>156.19999999999999</v>
      </c>
      <c r="EM5" s="8">
        <v>1012.9</v>
      </c>
      <c r="EN5" s="8">
        <v>231.6</v>
      </c>
      <c r="EO5" s="8">
        <v>62.2</v>
      </c>
      <c r="EP5" s="8">
        <v>77.2</v>
      </c>
      <c r="EQ5" s="9">
        <v>49.47</v>
      </c>
      <c r="ER5" s="11">
        <v>1</v>
      </c>
      <c r="ES5" s="8">
        <v>7670.4</v>
      </c>
      <c r="ET5" s="12" t="s">
        <v>238</v>
      </c>
      <c r="EU5" s="8">
        <v>42.7</v>
      </c>
      <c r="EV5" s="8">
        <v>83.6</v>
      </c>
      <c r="EW5" s="8">
        <v>174.7</v>
      </c>
      <c r="EX5" s="8">
        <v>421</v>
      </c>
      <c r="EY5" s="8">
        <v>300.39999999999998</v>
      </c>
      <c r="EZ5" s="8">
        <v>841.5</v>
      </c>
      <c r="FA5" s="8">
        <v>1071.5999999999999</v>
      </c>
      <c r="FB5" s="8">
        <v>1508.7</v>
      </c>
      <c r="FC5" s="8">
        <v>2037.9</v>
      </c>
      <c r="FD5" s="8">
        <v>1980</v>
      </c>
      <c r="FE5" s="8">
        <v>52.8</v>
      </c>
      <c r="FF5" s="8">
        <v>63.7</v>
      </c>
      <c r="FG5" s="8">
        <v>69</v>
      </c>
      <c r="FH5" s="8">
        <v>226.4</v>
      </c>
      <c r="FI5" s="8">
        <v>-1533.7</v>
      </c>
      <c r="FJ5" s="8">
        <v>776.7</v>
      </c>
      <c r="FK5" s="8">
        <v>880.5</v>
      </c>
      <c r="FL5" s="8">
        <v>1318.1</v>
      </c>
      <c r="FM5" s="8">
        <v>1456.2</v>
      </c>
      <c r="FN5" s="8">
        <v>1449.9</v>
      </c>
      <c r="FO5" s="3" t="s">
        <v>239</v>
      </c>
      <c r="FP5" s="3" t="s">
        <v>239</v>
      </c>
      <c r="FQ5" s="8">
        <v>7670.4</v>
      </c>
      <c r="FR5" s="12" t="s">
        <v>240</v>
      </c>
    </row>
    <row r="6" spans="1:174" x14ac:dyDescent="0.15">
      <c r="A6" s="4" t="s">
        <v>241</v>
      </c>
      <c r="B6" s="4" t="s">
        <v>242</v>
      </c>
      <c r="C6" s="3" t="s">
        <v>206</v>
      </c>
      <c r="D6" s="3" t="s">
        <v>207</v>
      </c>
      <c r="E6" s="3" t="s">
        <v>208</v>
      </c>
      <c r="F6" s="8">
        <v>46554.8</v>
      </c>
      <c r="G6" s="9">
        <v>71.97</v>
      </c>
      <c r="H6" s="10">
        <v>0.02</v>
      </c>
      <c r="I6" s="10">
        <v>0.153</v>
      </c>
      <c r="J6" s="10">
        <v>0.06</v>
      </c>
      <c r="K6" s="10">
        <v>0.34499999999999997</v>
      </c>
      <c r="L6" s="9">
        <v>1.34</v>
      </c>
      <c r="M6" s="10">
        <v>0.872</v>
      </c>
      <c r="N6" s="8">
        <v>102.4</v>
      </c>
      <c r="O6" s="10">
        <v>0.85299999999999998</v>
      </c>
      <c r="P6" s="8">
        <v>12.8</v>
      </c>
      <c r="Q6" s="8">
        <v>20.7</v>
      </c>
      <c r="R6" s="11"/>
      <c r="S6" s="8">
        <v>12.1</v>
      </c>
      <c r="T6" s="8">
        <v>23.6</v>
      </c>
      <c r="U6" s="8">
        <v>64.900000000000006</v>
      </c>
      <c r="V6" s="8">
        <v>45.5</v>
      </c>
      <c r="W6" s="8">
        <v>32.1</v>
      </c>
      <c r="X6" s="11"/>
      <c r="Y6" s="11"/>
      <c r="Z6" s="11"/>
      <c r="AA6" s="8">
        <v>49.4</v>
      </c>
      <c r="AB6" s="11"/>
      <c r="AC6" s="11"/>
      <c r="AD6" s="11"/>
      <c r="AE6" s="8">
        <v>84.9</v>
      </c>
      <c r="AF6" s="8">
        <v>-18</v>
      </c>
      <c r="AG6" s="8">
        <v>10.3</v>
      </c>
      <c r="AH6" s="9">
        <v>15.44</v>
      </c>
      <c r="AI6" s="9">
        <v>5.96</v>
      </c>
      <c r="AJ6" s="9">
        <v>3.42</v>
      </c>
      <c r="AK6" s="3" t="s">
        <v>209</v>
      </c>
      <c r="AL6" s="12" t="s">
        <v>243</v>
      </c>
      <c r="AM6" s="3" t="s">
        <v>211</v>
      </c>
      <c r="AN6" s="13">
        <v>1988</v>
      </c>
      <c r="AO6" s="8">
        <v>46112</v>
      </c>
      <c r="AP6" s="8">
        <v>2819.6</v>
      </c>
      <c r="AQ6" s="8">
        <v>891.1</v>
      </c>
      <c r="AR6" s="8">
        <v>838.4</v>
      </c>
      <c r="AS6" s="8">
        <v>348.1</v>
      </c>
      <c r="AT6" s="8">
        <v>648.70000000000005</v>
      </c>
      <c r="AU6" s="8">
        <v>974.3</v>
      </c>
      <c r="AV6" s="8">
        <v>3871.8</v>
      </c>
      <c r="AW6" s="8">
        <v>457.7</v>
      </c>
      <c r="AX6" s="8">
        <v>2542.3000000000002</v>
      </c>
      <c r="AY6" s="8">
        <v>333</v>
      </c>
      <c r="AZ6" s="11"/>
      <c r="BA6" s="8">
        <v>504.8</v>
      </c>
      <c r="BB6" s="11"/>
      <c r="BC6" s="8">
        <v>1271.4000000000001</v>
      </c>
      <c r="BD6" s="8">
        <v>1187.7</v>
      </c>
      <c r="BE6" s="8">
        <v>1074.0999999999999</v>
      </c>
      <c r="BF6" s="8">
        <v>967</v>
      </c>
      <c r="BG6" s="8">
        <v>859.9</v>
      </c>
      <c r="BH6" s="8">
        <v>772.8</v>
      </c>
      <c r="BI6" s="11"/>
      <c r="BJ6" s="8">
        <v>838.4</v>
      </c>
      <c r="BK6" s="8">
        <v>-37.4</v>
      </c>
      <c r="BL6" s="9">
        <v>6.96</v>
      </c>
      <c r="BM6" s="11"/>
      <c r="BN6" s="8">
        <v>775.7</v>
      </c>
      <c r="BO6" s="8">
        <v>427.7</v>
      </c>
      <c r="BP6" s="11"/>
      <c r="BQ6" s="9">
        <v>3.46</v>
      </c>
      <c r="BR6" s="9">
        <v>3.46</v>
      </c>
      <c r="BS6" s="9">
        <v>5.0199999999999996</v>
      </c>
      <c r="BT6" s="9">
        <v>3.07</v>
      </c>
      <c r="BU6" s="9">
        <v>3.07</v>
      </c>
      <c r="BV6" s="8">
        <v>55.1</v>
      </c>
      <c r="BW6" s="8">
        <v>1017.4</v>
      </c>
      <c r="BX6" s="8">
        <v>128.9</v>
      </c>
      <c r="BY6" s="8">
        <v>49.2</v>
      </c>
      <c r="BZ6" s="8">
        <v>1228.3</v>
      </c>
      <c r="CA6" s="8">
        <v>254</v>
      </c>
      <c r="CB6" s="11"/>
      <c r="CC6" s="8">
        <v>99.5</v>
      </c>
      <c r="CD6" s="11"/>
      <c r="CE6" s="8">
        <v>96.4</v>
      </c>
      <c r="CF6" s="8">
        <v>146.80000000000001</v>
      </c>
      <c r="CG6" s="11"/>
      <c r="CH6" s="11"/>
      <c r="CI6" s="8">
        <v>11.2</v>
      </c>
      <c r="CJ6" s="8">
        <v>34</v>
      </c>
      <c r="CK6" s="8">
        <v>58.3</v>
      </c>
      <c r="CL6" s="9">
        <v>9.9600000000000009</v>
      </c>
      <c r="CM6" s="9">
        <v>9.7799999999999994</v>
      </c>
      <c r="CN6" s="9">
        <v>9.61</v>
      </c>
      <c r="CO6" s="8">
        <v>10.199999999999999</v>
      </c>
      <c r="CP6" s="8">
        <v>10.8</v>
      </c>
      <c r="CQ6" s="8">
        <v>-191.8</v>
      </c>
      <c r="CR6" s="11"/>
      <c r="CS6" s="11"/>
      <c r="CT6" s="8">
        <v>-267.60000000000002</v>
      </c>
      <c r="CU6" s="8">
        <v>126</v>
      </c>
      <c r="CV6" s="8">
        <v>-221.7</v>
      </c>
      <c r="CW6" s="11"/>
      <c r="CX6" s="8">
        <v>-87.8</v>
      </c>
      <c r="CY6" s="11"/>
      <c r="CZ6" s="11"/>
      <c r="DA6" s="8">
        <v>162.19999999999999</v>
      </c>
      <c r="DB6" s="8">
        <v>-60.9</v>
      </c>
      <c r="DC6" s="8">
        <v>-62.4</v>
      </c>
      <c r="DD6" s="9">
        <v>4.97</v>
      </c>
      <c r="DE6" s="8">
        <v>2925</v>
      </c>
      <c r="DF6" s="8">
        <v>2542.3000000000002</v>
      </c>
      <c r="DG6" s="9">
        <v>454.5</v>
      </c>
      <c r="DH6" s="8">
        <v>27.9</v>
      </c>
      <c r="DI6" s="3" t="s">
        <v>212</v>
      </c>
      <c r="DJ6" s="8">
        <v>2819.6</v>
      </c>
      <c r="DK6" s="8">
        <v>891.1</v>
      </c>
      <c r="DL6" s="8">
        <v>348.1</v>
      </c>
      <c r="DM6" s="8">
        <v>3577.4</v>
      </c>
      <c r="DN6" s="8">
        <v>1239.4000000000001</v>
      </c>
      <c r="DO6" s="9">
        <v>25</v>
      </c>
      <c r="DP6" s="4" t="s">
        <v>244</v>
      </c>
      <c r="DQ6" s="8">
        <v>24</v>
      </c>
      <c r="DR6" s="3" t="s">
        <v>245</v>
      </c>
      <c r="DS6" s="8">
        <v>37.5</v>
      </c>
      <c r="DT6" s="9">
        <v>495.5</v>
      </c>
      <c r="DU6" s="8">
        <v>269.5</v>
      </c>
      <c r="DV6" s="8">
        <v>1343.2</v>
      </c>
      <c r="DW6" s="8">
        <v>504.6</v>
      </c>
      <c r="DX6" s="11"/>
      <c r="DY6" s="8">
        <v>535.6</v>
      </c>
      <c r="DZ6" s="11"/>
      <c r="EA6" s="11"/>
      <c r="EB6" s="8">
        <v>1952.1</v>
      </c>
      <c r="EC6" s="8">
        <v>389.1</v>
      </c>
      <c r="ED6" s="8">
        <v>78.400000000000006</v>
      </c>
      <c r="EE6" s="11"/>
      <c r="EF6" s="8">
        <v>37</v>
      </c>
      <c r="EG6" s="11"/>
      <c r="EH6" s="8">
        <v>49.7</v>
      </c>
      <c r="EI6" s="8">
        <v>2925</v>
      </c>
      <c r="EJ6" s="8">
        <v>2167.5</v>
      </c>
      <c r="EK6" s="8">
        <v>1796.9</v>
      </c>
      <c r="EL6" s="8">
        <v>61.9</v>
      </c>
      <c r="EM6" s="8">
        <v>189</v>
      </c>
      <c r="EN6" s="8">
        <v>47.9</v>
      </c>
      <c r="EO6" s="8">
        <v>27.9</v>
      </c>
      <c r="EP6" s="8">
        <v>21.5</v>
      </c>
      <c r="EQ6" s="9">
        <v>158.54</v>
      </c>
      <c r="ER6" s="11">
        <v>3</v>
      </c>
      <c r="ES6" s="11"/>
      <c r="ET6" s="12"/>
      <c r="EU6" s="9">
        <v>5.65</v>
      </c>
      <c r="EV6" s="8">
        <v>-122.2</v>
      </c>
      <c r="EW6" s="8">
        <v>-107.7</v>
      </c>
      <c r="EX6" s="8">
        <v>-115.4</v>
      </c>
      <c r="EY6" s="8">
        <v>-86.2</v>
      </c>
      <c r="EZ6" s="8">
        <v>-74.099999999999994</v>
      </c>
      <c r="FA6" s="8">
        <v>-97.5</v>
      </c>
      <c r="FB6" s="8">
        <v>-205.2</v>
      </c>
      <c r="FC6" s="8">
        <v>457.7</v>
      </c>
      <c r="FD6" s="8">
        <v>760</v>
      </c>
      <c r="FE6" s="8">
        <v>41.7</v>
      </c>
      <c r="FF6" s="8">
        <v>-95.4</v>
      </c>
      <c r="FG6" s="8">
        <v>-102.3</v>
      </c>
      <c r="FH6" s="8">
        <v>-106.5</v>
      </c>
      <c r="FI6" s="8">
        <v>-79.099999999999994</v>
      </c>
      <c r="FJ6" s="8">
        <v>-67.8</v>
      </c>
      <c r="FK6" s="8">
        <v>-104.5</v>
      </c>
      <c r="FL6" s="8">
        <v>-221.8</v>
      </c>
      <c r="FM6" s="8">
        <v>750.3</v>
      </c>
      <c r="FN6" s="8">
        <v>424.4</v>
      </c>
      <c r="FO6" s="3"/>
      <c r="FP6" s="3"/>
      <c r="FQ6" s="8">
        <v>2819.6</v>
      </c>
      <c r="FR6" s="12" t="s">
        <v>246</v>
      </c>
    </row>
    <row r="7" spans="1:174" x14ac:dyDescent="0.15">
      <c r="A7" s="4" t="s">
        <v>247</v>
      </c>
      <c r="B7" s="4" t="s">
        <v>248</v>
      </c>
      <c r="C7" s="3" t="s">
        <v>206</v>
      </c>
      <c r="D7" s="3" t="s">
        <v>207</v>
      </c>
      <c r="E7" s="3" t="s">
        <v>208</v>
      </c>
      <c r="F7" s="8">
        <v>36506.1</v>
      </c>
      <c r="G7" s="9">
        <v>96.55</v>
      </c>
      <c r="H7" s="10">
        <v>0.214</v>
      </c>
      <c r="I7" s="10">
        <v>0.16500000000000001</v>
      </c>
      <c r="J7" s="10">
        <v>9.2999999999999999E-2</v>
      </c>
      <c r="K7" s="9">
        <v>1.18</v>
      </c>
      <c r="L7" s="9">
        <v>1.33</v>
      </c>
      <c r="M7" s="10">
        <v>0.65200000000000002</v>
      </c>
      <c r="N7" s="8">
        <v>202.1</v>
      </c>
      <c r="O7" s="9">
        <v>1.26</v>
      </c>
      <c r="P7" s="8">
        <v>18.8</v>
      </c>
      <c r="Q7" s="8">
        <v>22.6</v>
      </c>
      <c r="R7" s="11"/>
      <c r="S7" s="9">
        <v>5.9</v>
      </c>
      <c r="T7" s="11"/>
      <c r="U7" s="11"/>
      <c r="V7" s="11"/>
      <c r="W7" s="11"/>
      <c r="X7" s="8">
        <v>17.399999999999999</v>
      </c>
      <c r="Y7" s="8">
        <v>60.1</v>
      </c>
      <c r="Z7" s="8">
        <v>58</v>
      </c>
      <c r="AA7" s="8">
        <v>42</v>
      </c>
      <c r="AB7" s="8">
        <v>55.3</v>
      </c>
      <c r="AC7" s="8">
        <v>55.3</v>
      </c>
      <c r="AD7" s="8">
        <v>54.7</v>
      </c>
      <c r="AE7" s="8">
        <v>41.8</v>
      </c>
      <c r="AF7" s="8">
        <v>159.80000000000001</v>
      </c>
      <c r="AG7" s="8">
        <v>59.1</v>
      </c>
      <c r="AH7" s="11"/>
      <c r="AI7" s="10">
        <v>0.79900000000000004</v>
      </c>
      <c r="AJ7" s="10">
        <v>0.42199999999999999</v>
      </c>
      <c r="AK7" s="3" t="s">
        <v>209</v>
      </c>
      <c r="AL7" s="12" t="s">
        <v>249</v>
      </c>
      <c r="AM7" s="3" t="s">
        <v>211</v>
      </c>
      <c r="AN7" s="13">
        <v>1992</v>
      </c>
      <c r="AO7" s="8">
        <v>34709.1</v>
      </c>
      <c r="AP7" s="8">
        <v>2233.6999999999998</v>
      </c>
      <c r="AQ7" s="8">
        <v>955.8</v>
      </c>
      <c r="AR7" s="8">
        <v>915.9</v>
      </c>
      <c r="AS7" s="8">
        <v>656.9</v>
      </c>
      <c r="AT7" s="8">
        <v>944</v>
      </c>
      <c r="AU7" s="8">
        <v>383</v>
      </c>
      <c r="AV7" s="8">
        <v>4202</v>
      </c>
      <c r="AW7" s="8">
        <v>164.6</v>
      </c>
      <c r="AX7" s="8">
        <v>3302</v>
      </c>
      <c r="AY7" s="8">
        <v>136.69999999999999</v>
      </c>
      <c r="AZ7" s="11"/>
      <c r="BA7" s="8">
        <v>630.20000000000005</v>
      </c>
      <c r="BB7" s="11"/>
      <c r="BC7" s="8">
        <v>513.79999999999995</v>
      </c>
      <c r="BD7" s="8">
        <v>470.5</v>
      </c>
      <c r="BE7" s="8">
        <v>458</v>
      </c>
      <c r="BF7" s="8">
        <v>434</v>
      </c>
      <c r="BG7" s="8">
        <v>317.10000000000002</v>
      </c>
      <c r="BH7" s="8">
        <v>294.7</v>
      </c>
      <c r="BI7" s="11"/>
      <c r="BJ7" s="8">
        <v>915.9</v>
      </c>
      <c r="BK7" s="9">
        <v>-2.98</v>
      </c>
      <c r="BL7" s="9">
        <v>8.3699999999999992</v>
      </c>
      <c r="BM7" s="11"/>
      <c r="BN7" s="8">
        <v>872.1</v>
      </c>
      <c r="BO7" s="8">
        <v>215.2</v>
      </c>
      <c r="BP7" s="11"/>
      <c r="BQ7" s="9">
        <v>3.32</v>
      </c>
      <c r="BR7" s="9">
        <v>3.32</v>
      </c>
      <c r="BS7" s="9">
        <v>2.9</v>
      </c>
      <c r="BT7" s="9">
        <v>3.26</v>
      </c>
      <c r="BU7" s="9">
        <v>3.26</v>
      </c>
      <c r="BV7" s="8">
        <v>24.7</v>
      </c>
      <c r="BW7" s="8">
        <v>432.9</v>
      </c>
      <c r="BX7" s="8">
        <v>176.4</v>
      </c>
      <c r="BY7" s="8">
        <v>113.1</v>
      </c>
      <c r="BZ7" s="8">
        <v>513.6</v>
      </c>
      <c r="CA7" s="8">
        <v>130.6</v>
      </c>
      <c r="CB7" s="8">
        <v>254.1</v>
      </c>
      <c r="CC7" s="8">
        <v>44</v>
      </c>
      <c r="CD7" s="11"/>
      <c r="CE7" s="8">
        <v>60.7</v>
      </c>
      <c r="CF7" s="9">
        <v>9.5</v>
      </c>
      <c r="CG7" s="11"/>
      <c r="CH7" s="11"/>
      <c r="CI7" s="8">
        <v>59.3</v>
      </c>
      <c r="CJ7" s="8">
        <v>44</v>
      </c>
      <c r="CK7" s="8">
        <v>19.3</v>
      </c>
      <c r="CL7" s="9">
        <v>8.1</v>
      </c>
      <c r="CM7" s="8">
        <v>11</v>
      </c>
      <c r="CN7" s="8">
        <v>14.7</v>
      </c>
      <c r="CO7" s="8">
        <v>21.5</v>
      </c>
      <c r="CP7" s="8">
        <v>24.1</v>
      </c>
      <c r="CQ7" s="8">
        <v>138.1</v>
      </c>
      <c r="CR7" s="11"/>
      <c r="CS7" s="11"/>
      <c r="CT7" s="8">
        <v>-302.60000000000002</v>
      </c>
      <c r="CU7" s="8">
        <v>114.4</v>
      </c>
      <c r="CV7" s="8">
        <v>-55.5</v>
      </c>
      <c r="CW7" s="11"/>
      <c r="CX7" s="8">
        <v>-86.2</v>
      </c>
      <c r="CY7" s="11"/>
      <c r="CZ7" s="11"/>
      <c r="DA7" s="8">
        <v>264.60000000000002</v>
      </c>
      <c r="DB7" s="8">
        <v>-66.8</v>
      </c>
      <c r="DC7" s="8">
        <v>-28.1</v>
      </c>
      <c r="DD7" s="9">
        <v>1.37</v>
      </c>
      <c r="DE7" s="8">
        <v>2273</v>
      </c>
      <c r="DF7" s="8">
        <v>3302</v>
      </c>
      <c r="DG7" s="9">
        <v>180.59</v>
      </c>
      <c r="DH7" s="8">
        <v>22.7</v>
      </c>
      <c r="DI7" s="3" t="s">
        <v>212</v>
      </c>
      <c r="DJ7" s="8">
        <v>2233.6999999999998</v>
      </c>
      <c r="DK7" s="8">
        <v>955.8</v>
      </c>
      <c r="DL7" s="8">
        <v>656.9</v>
      </c>
      <c r="DM7" s="8">
        <v>2638.7</v>
      </c>
      <c r="DN7" s="8">
        <v>1366.9</v>
      </c>
      <c r="DO7" s="9">
        <v>18.18</v>
      </c>
      <c r="DP7" s="4" t="s">
        <v>250</v>
      </c>
      <c r="DQ7" s="8">
        <v>21.3</v>
      </c>
      <c r="DR7" s="3" t="s">
        <v>251</v>
      </c>
      <c r="DS7" s="11"/>
      <c r="DT7" s="9">
        <v>203.3</v>
      </c>
      <c r="DU7" s="8">
        <v>136.4</v>
      </c>
      <c r="DV7" s="8">
        <v>2059.9</v>
      </c>
      <c r="DW7" s="8">
        <v>145.19999999999999</v>
      </c>
      <c r="DX7" s="11"/>
      <c r="DY7" s="8">
        <v>529.9</v>
      </c>
      <c r="DZ7" s="8">
        <v>254.1</v>
      </c>
      <c r="EA7" s="11"/>
      <c r="EB7" s="8">
        <v>2382.1</v>
      </c>
      <c r="EC7" s="8">
        <v>262</v>
      </c>
      <c r="ED7" s="8">
        <v>99.1</v>
      </c>
      <c r="EE7" s="11"/>
      <c r="EF7" s="11"/>
      <c r="EG7" s="8">
        <v>34.9</v>
      </c>
      <c r="EH7" s="8">
        <v>56.5</v>
      </c>
      <c r="EI7" s="8">
        <v>2273</v>
      </c>
      <c r="EJ7" s="8">
        <v>2796</v>
      </c>
      <c r="EK7" s="8">
        <v>2186.9</v>
      </c>
      <c r="EL7" s="8">
        <v>21.6</v>
      </c>
      <c r="EM7" s="8">
        <v>293.39999999999998</v>
      </c>
      <c r="EN7" s="8">
        <v>219.4</v>
      </c>
      <c r="EO7" s="8">
        <v>22.7</v>
      </c>
      <c r="EP7" s="9">
        <v>6.42</v>
      </c>
      <c r="EQ7" s="9">
        <v>85.65</v>
      </c>
      <c r="ER7" s="11">
        <v>1</v>
      </c>
      <c r="ES7" s="8">
        <v>2233.6999999999998</v>
      </c>
      <c r="ET7" s="12" t="s">
        <v>252</v>
      </c>
      <c r="EU7" s="8">
        <v>-78.7</v>
      </c>
      <c r="EV7" s="8">
        <v>-144.80000000000001</v>
      </c>
      <c r="EW7" s="8">
        <v>-137.1</v>
      </c>
      <c r="EX7" s="8">
        <v>-99.8</v>
      </c>
      <c r="EY7" s="8">
        <v>34.6</v>
      </c>
      <c r="EZ7" s="8">
        <v>87.1</v>
      </c>
      <c r="FA7" s="8">
        <v>151.4</v>
      </c>
      <c r="FB7" s="8">
        <v>244.3</v>
      </c>
      <c r="FC7" s="8">
        <v>400.1</v>
      </c>
      <c r="FD7" s="8">
        <v>575.70000000000005</v>
      </c>
      <c r="FE7" s="8">
        <v>-79</v>
      </c>
      <c r="FF7" s="8">
        <v>-139.1</v>
      </c>
      <c r="FG7" s="8">
        <v>-131.5</v>
      </c>
      <c r="FH7" s="8">
        <v>-92.3</v>
      </c>
      <c r="FI7" s="8">
        <v>33.1</v>
      </c>
      <c r="FJ7" s="8">
        <v>295.2</v>
      </c>
      <c r="FK7" s="8">
        <v>97</v>
      </c>
      <c r="FL7" s="8">
        <v>175.3</v>
      </c>
      <c r="FM7" s="8">
        <v>254.8</v>
      </c>
      <c r="FN7" s="8">
        <v>252.9</v>
      </c>
      <c r="FO7" s="3"/>
      <c r="FP7" s="3"/>
      <c r="FQ7" s="8">
        <v>2233.6999999999998</v>
      </c>
      <c r="FR7" s="12" t="s">
        <v>253</v>
      </c>
    </row>
    <row r="8" spans="1:174" x14ac:dyDescent="0.15">
      <c r="A8" s="4" t="s">
        <v>254</v>
      </c>
      <c r="B8" s="4" t="s">
        <v>255</v>
      </c>
      <c r="C8" s="3" t="s">
        <v>206</v>
      </c>
      <c r="D8" s="3" t="s">
        <v>207</v>
      </c>
      <c r="E8" s="3" t="s">
        <v>208</v>
      </c>
      <c r="F8" s="8">
        <v>29133</v>
      </c>
      <c r="G8" s="9">
        <v>97.15</v>
      </c>
      <c r="H8" s="10">
        <v>3.5000000000000003E-2</v>
      </c>
      <c r="I8" s="10">
        <v>6.0000000000000001E-3</v>
      </c>
      <c r="J8" s="10">
        <v>8.0000000000000002E-3</v>
      </c>
      <c r="K8" s="10">
        <v>0.9</v>
      </c>
      <c r="L8" s="10">
        <v>0.443</v>
      </c>
      <c r="M8" s="10">
        <v>0.31900000000000001</v>
      </c>
      <c r="N8" s="8">
        <v>242.1</v>
      </c>
      <c r="O8" s="9">
        <v>1.78</v>
      </c>
      <c r="P8" s="11"/>
      <c r="Q8" s="8">
        <v>24.3</v>
      </c>
      <c r="R8" s="11"/>
      <c r="S8" s="10">
        <v>-0.85399999999999998</v>
      </c>
      <c r="T8" s="11"/>
      <c r="U8" s="11"/>
      <c r="V8" s="11"/>
      <c r="W8" s="8">
        <v>18.899999999999999</v>
      </c>
      <c r="X8" s="11"/>
      <c r="Y8" s="11"/>
      <c r="Z8" s="11"/>
      <c r="AA8" s="8">
        <v>41.6</v>
      </c>
      <c r="AB8" s="11"/>
      <c r="AC8" s="11"/>
      <c r="AD8" s="11"/>
      <c r="AE8" s="8">
        <v>-25.6</v>
      </c>
      <c r="AF8" s="11"/>
      <c r="AG8" s="11"/>
      <c r="AH8" s="11"/>
      <c r="AI8" s="10">
        <v>0.70399999999999996</v>
      </c>
      <c r="AJ8" s="10">
        <v>0.10299999999999999</v>
      </c>
      <c r="AK8" s="3" t="s">
        <v>209</v>
      </c>
      <c r="AL8" s="12" t="s">
        <v>256</v>
      </c>
      <c r="AM8" s="3" t="s">
        <v>211</v>
      </c>
      <c r="AN8" s="13">
        <v>1989</v>
      </c>
      <c r="AO8" s="8">
        <v>28592</v>
      </c>
      <c r="AP8" s="8">
        <v>580.4</v>
      </c>
      <c r="AQ8" s="8">
        <v>-579.4</v>
      </c>
      <c r="AR8" s="8">
        <v>-641.5</v>
      </c>
      <c r="AS8" s="8">
        <v>-738.6</v>
      </c>
      <c r="AT8" s="8">
        <v>625.29999999999995</v>
      </c>
      <c r="AU8" s="8">
        <v>715.8</v>
      </c>
      <c r="AV8" s="8">
        <v>2334.6999999999998</v>
      </c>
      <c r="AW8" s="8">
        <v>824.9</v>
      </c>
      <c r="AX8" s="8">
        <v>1096.2</v>
      </c>
      <c r="AY8" s="8">
        <v>51.2</v>
      </c>
      <c r="AZ8" s="11"/>
      <c r="BA8" s="8">
        <v>305.39999999999998</v>
      </c>
      <c r="BB8" s="11"/>
      <c r="BC8" s="8">
        <v>855.5</v>
      </c>
      <c r="BD8" s="8">
        <v>929.2</v>
      </c>
      <c r="BE8" s="8">
        <v>942</v>
      </c>
      <c r="BF8" s="8">
        <v>939.7</v>
      </c>
      <c r="BG8" s="8">
        <v>882.1</v>
      </c>
      <c r="BH8" s="8">
        <v>856.7</v>
      </c>
      <c r="BI8" s="11"/>
      <c r="BJ8" s="8">
        <v>-641.5</v>
      </c>
      <c r="BK8" s="8">
        <v>-72.900000000000006</v>
      </c>
      <c r="BL8" s="11"/>
      <c r="BM8" s="11"/>
      <c r="BN8" s="8">
        <v>-734.9</v>
      </c>
      <c r="BO8" s="9">
        <v>6.96</v>
      </c>
      <c r="BP8" s="11"/>
      <c r="BQ8" s="9">
        <v>-3.14</v>
      </c>
      <c r="BR8" s="9">
        <v>-3.14</v>
      </c>
      <c r="BS8" s="9">
        <v>-1.9</v>
      </c>
      <c r="BT8" s="9">
        <v>-3.14</v>
      </c>
      <c r="BU8" s="9">
        <v>-3.14</v>
      </c>
      <c r="BV8" s="11"/>
      <c r="BW8" s="8">
        <v>76</v>
      </c>
      <c r="BX8" s="8">
        <v>30.8</v>
      </c>
      <c r="BY8" s="8">
        <v>20.9</v>
      </c>
      <c r="BZ8" s="8">
        <v>994.2</v>
      </c>
      <c r="CA8" s="8">
        <v>278.39999999999998</v>
      </c>
      <c r="CB8" s="8">
        <v>39.9</v>
      </c>
      <c r="CC8" s="8">
        <v>71.2</v>
      </c>
      <c r="CD8" s="11"/>
      <c r="CE8" s="8">
        <v>37.9</v>
      </c>
      <c r="CF8" s="8">
        <v>280.60000000000002</v>
      </c>
      <c r="CG8" s="8">
        <v>21.2</v>
      </c>
      <c r="CH8" s="11"/>
      <c r="CI8" s="11"/>
      <c r="CJ8" s="8">
        <v>-52.1</v>
      </c>
      <c r="CK8" s="8">
        <v>758.8</v>
      </c>
      <c r="CL8" s="8">
        <v>81.900000000000006</v>
      </c>
      <c r="CM8" s="8">
        <v>86.4</v>
      </c>
      <c r="CN8" s="8">
        <v>99.9</v>
      </c>
      <c r="CO8" s="8">
        <v>100</v>
      </c>
      <c r="CP8" s="8">
        <v>115.8</v>
      </c>
      <c r="CQ8" s="8">
        <v>80.599999999999994</v>
      </c>
      <c r="CR8" s="11"/>
      <c r="CS8" s="11"/>
      <c r="CT8" s="11"/>
      <c r="CU8" s="8">
        <v>274.60000000000002</v>
      </c>
      <c r="CV8" s="8">
        <v>-81.7</v>
      </c>
      <c r="CW8" s="8">
        <v>302.3</v>
      </c>
      <c r="CX8" s="8">
        <v>125.2</v>
      </c>
      <c r="CY8" s="11"/>
      <c r="CZ8" s="11"/>
      <c r="DA8" s="8">
        <v>25</v>
      </c>
      <c r="DB8" s="8">
        <v>-16.5</v>
      </c>
      <c r="DC8" s="9">
        <v>7.43</v>
      </c>
      <c r="DD8" s="8">
        <v>10.199999999999999</v>
      </c>
      <c r="DE8" s="8">
        <v>1830</v>
      </c>
      <c r="DF8" s="8">
        <v>1075</v>
      </c>
      <c r="DG8" s="9">
        <v>120.34</v>
      </c>
      <c r="DH8" s="8">
        <v>38.9</v>
      </c>
      <c r="DI8" s="3" t="s">
        <v>212</v>
      </c>
      <c r="DJ8" s="8">
        <v>580.4</v>
      </c>
      <c r="DK8" s="8">
        <v>-579.4</v>
      </c>
      <c r="DL8" s="8">
        <v>-738.6</v>
      </c>
      <c r="DM8" s="8">
        <v>1088.2</v>
      </c>
      <c r="DN8" s="8">
        <v>-86.5</v>
      </c>
      <c r="DO8" s="9">
        <v>6.25</v>
      </c>
      <c r="DP8" s="4" t="s">
        <v>257</v>
      </c>
      <c r="DQ8" s="8">
        <v>124</v>
      </c>
      <c r="DR8" s="3" t="s">
        <v>258</v>
      </c>
      <c r="DS8" s="11"/>
      <c r="DT8" s="9">
        <v>136.33000000000001</v>
      </c>
      <c r="DU8" s="8">
        <v>59.8</v>
      </c>
      <c r="DV8" s="8">
        <v>-336.1</v>
      </c>
      <c r="DW8" s="8">
        <v>506.6</v>
      </c>
      <c r="DX8" s="11"/>
      <c r="DY8" s="8">
        <v>569.29999999999995</v>
      </c>
      <c r="DZ8" s="8">
        <v>31</v>
      </c>
      <c r="EA8" s="11"/>
      <c r="EB8" s="8">
        <v>1356.4</v>
      </c>
      <c r="EC8" s="8">
        <v>194.7</v>
      </c>
      <c r="ED8" s="8">
        <v>99.3</v>
      </c>
      <c r="EE8" s="11"/>
      <c r="EF8" s="11"/>
      <c r="EG8" s="11"/>
      <c r="EH8" s="8">
        <v>536.6</v>
      </c>
      <c r="EI8" s="8">
        <v>1830</v>
      </c>
      <c r="EJ8" s="8">
        <v>1546.5</v>
      </c>
      <c r="EK8" s="8">
        <v>1588.6</v>
      </c>
      <c r="EL8" s="8">
        <v>49.3</v>
      </c>
      <c r="EM8" s="8">
        <v>259.89999999999998</v>
      </c>
      <c r="EN8" s="8">
        <v>71.7</v>
      </c>
      <c r="EO8" s="8">
        <v>38.9</v>
      </c>
      <c r="EP8" s="8">
        <v>12</v>
      </c>
      <c r="EQ8" s="9">
        <v>56.81</v>
      </c>
      <c r="ER8" s="11">
        <v>3</v>
      </c>
      <c r="ES8" s="8">
        <v>580.4</v>
      </c>
      <c r="ET8" s="12" t="s">
        <v>259</v>
      </c>
      <c r="EU8" s="8">
        <v>-137.19999999999999</v>
      </c>
      <c r="EV8" s="8">
        <v>-141.69999999999999</v>
      </c>
      <c r="EW8" s="8">
        <v>-225.4</v>
      </c>
      <c r="EX8" s="8">
        <v>-412.7</v>
      </c>
      <c r="EY8" s="8">
        <v>-458.4</v>
      </c>
      <c r="EZ8" s="8">
        <v>-592.79999999999995</v>
      </c>
      <c r="FA8" s="8">
        <v>-694.6</v>
      </c>
      <c r="FB8" s="8">
        <v>221.7</v>
      </c>
      <c r="FC8" s="8">
        <v>48.6</v>
      </c>
      <c r="FD8" s="8">
        <v>-156.6</v>
      </c>
      <c r="FE8" s="8">
        <v>-166.2</v>
      </c>
      <c r="FF8" s="8">
        <v>-203.4</v>
      </c>
      <c r="FG8" s="8">
        <v>-206.9</v>
      </c>
      <c r="FH8" s="8">
        <v>-391.3</v>
      </c>
      <c r="FI8" s="8">
        <v>-459.9</v>
      </c>
      <c r="FJ8" s="8">
        <v>-642.20000000000005</v>
      </c>
      <c r="FK8" s="8">
        <v>-754.6</v>
      </c>
      <c r="FL8" s="8">
        <v>29.6</v>
      </c>
      <c r="FM8" s="8">
        <v>-107</v>
      </c>
      <c r="FN8" s="8">
        <v>-445</v>
      </c>
      <c r="FO8" s="3"/>
      <c r="FP8" s="3"/>
      <c r="FQ8" s="8">
        <v>580.4</v>
      </c>
      <c r="FR8" s="12" t="s">
        <v>260</v>
      </c>
    </row>
    <row r="9" spans="1:174" x14ac:dyDescent="0.15">
      <c r="A9" s="4" t="s">
        <v>261</v>
      </c>
      <c r="B9" s="4" t="s">
        <v>262</v>
      </c>
      <c r="C9" s="3" t="s">
        <v>206</v>
      </c>
      <c r="D9" s="3" t="s">
        <v>207</v>
      </c>
      <c r="E9" s="3" t="s">
        <v>208</v>
      </c>
      <c r="F9" s="8">
        <v>20493.5</v>
      </c>
      <c r="G9" s="9">
        <v>94.23</v>
      </c>
      <c r="H9" s="10">
        <v>9.2999999999999999E-2</v>
      </c>
      <c r="I9" s="10">
        <v>0.1</v>
      </c>
      <c r="J9" s="10">
        <v>0.14599999999999999</v>
      </c>
      <c r="K9" s="10">
        <v>0.91200000000000003</v>
      </c>
      <c r="L9" s="10">
        <v>0.98699999999999999</v>
      </c>
      <c r="M9" s="10">
        <v>0.94499999999999995</v>
      </c>
      <c r="N9" s="8">
        <v>159.1</v>
      </c>
      <c r="O9" s="9">
        <v>1.33</v>
      </c>
      <c r="P9" s="11"/>
      <c r="Q9" s="8">
        <v>25</v>
      </c>
      <c r="R9" s="11"/>
      <c r="S9" s="9">
        <v>-1.79</v>
      </c>
      <c r="T9" s="11"/>
      <c r="U9" s="11"/>
      <c r="V9" s="11"/>
      <c r="W9" s="8">
        <v>44.7</v>
      </c>
      <c r="X9" s="11"/>
      <c r="Y9" s="11"/>
      <c r="Z9" s="11"/>
      <c r="AA9" s="8">
        <v>18.3</v>
      </c>
      <c r="AB9" s="11"/>
      <c r="AC9" s="11"/>
      <c r="AD9" s="11"/>
      <c r="AE9" s="8">
        <v>19.399999999999999</v>
      </c>
      <c r="AF9" s="11"/>
      <c r="AG9" s="11"/>
      <c r="AH9" s="11"/>
      <c r="AI9" s="10">
        <v>0.26400000000000001</v>
      </c>
      <c r="AJ9" s="10">
        <v>3.4000000000000002E-2</v>
      </c>
      <c r="AK9" s="3" t="s">
        <v>209</v>
      </c>
      <c r="AL9" s="12" t="s">
        <v>263</v>
      </c>
      <c r="AM9" s="3" t="s">
        <v>211</v>
      </c>
      <c r="AN9" s="13">
        <v>1996</v>
      </c>
      <c r="AO9" s="8">
        <v>20206.3</v>
      </c>
      <c r="AP9" s="8">
        <v>751</v>
      </c>
      <c r="AQ9" s="8">
        <v>-101.3</v>
      </c>
      <c r="AR9" s="8">
        <v>-147.1</v>
      </c>
      <c r="AS9" s="8">
        <v>-134</v>
      </c>
      <c r="AT9" s="8">
        <v>875.5</v>
      </c>
      <c r="AU9" s="8">
        <v>523.5</v>
      </c>
      <c r="AV9" s="8">
        <v>2490.5</v>
      </c>
      <c r="AW9" s="8">
        <v>658</v>
      </c>
      <c r="AX9" s="8">
        <v>1527.9</v>
      </c>
      <c r="AY9" s="8">
        <v>118.8</v>
      </c>
      <c r="AZ9" s="11"/>
      <c r="BA9" s="8">
        <v>301.89999999999998</v>
      </c>
      <c r="BB9" s="11"/>
      <c r="BC9" s="8">
        <v>461.5</v>
      </c>
      <c r="BD9" s="8">
        <v>416.9</v>
      </c>
      <c r="BE9" s="8">
        <v>379.2</v>
      </c>
      <c r="BF9" s="8">
        <v>357.2</v>
      </c>
      <c r="BG9" s="8">
        <v>354.8</v>
      </c>
      <c r="BH9" s="8">
        <v>341.8</v>
      </c>
      <c r="BI9" s="9">
        <v>4.97</v>
      </c>
      <c r="BJ9" s="8">
        <v>-147.1</v>
      </c>
      <c r="BK9" s="8">
        <v>-36.6</v>
      </c>
      <c r="BL9" s="9">
        <v>5.94</v>
      </c>
      <c r="BM9" s="11"/>
      <c r="BN9" s="8">
        <v>-124.9</v>
      </c>
      <c r="BO9" s="9">
        <v>9.1</v>
      </c>
      <c r="BP9" s="11"/>
      <c r="BQ9" s="10">
        <v>-0.91500000000000004</v>
      </c>
      <c r="BR9" s="10">
        <v>-0.91500000000000004</v>
      </c>
      <c r="BS9" s="10">
        <v>-0.76200000000000001</v>
      </c>
      <c r="BT9" s="10">
        <v>-0.92</v>
      </c>
      <c r="BU9" s="10">
        <v>-0.92</v>
      </c>
      <c r="BV9" s="11"/>
      <c r="BW9" s="8">
        <v>144.5</v>
      </c>
      <c r="BX9" s="8">
        <v>199.5</v>
      </c>
      <c r="BY9" s="8">
        <v>48.6</v>
      </c>
      <c r="BZ9" s="8">
        <v>752.4</v>
      </c>
      <c r="CA9" s="8">
        <v>228.9</v>
      </c>
      <c r="CB9" s="8">
        <v>54.3</v>
      </c>
      <c r="CC9" s="8">
        <v>32.799999999999997</v>
      </c>
      <c r="CD9" s="11"/>
      <c r="CE9" s="9">
        <v>6.52</v>
      </c>
      <c r="CF9" s="8">
        <v>658</v>
      </c>
      <c r="CG9" s="11"/>
      <c r="CH9" s="11"/>
      <c r="CI9" s="11"/>
      <c r="CJ9" s="8">
        <v>36.9</v>
      </c>
      <c r="CK9" s="9">
        <v>1.68</v>
      </c>
      <c r="CL9" s="10">
        <v>0.93</v>
      </c>
      <c r="CM9" s="9">
        <v>3.21</v>
      </c>
      <c r="CN9" s="9">
        <v>3.88</v>
      </c>
      <c r="CO9" s="9">
        <v>4.88</v>
      </c>
      <c r="CP9" s="9">
        <v>5.74</v>
      </c>
      <c r="CQ9" s="8">
        <v>75.3</v>
      </c>
      <c r="CR9" s="11"/>
      <c r="CS9" s="11"/>
      <c r="CT9" s="11"/>
      <c r="CU9" s="8">
        <v>197.4</v>
      </c>
      <c r="CV9" s="11"/>
      <c r="CW9" s="11"/>
      <c r="CX9" s="8">
        <v>313.39999999999998</v>
      </c>
      <c r="CY9" s="11"/>
      <c r="CZ9" s="11"/>
      <c r="DA9" s="8">
        <v>38.700000000000003</v>
      </c>
      <c r="DB9" s="8">
        <v>-36.799999999999997</v>
      </c>
      <c r="DC9" s="8">
        <v>-26.7</v>
      </c>
      <c r="DD9" s="9">
        <v>5.6</v>
      </c>
      <c r="DE9" s="8">
        <v>1681</v>
      </c>
      <c r="DF9" s="8">
        <v>1527.9</v>
      </c>
      <c r="DG9" s="9">
        <v>128.78</v>
      </c>
      <c r="DH9" s="9">
        <v>7.9</v>
      </c>
      <c r="DI9" s="3" t="s">
        <v>212</v>
      </c>
      <c r="DJ9" s="8">
        <v>751</v>
      </c>
      <c r="DK9" s="8">
        <v>-101.3</v>
      </c>
      <c r="DL9" s="8">
        <v>-134</v>
      </c>
      <c r="DM9" s="8">
        <v>870.4</v>
      </c>
      <c r="DN9" s="8">
        <v>-191.6</v>
      </c>
      <c r="DO9" s="9">
        <v>5.88</v>
      </c>
      <c r="DP9" s="4" t="s">
        <v>264</v>
      </c>
      <c r="DQ9" s="8">
        <v>21</v>
      </c>
      <c r="DR9" s="3" t="s">
        <v>265</v>
      </c>
      <c r="DS9" s="11"/>
      <c r="DT9" s="9">
        <v>133.54</v>
      </c>
      <c r="DU9" s="8">
        <v>55</v>
      </c>
      <c r="DV9" s="8">
        <v>159.69999999999999</v>
      </c>
      <c r="DW9" s="8">
        <v>655.6</v>
      </c>
      <c r="DX9" s="11"/>
      <c r="DY9" s="8">
        <v>568.79999999999995</v>
      </c>
      <c r="DZ9" s="8">
        <v>54.3</v>
      </c>
      <c r="EA9" s="11"/>
      <c r="EB9" s="8">
        <v>1341</v>
      </c>
      <c r="EC9" s="8">
        <v>820.4</v>
      </c>
      <c r="ED9" s="8">
        <v>99.7</v>
      </c>
      <c r="EE9" s="8">
        <v>120.2</v>
      </c>
      <c r="EF9" s="11"/>
      <c r="EG9" s="11"/>
      <c r="EH9" s="8">
        <v>46.3</v>
      </c>
      <c r="EI9" s="8">
        <v>1681</v>
      </c>
      <c r="EJ9" s="8">
        <v>1425.6</v>
      </c>
      <c r="EK9" s="8">
        <v>1137.4000000000001</v>
      </c>
      <c r="EL9" s="8">
        <v>36.9</v>
      </c>
      <c r="EM9" s="8">
        <v>128.5</v>
      </c>
      <c r="EN9" s="8">
        <v>17.899999999999999</v>
      </c>
      <c r="EO9" s="9">
        <v>7.9</v>
      </c>
      <c r="EP9" s="8">
        <v>11.5</v>
      </c>
      <c r="EQ9" s="9">
        <v>38.11</v>
      </c>
      <c r="ER9" s="11">
        <v>1</v>
      </c>
      <c r="ES9" s="8">
        <v>751</v>
      </c>
      <c r="ET9" s="12" t="s">
        <v>266</v>
      </c>
      <c r="EU9" s="8">
        <v>-76.7</v>
      </c>
      <c r="EV9" s="8">
        <v>-76.099999999999994</v>
      </c>
      <c r="EW9" s="8">
        <v>-43.4</v>
      </c>
      <c r="EX9" s="8">
        <v>-57.3</v>
      </c>
      <c r="EY9" s="8">
        <v>39.799999999999997</v>
      </c>
      <c r="EZ9" s="8">
        <v>16.399999999999999</v>
      </c>
      <c r="FA9" s="9">
        <v>6.28</v>
      </c>
      <c r="FB9" s="8">
        <v>-35.700000000000003</v>
      </c>
      <c r="FC9" s="8">
        <v>-94.7</v>
      </c>
      <c r="FD9" s="8">
        <v>-140.6</v>
      </c>
      <c r="FE9" s="8">
        <v>-187.4</v>
      </c>
      <c r="FF9" s="8">
        <v>-74.3</v>
      </c>
      <c r="FG9" s="8">
        <v>-28.5</v>
      </c>
      <c r="FH9" s="8">
        <v>-15.8</v>
      </c>
      <c r="FI9" s="8">
        <v>30.8</v>
      </c>
      <c r="FJ9" s="10">
        <v>-0.48799999999999999</v>
      </c>
      <c r="FK9" s="8">
        <v>205.8</v>
      </c>
      <c r="FL9" s="8">
        <v>-53.8</v>
      </c>
      <c r="FM9" s="8">
        <v>-114.3</v>
      </c>
      <c r="FN9" s="8">
        <v>-176.4</v>
      </c>
      <c r="FO9" s="3" t="s">
        <v>267</v>
      </c>
      <c r="FP9" s="3" t="s">
        <v>267</v>
      </c>
      <c r="FQ9" s="8">
        <v>751</v>
      </c>
      <c r="FR9" s="12" t="s">
        <v>268</v>
      </c>
    </row>
    <row r="10" spans="1:174" x14ac:dyDescent="0.15">
      <c r="A10" s="4" t="s">
        <v>269</v>
      </c>
      <c r="B10" s="4" t="s">
        <v>270</v>
      </c>
      <c r="C10" s="3" t="s">
        <v>206</v>
      </c>
      <c r="D10" s="3" t="s">
        <v>207</v>
      </c>
      <c r="E10" s="3" t="s">
        <v>208</v>
      </c>
      <c r="F10" s="8">
        <v>19544.400000000001</v>
      </c>
      <c r="G10" s="9">
        <v>66.790000000000006</v>
      </c>
      <c r="H10" s="10">
        <v>4.0000000000000001E-3</v>
      </c>
      <c r="I10" s="10">
        <v>0.03</v>
      </c>
      <c r="J10" s="10">
        <v>2.1000000000000001E-2</v>
      </c>
      <c r="K10" s="10">
        <v>0.27600000000000002</v>
      </c>
      <c r="L10" s="10">
        <v>0.84199999999999997</v>
      </c>
      <c r="M10" s="10">
        <v>0.71599999999999997</v>
      </c>
      <c r="N10" s="8">
        <v>76.2</v>
      </c>
      <c r="O10" s="9">
        <v>1.21</v>
      </c>
      <c r="P10" s="8">
        <v>68.5</v>
      </c>
      <c r="Q10" s="8">
        <v>58.2</v>
      </c>
      <c r="R10" s="11"/>
      <c r="S10" s="9">
        <v>1.39</v>
      </c>
      <c r="T10" s="11"/>
      <c r="U10" s="11"/>
      <c r="V10" s="11"/>
      <c r="W10" s="11"/>
      <c r="X10" s="11"/>
      <c r="Y10" s="11"/>
      <c r="Z10" s="11"/>
      <c r="AA10" s="11"/>
      <c r="AB10" s="11"/>
      <c r="AC10" s="11"/>
      <c r="AD10" s="11"/>
      <c r="AE10" s="11"/>
      <c r="AF10" s="8">
        <v>28.5</v>
      </c>
      <c r="AG10" s="8">
        <v>25</v>
      </c>
      <c r="AH10" s="11"/>
      <c r="AI10" s="9">
        <v>18.559999999999999</v>
      </c>
      <c r="AJ10" s="9">
        <v>17.79</v>
      </c>
      <c r="AK10" s="3" t="s">
        <v>209</v>
      </c>
      <c r="AL10" s="12" t="s">
        <v>271</v>
      </c>
      <c r="AM10" s="3" t="s">
        <v>211</v>
      </c>
      <c r="AN10" s="13">
        <v>1991</v>
      </c>
      <c r="AO10" s="8">
        <v>18687.400000000001</v>
      </c>
      <c r="AP10" s="8">
        <v>729.7</v>
      </c>
      <c r="AQ10" s="8">
        <v>126.8</v>
      </c>
      <c r="AR10" s="8">
        <v>122.4</v>
      </c>
      <c r="AS10" s="8">
        <v>86.1</v>
      </c>
      <c r="AT10" s="8">
        <v>845</v>
      </c>
      <c r="AU10" s="8">
        <v>32.5</v>
      </c>
      <c r="AV10" s="8">
        <v>1060.0999999999999</v>
      </c>
      <c r="AW10" s="14">
        <v>0</v>
      </c>
      <c r="AX10" s="8">
        <v>829.2</v>
      </c>
      <c r="AY10" s="8">
        <v>13.9</v>
      </c>
      <c r="AZ10" s="11"/>
      <c r="BA10" s="8">
        <v>168</v>
      </c>
      <c r="BB10" s="11"/>
      <c r="BC10" s="8">
        <v>212.6</v>
      </c>
      <c r="BD10" s="8">
        <v>217.9</v>
      </c>
      <c r="BE10" s="8">
        <v>219</v>
      </c>
      <c r="BF10" s="8">
        <v>218.6</v>
      </c>
      <c r="BG10" s="8">
        <v>219.1</v>
      </c>
      <c r="BH10" s="8">
        <v>129.5</v>
      </c>
      <c r="BI10" s="10">
        <v>0.52</v>
      </c>
      <c r="BJ10" s="8">
        <v>122.4</v>
      </c>
      <c r="BK10" s="11"/>
      <c r="BL10" s="10">
        <v>0.44</v>
      </c>
      <c r="BM10" s="11"/>
      <c r="BN10" s="8">
        <v>122.4</v>
      </c>
      <c r="BO10" s="8">
        <v>36.299999999999997</v>
      </c>
      <c r="BP10" s="11"/>
      <c r="BQ10" s="9">
        <v>1.1499999999999999</v>
      </c>
      <c r="BR10" s="9">
        <v>1.1499999999999999</v>
      </c>
      <c r="BS10" s="9">
        <v>1.02</v>
      </c>
      <c r="BT10" s="9">
        <v>1.1000000000000001</v>
      </c>
      <c r="BU10" s="9">
        <v>1.1000000000000001</v>
      </c>
      <c r="BV10" s="8">
        <v>29.7</v>
      </c>
      <c r="BW10" s="8">
        <v>89.6</v>
      </c>
      <c r="BX10" s="8">
        <v>34.4</v>
      </c>
      <c r="BY10" s="8">
        <v>12.3</v>
      </c>
      <c r="BZ10" s="8">
        <v>44.1</v>
      </c>
      <c r="CA10" s="8">
        <v>11.6</v>
      </c>
      <c r="CB10" s="11"/>
      <c r="CC10" s="9">
        <v>7.32</v>
      </c>
      <c r="CD10" s="11"/>
      <c r="CE10" s="8">
        <v>83.1</v>
      </c>
      <c r="CF10" s="11"/>
      <c r="CG10" s="11"/>
      <c r="CH10" s="11"/>
      <c r="CI10" s="8">
        <v>26.6</v>
      </c>
      <c r="CJ10" s="8">
        <v>180.5</v>
      </c>
      <c r="CK10" s="9">
        <v>2.89</v>
      </c>
      <c r="CL10" s="10">
        <v>0.88200000000000001</v>
      </c>
      <c r="CM10" s="10">
        <v>0.85699999999999998</v>
      </c>
      <c r="CN10" s="9">
        <v>2.11</v>
      </c>
      <c r="CO10" s="9">
        <v>2.16</v>
      </c>
      <c r="CP10" s="9">
        <v>2.23</v>
      </c>
      <c r="CQ10" s="8">
        <v>-53.2</v>
      </c>
      <c r="CR10" s="11"/>
      <c r="CS10" s="11"/>
      <c r="CT10" s="11"/>
      <c r="CU10" s="8">
        <v>25.9</v>
      </c>
      <c r="CV10" s="11"/>
      <c r="CW10" s="11"/>
      <c r="CX10" s="9">
        <v>-9.5299999999999994</v>
      </c>
      <c r="CY10" s="11"/>
      <c r="CZ10" s="11"/>
      <c r="DA10" s="9">
        <v>3.29</v>
      </c>
      <c r="DB10" s="8">
        <v>-21</v>
      </c>
      <c r="DC10" s="8">
        <v>-53.3</v>
      </c>
      <c r="DD10" s="11"/>
      <c r="DE10" s="8">
        <v>607</v>
      </c>
      <c r="DF10" s="8">
        <v>829.2</v>
      </c>
      <c r="DG10" s="9">
        <v>256.56</v>
      </c>
      <c r="DH10" s="9">
        <v>2.5</v>
      </c>
      <c r="DI10" s="3" t="s">
        <v>212</v>
      </c>
      <c r="DJ10" s="8">
        <v>729.7</v>
      </c>
      <c r="DK10" s="8">
        <v>126.8</v>
      </c>
      <c r="DL10" s="8">
        <v>86.1</v>
      </c>
      <c r="DM10" s="8">
        <v>1129</v>
      </c>
      <c r="DN10" s="8">
        <v>223.5</v>
      </c>
      <c r="DO10" s="9">
        <v>14.29</v>
      </c>
      <c r="DP10" s="4" t="s">
        <v>272</v>
      </c>
      <c r="DQ10" s="8">
        <v>57.3</v>
      </c>
      <c r="DR10" s="3" t="s">
        <v>265</v>
      </c>
      <c r="DS10" s="8">
        <v>101.7</v>
      </c>
      <c r="DT10" s="9">
        <v>258.95</v>
      </c>
      <c r="DU10" s="8">
        <v>82.5</v>
      </c>
      <c r="DV10" s="8">
        <v>290.89999999999998</v>
      </c>
      <c r="DW10" s="14">
        <v>0</v>
      </c>
      <c r="DX10" s="11"/>
      <c r="DY10" s="8">
        <v>624</v>
      </c>
      <c r="DZ10" s="11"/>
      <c r="EA10" s="11"/>
      <c r="EB10" s="8">
        <v>627.6</v>
      </c>
      <c r="EC10" s="8">
        <v>180.8</v>
      </c>
      <c r="ED10" s="8">
        <v>81.400000000000006</v>
      </c>
      <c r="EE10" s="11"/>
      <c r="EF10" s="11"/>
      <c r="EG10" s="11"/>
      <c r="EH10" s="9">
        <v>9.8000000000000007</v>
      </c>
      <c r="EI10" s="8">
        <v>607</v>
      </c>
      <c r="EJ10" s="8">
        <v>1015.6</v>
      </c>
      <c r="EK10" s="8">
        <v>740.8</v>
      </c>
      <c r="EL10" s="9">
        <v>4.03</v>
      </c>
      <c r="EM10" s="8">
        <v>65.599999999999994</v>
      </c>
      <c r="EN10" s="8">
        <v>18</v>
      </c>
      <c r="EO10" s="9">
        <v>2.5</v>
      </c>
      <c r="EP10" s="9">
        <v>5</v>
      </c>
      <c r="EQ10" s="9">
        <v>49.67</v>
      </c>
      <c r="ER10" s="11">
        <v>1</v>
      </c>
      <c r="ES10" s="8">
        <v>492.4</v>
      </c>
      <c r="ET10" s="12" t="s">
        <v>273</v>
      </c>
      <c r="EU10" s="8">
        <v>-31.1</v>
      </c>
      <c r="EV10" s="8">
        <v>-38</v>
      </c>
      <c r="EW10" s="8">
        <v>-29.9</v>
      </c>
      <c r="EX10" s="8">
        <v>-28.4</v>
      </c>
      <c r="EY10" s="8">
        <v>-21</v>
      </c>
      <c r="EZ10" s="8">
        <v>-16.5</v>
      </c>
      <c r="FA10" s="8">
        <v>-25.1</v>
      </c>
      <c r="FB10" s="8">
        <v>27</v>
      </c>
      <c r="FC10" s="8">
        <v>84.6</v>
      </c>
      <c r="FD10" s="8">
        <v>97.9</v>
      </c>
      <c r="FE10" s="8">
        <v>-29.6</v>
      </c>
      <c r="FF10" s="8">
        <v>-36</v>
      </c>
      <c r="FG10" s="8">
        <v>-34.5</v>
      </c>
      <c r="FH10" s="8">
        <v>-26.4</v>
      </c>
      <c r="FI10" s="8">
        <v>-23</v>
      </c>
      <c r="FJ10" s="8">
        <v>-17.100000000000001</v>
      </c>
      <c r="FK10" s="8">
        <v>-25</v>
      </c>
      <c r="FL10" s="8">
        <v>21.5</v>
      </c>
      <c r="FM10" s="8">
        <v>87.8</v>
      </c>
      <c r="FN10" s="8">
        <v>67</v>
      </c>
      <c r="FO10" s="3"/>
      <c r="FP10" s="3"/>
      <c r="FQ10" s="8">
        <v>729.7</v>
      </c>
      <c r="FR10" s="12" t="s">
        <v>274</v>
      </c>
    </row>
    <row r="11" spans="1:174" x14ac:dyDescent="0.15">
      <c r="A11" s="4" t="s">
        <v>275</v>
      </c>
      <c r="B11" s="4" t="s">
        <v>276</v>
      </c>
      <c r="C11" s="3" t="s">
        <v>206</v>
      </c>
      <c r="D11" s="3" t="s">
        <v>207</v>
      </c>
      <c r="E11" s="3" t="s">
        <v>208</v>
      </c>
      <c r="F11" s="8">
        <v>16207.8</v>
      </c>
      <c r="G11" s="9">
        <v>89.52</v>
      </c>
      <c r="H11" s="10">
        <v>0.106</v>
      </c>
      <c r="I11" s="10">
        <v>7.3999999999999996E-2</v>
      </c>
      <c r="J11" s="10">
        <v>9.4E-2</v>
      </c>
      <c r="K11" s="9">
        <v>1.24</v>
      </c>
      <c r="L11" s="9">
        <v>1.24</v>
      </c>
      <c r="M11" s="9">
        <v>1.1399999999999999</v>
      </c>
      <c r="N11" s="8">
        <v>171.8</v>
      </c>
      <c r="O11" s="9">
        <v>1.37</v>
      </c>
      <c r="P11" s="11"/>
      <c r="Q11" s="8">
        <v>215.5</v>
      </c>
      <c r="R11" s="11"/>
      <c r="S11" s="10">
        <v>-0.27900000000000003</v>
      </c>
      <c r="T11" s="11"/>
      <c r="U11" s="11"/>
      <c r="V11" s="11"/>
      <c r="W11" s="8">
        <v>43.2</v>
      </c>
      <c r="X11" s="11"/>
      <c r="Y11" s="11"/>
      <c r="Z11" s="11"/>
      <c r="AA11" s="8">
        <v>123</v>
      </c>
      <c r="AB11" s="11"/>
      <c r="AC11" s="11"/>
      <c r="AD11" s="11"/>
      <c r="AE11" s="8">
        <v>75.599999999999994</v>
      </c>
      <c r="AF11" s="11"/>
      <c r="AG11" s="11"/>
      <c r="AH11" s="11"/>
      <c r="AI11" s="10">
        <v>0.42199999999999999</v>
      </c>
      <c r="AJ11" s="10">
        <v>2.1000000000000001E-2</v>
      </c>
      <c r="AK11" s="3" t="s">
        <v>209</v>
      </c>
      <c r="AL11" s="12" t="s">
        <v>277</v>
      </c>
      <c r="AM11" s="3" t="s">
        <v>211</v>
      </c>
      <c r="AN11" s="13">
        <v>1991</v>
      </c>
      <c r="AO11" s="8">
        <v>16296.7</v>
      </c>
      <c r="AP11" s="8">
        <v>511.5</v>
      </c>
      <c r="AQ11" s="10">
        <v>0.90900000000000003</v>
      </c>
      <c r="AR11" s="9">
        <v>-4.8</v>
      </c>
      <c r="AS11" s="8">
        <v>-48.5</v>
      </c>
      <c r="AT11" s="8">
        <v>452.3</v>
      </c>
      <c r="AU11" s="8">
        <v>81.8</v>
      </c>
      <c r="AV11" s="8">
        <v>830.1</v>
      </c>
      <c r="AW11" s="8">
        <v>689.1</v>
      </c>
      <c r="AX11" s="8">
        <v>-81.599999999999994</v>
      </c>
      <c r="AY11" s="8">
        <v>27.9</v>
      </c>
      <c r="AZ11" s="11"/>
      <c r="BA11" s="8">
        <v>165.8</v>
      </c>
      <c r="BB11" s="11"/>
      <c r="BC11" s="8">
        <v>350.6</v>
      </c>
      <c r="BD11" s="8">
        <v>328.4</v>
      </c>
      <c r="BE11" s="8">
        <v>312.60000000000002</v>
      </c>
      <c r="BF11" s="8">
        <v>288.60000000000002</v>
      </c>
      <c r="BG11" s="8">
        <v>265.5</v>
      </c>
      <c r="BH11" s="8">
        <v>250.3</v>
      </c>
      <c r="BI11" s="11"/>
      <c r="BJ11" s="9">
        <v>-4.8</v>
      </c>
      <c r="BK11" s="8">
        <v>-46.8</v>
      </c>
      <c r="BL11" s="9">
        <v>3.35</v>
      </c>
      <c r="BM11" s="11"/>
      <c r="BN11" s="8">
        <v>-48.5</v>
      </c>
      <c r="BO11" s="10">
        <v>-6.6000000000000003E-2</v>
      </c>
      <c r="BP11" s="11"/>
      <c r="BQ11" s="10">
        <v>-0.28899999999999998</v>
      </c>
      <c r="BR11" s="10">
        <v>-0.28899999999999998</v>
      </c>
      <c r="BS11" s="10">
        <v>-0.18</v>
      </c>
      <c r="BT11" s="10">
        <v>-0.28899999999999998</v>
      </c>
      <c r="BU11" s="10">
        <v>-0.28899999999999998</v>
      </c>
      <c r="BV11" s="11"/>
      <c r="BW11" s="8">
        <v>57.6</v>
      </c>
      <c r="BX11" s="10">
        <v>0.35799999999999998</v>
      </c>
      <c r="BY11" s="8">
        <v>20.100000000000001</v>
      </c>
      <c r="BZ11" s="8">
        <v>116.5</v>
      </c>
      <c r="CA11" s="8">
        <v>34.700000000000003</v>
      </c>
      <c r="CB11" s="11"/>
      <c r="CC11" s="8">
        <v>24.5</v>
      </c>
      <c r="CD11" s="11"/>
      <c r="CE11" s="11"/>
      <c r="CF11" s="8">
        <v>603.5</v>
      </c>
      <c r="CG11" s="11"/>
      <c r="CH11" s="11"/>
      <c r="CI11" s="11"/>
      <c r="CJ11" s="8">
        <v>44.1</v>
      </c>
      <c r="CK11" s="10">
        <v>0.1</v>
      </c>
      <c r="CL11" s="10">
        <v>0.7</v>
      </c>
      <c r="CM11" s="10">
        <v>0.6</v>
      </c>
      <c r="CN11" s="10">
        <v>0.6</v>
      </c>
      <c r="CO11" s="10">
        <v>0.6</v>
      </c>
      <c r="CP11" s="10">
        <v>0.6</v>
      </c>
      <c r="CQ11" s="8">
        <v>24.3</v>
      </c>
      <c r="CR11" s="11"/>
      <c r="CS11" s="11"/>
      <c r="CT11" s="11"/>
      <c r="CU11" s="8">
        <v>92.8</v>
      </c>
      <c r="CV11" s="11"/>
      <c r="CW11" s="11"/>
      <c r="CX11" s="8">
        <v>-110.6</v>
      </c>
      <c r="CY11" s="11"/>
      <c r="CZ11" s="11"/>
      <c r="DA11" s="9">
        <v>5.36</v>
      </c>
      <c r="DB11" s="9">
        <v>-4.09</v>
      </c>
      <c r="DC11" s="8">
        <v>-22.6</v>
      </c>
      <c r="DD11" s="9">
        <v>7.05</v>
      </c>
      <c r="DE11" s="8">
        <v>588</v>
      </c>
      <c r="DF11" s="8">
        <v>-81.599999999999994</v>
      </c>
      <c r="DG11" s="9">
        <v>94.36</v>
      </c>
      <c r="DH11" s="9">
        <v>7</v>
      </c>
      <c r="DI11" s="3" t="s">
        <v>212</v>
      </c>
      <c r="DJ11" s="8">
        <v>511.5</v>
      </c>
      <c r="DK11" s="10">
        <v>0.90900000000000003</v>
      </c>
      <c r="DL11" s="8">
        <v>-48.5</v>
      </c>
      <c r="DM11" s="8">
        <v>686.7</v>
      </c>
      <c r="DN11" s="8">
        <v>61</v>
      </c>
      <c r="DO11" s="9">
        <v>10</v>
      </c>
      <c r="DP11" s="4" t="s">
        <v>278</v>
      </c>
      <c r="DQ11" s="8">
        <v>42.2</v>
      </c>
      <c r="DR11" s="3" t="s">
        <v>279</v>
      </c>
      <c r="DS11" s="8">
        <v>223.5</v>
      </c>
      <c r="DT11" s="9">
        <v>99</v>
      </c>
      <c r="DU11" s="8">
        <v>40.299999999999997</v>
      </c>
      <c r="DV11" s="8">
        <v>161</v>
      </c>
      <c r="DW11" s="8">
        <v>661.6</v>
      </c>
      <c r="DX11" s="11"/>
      <c r="DY11" s="8">
        <v>471.4</v>
      </c>
      <c r="DZ11" s="11"/>
      <c r="EA11" s="11"/>
      <c r="EB11" s="8">
        <v>-193.1</v>
      </c>
      <c r="EC11" s="8">
        <v>132.19999999999999</v>
      </c>
      <c r="ED11" s="8">
        <v>90.8</v>
      </c>
      <c r="EE11" s="11"/>
      <c r="EF11" s="8">
        <v>100</v>
      </c>
      <c r="EG11" s="11"/>
      <c r="EH11" s="9">
        <v>5.8</v>
      </c>
      <c r="EI11" s="8">
        <v>588</v>
      </c>
      <c r="EJ11" s="8">
        <v>699.2</v>
      </c>
      <c r="EK11" s="8">
        <v>555.79999999999995</v>
      </c>
      <c r="EL11" s="8">
        <v>19.100000000000001</v>
      </c>
      <c r="EM11" s="8">
        <v>76.099999999999994</v>
      </c>
      <c r="EN11" s="8">
        <v>12.9</v>
      </c>
      <c r="EO11" s="9">
        <v>7</v>
      </c>
      <c r="EP11" s="8">
        <v>14.7</v>
      </c>
      <c r="EQ11" s="9">
        <v>21.96</v>
      </c>
      <c r="ER11" s="11">
        <v>1</v>
      </c>
      <c r="ES11" s="11"/>
      <c r="ET11" s="12"/>
      <c r="EU11" s="8">
        <v>-94.7</v>
      </c>
      <c r="EV11" s="8">
        <v>-99.4</v>
      </c>
      <c r="EW11" s="8">
        <v>-74</v>
      </c>
      <c r="EX11" s="8">
        <v>-85.4</v>
      </c>
      <c r="EY11" s="8">
        <v>-159.5</v>
      </c>
      <c r="EZ11" s="8">
        <v>-137.80000000000001</v>
      </c>
      <c r="FA11" s="8">
        <v>13.7</v>
      </c>
      <c r="FB11" s="8">
        <v>-142.5</v>
      </c>
      <c r="FC11" s="9">
        <v>1.1499999999999999</v>
      </c>
      <c r="FD11" s="8">
        <v>-16.100000000000001</v>
      </c>
      <c r="FE11" s="8">
        <v>-164.8</v>
      </c>
      <c r="FF11" s="8">
        <v>-103</v>
      </c>
      <c r="FG11" s="8">
        <v>-74.2</v>
      </c>
      <c r="FH11" s="8">
        <v>-86.9</v>
      </c>
      <c r="FI11" s="8">
        <v>-178.9</v>
      </c>
      <c r="FJ11" s="8">
        <v>-211.9</v>
      </c>
      <c r="FK11" s="8">
        <v>-31.8</v>
      </c>
      <c r="FL11" s="8">
        <v>-186.5</v>
      </c>
      <c r="FM11" s="8">
        <v>-44.3</v>
      </c>
      <c r="FN11" s="8">
        <v>-83.1</v>
      </c>
      <c r="FO11" s="3" t="s">
        <v>267</v>
      </c>
      <c r="FP11" s="3" t="s">
        <v>267</v>
      </c>
      <c r="FQ11" s="8">
        <v>511.5</v>
      </c>
      <c r="FR11" s="12" t="s">
        <v>280</v>
      </c>
    </row>
    <row r="12" spans="1:174" x14ac:dyDescent="0.15">
      <c r="A12" s="4" t="s">
        <v>281</v>
      </c>
      <c r="B12" s="4" t="s">
        <v>282</v>
      </c>
      <c r="C12" s="3" t="s">
        <v>206</v>
      </c>
      <c r="D12" s="3" t="s">
        <v>207</v>
      </c>
      <c r="E12" s="3" t="s">
        <v>208</v>
      </c>
      <c r="F12" s="8">
        <v>10326.4</v>
      </c>
      <c r="G12" s="9">
        <v>95.95</v>
      </c>
      <c r="H12" s="10">
        <v>6.7000000000000004E-2</v>
      </c>
      <c r="I12" s="10">
        <v>2.4E-2</v>
      </c>
      <c r="J12" s="10">
        <v>6.0000000000000001E-3</v>
      </c>
      <c r="K12" s="10">
        <v>0.751</v>
      </c>
      <c r="L12" s="10">
        <v>0.57499999999999996</v>
      </c>
      <c r="M12" s="10">
        <v>0.56899999999999995</v>
      </c>
      <c r="N12" s="8">
        <v>78.2</v>
      </c>
      <c r="O12" s="9">
        <v>1.07</v>
      </c>
      <c r="P12" s="8">
        <v>14.2</v>
      </c>
      <c r="Q12" s="8">
        <v>22.5</v>
      </c>
      <c r="R12" s="11"/>
      <c r="S12" s="9">
        <v>2.9</v>
      </c>
      <c r="T12" s="11"/>
      <c r="U12" s="11"/>
      <c r="V12" s="11"/>
      <c r="W12" s="11"/>
      <c r="X12" s="11"/>
      <c r="Y12" s="11"/>
      <c r="Z12" s="11"/>
      <c r="AA12" s="8">
        <v>59.3</v>
      </c>
      <c r="AB12" s="11"/>
      <c r="AC12" s="11"/>
      <c r="AD12" s="11"/>
      <c r="AE12" s="8">
        <v>127.4</v>
      </c>
      <c r="AF12" s="11"/>
      <c r="AG12" s="11"/>
      <c r="AH12" s="11"/>
      <c r="AI12" s="9">
        <v>1.33</v>
      </c>
      <c r="AJ12" s="9">
        <v>1.02</v>
      </c>
      <c r="AK12" s="3" t="s">
        <v>209</v>
      </c>
      <c r="AL12" s="12" t="s">
        <v>283</v>
      </c>
      <c r="AM12" s="3" t="s">
        <v>211</v>
      </c>
      <c r="AN12" s="11"/>
      <c r="AO12" s="8">
        <v>10065.200000000001</v>
      </c>
      <c r="AP12" s="8">
        <v>710.5</v>
      </c>
      <c r="AQ12" s="8">
        <v>287.10000000000002</v>
      </c>
      <c r="AR12" s="8">
        <v>281.8</v>
      </c>
      <c r="AS12" s="8">
        <v>276.5</v>
      </c>
      <c r="AT12" s="8">
        <v>502.7</v>
      </c>
      <c r="AU12" s="8">
        <v>41.2</v>
      </c>
      <c r="AV12" s="8">
        <v>911.6</v>
      </c>
      <c r="AW12" s="8">
        <v>241.5</v>
      </c>
      <c r="AX12" s="8">
        <v>449.3</v>
      </c>
      <c r="AY12" s="8">
        <v>10.5</v>
      </c>
      <c r="AZ12" s="11"/>
      <c r="BA12" s="8">
        <v>239.1</v>
      </c>
      <c r="BB12" s="11"/>
      <c r="BC12" s="8">
        <v>253</v>
      </c>
      <c r="BD12" s="8">
        <v>232.3</v>
      </c>
      <c r="BE12" s="8">
        <v>213.6</v>
      </c>
      <c r="BF12" s="8">
        <v>195.3</v>
      </c>
      <c r="BG12" s="8">
        <v>165.5</v>
      </c>
      <c r="BH12" s="8">
        <v>143.80000000000001</v>
      </c>
      <c r="BI12" s="11"/>
      <c r="BJ12" s="8">
        <v>281.8</v>
      </c>
      <c r="BK12" s="8">
        <v>-21.7</v>
      </c>
      <c r="BL12" s="10">
        <v>4.5999999999999999E-2</v>
      </c>
      <c r="BM12" s="11"/>
      <c r="BN12" s="8">
        <v>260.2</v>
      </c>
      <c r="BO12" s="8">
        <v>-16.3</v>
      </c>
      <c r="BP12" s="11"/>
      <c r="BQ12" s="9">
        <v>3.59</v>
      </c>
      <c r="BR12" s="9">
        <v>3.59</v>
      </c>
      <c r="BS12" s="9">
        <v>2.11</v>
      </c>
      <c r="BT12" s="9">
        <v>3.42</v>
      </c>
      <c r="BU12" s="9">
        <v>3.42</v>
      </c>
      <c r="BV12" s="11"/>
      <c r="BW12" s="8">
        <v>184.7</v>
      </c>
      <c r="BX12" s="11"/>
      <c r="BY12" s="8">
        <v>22.2</v>
      </c>
      <c r="BZ12" s="8">
        <v>50.9</v>
      </c>
      <c r="CA12" s="9">
        <v>9.6999999999999993</v>
      </c>
      <c r="CB12" s="8">
        <v>10</v>
      </c>
      <c r="CC12" s="8">
        <v>10.5</v>
      </c>
      <c r="CD12" s="11"/>
      <c r="CE12" s="8">
        <v>15</v>
      </c>
      <c r="CF12" s="8">
        <v>222.1</v>
      </c>
      <c r="CG12" s="11"/>
      <c r="CH12" s="11"/>
      <c r="CI12" s="11"/>
      <c r="CJ12" s="8">
        <v>160.30000000000001</v>
      </c>
      <c r="CK12" s="11"/>
      <c r="CL12" s="9">
        <v>4.43</v>
      </c>
      <c r="CM12" s="9">
        <v>8.5</v>
      </c>
      <c r="CN12" s="9">
        <v>8.33</v>
      </c>
      <c r="CO12" s="9">
        <v>8.17</v>
      </c>
      <c r="CP12" s="9">
        <v>8.01</v>
      </c>
      <c r="CQ12" s="8">
        <v>70.7</v>
      </c>
      <c r="CR12" s="11"/>
      <c r="CS12" s="11"/>
      <c r="CT12" s="11"/>
      <c r="CU12" s="8">
        <v>33.9</v>
      </c>
      <c r="CV12" s="10">
        <v>-1.2E-2</v>
      </c>
      <c r="CW12" s="11"/>
      <c r="CX12" s="9">
        <v>-2</v>
      </c>
      <c r="CY12" s="11"/>
      <c r="CZ12" s="9">
        <v>-5</v>
      </c>
      <c r="DA12" s="8">
        <v>43.9</v>
      </c>
      <c r="DB12" s="11"/>
      <c r="DC12" s="8">
        <v>-77.5</v>
      </c>
      <c r="DD12" s="9">
        <v>9.33</v>
      </c>
      <c r="DE12" s="8">
        <v>485</v>
      </c>
      <c r="DF12" s="8">
        <v>449.3</v>
      </c>
      <c r="DG12" s="9">
        <v>132</v>
      </c>
      <c r="DH12" s="9">
        <v>8.1</v>
      </c>
      <c r="DI12" s="3" t="s">
        <v>212</v>
      </c>
      <c r="DJ12" s="8">
        <v>710.5</v>
      </c>
      <c r="DK12" s="8">
        <v>287.10000000000002</v>
      </c>
      <c r="DL12" s="8">
        <v>276.5</v>
      </c>
      <c r="DM12" s="8">
        <v>879.5</v>
      </c>
      <c r="DN12" s="8">
        <v>401.9</v>
      </c>
      <c r="DO12" s="9">
        <v>7.14</v>
      </c>
      <c r="DP12" s="4" t="s">
        <v>284</v>
      </c>
      <c r="DQ12" s="8">
        <v>24</v>
      </c>
      <c r="DR12" s="3" t="s">
        <v>222</v>
      </c>
      <c r="DS12" s="8">
        <v>31.3</v>
      </c>
      <c r="DT12" s="9">
        <v>141.58000000000001</v>
      </c>
      <c r="DU12" s="8">
        <v>54.4</v>
      </c>
      <c r="DV12" s="8">
        <v>520.9</v>
      </c>
      <c r="DW12" s="8">
        <v>208.4</v>
      </c>
      <c r="DX12" s="11"/>
      <c r="DY12" s="8">
        <v>228.8</v>
      </c>
      <c r="DZ12" s="11"/>
      <c r="EA12" s="11"/>
      <c r="EB12" s="8">
        <v>76.900000000000006</v>
      </c>
      <c r="EC12" s="8">
        <v>97.4</v>
      </c>
      <c r="ED12" s="8">
        <v>98.1</v>
      </c>
      <c r="EE12" s="11"/>
      <c r="EF12" s="8">
        <v>107.1</v>
      </c>
      <c r="EG12" s="11"/>
      <c r="EH12" s="8">
        <v>41.7</v>
      </c>
      <c r="EI12" s="8">
        <v>485</v>
      </c>
      <c r="EJ12" s="8">
        <v>721.9</v>
      </c>
      <c r="EK12" s="8">
        <v>354</v>
      </c>
      <c r="EL12" s="9">
        <v>3.29</v>
      </c>
      <c r="EM12" s="8">
        <v>73</v>
      </c>
      <c r="EN12" s="8">
        <v>19.399999999999999</v>
      </c>
      <c r="EO12" s="9">
        <v>8.1</v>
      </c>
      <c r="EP12" s="9">
        <v>5.76</v>
      </c>
      <c r="EQ12" s="9">
        <v>32.39</v>
      </c>
      <c r="ER12" s="11">
        <v>1</v>
      </c>
      <c r="ES12" s="8">
        <v>710.5</v>
      </c>
      <c r="ET12" s="12" t="s">
        <v>285</v>
      </c>
      <c r="EU12" s="9">
        <v>-2.71</v>
      </c>
      <c r="EV12" s="9">
        <v>-8.42</v>
      </c>
      <c r="EW12" s="8">
        <v>-16.100000000000001</v>
      </c>
      <c r="EX12" s="8">
        <v>-33.799999999999997</v>
      </c>
      <c r="EY12" s="8">
        <v>-64.2</v>
      </c>
      <c r="EZ12" s="8">
        <v>-46.5</v>
      </c>
      <c r="FA12" s="8">
        <v>-32.700000000000003</v>
      </c>
      <c r="FB12" s="8">
        <v>-42.9</v>
      </c>
      <c r="FC12" s="8">
        <v>-26.2</v>
      </c>
      <c r="FD12" s="8">
        <v>-22.2</v>
      </c>
      <c r="FE12" s="9">
        <v>-2.87</v>
      </c>
      <c r="FF12" s="9">
        <v>-9.82</v>
      </c>
      <c r="FG12" s="8">
        <v>-15.4</v>
      </c>
      <c r="FH12" s="8">
        <v>-31.7</v>
      </c>
      <c r="FI12" s="8">
        <v>-62.5</v>
      </c>
      <c r="FJ12" s="8">
        <v>-54.8</v>
      </c>
      <c r="FK12" s="8">
        <v>-34</v>
      </c>
      <c r="FL12" s="8">
        <v>-38.799999999999997</v>
      </c>
      <c r="FM12" s="8">
        <v>-41.3</v>
      </c>
      <c r="FN12" s="8">
        <v>-42.6</v>
      </c>
      <c r="FO12" s="3"/>
      <c r="FP12" s="3"/>
      <c r="FQ12" s="8">
        <v>710.5</v>
      </c>
      <c r="FR12" s="12" t="s">
        <v>286</v>
      </c>
    </row>
    <row r="13" spans="1:174" x14ac:dyDescent="0.15">
      <c r="A13" s="4" t="s">
        <v>287</v>
      </c>
      <c r="B13" s="4" t="s">
        <v>288</v>
      </c>
      <c r="C13" s="3" t="s">
        <v>206</v>
      </c>
      <c r="D13" s="3" t="s">
        <v>207</v>
      </c>
      <c r="E13" s="3" t="s">
        <v>208</v>
      </c>
      <c r="F13" s="8">
        <v>8716.1</v>
      </c>
      <c r="G13" s="9">
        <v>68.45</v>
      </c>
      <c r="H13" s="10">
        <v>1.4999999999999999E-2</v>
      </c>
      <c r="I13" s="10">
        <v>3.1E-2</v>
      </c>
      <c r="J13" s="10">
        <v>0.126</v>
      </c>
      <c r="K13" s="10">
        <v>0.51</v>
      </c>
      <c r="L13" s="10">
        <v>0.92500000000000004</v>
      </c>
      <c r="M13" s="9">
        <v>1.66</v>
      </c>
      <c r="N13" s="8">
        <v>83.8</v>
      </c>
      <c r="O13" s="10">
        <v>0.76600000000000001</v>
      </c>
      <c r="P13" s="11"/>
      <c r="Q13" s="11"/>
      <c r="R13" s="11"/>
      <c r="S13" s="9">
        <v>-3</v>
      </c>
      <c r="T13" s="11"/>
      <c r="U13" s="11"/>
      <c r="V13" s="11"/>
      <c r="W13" s="8">
        <v>28</v>
      </c>
      <c r="X13" s="11"/>
      <c r="Y13" s="11"/>
      <c r="Z13" s="11"/>
      <c r="AA13" s="8">
        <v>-12.8</v>
      </c>
      <c r="AB13" s="11"/>
      <c r="AC13" s="11"/>
      <c r="AD13" s="11"/>
      <c r="AE13" s="8">
        <v>-15.1</v>
      </c>
      <c r="AF13" s="11"/>
      <c r="AG13" s="11"/>
      <c r="AH13" s="9">
        <v>12</v>
      </c>
      <c r="AI13" s="10">
        <v>0.89900000000000002</v>
      </c>
      <c r="AJ13" s="10">
        <v>0.15</v>
      </c>
      <c r="AK13" s="3" t="s">
        <v>209</v>
      </c>
      <c r="AL13" s="12" t="s">
        <v>289</v>
      </c>
      <c r="AM13" s="3" t="s">
        <v>211</v>
      </c>
      <c r="AN13" s="13">
        <v>2002</v>
      </c>
      <c r="AO13" s="8">
        <v>8019.4</v>
      </c>
      <c r="AP13" s="8">
        <v>50.6</v>
      </c>
      <c r="AQ13" s="8">
        <v>-172.3</v>
      </c>
      <c r="AR13" s="8">
        <v>-184.2</v>
      </c>
      <c r="AS13" s="8">
        <v>-360.4</v>
      </c>
      <c r="AT13" s="8">
        <v>75.2</v>
      </c>
      <c r="AU13" s="8">
        <v>21.7</v>
      </c>
      <c r="AV13" s="8">
        <v>1079.5999999999999</v>
      </c>
      <c r="AW13" s="14">
        <v>0</v>
      </c>
      <c r="AX13" s="8">
        <v>936.3</v>
      </c>
      <c r="AY13" s="9">
        <v>8.9600000000000009</v>
      </c>
      <c r="AZ13" s="11"/>
      <c r="BA13" s="8">
        <v>62.6</v>
      </c>
      <c r="BB13" s="11"/>
      <c r="BC13" s="8">
        <v>190.2</v>
      </c>
      <c r="BD13" s="8">
        <v>166.8</v>
      </c>
      <c r="BE13" s="8">
        <v>155</v>
      </c>
      <c r="BF13" s="8">
        <v>134.5</v>
      </c>
      <c r="BG13" s="8">
        <v>113</v>
      </c>
      <c r="BH13" s="8">
        <v>102.5</v>
      </c>
      <c r="BI13" s="11"/>
      <c r="BJ13" s="8">
        <v>-184.2</v>
      </c>
      <c r="BK13" s="11"/>
      <c r="BL13" s="9">
        <v>2.56</v>
      </c>
      <c r="BM13" s="11"/>
      <c r="BN13" s="8">
        <v>-400.6</v>
      </c>
      <c r="BO13" s="8">
        <v>-40.200000000000003</v>
      </c>
      <c r="BP13" s="11"/>
      <c r="BQ13" s="9">
        <v>-4.8499999999999996</v>
      </c>
      <c r="BR13" s="9">
        <v>-4.8499999999999996</v>
      </c>
      <c r="BS13" s="9">
        <v>-1.53</v>
      </c>
      <c r="BT13" s="9">
        <v>-4.8499999999999996</v>
      </c>
      <c r="BU13" s="9">
        <v>-4.8499999999999996</v>
      </c>
      <c r="BV13" s="11"/>
      <c r="BW13" s="8">
        <v>39.9</v>
      </c>
      <c r="BX13" s="11"/>
      <c r="BY13" s="11"/>
      <c r="BZ13" s="8">
        <v>67.8</v>
      </c>
      <c r="CA13" s="8">
        <v>46.1</v>
      </c>
      <c r="CB13" s="11"/>
      <c r="CC13" s="8">
        <v>15.1</v>
      </c>
      <c r="CD13" s="11"/>
      <c r="CE13" s="9">
        <v>1.01</v>
      </c>
      <c r="CF13" s="11"/>
      <c r="CG13" s="11"/>
      <c r="CH13" s="11"/>
      <c r="CI13" s="11"/>
      <c r="CJ13" s="9">
        <v>7.2</v>
      </c>
      <c r="CK13" s="8">
        <v>13.8</v>
      </c>
      <c r="CL13" s="9">
        <v>7.61</v>
      </c>
      <c r="CM13" s="9">
        <v>7.39</v>
      </c>
      <c r="CN13" s="9">
        <v>7.54</v>
      </c>
      <c r="CO13" s="9">
        <v>6.99</v>
      </c>
      <c r="CP13" s="9">
        <v>6.81</v>
      </c>
      <c r="CQ13" s="10">
        <v>4.8000000000000001E-2</v>
      </c>
      <c r="CR13" s="11"/>
      <c r="CS13" s="11"/>
      <c r="CT13" s="8">
        <v>-16</v>
      </c>
      <c r="CU13" s="8">
        <v>752.5</v>
      </c>
      <c r="CV13" s="11"/>
      <c r="CW13" s="11"/>
      <c r="CX13" s="8">
        <v>-514.9</v>
      </c>
      <c r="CY13" s="11"/>
      <c r="CZ13" s="8">
        <v>-25</v>
      </c>
      <c r="DA13" s="9">
        <v>8.84</v>
      </c>
      <c r="DB13" s="11"/>
      <c r="DC13" s="8">
        <v>-35.700000000000003</v>
      </c>
      <c r="DD13" s="11"/>
      <c r="DE13" s="8">
        <v>256</v>
      </c>
      <c r="DF13" s="8">
        <v>936.3</v>
      </c>
      <c r="DG13" s="9">
        <v>104.06</v>
      </c>
      <c r="DH13" s="8">
        <v>20.2</v>
      </c>
      <c r="DI13" s="3" t="s">
        <v>212</v>
      </c>
      <c r="DJ13" s="8">
        <v>50.6</v>
      </c>
      <c r="DK13" s="8">
        <v>-172.3</v>
      </c>
      <c r="DL13" s="8">
        <v>-360.4</v>
      </c>
      <c r="DM13" s="8">
        <v>53.2</v>
      </c>
      <c r="DN13" s="8">
        <v>-244.7</v>
      </c>
      <c r="DO13" s="9">
        <v>11.76</v>
      </c>
      <c r="DP13" s="4" t="s">
        <v>290</v>
      </c>
      <c r="DQ13" s="10">
        <v>0.372</v>
      </c>
      <c r="DR13" s="3" t="s">
        <v>291</v>
      </c>
      <c r="DS13" s="11"/>
      <c r="DT13" s="9">
        <v>121.93</v>
      </c>
      <c r="DU13" s="8">
        <v>47</v>
      </c>
      <c r="DV13" s="8">
        <v>50.6</v>
      </c>
      <c r="DW13" s="14">
        <v>0</v>
      </c>
      <c r="DX13" s="11"/>
      <c r="DY13" s="8">
        <v>53.2</v>
      </c>
      <c r="DZ13" s="11"/>
      <c r="EA13" s="11"/>
      <c r="EB13" s="8">
        <v>270.3</v>
      </c>
      <c r="EC13" s="8">
        <v>88.5</v>
      </c>
      <c r="ED13" s="8">
        <v>87.1</v>
      </c>
      <c r="EE13" s="11"/>
      <c r="EF13" s="11"/>
      <c r="EG13" s="11"/>
      <c r="EH13" s="8">
        <v>18.399999999999999</v>
      </c>
      <c r="EI13" s="8">
        <v>256</v>
      </c>
      <c r="EJ13" s="8">
        <v>746.4</v>
      </c>
      <c r="EK13" s="8">
        <v>254</v>
      </c>
      <c r="EL13" s="9">
        <v>5.9</v>
      </c>
      <c r="EM13" s="8">
        <v>14.2</v>
      </c>
      <c r="EN13" s="8">
        <v>33.799999999999997</v>
      </c>
      <c r="EO13" s="8">
        <v>20.2</v>
      </c>
      <c r="EP13" s="9">
        <v>7.53</v>
      </c>
      <c r="EQ13" s="9">
        <v>33.46</v>
      </c>
      <c r="ER13" s="11">
        <v>3</v>
      </c>
      <c r="ES13" s="11"/>
      <c r="ET13" s="12"/>
      <c r="EU13" s="8">
        <v>-32.299999999999997</v>
      </c>
      <c r="EV13" s="8">
        <v>-43.5</v>
      </c>
      <c r="EW13" s="8">
        <v>-39.5</v>
      </c>
      <c r="EX13" s="8">
        <v>-93.2</v>
      </c>
      <c r="EY13" s="8">
        <v>-27.8</v>
      </c>
      <c r="EZ13" s="8">
        <v>-48.1</v>
      </c>
      <c r="FA13" s="8">
        <v>-41.9</v>
      </c>
      <c r="FB13" s="8">
        <v>-54.8</v>
      </c>
      <c r="FC13" s="8">
        <v>-60.7</v>
      </c>
      <c r="FD13" s="8">
        <v>-92.9</v>
      </c>
      <c r="FE13" s="8">
        <v>-32.700000000000003</v>
      </c>
      <c r="FF13" s="8">
        <v>-42.9</v>
      </c>
      <c r="FG13" s="8">
        <v>-34.6</v>
      </c>
      <c r="FH13" s="8">
        <v>-85.5</v>
      </c>
      <c r="FI13" s="8">
        <v>-26.2</v>
      </c>
      <c r="FJ13" s="8">
        <v>-47.6</v>
      </c>
      <c r="FK13" s="8">
        <v>-43.5</v>
      </c>
      <c r="FL13" s="8">
        <v>-57.6</v>
      </c>
      <c r="FM13" s="8">
        <v>-106</v>
      </c>
      <c r="FN13" s="8">
        <v>-89.2</v>
      </c>
      <c r="FO13" s="3"/>
      <c r="FP13" s="3"/>
      <c r="FQ13" s="8">
        <v>50.6</v>
      </c>
      <c r="FR13" s="12" t="s">
        <v>292</v>
      </c>
    </row>
    <row r="14" spans="1:174" x14ac:dyDescent="0.15">
      <c r="A14" s="4" t="s">
        <v>293</v>
      </c>
      <c r="B14" s="4" t="s">
        <v>294</v>
      </c>
      <c r="C14" s="3" t="s">
        <v>206</v>
      </c>
      <c r="D14" s="3" t="s">
        <v>207</v>
      </c>
      <c r="E14" s="3" t="s">
        <v>208</v>
      </c>
      <c r="F14" s="8">
        <v>8071.4</v>
      </c>
      <c r="G14" s="9">
        <v>106.94</v>
      </c>
      <c r="H14" s="10">
        <v>2.9000000000000001E-2</v>
      </c>
      <c r="I14" s="10">
        <v>7.8E-2</v>
      </c>
      <c r="J14" s="10">
        <v>0.27800000000000002</v>
      </c>
      <c r="K14" s="10">
        <v>0.57499999999999996</v>
      </c>
      <c r="L14" s="10">
        <v>0.99099999999999999</v>
      </c>
      <c r="M14" s="9">
        <v>1.39</v>
      </c>
      <c r="N14" s="8">
        <v>46.7</v>
      </c>
      <c r="O14" s="10">
        <v>0.76700000000000002</v>
      </c>
      <c r="P14" s="8">
        <v>38.4</v>
      </c>
      <c r="Q14" s="8">
        <v>14</v>
      </c>
      <c r="R14" s="11"/>
      <c r="S14" s="8">
        <v>10.199999999999999</v>
      </c>
      <c r="T14" s="8">
        <v>36.200000000000003</v>
      </c>
      <c r="U14" s="8">
        <v>44.9</v>
      </c>
      <c r="V14" s="8">
        <v>43.3</v>
      </c>
      <c r="W14" s="8">
        <v>33.1</v>
      </c>
      <c r="X14" s="8">
        <v>77.2</v>
      </c>
      <c r="Y14" s="8">
        <v>77.900000000000006</v>
      </c>
      <c r="Z14" s="8">
        <v>68.8</v>
      </c>
      <c r="AA14" s="8">
        <v>29.1</v>
      </c>
      <c r="AB14" s="8">
        <v>16</v>
      </c>
      <c r="AC14" s="8">
        <v>18.600000000000001</v>
      </c>
      <c r="AD14" s="8">
        <v>18.5</v>
      </c>
      <c r="AE14" s="8">
        <v>20.100000000000001</v>
      </c>
      <c r="AF14" s="8">
        <v>94.8</v>
      </c>
      <c r="AG14" s="8">
        <v>84.2</v>
      </c>
      <c r="AH14" s="11"/>
      <c r="AI14" s="9">
        <v>1.29</v>
      </c>
      <c r="AJ14" s="9">
        <v>1.1399999999999999</v>
      </c>
      <c r="AK14" s="3" t="s">
        <v>209</v>
      </c>
      <c r="AL14" s="12" t="s">
        <v>295</v>
      </c>
      <c r="AM14" s="3" t="s">
        <v>211</v>
      </c>
      <c r="AN14" s="13">
        <v>1996</v>
      </c>
      <c r="AO14" s="8">
        <v>7502.3</v>
      </c>
      <c r="AP14" s="8">
        <v>1288.5</v>
      </c>
      <c r="AQ14" s="8">
        <v>571</v>
      </c>
      <c r="AR14" s="8">
        <v>538.79999999999995</v>
      </c>
      <c r="AS14" s="8">
        <v>340.1</v>
      </c>
      <c r="AT14" s="8">
        <v>397.7</v>
      </c>
      <c r="AU14" s="8">
        <v>478.4</v>
      </c>
      <c r="AV14" s="8">
        <v>1884.4</v>
      </c>
      <c r="AW14" s="8">
        <v>126.5</v>
      </c>
      <c r="AX14" s="8">
        <v>1242.4000000000001</v>
      </c>
      <c r="AY14" s="8">
        <v>47.4</v>
      </c>
      <c r="AZ14" s="11"/>
      <c r="BA14" s="8">
        <v>381.3</v>
      </c>
      <c r="BB14" s="11"/>
      <c r="BC14" s="8">
        <v>242.5</v>
      </c>
      <c r="BD14" s="8">
        <v>292.60000000000002</v>
      </c>
      <c r="BE14" s="8">
        <v>246.5</v>
      </c>
      <c r="BF14" s="8">
        <v>261.39999999999998</v>
      </c>
      <c r="BG14" s="8">
        <v>299.3</v>
      </c>
      <c r="BH14" s="8">
        <v>215.3</v>
      </c>
      <c r="BI14" s="11"/>
      <c r="BJ14" s="8">
        <v>538.79999999999995</v>
      </c>
      <c r="BK14" s="8">
        <v>-17.600000000000001</v>
      </c>
      <c r="BL14" s="11"/>
      <c r="BM14" s="11"/>
      <c r="BN14" s="8">
        <v>525.20000000000005</v>
      </c>
      <c r="BO14" s="8">
        <v>185.1</v>
      </c>
      <c r="BP14" s="11"/>
      <c r="BQ14" s="9">
        <v>7.06</v>
      </c>
      <c r="BR14" s="9">
        <v>7.06</v>
      </c>
      <c r="BS14" s="9">
        <v>6.81</v>
      </c>
      <c r="BT14" s="9">
        <v>6.28</v>
      </c>
      <c r="BU14" s="9">
        <v>6.28</v>
      </c>
      <c r="BV14" s="8">
        <v>35.200000000000003</v>
      </c>
      <c r="BW14" s="8">
        <v>162.30000000000001</v>
      </c>
      <c r="BX14" s="8">
        <v>66.900000000000006</v>
      </c>
      <c r="BY14" s="8">
        <v>49.4</v>
      </c>
      <c r="BZ14" s="8">
        <v>613.4</v>
      </c>
      <c r="CA14" s="8">
        <v>135</v>
      </c>
      <c r="CB14" s="8">
        <v>10.3</v>
      </c>
      <c r="CC14" s="9">
        <v>7</v>
      </c>
      <c r="CD14" s="11"/>
      <c r="CE14" s="8">
        <v>10.3</v>
      </c>
      <c r="CF14" s="11"/>
      <c r="CG14" s="11"/>
      <c r="CH14" s="11"/>
      <c r="CI14" s="8">
        <v>76.400000000000006</v>
      </c>
      <c r="CJ14" s="8">
        <v>15.4</v>
      </c>
      <c r="CK14" s="10">
        <v>0.128</v>
      </c>
      <c r="CL14" s="10">
        <v>0.64300000000000002</v>
      </c>
      <c r="CM14" s="9">
        <v>2.7</v>
      </c>
      <c r="CN14" s="9">
        <v>3.27</v>
      </c>
      <c r="CO14" s="9">
        <v>3.41</v>
      </c>
      <c r="CP14" s="9">
        <v>3.84</v>
      </c>
      <c r="CQ14" s="8">
        <v>85.6</v>
      </c>
      <c r="CR14" s="11"/>
      <c r="CS14" s="11"/>
      <c r="CT14" s="8">
        <v>-483.1</v>
      </c>
      <c r="CU14" s="8">
        <v>53.5</v>
      </c>
      <c r="CV14" s="8">
        <v>-317.8</v>
      </c>
      <c r="CW14" s="8">
        <v>140</v>
      </c>
      <c r="CX14" s="8">
        <v>385.9</v>
      </c>
      <c r="CY14" s="11"/>
      <c r="CZ14" s="11"/>
      <c r="DA14" s="9">
        <v>-6.75</v>
      </c>
      <c r="DB14" s="8">
        <v>-21</v>
      </c>
      <c r="DC14" s="8">
        <v>-35.700000000000003</v>
      </c>
      <c r="DD14" s="9">
        <v>6.75</v>
      </c>
      <c r="DE14" s="8">
        <v>740</v>
      </c>
      <c r="DF14" s="8">
        <v>1242.4000000000001</v>
      </c>
      <c r="DG14" s="9">
        <v>172.96</v>
      </c>
      <c r="DH14" s="9">
        <v>3.6</v>
      </c>
      <c r="DI14" s="3" t="s">
        <v>212</v>
      </c>
      <c r="DJ14" s="8">
        <v>1288.5</v>
      </c>
      <c r="DK14" s="8">
        <v>571</v>
      </c>
      <c r="DL14" s="8">
        <v>340.1</v>
      </c>
      <c r="DM14" s="8">
        <v>1524.2</v>
      </c>
      <c r="DN14" s="8">
        <v>860</v>
      </c>
      <c r="DO14" s="9">
        <v>15.38</v>
      </c>
      <c r="DP14" s="4" t="s">
        <v>296</v>
      </c>
      <c r="DQ14" s="8">
        <v>16.3</v>
      </c>
      <c r="DR14" s="3" t="s">
        <v>297</v>
      </c>
      <c r="DS14" s="8">
        <v>32.6</v>
      </c>
      <c r="DT14" s="9">
        <v>181.61</v>
      </c>
      <c r="DU14" s="8">
        <v>84.6</v>
      </c>
      <c r="DV14" s="8">
        <v>1162.5999999999999</v>
      </c>
      <c r="DW14" s="8">
        <v>282.5</v>
      </c>
      <c r="DX14" s="11"/>
      <c r="DY14" s="8">
        <v>284.3</v>
      </c>
      <c r="DZ14" s="8">
        <v>10.7</v>
      </c>
      <c r="EA14" s="11"/>
      <c r="EB14" s="8">
        <v>1259.3</v>
      </c>
      <c r="EC14" s="8">
        <v>88.6</v>
      </c>
      <c r="ED14" s="8">
        <v>92.1</v>
      </c>
      <c r="EE14" s="11"/>
      <c r="EF14" s="8">
        <v>109.7</v>
      </c>
      <c r="EG14" s="10">
        <v>5.2999999999999999E-2</v>
      </c>
      <c r="EH14" s="8">
        <v>14.9</v>
      </c>
      <c r="EI14" s="8">
        <v>740</v>
      </c>
      <c r="EJ14" s="8">
        <v>974.2</v>
      </c>
      <c r="EK14" s="8">
        <v>914.4</v>
      </c>
      <c r="EL14" s="9">
        <v>6.71</v>
      </c>
      <c r="EM14" s="8">
        <v>373.5</v>
      </c>
      <c r="EN14" s="8">
        <v>25</v>
      </c>
      <c r="EO14" s="9">
        <v>3.6</v>
      </c>
      <c r="EP14" s="9">
        <v>4.0599999999999996</v>
      </c>
      <c r="EQ14" s="9">
        <v>76.83</v>
      </c>
      <c r="ER14" s="11">
        <v>3</v>
      </c>
      <c r="ES14" s="8">
        <v>1288.5</v>
      </c>
      <c r="ET14" s="12" t="s">
        <v>298</v>
      </c>
      <c r="EU14" s="8">
        <v>13.2</v>
      </c>
      <c r="EV14" s="8">
        <v>42.9</v>
      </c>
      <c r="EW14" s="8">
        <v>31</v>
      </c>
      <c r="EX14" s="9">
        <v>6.3</v>
      </c>
      <c r="EY14" s="8">
        <v>67.900000000000006</v>
      </c>
      <c r="EZ14" s="8">
        <v>30.3</v>
      </c>
      <c r="FA14" s="8">
        <v>171.3</v>
      </c>
      <c r="FB14" s="8">
        <v>322.8</v>
      </c>
      <c r="FC14" s="8">
        <v>428.5</v>
      </c>
      <c r="FD14" s="8">
        <v>292.5</v>
      </c>
      <c r="FE14" s="8">
        <v>15.4</v>
      </c>
      <c r="FF14" s="8">
        <v>65</v>
      </c>
      <c r="FG14" s="8">
        <v>74</v>
      </c>
      <c r="FH14" s="8">
        <v>12.4</v>
      </c>
      <c r="FI14" s="8">
        <v>-49.3</v>
      </c>
      <c r="FJ14" s="8">
        <v>19.5</v>
      </c>
      <c r="FK14" s="8">
        <v>105.9</v>
      </c>
      <c r="FL14" s="8">
        <v>217.9</v>
      </c>
      <c r="FM14" s="8">
        <v>304.39999999999998</v>
      </c>
      <c r="FN14" s="8">
        <v>174.6</v>
      </c>
      <c r="FO14" s="3"/>
      <c r="FP14" s="3"/>
      <c r="FQ14" s="8">
        <v>1288.5</v>
      </c>
      <c r="FR14" s="12" t="s">
        <v>299</v>
      </c>
    </row>
    <row r="15" spans="1:174" x14ac:dyDescent="0.15">
      <c r="A15" s="4" t="s">
        <v>300</v>
      </c>
      <c r="B15" s="4" t="s">
        <v>301</v>
      </c>
      <c r="C15" s="3" t="s">
        <v>206</v>
      </c>
      <c r="D15" s="3" t="s">
        <v>207</v>
      </c>
      <c r="E15" s="3" t="s">
        <v>208</v>
      </c>
      <c r="F15" s="8">
        <v>7542.2</v>
      </c>
      <c r="G15" s="9">
        <v>88.53</v>
      </c>
      <c r="H15" s="10">
        <v>8.9999999999999993E-3</v>
      </c>
      <c r="I15" s="10">
        <v>3.5999999999999997E-2</v>
      </c>
      <c r="J15" s="10">
        <v>0.123</v>
      </c>
      <c r="K15" s="10">
        <v>0.48699999999999999</v>
      </c>
      <c r="L15" s="9">
        <v>1.05</v>
      </c>
      <c r="M15" s="9">
        <v>1.53</v>
      </c>
      <c r="N15" s="8">
        <v>119</v>
      </c>
      <c r="O15" s="9">
        <v>2.68</v>
      </c>
      <c r="P15" s="11"/>
      <c r="Q15" s="11"/>
      <c r="R15" s="11"/>
      <c r="S15" s="10">
        <v>-0.86</v>
      </c>
      <c r="T15" s="11"/>
      <c r="U15" s="11"/>
      <c r="V15" s="11"/>
      <c r="W15" s="8">
        <v>17.5</v>
      </c>
      <c r="X15" s="11"/>
      <c r="Y15" s="11"/>
      <c r="Z15" s="11"/>
      <c r="AA15" s="8">
        <v>12</v>
      </c>
      <c r="AB15" s="11"/>
      <c r="AC15" s="11"/>
      <c r="AD15" s="11"/>
      <c r="AE15" s="8">
        <v>29.3</v>
      </c>
      <c r="AF15" s="11"/>
      <c r="AG15" s="11"/>
      <c r="AH15" s="11"/>
      <c r="AI15" s="10">
        <v>0.72699999999999998</v>
      </c>
      <c r="AJ15" s="10">
        <v>0.623</v>
      </c>
      <c r="AK15" s="3" t="s">
        <v>209</v>
      </c>
      <c r="AL15" s="12" t="s">
        <v>302</v>
      </c>
      <c r="AM15" s="3" t="s">
        <v>211</v>
      </c>
      <c r="AN15" s="13">
        <v>1989</v>
      </c>
      <c r="AO15" s="8">
        <v>7189.2</v>
      </c>
      <c r="AP15" s="8">
        <v>214.2</v>
      </c>
      <c r="AQ15" s="8">
        <v>-37</v>
      </c>
      <c r="AR15" s="8">
        <v>-46.4</v>
      </c>
      <c r="AS15" s="8">
        <v>-39</v>
      </c>
      <c r="AT15" s="8">
        <v>143</v>
      </c>
      <c r="AU15" s="8">
        <v>89</v>
      </c>
      <c r="AV15" s="8">
        <v>955.8</v>
      </c>
      <c r="AW15" s="8">
        <v>457.8</v>
      </c>
      <c r="AX15" s="8">
        <v>257.8</v>
      </c>
      <c r="AY15" s="9">
        <v>7.52</v>
      </c>
      <c r="AZ15" s="11"/>
      <c r="BA15" s="8">
        <v>20.100000000000001</v>
      </c>
      <c r="BB15" s="11"/>
      <c r="BC15" s="8">
        <v>238.9</v>
      </c>
      <c r="BD15" s="8">
        <v>220.9</v>
      </c>
      <c r="BE15" s="8">
        <v>205.5</v>
      </c>
      <c r="BF15" s="8">
        <v>188.8</v>
      </c>
      <c r="BG15" s="8">
        <v>173.7</v>
      </c>
      <c r="BH15" s="8">
        <v>165.5</v>
      </c>
      <c r="BI15" s="11"/>
      <c r="BJ15" s="8">
        <v>-46.4</v>
      </c>
      <c r="BK15" s="8">
        <v>-22.2</v>
      </c>
      <c r="BL15" s="9">
        <v>2.68</v>
      </c>
      <c r="BM15" s="11"/>
      <c r="BN15" s="8">
        <v>-54.4</v>
      </c>
      <c r="BO15" s="8">
        <v>-15.4</v>
      </c>
      <c r="BP15" s="11"/>
      <c r="BQ15" s="10">
        <v>-0.33100000000000002</v>
      </c>
      <c r="BR15" s="10">
        <v>-0.33100000000000002</v>
      </c>
      <c r="BS15" s="10">
        <v>-0.35</v>
      </c>
      <c r="BT15" s="10">
        <v>-0.33100000000000002</v>
      </c>
      <c r="BU15" s="10">
        <v>-0.33100000000000002</v>
      </c>
      <c r="BV15" s="11"/>
      <c r="BW15" s="9">
        <v>3.9</v>
      </c>
      <c r="BX15" s="9">
        <v>6.29</v>
      </c>
      <c r="BY15" s="8">
        <v>15.7</v>
      </c>
      <c r="BZ15" s="8">
        <v>155</v>
      </c>
      <c r="CA15" s="8">
        <v>66.099999999999994</v>
      </c>
      <c r="CB15" s="11"/>
      <c r="CC15" s="8">
        <v>18</v>
      </c>
      <c r="CD15" s="11"/>
      <c r="CE15" s="11"/>
      <c r="CF15" s="8">
        <v>383.2</v>
      </c>
      <c r="CG15" s="11"/>
      <c r="CH15" s="11"/>
      <c r="CI15" s="11"/>
      <c r="CJ15" s="8">
        <v>45.4</v>
      </c>
      <c r="CK15" s="8">
        <v>17.5</v>
      </c>
      <c r="CL15" s="9">
        <v>1.5</v>
      </c>
      <c r="CM15" s="9">
        <v>1.5</v>
      </c>
      <c r="CN15" s="9">
        <v>1.5</v>
      </c>
      <c r="CO15" s="9">
        <v>1.5</v>
      </c>
      <c r="CP15" s="9">
        <v>1.6</v>
      </c>
      <c r="CQ15" s="8">
        <v>-18.5</v>
      </c>
      <c r="CR15" s="11"/>
      <c r="CS15" s="11"/>
      <c r="CT15" s="11"/>
      <c r="CU15" s="8">
        <v>23.1</v>
      </c>
      <c r="CV15" s="8">
        <v>-452</v>
      </c>
      <c r="CW15" s="8">
        <v>487</v>
      </c>
      <c r="CX15" s="8">
        <v>-75.3</v>
      </c>
      <c r="CY15" s="11"/>
      <c r="CZ15" s="11"/>
      <c r="DA15" s="9">
        <v>4.82</v>
      </c>
      <c r="DB15" s="9">
        <v>1.74</v>
      </c>
      <c r="DC15" s="9">
        <v>7.2</v>
      </c>
      <c r="DD15" s="9">
        <v>8.44</v>
      </c>
      <c r="DE15" s="8">
        <v>390</v>
      </c>
      <c r="DF15" s="8">
        <v>257.8</v>
      </c>
      <c r="DG15" s="9">
        <v>63.37</v>
      </c>
      <c r="DH15" s="9">
        <v>7.36</v>
      </c>
      <c r="DI15" s="3" t="s">
        <v>212</v>
      </c>
      <c r="DJ15" s="8">
        <v>214.2</v>
      </c>
      <c r="DK15" s="8">
        <v>-37</v>
      </c>
      <c r="DL15" s="8">
        <v>-39</v>
      </c>
      <c r="DM15" s="8">
        <v>224.8</v>
      </c>
      <c r="DN15" s="8">
        <v>-47.5</v>
      </c>
      <c r="DO15" s="9">
        <v>25</v>
      </c>
      <c r="DP15" s="4" t="s">
        <v>303</v>
      </c>
      <c r="DQ15" s="9">
        <v>9.9600000000000009</v>
      </c>
      <c r="DR15" s="3" t="s">
        <v>297</v>
      </c>
      <c r="DS15" s="11"/>
      <c r="DT15" s="9">
        <v>77.8</v>
      </c>
      <c r="DU15" s="8">
        <v>22.3</v>
      </c>
      <c r="DV15" s="8">
        <v>-26.3</v>
      </c>
      <c r="DW15" s="8">
        <v>232.6</v>
      </c>
      <c r="DX15" s="11"/>
      <c r="DY15" s="8">
        <v>160</v>
      </c>
      <c r="DZ15" s="11"/>
      <c r="EA15" s="11"/>
      <c r="EB15" s="8">
        <v>378.4</v>
      </c>
      <c r="EC15" s="8">
        <v>274.8</v>
      </c>
      <c r="ED15" s="8">
        <v>99.3</v>
      </c>
      <c r="EE15" s="11"/>
      <c r="EF15" s="8">
        <v>84.9</v>
      </c>
      <c r="EG15" s="10">
        <v>0.70499999999999996</v>
      </c>
      <c r="EH15" s="9">
        <v>7.34</v>
      </c>
      <c r="EI15" s="8">
        <v>390</v>
      </c>
      <c r="EJ15" s="8">
        <v>836.6</v>
      </c>
      <c r="EK15" s="8">
        <v>735.5</v>
      </c>
      <c r="EL15" s="8">
        <v>11</v>
      </c>
      <c r="EM15" s="8">
        <v>34.299999999999997</v>
      </c>
      <c r="EN15" s="8">
        <v>48.1</v>
      </c>
      <c r="EO15" s="9">
        <v>7.36</v>
      </c>
      <c r="EP15" s="9">
        <v>7.38</v>
      </c>
      <c r="EQ15" s="9">
        <v>19.52</v>
      </c>
      <c r="ER15" s="11">
        <v>3</v>
      </c>
      <c r="ES15" s="11"/>
      <c r="ET15" s="12"/>
      <c r="EU15" s="8">
        <v>-85.4</v>
      </c>
      <c r="EV15" s="8">
        <v>-48.5</v>
      </c>
      <c r="EW15" s="8">
        <v>-63</v>
      </c>
      <c r="EX15" s="8">
        <v>-32</v>
      </c>
      <c r="EY15" s="8">
        <v>-11.3</v>
      </c>
      <c r="EZ15" s="8">
        <v>-26.8</v>
      </c>
      <c r="FA15" s="8">
        <v>-46.8</v>
      </c>
      <c r="FB15" s="8">
        <v>-69.2</v>
      </c>
      <c r="FC15" s="8">
        <v>-68.099999999999994</v>
      </c>
      <c r="FD15" s="8">
        <v>-45.4</v>
      </c>
      <c r="FE15" s="8">
        <v>-142.5</v>
      </c>
      <c r="FF15" s="8">
        <v>-72.400000000000006</v>
      </c>
      <c r="FG15" s="8">
        <v>-45.9</v>
      </c>
      <c r="FH15" s="8">
        <v>-141.6</v>
      </c>
      <c r="FI15" s="8">
        <v>-18.2</v>
      </c>
      <c r="FJ15" s="8">
        <v>155.1</v>
      </c>
      <c r="FK15" s="8">
        <v>-61.3</v>
      </c>
      <c r="FL15" s="8">
        <v>-84.8</v>
      </c>
      <c r="FM15" s="8">
        <v>-65.5</v>
      </c>
      <c r="FN15" s="8">
        <v>-60.6</v>
      </c>
      <c r="FO15" s="3"/>
      <c r="FP15" s="3"/>
      <c r="FQ15" s="8">
        <v>214.2</v>
      </c>
      <c r="FR15" s="12" t="s">
        <v>304</v>
      </c>
    </row>
    <row r="16" spans="1:174" x14ac:dyDescent="0.15">
      <c r="A16" s="4" t="s">
        <v>305</v>
      </c>
      <c r="B16" s="4" t="s">
        <v>306</v>
      </c>
      <c r="C16" s="3" t="s">
        <v>206</v>
      </c>
      <c r="D16" s="3" t="s">
        <v>207</v>
      </c>
      <c r="E16" s="3" t="s">
        <v>208</v>
      </c>
      <c r="F16" s="8">
        <v>6894.5</v>
      </c>
      <c r="G16" s="9">
        <v>68.040000000000006</v>
      </c>
      <c r="H16" s="10">
        <v>1E-3</v>
      </c>
      <c r="I16" s="10">
        <v>1E-3</v>
      </c>
      <c r="J16" s="10">
        <v>1.4999999999999999E-2</v>
      </c>
      <c r="K16" s="10">
        <v>0.67400000000000004</v>
      </c>
      <c r="L16" s="10">
        <v>0.56100000000000005</v>
      </c>
      <c r="M16" s="9">
        <v>-2.1</v>
      </c>
      <c r="N16" s="8">
        <v>31.9</v>
      </c>
      <c r="O16" s="10">
        <v>0.39900000000000002</v>
      </c>
      <c r="P16" s="11"/>
      <c r="Q16" s="11"/>
      <c r="R16" s="11"/>
      <c r="S16" s="9">
        <v>-4.37</v>
      </c>
      <c r="T16" s="11"/>
      <c r="U16" s="11"/>
      <c r="V16" s="11"/>
      <c r="W16" s="11"/>
      <c r="X16" s="11"/>
      <c r="Y16" s="11"/>
      <c r="Z16" s="11"/>
      <c r="AA16" s="11"/>
      <c r="AB16" s="11"/>
      <c r="AC16" s="11"/>
      <c r="AD16" s="11"/>
      <c r="AE16" s="11"/>
      <c r="AF16" s="11"/>
      <c r="AG16" s="11"/>
      <c r="AH16" s="11"/>
      <c r="AI16" s="9">
        <v>13.15</v>
      </c>
      <c r="AJ16" s="9">
        <v>12.66</v>
      </c>
      <c r="AK16" s="3" t="s">
        <v>209</v>
      </c>
      <c r="AL16" s="12" t="s">
        <v>307</v>
      </c>
      <c r="AM16" s="3" t="s">
        <v>211</v>
      </c>
      <c r="AN16" s="13">
        <v>2010</v>
      </c>
      <c r="AO16" s="8">
        <v>6753.2</v>
      </c>
      <c r="AP16" s="14">
        <v>0</v>
      </c>
      <c r="AQ16" s="8">
        <v>-141.6</v>
      </c>
      <c r="AR16" s="8">
        <v>-142.30000000000001</v>
      </c>
      <c r="AS16" s="8">
        <v>-142</v>
      </c>
      <c r="AT16" s="8">
        <v>38.5</v>
      </c>
      <c r="AU16" s="9">
        <v>2.16</v>
      </c>
      <c r="AV16" s="8">
        <v>162.80000000000001</v>
      </c>
      <c r="AW16" s="14">
        <v>0</v>
      </c>
      <c r="AX16" s="8">
        <v>117</v>
      </c>
      <c r="AY16" s="9">
        <v>1.29</v>
      </c>
      <c r="AZ16" s="11"/>
      <c r="BA16" s="8">
        <v>19.399999999999999</v>
      </c>
      <c r="BB16" s="11"/>
      <c r="BC16" s="8">
        <v>122.9</v>
      </c>
      <c r="BD16" s="8">
        <v>96.4</v>
      </c>
      <c r="BE16" s="8">
        <v>76.400000000000006</v>
      </c>
      <c r="BF16" s="8">
        <v>51.8</v>
      </c>
      <c r="BG16" s="8">
        <v>45</v>
      </c>
      <c r="BH16" s="8">
        <v>40.299999999999997</v>
      </c>
      <c r="BI16" s="11"/>
      <c r="BJ16" s="8">
        <v>-142.30000000000001</v>
      </c>
      <c r="BK16" s="11"/>
      <c r="BL16" s="10">
        <v>0.32400000000000001</v>
      </c>
      <c r="BM16" s="11"/>
      <c r="BN16" s="8">
        <v>-142</v>
      </c>
      <c r="BO16" s="11"/>
      <c r="BP16" s="11"/>
      <c r="BQ16" s="9">
        <v>-4.7300000000000004</v>
      </c>
      <c r="BR16" s="9">
        <v>-4.7300000000000004</v>
      </c>
      <c r="BS16" s="9">
        <v>-2.96</v>
      </c>
      <c r="BT16" s="9">
        <v>-4.7300000000000004</v>
      </c>
      <c r="BU16" s="9">
        <v>-4.7300000000000004</v>
      </c>
      <c r="BV16" s="11"/>
      <c r="BW16" s="11"/>
      <c r="BX16" s="11"/>
      <c r="BY16" s="9">
        <v>5.29</v>
      </c>
      <c r="BZ16" s="9">
        <v>3.48</v>
      </c>
      <c r="CA16" s="9">
        <v>1.33</v>
      </c>
      <c r="CB16" s="11"/>
      <c r="CC16" s="8">
        <v>15</v>
      </c>
      <c r="CD16" s="11"/>
      <c r="CE16" s="8">
        <v>16.399999999999999</v>
      </c>
      <c r="CF16" s="11"/>
      <c r="CG16" s="11"/>
      <c r="CH16" s="11"/>
      <c r="CI16" s="11"/>
      <c r="CJ16" s="11"/>
      <c r="CK16" s="11"/>
      <c r="CL16" s="10">
        <v>0.308</v>
      </c>
      <c r="CM16" s="9">
        <v>1.61</v>
      </c>
      <c r="CN16" s="9">
        <v>1.56</v>
      </c>
      <c r="CO16" s="9">
        <v>1.52</v>
      </c>
      <c r="CP16" s="9">
        <v>1.44</v>
      </c>
      <c r="CQ16" s="8">
        <v>-29.6</v>
      </c>
      <c r="CR16" s="11"/>
      <c r="CS16" s="11"/>
      <c r="CT16" s="11"/>
      <c r="CU16" s="8">
        <v>136</v>
      </c>
      <c r="CV16" s="11"/>
      <c r="CW16" s="11"/>
      <c r="CX16" s="8">
        <v>-62</v>
      </c>
      <c r="CY16" s="11"/>
      <c r="CZ16" s="11"/>
      <c r="DA16" s="9">
        <v>4.3099999999999996</v>
      </c>
      <c r="DB16" s="11"/>
      <c r="DC16" s="11"/>
      <c r="DD16" s="11"/>
      <c r="DE16" s="8">
        <v>120</v>
      </c>
      <c r="DF16" s="8">
        <v>117</v>
      </c>
      <c r="DG16" s="9">
        <v>216</v>
      </c>
      <c r="DH16" s="9">
        <v>1.75</v>
      </c>
      <c r="DI16" s="3" t="s">
        <v>212</v>
      </c>
      <c r="DJ16" s="11"/>
      <c r="DK16" s="8">
        <v>-141.6</v>
      </c>
      <c r="DL16" s="8">
        <v>-142</v>
      </c>
      <c r="DM16" s="14">
        <v>0</v>
      </c>
      <c r="DN16" s="8">
        <v>-138.30000000000001</v>
      </c>
      <c r="DO16" s="9">
        <v>25</v>
      </c>
      <c r="DP16" s="4" t="s">
        <v>308</v>
      </c>
      <c r="DQ16" s="11"/>
      <c r="DR16" s="3" t="s">
        <v>237</v>
      </c>
      <c r="DS16" s="11"/>
      <c r="DT16" s="9">
        <v>279.37</v>
      </c>
      <c r="DU16" s="8">
        <v>53.6</v>
      </c>
      <c r="DV16" s="11"/>
      <c r="DW16" s="14">
        <v>0</v>
      </c>
      <c r="DX16" s="11"/>
      <c r="DY16" s="8">
        <v>43</v>
      </c>
      <c r="DZ16" s="11"/>
      <c r="EA16" s="11"/>
      <c r="EB16" s="8">
        <v>84</v>
      </c>
      <c r="EC16" s="8">
        <v>54.3</v>
      </c>
      <c r="ED16" s="8">
        <v>69</v>
      </c>
      <c r="EE16" s="11"/>
      <c r="EF16" s="11"/>
      <c r="EG16" s="11"/>
      <c r="EH16" s="9">
        <v>6.68</v>
      </c>
      <c r="EI16" s="8">
        <v>120</v>
      </c>
      <c r="EJ16" s="8">
        <v>149.4</v>
      </c>
      <c r="EK16" s="8">
        <v>96.4</v>
      </c>
      <c r="EL16" s="8">
        <v>10.7</v>
      </c>
      <c r="EM16" s="9">
        <v>8.58</v>
      </c>
      <c r="EN16" s="11"/>
      <c r="EO16" s="9">
        <v>1.75</v>
      </c>
      <c r="EP16" s="9">
        <v>3.98</v>
      </c>
      <c r="EQ16" s="9">
        <v>89.55</v>
      </c>
      <c r="ER16" s="11">
        <v>1</v>
      </c>
      <c r="ES16" s="11"/>
      <c r="ET16" s="12"/>
      <c r="EU16" s="11"/>
      <c r="EV16" s="11"/>
      <c r="EW16" s="11"/>
      <c r="EX16" s="11"/>
      <c r="EY16" s="11"/>
      <c r="EZ16" s="11"/>
      <c r="FA16" s="10">
        <v>-2.1000000000000001E-2</v>
      </c>
      <c r="FB16" s="8">
        <v>-10.199999999999999</v>
      </c>
      <c r="FC16" s="8">
        <v>-74.5</v>
      </c>
      <c r="FD16" s="8">
        <v>-54.8</v>
      </c>
      <c r="FE16" s="11"/>
      <c r="FF16" s="11"/>
      <c r="FG16" s="11"/>
      <c r="FH16" s="11"/>
      <c r="FI16" s="11"/>
      <c r="FJ16" s="11"/>
      <c r="FK16" s="10">
        <v>-2.1000000000000001E-2</v>
      </c>
      <c r="FL16" s="8">
        <v>-10.199999999999999</v>
      </c>
      <c r="FM16" s="8">
        <v>-74.400000000000006</v>
      </c>
      <c r="FN16" s="8">
        <v>-54.7</v>
      </c>
      <c r="FO16" s="3"/>
      <c r="FP16" s="3"/>
      <c r="FQ16" s="11"/>
      <c r="FR16" s="12"/>
    </row>
    <row r="17" spans="1:174" x14ac:dyDescent="0.15">
      <c r="A17" s="4" t="s">
        <v>309</v>
      </c>
      <c r="B17" s="4" t="s">
        <v>310</v>
      </c>
      <c r="C17" s="3" t="s">
        <v>206</v>
      </c>
      <c r="D17" s="3" t="s">
        <v>207</v>
      </c>
      <c r="E17" s="3" t="s">
        <v>208</v>
      </c>
      <c r="F17" s="8">
        <v>6652.9</v>
      </c>
      <c r="G17" s="9">
        <v>63.07</v>
      </c>
      <c r="H17" s="10">
        <v>3.0000000000000001E-3</v>
      </c>
      <c r="I17" s="10">
        <v>1E-3</v>
      </c>
      <c r="J17" s="10">
        <v>0.12</v>
      </c>
      <c r="K17" s="10">
        <v>0.375</v>
      </c>
      <c r="L17" s="9">
        <v>1.08</v>
      </c>
      <c r="M17" s="9">
        <v>-9.4499999999999993</v>
      </c>
      <c r="N17" s="8">
        <v>22.6</v>
      </c>
      <c r="O17" s="10">
        <v>0.55500000000000005</v>
      </c>
      <c r="P17" s="11"/>
      <c r="Q17" s="9">
        <v>-6.17</v>
      </c>
      <c r="R17" s="11"/>
      <c r="S17" s="9">
        <v>-8.67</v>
      </c>
      <c r="T17" s="11"/>
      <c r="U17" s="11"/>
      <c r="V17" s="11"/>
      <c r="W17" s="11"/>
      <c r="X17" s="11"/>
      <c r="Y17" s="11"/>
      <c r="Z17" s="11"/>
      <c r="AA17" s="11"/>
      <c r="AB17" s="11"/>
      <c r="AC17" s="11"/>
      <c r="AD17" s="11"/>
      <c r="AE17" s="9">
        <v>-1.19</v>
      </c>
      <c r="AF17" s="11"/>
      <c r="AG17" s="11"/>
      <c r="AH17" s="9">
        <v>28.52</v>
      </c>
      <c r="AI17" s="9">
        <v>2.5299999999999998</v>
      </c>
      <c r="AJ17" s="9">
        <v>2.17</v>
      </c>
      <c r="AK17" s="3" t="s">
        <v>209</v>
      </c>
      <c r="AL17" s="12" t="s">
        <v>311</v>
      </c>
      <c r="AM17" s="3" t="s">
        <v>211</v>
      </c>
      <c r="AN17" s="13">
        <v>2002</v>
      </c>
      <c r="AO17" s="8">
        <v>6413.2</v>
      </c>
      <c r="AP17" s="9">
        <v>1.74</v>
      </c>
      <c r="AQ17" s="8">
        <v>-112.7</v>
      </c>
      <c r="AR17" s="8">
        <v>-113.2</v>
      </c>
      <c r="AS17" s="8">
        <v>-283.2</v>
      </c>
      <c r="AT17" s="8">
        <v>20</v>
      </c>
      <c r="AU17" s="9">
        <v>5.85</v>
      </c>
      <c r="AV17" s="8">
        <v>254.1</v>
      </c>
      <c r="AW17" s="14">
        <v>0</v>
      </c>
      <c r="AX17" s="8">
        <v>230.9</v>
      </c>
      <c r="AY17" s="9">
        <v>4.6399999999999997</v>
      </c>
      <c r="AZ17" s="11"/>
      <c r="BA17" s="8">
        <v>34.6</v>
      </c>
      <c r="BB17" s="11"/>
      <c r="BC17" s="8">
        <v>80.3</v>
      </c>
      <c r="BD17" s="8">
        <v>66.2</v>
      </c>
      <c r="BE17" s="8">
        <v>47.2</v>
      </c>
      <c r="BF17" s="8">
        <v>37.4</v>
      </c>
      <c r="BG17" s="8">
        <v>27.9</v>
      </c>
      <c r="BH17" s="8">
        <v>23.1</v>
      </c>
      <c r="BI17" s="11"/>
      <c r="BJ17" s="8">
        <v>-113.2</v>
      </c>
      <c r="BK17" s="11"/>
      <c r="BL17" s="11"/>
      <c r="BM17" s="11"/>
      <c r="BN17" s="8">
        <v>-283.2</v>
      </c>
      <c r="BO17" s="11"/>
      <c r="BP17" s="11"/>
      <c r="BQ17" s="8">
        <v>-13.6</v>
      </c>
      <c r="BR17" s="8">
        <v>-13.6</v>
      </c>
      <c r="BS17" s="9">
        <v>-8.52</v>
      </c>
      <c r="BT17" s="8">
        <v>-13.6</v>
      </c>
      <c r="BU17" s="8">
        <v>-13.6</v>
      </c>
      <c r="BV17" s="11"/>
      <c r="BW17" s="9">
        <v>1.0900000000000001</v>
      </c>
      <c r="BX17" s="11"/>
      <c r="BY17" s="11"/>
      <c r="BZ17" s="9">
        <v>6.53</v>
      </c>
      <c r="CA17" s="10">
        <v>0.67900000000000005</v>
      </c>
      <c r="CB17" s="11"/>
      <c r="CC17" s="9">
        <v>3.13</v>
      </c>
      <c r="CD17" s="11"/>
      <c r="CE17" s="11"/>
      <c r="CF17" s="11"/>
      <c r="CG17" s="11"/>
      <c r="CH17" s="11"/>
      <c r="CI17" s="11"/>
      <c r="CJ17" s="9">
        <v>7.4</v>
      </c>
      <c r="CK17" s="9">
        <v>8.35</v>
      </c>
      <c r="CL17" s="9">
        <v>2.38</v>
      </c>
      <c r="CM17" s="9">
        <v>2.62</v>
      </c>
      <c r="CN17" s="9">
        <v>2.5299999999999998</v>
      </c>
      <c r="CO17" s="9">
        <v>2.2799999999999998</v>
      </c>
      <c r="CP17" s="9">
        <v>1.9</v>
      </c>
      <c r="CQ17" s="9">
        <v>-2.91</v>
      </c>
      <c r="CR17" s="11"/>
      <c r="CS17" s="11"/>
      <c r="CT17" s="11"/>
      <c r="CU17" s="8">
        <v>191</v>
      </c>
      <c r="CV17" s="11"/>
      <c r="CW17" s="11"/>
      <c r="CX17" s="8">
        <v>-91.9</v>
      </c>
      <c r="CY17" s="11"/>
      <c r="CZ17" s="11"/>
      <c r="DA17" s="9">
        <v>6.2</v>
      </c>
      <c r="DB17" s="11"/>
      <c r="DC17" s="11"/>
      <c r="DD17" s="11"/>
      <c r="DE17" s="8">
        <v>136</v>
      </c>
      <c r="DF17" s="8">
        <v>230.9</v>
      </c>
      <c r="DG17" s="9">
        <v>293.91000000000003</v>
      </c>
      <c r="DH17" s="9">
        <v>1.7</v>
      </c>
      <c r="DI17" s="3" t="s">
        <v>212</v>
      </c>
      <c r="DJ17" s="9">
        <v>1.74</v>
      </c>
      <c r="DK17" s="8">
        <v>-112.7</v>
      </c>
      <c r="DL17" s="8">
        <v>-283.2</v>
      </c>
      <c r="DM17" s="9">
        <v>1.66</v>
      </c>
      <c r="DN17" s="8">
        <v>-164.9</v>
      </c>
      <c r="DO17" s="9">
        <v>7.69</v>
      </c>
      <c r="DP17" s="4" t="s">
        <v>312</v>
      </c>
      <c r="DQ17" s="8">
        <v>419.5</v>
      </c>
      <c r="DR17" s="3" t="s">
        <v>313</v>
      </c>
      <c r="DS17" s="11"/>
      <c r="DT17" s="9">
        <v>349.08</v>
      </c>
      <c r="DU17" s="8">
        <v>128.5</v>
      </c>
      <c r="DV17" s="9">
        <v>1.74</v>
      </c>
      <c r="DW17" s="14">
        <v>0</v>
      </c>
      <c r="DX17" s="11"/>
      <c r="DY17" s="8">
        <v>13.4</v>
      </c>
      <c r="DZ17" s="11"/>
      <c r="EA17" s="11"/>
      <c r="EB17" s="8">
        <v>82.4</v>
      </c>
      <c r="EC17" s="8">
        <v>257.2</v>
      </c>
      <c r="ED17" s="8">
        <v>63.3</v>
      </c>
      <c r="EE17" s="11"/>
      <c r="EF17" s="11"/>
      <c r="EG17" s="11"/>
      <c r="EH17" s="9">
        <v>7.92</v>
      </c>
      <c r="EI17" s="8">
        <v>136</v>
      </c>
      <c r="EJ17" s="8">
        <v>245.8</v>
      </c>
      <c r="EK17" s="8">
        <v>147.6</v>
      </c>
      <c r="EL17" s="9">
        <v>3.2</v>
      </c>
      <c r="EM17" s="9">
        <v>4.0599999999999996</v>
      </c>
      <c r="EN17" s="9">
        <v>1.62</v>
      </c>
      <c r="EO17" s="9">
        <v>1.7</v>
      </c>
      <c r="EP17" s="9">
        <v>1.44</v>
      </c>
      <c r="EQ17" s="9">
        <v>75.81</v>
      </c>
      <c r="ER17" s="11">
        <v>1</v>
      </c>
      <c r="ES17" s="11"/>
      <c r="ET17" s="12"/>
      <c r="EU17" s="11"/>
      <c r="EV17" s="11"/>
      <c r="EW17" s="11"/>
      <c r="EX17" s="11"/>
      <c r="EY17" s="11"/>
      <c r="EZ17" s="11"/>
      <c r="FA17" s="8">
        <v>-16.399999999999999</v>
      </c>
      <c r="FB17" s="8">
        <v>-13.8</v>
      </c>
      <c r="FC17" s="8">
        <v>-18.899999999999999</v>
      </c>
      <c r="FD17" s="8">
        <v>-39.5</v>
      </c>
      <c r="FE17" s="11"/>
      <c r="FF17" s="11"/>
      <c r="FG17" s="11"/>
      <c r="FH17" s="11"/>
      <c r="FI17" s="11"/>
      <c r="FJ17" s="11"/>
      <c r="FK17" s="8">
        <v>-15.1</v>
      </c>
      <c r="FL17" s="8">
        <v>-12.7</v>
      </c>
      <c r="FM17" s="8">
        <v>-43.6</v>
      </c>
      <c r="FN17" s="8">
        <v>-67.8</v>
      </c>
      <c r="FO17" s="3"/>
      <c r="FP17" s="3"/>
      <c r="FQ17" s="9">
        <v>1.74</v>
      </c>
      <c r="FR17" s="12" t="s">
        <v>314</v>
      </c>
    </row>
    <row r="18" spans="1:174" x14ac:dyDescent="0.15">
      <c r="A18" s="4" t="s">
        <v>315</v>
      </c>
      <c r="B18" s="4" t="s">
        <v>316</v>
      </c>
      <c r="C18" s="3" t="s">
        <v>206</v>
      </c>
      <c r="D18" s="3" t="s">
        <v>207</v>
      </c>
      <c r="E18" s="3" t="s">
        <v>208</v>
      </c>
      <c r="F18" s="8">
        <v>6544.1</v>
      </c>
      <c r="G18" s="9">
        <v>18.87</v>
      </c>
      <c r="H18" s="10">
        <v>0.05</v>
      </c>
      <c r="I18" s="10">
        <v>2.9000000000000001E-2</v>
      </c>
      <c r="J18" s="10">
        <v>9.2999999999999999E-2</v>
      </c>
      <c r="K18" s="10">
        <v>0.65100000000000002</v>
      </c>
      <c r="L18" s="10">
        <v>0.58799999999999997</v>
      </c>
      <c r="M18" s="10">
        <v>0.96199999999999997</v>
      </c>
      <c r="N18" s="8">
        <v>451.6</v>
      </c>
      <c r="O18" s="9">
        <v>2.76</v>
      </c>
      <c r="P18" s="11"/>
      <c r="Q18" s="11"/>
      <c r="R18" s="11"/>
      <c r="S18" s="10">
        <v>-0.32</v>
      </c>
      <c r="T18" s="11"/>
      <c r="U18" s="11"/>
      <c r="V18" s="11"/>
      <c r="W18" s="11"/>
      <c r="X18" s="11"/>
      <c r="Y18" s="11"/>
      <c r="Z18" s="11"/>
      <c r="AA18" s="8">
        <v>83.2</v>
      </c>
      <c r="AB18" s="11"/>
      <c r="AC18" s="11"/>
      <c r="AD18" s="11"/>
      <c r="AE18" s="8">
        <v>48.2</v>
      </c>
      <c r="AF18" s="11"/>
      <c r="AG18" s="11"/>
      <c r="AH18" s="11"/>
      <c r="AI18" s="9">
        <v>8.7200000000000006</v>
      </c>
      <c r="AJ18" s="10">
        <v>0.44600000000000001</v>
      </c>
      <c r="AK18" s="3" t="s">
        <v>209</v>
      </c>
      <c r="AL18" s="12" t="s">
        <v>317</v>
      </c>
      <c r="AM18" s="3" t="s">
        <v>211</v>
      </c>
      <c r="AN18" s="11"/>
      <c r="AO18" s="8">
        <v>6588.1</v>
      </c>
      <c r="AP18" s="8">
        <v>91.1</v>
      </c>
      <c r="AQ18" s="8">
        <v>-94.4</v>
      </c>
      <c r="AR18" s="8">
        <v>-109.3</v>
      </c>
      <c r="AS18" s="8">
        <v>-171.7</v>
      </c>
      <c r="AT18" s="8">
        <v>96.9</v>
      </c>
      <c r="AU18" s="8">
        <v>16.399999999999999</v>
      </c>
      <c r="AV18" s="8">
        <v>1267.7</v>
      </c>
      <c r="AW18" s="8">
        <v>147.30000000000001</v>
      </c>
      <c r="AX18" s="8">
        <v>835.7</v>
      </c>
      <c r="AY18" s="9">
        <v>4.7300000000000004</v>
      </c>
      <c r="AZ18" s="11"/>
      <c r="BA18" s="8">
        <v>57.9</v>
      </c>
      <c r="BB18" s="11"/>
      <c r="BC18" s="8">
        <v>85.9</v>
      </c>
      <c r="BD18" s="8">
        <v>85.1</v>
      </c>
      <c r="BE18" s="8">
        <v>76.599999999999994</v>
      </c>
      <c r="BF18" s="8">
        <v>69.8</v>
      </c>
      <c r="BG18" s="8">
        <v>58.4</v>
      </c>
      <c r="BH18" s="8">
        <v>38.5</v>
      </c>
      <c r="BI18" s="8">
        <v>10.9</v>
      </c>
      <c r="BJ18" s="8">
        <v>-109.3</v>
      </c>
      <c r="BK18" s="8">
        <v>-12.3</v>
      </c>
      <c r="BL18" s="10">
        <v>0.77100000000000002</v>
      </c>
      <c r="BM18" s="11"/>
      <c r="BN18" s="8">
        <v>-174.6</v>
      </c>
      <c r="BO18" s="10">
        <v>2.4E-2</v>
      </c>
      <c r="BP18" s="11"/>
      <c r="BQ18" s="10">
        <v>-0.40699999999999997</v>
      </c>
      <c r="BR18" s="10">
        <v>-0.40699999999999997</v>
      </c>
      <c r="BS18" s="10">
        <v>-0.20100000000000001</v>
      </c>
      <c r="BT18" s="10">
        <v>-0.40699999999999997</v>
      </c>
      <c r="BU18" s="10">
        <v>-0.40699999999999997</v>
      </c>
      <c r="BV18" s="11"/>
      <c r="BW18" s="8">
        <v>20</v>
      </c>
      <c r="BX18" s="8">
        <v>16.600000000000001</v>
      </c>
      <c r="BY18" s="9">
        <v>5.34</v>
      </c>
      <c r="BZ18" s="8">
        <v>26.9</v>
      </c>
      <c r="CA18" s="8">
        <v>10.5</v>
      </c>
      <c r="CB18" s="8">
        <v>224.3</v>
      </c>
      <c r="CC18" s="9">
        <v>8.74</v>
      </c>
      <c r="CD18" s="9">
        <v>3.24</v>
      </c>
      <c r="CE18" s="8">
        <v>27.4</v>
      </c>
      <c r="CF18" s="8">
        <v>133.9</v>
      </c>
      <c r="CG18" s="9">
        <v>-6.4</v>
      </c>
      <c r="CH18" s="11"/>
      <c r="CI18" s="11"/>
      <c r="CJ18" s="9">
        <v>-5.6</v>
      </c>
      <c r="CK18" s="9">
        <v>3.26</v>
      </c>
      <c r="CL18" s="10">
        <v>0.65300000000000002</v>
      </c>
      <c r="CM18" s="9">
        <v>1.1499999999999999</v>
      </c>
      <c r="CN18" s="9">
        <v>1.48</v>
      </c>
      <c r="CO18" s="9">
        <v>2.29</v>
      </c>
      <c r="CP18" s="9">
        <v>2.74</v>
      </c>
      <c r="CQ18" s="9">
        <v>-1.34</v>
      </c>
      <c r="CR18" s="11"/>
      <c r="CS18" s="11"/>
      <c r="CT18" s="11"/>
      <c r="CU18" s="8">
        <v>12.9</v>
      </c>
      <c r="CV18" s="8">
        <v>-28.4</v>
      </c>
      <c r="CW18" s="8">
        <v>26.4</v>
      </c>
      <c r="CX18" s="10">
        <v>0.74199999999999999</v>
      </c>
      <c r="CY18" s="11"/>
      <c r="CZ18" s="9">
        <v>-1.68</v>
      </c>
      <c r="DA18" s="9">
        <v>-3.85</v>
      </c>
      <c r="DB18" s="9">
        <v>-1.75</v>
      </c>
      <c r="DC18" s="9">
        <v>-3.92</v>
      </c>
      <c r="DD18" s="9">
        <v>4.88</v>
      </c>
      <c r="DE18" s="8">
        <v>674</v>
      </c>
      <c r="DF18" s="8">
        <v>842.1</v>
      </c>
      <c r="DG18" s="9">
        <v>14.49</v>
      </c>
      <c r="DH18" s="9">
        <v>2.6</v>
      </c>
      <c r="DI18" s="3" t="s">
        <v>212</v>
      </c>
      <c r="DJ18" s="8">
        <v>91.1</v>
      </c>
      <c r="DK18" s="8">
        <v>-94.4</v>
      </c>
      <c r="DL18" s="8">
        <v>-171.7</v>
      </c>
      <c r="DM18" s="8">
        <v>99.6</v>
      </c>
      <c r="DN18" s="8">
        <v>-99.3</v>
      </c>
      <c r="DO18" s="9">
        <v>27.27</v>
      </c>
      <c r="DP18" s="4" t="s">
        <v>318</v>
      </c>
      <c r="DQ18" s="8">
        <v>64</v>
      </c>
      <c r="DR18" s="3" t="s">
        <v>319</v>
      </c>
      <c r="DS18" s="11"/>
      <c r="DT18" s="9">
        <v>15.23</v>
      </c>
      <c r="DU18" s="9">
        <v>7.82</v>
      </c>
      <c r="DV18" s="9">
        <v>3.17</v>
      </c>
      <c r="DW18" s="8">
        <v>227.7</v>
      </c>
      <c r="DX18" s="9">
        <v>-3.43</v>
      </c>
      <c r="DY18" s="8">
        <v>185.8</v>
      </c>
      <c r="DZ18" s="8">
        <v>226.4</v>
      </c>
      <c r="EA18" s="11"/>
      <c r="EB18" s="8">
        <v>876.4</v>
      </c>
      <c r="EC18" s="8">
        <v>33.299999999999997</v>
      </c>
      <c r="ED18" s="8">
        <v>52.6</v>
      </c>
      <c r="EE18" s="11"/>
      <c r="EF18" s="8">
        <v>65</v>
      </c>
      <c r="EG18" s="11"/>
      <c r="EH18" s="9">
        <v>7.58</v>
      </c>
      <c r="EI18" s="8">
        <v>674</v>
      </c>
      <c r="EJ18" s="8">
        <v>142.9</v>
      </c>
      <c r="EK18" s="8">
        <v>242.7</v>
      </c>
      <c r="EL18" s="8">
        <v>13.4</v>
      </c>
      <c r="EM18" s="8">
        <v>24</v>
      </c>
      <c r="EN18" s="8">
        <v>41.9</v>
      </c>
      <c r="EO18" s="9">
        <v>2.6</v>
      </c>
      <c r="EP18" s="8">
        <v>23.3</v>
      </c>
      <c r="EQ18" s="9">
        <v>5.5</v>
      </c>
      <c r="ER18" s="11">
        <v>1</v>
      </c>
      <c r="ES18" s="8">
        <v>91.1</v>
      </c>
      <c r="ET18" s="12" t="s">
        <v>320</v>
      </c>
      <c r="EU18" s="11"/>
      <c r="EV18" s="11"/>
      <c r="EW18" s="9">
        <v>-1.77</v>
      </c>
      <c r="EX18" s="8">
        <v>-23.4</v>
      </c>
      <c r="EY18" s="8">
        <v>-37.200000000000003</v>
      </c>
      <c r="EZ18" s="8">
        <v>-20.100000000000001</v>
      </c>
      <c r="FA18" s="8">
        <v>-11.1</v>
      </c>
      <c r="FB18" s="8">
        <v>-23.2</v>
      </c>
      <c r="FC18" s="8">
        <v>-36.5</v>
      </c>
      <c r="FD18" s="8">
        <v>-72.7</v>
      </c>
      <c r="FE18" s="11"/>
      <c r="FF18" s="11"/>
      <c r="FG18" s="9">
        <v>-1.75</v>
      </c>
      <c r="FH18" s="8">
        <v>-268.39999999999998</v>
      </c>
      <c r="FI18" s="8">
        <v>-39.799999999999997</v>
      </c>
      <c r="FJ18" s="8">
        <v>-30.1</v>
      </c>
      <c r="FK18" s="8">
        <v>-18.899999999999999</v>
      </c>
      <c r="FL18" s="9">
        <v>-1.28</v>
      </c>
      <c r="FM18" s="8">
        <v>-29</v>
      </c>
      <c r="FN18" s="8">
        <v>-114.4</v>
      </c>
      <c r="FO18" s="3"/>
      <c r="FP18" s="3"/>
      <c r="FQ18" s="8">
        <v>91.1</v>
      </c>
      <c r="FR18" s="12" t="s">
        <v>321</v>
      </c>
    </row>
    <row r="19" spans="1:174" x14ac:dyDescent="0.15">
      <c r="A19" s="4" t="s">
        <v>322</v>
      </c>
      <c r="B19" s="4" t="s">
        <v>323</v>
      </c>
      <c r="C19" s="3" t="s">
        <v>206</v>
      </c>
      <c r="D19" s="3" t="s">
        <v>207</v>
      </c>
      <c r="E19" s="3" t="s">
        <v>208</v>
      </c>
      <c r="F19" s="8">
        <v>5118.1000000000004</v>
      </c>
      <c r="G19" s="9">
        <v>25.07</v>
      </c>
      <c r="H19" s="11"/>
      <c r="I19" s="11"/>
      <c r="J19" s="11"/>
      <c r="K19" s="11"/>
      <c r="L19" s="11"/>
      <c r="M19" s="11"/>
      <c r="N19" s="8">
        <v>90.4</v>
      </c>
      <c r="O19" s="9">
        <v>2.0699999999999998</v>
      </c>
      <c r="P19" s="11"/>
      <c r="Q19" s="11"/>
      <c r="R19" s="11"/>
      <c r="S19" s="9">
        <v>-1.67</v>
      </c>
      <c r="T19" s="11"/>
      <c r="U19" s="11"/>
      <c r="V19" s="11"/>
      <c r="W19" s="11"/>
      <c r="X19" s="11"/>
      <c r="Y19" s="11"/>
      <c r="Z19" s="11"/>
      <c r="AA19" s="11"/>
      <c r="AB19" s="11"/>
      <c r="AC19" s="11"/>
      <c r="AD19" s="11"/>
      <c r="AE19" s="11"/>
      <c r="AF19" s="11"/>
      <c r="AG19" s="11"/>
      <c r="AH19" s="9">
        <v>4.3600000000000003</v>
      </c>
      <c r="AI19" s="9">
        <v>6.83</v>
      </c>
      <c r="AJ19" s="9">
        <v>3.01</v>
      </c>
      <c r="AK19" s="3" t="s">
        <v>209</v>
      </c>
      <c r="AL19" s="12" t="s">
        <v>324</v>
      </c>
      <c r="AM19" s="3" t="s">
        <v>211</v>
      </c>
      <c r="AN19" s="13">
        <v>2013</v>
      </c>
      <c r="AO19" s="8">
        <v>4682.5</v>
      </c>
      <c r="AP19" s="14">
        <v>0</v>
      </c>
      <c r="AQ19" s="8">
        <v>-223.6</v>
      </c>
      <c r="AR19" s="8">
        <v>-224</v>
      </c>
      <c r="AS19" s="8">
        <v>-243.4</v>
      </c>
      <c r="AT19" s="8">
        <v>356</v>
      </c>
      <c r="AU19" s="9">
        <v>4.0199999999999996</v>
      </c>
      <c r="AV19" s="8">
        <v>489.2</v>
      </c>
      <c r="AW19" s="14">
        <v>0</v>
      </c>
      <c r="AX19" s="8">
        <v>388.5</v>
      </c>
      <c r="AY19" s="9">
        <v>2.96</v>
      </c>
      <c r="AZ19" s="11"/>
      <c r="BA19" s="8">
        <v>19.5</v>
      </c>
      <c r="BB19" s="11"/>
      <c r="BC19" s="8">
        <v>204.5</v>
      </c>
      <c r="BD19" s="8">
        <v>111</v>
      </c>
      <c r="BE19" s="11"/>
      <c r="BF19" s="11"/>
      <c r="BG19" s="11"/>
      <c r="BH19" s="11"/>
      <c r="BI19" s="11"/>
      <c r="BJ19" s="8">
        <v>-224</v>
      </c>
      <c r="BK19" s="11"/>
      <c r="BL19" s="10">
        <v>6.9000000000000006E-2</v>
      </c>
      <c r="BM19" s="11"/>
      <c r="BN19" s="8">
        <v>-243.4</v>
      </c>
      <c r="BO19" s="11"/>
      <c r="BP19" s="8">
        <v>67.5</v>
      </c>
      <c r="BQ19" s="8">
        <v>-36.799999999999997</v>
      </c>
      <c r="BR19" s="8">
        <v>-36.799999999999997</v>
      </c>
      <c r="BS19" s="8">
        <v>-16.600000000000001</v>
      </c>
      <c r="BT19" s="8">
        <v>-36.799999999999997</v>
      </c>
      <c r="BU19" s="8">
        <v>-36.799999999999997</v>
      </c>
      <c r="BV19" s="11"/>
      <c r="BW19" s="11"/>
      <c r="BX19" s="11"/>
      <c r="BY19" s="11"/>
      <c r="BZ19" s="9">
        <v>4.22</v>
      </c>
      <c r="CA19" s="10">
        <v>0.19900000000000001</v>
      </c>
      <c r="CB19" s="11"/>
      <c r="CC19" s="9">
        <v>1.1000000000000001</v>
      </c>
      <c r="CD19" s="11"/>
      <c r="CE19" s="8">
        <v>87.3</v>
      </c>
      <c r="CF19" s="11"/>
      <c r="CG19" s="11"/>
      <c r="CH19" s="11"/>
      <c r="CI19" s="11"/>
      <c r="CJ19" s="11"/>
      <c r="CK19" s="9">
        <v>1.78</v>
      </c>
      <c r="CL19" s="11"/>
      <c r="CM19" s="11"/>
      <c r="CN19" s="10">
        <v>0.89700000000000002</v>
      </c>
      <c r="CO19" s="9">
        <v>1.75</v>
      </c>
      <c r="CP19" s="9">
        <v>2.75</v>
      </c>
      <c r="CQ19" s="8">
        <v>-86</v>
      </c>
      <c r="CR19" s="11"/>
      <c r="CS19" s="11"/>
      <c r="CT19" s="11"/>
      <c r="CU19" s="8">
        <v>281.39999999999998</v>
      </c>
      <c r="CV19" s="11"/>
      <c r="CW19" s="11"/>
      <c r="CX19" s="8">
        <v>-121.8</v>
      </c>
      <c r="CY19" s="11"/>
      <c r="CZ19" s="11"/>
      <c r="DA19" s="10">
        <v>-0.51100000000000001</v>
      </c>
      <c r="DB19" s="11"/>
      <c r="DC19" s="11"/>
      <c r="DD19" s="11"/>
      <c r="DE19" s="8">
        <v>95</v>
      </c>
      <c r="DF19" s="8">
        <v>388.5</v>
      </c>
      <c r="DG19" s="9">
        <v>56.6</v>
      </c>
      <c r="DH19" s="10">
        <v>0.9</v>
      </c>
      <c r="DI19" s="3" t="s">
        <v>212</v>
      </c>
      <c r="DJ19" s="11"/>
      <c r="DK19" s="8">
        <v>-223.6</v>
      </c>
      <c r="DL19" s="8">
        <v>-243.4</v>
      </c>
      <c r="DM19" s="14">
        <v>0</v>
      </c>
      <c r="DN19" s="8">
        <v>-132.5</v>
      </c>
      <c r="DO19" s="9">
        <v>33.33</v>
      </c>
      <c r="DP19" s="4" t="s">
        <v>325</v>
      </c>
      <c r="DQ19" s="11"/>
      <c r="DR19" s="3" t="s">
        <v>245</v>
      </c>
      <c r="DS19" s="11"/>
      <c r="DT19" s="9">
        <v>62.5</v>
      </c>
      <c r="DU19" s="8">
        <v>34.700000000000003</v>
      </c>
      <c r="DV19" s="11"/>
      <c r="DW19" s="14">
        <v>0</v>
      </c>
      <c r="DX19" s="11"/>
      <c r="DY19" s="8">
        <v>36</v>
      </c>
      <c r="DZ19" s="11"/>
      <c r="EA19" s="8">
        <v>72.599999999999994</v>
      </c>
      <c r="EB19" s="8">
        <v>-43.7</v>
      </c>
      <c r="EC19" s="8">
        <v>71.3</v>
      </c>
      <c r="ED19" s="8">
        <v>47.5</v>
      </c>
      <c r="EE19" s="11"/>
      <c r="EF19" s="11"/>
      <c r="EG19" s="11"/>
      <c r="EH19" s="11"/>
      <c r="EI19" s="8">
        <v>95</v>
      </c>
      <c r="EJ19" s="8">
        <v>439.2</v>
      </c>
      <c r="EK19" s="8">
        <v>36.1</v>
      </c>
      <c r="EL19" s="9">
        <v>1.1499999999999999</v>
      </c>
      <c r="EM19" s="9">
        <v>9.48</v>
      </c>
      <c r="EN19" s="10">
        <v>0.49399999999999999</v>
      </c>
      <c r="EO19" s="10">
        <v>0.9</v>
      </c>
      <c r="EP19" s="9">
        <v>2.72</v>
      </c>
      <c r="EQ19" s="9">
        <v>7.23</v>
      </c>
      <c r="ER19" s="11"/>
      <c r="ES19" s="11"/>
      <c r="ET19" s="12"/>
      <c r="EU19" s="11"/>
      <c r="EV19" s="11"/>
      <c r="EW19" s="11"/>
      <c r="EX19" s="11"/>
      <c r="EY19" s="11"/>
      <c r="EZ19" s="11"/>
      <c r="FA19" s="11"/>
      <c r="FB19" s="11"/>
      <c r="FC19" s="11"/>
      <c r="FD19" s="8">
        <v>-121.2</v>
      </c>
      <c r="FE19" s="11"/>
      <c r="FF19" s="11"/>
      <c r="FG19" s="11"/>
      <c r="FH19" s="11"/>
      <c r="FI19" s="11"/>
      <c r="FJ19" s="11"/>
      <c r="FK19" s="11"/>
      <c r="FL19" s="11"/>
      <c r="FM19" s="11"/>
      <c r="FN19" s="8">
        <v>-124.4</v>
      </c>
      <c r="FO19" s="3"/>
      <c r="FP19" s="3"/>
      <c r="FQ19" s="11"/>
      <c r="FR19" s="12"/>
    </row>
    <row r="20" spans="1:174" x14ac:dyDescent="0.15">
      <c r="A20" s="4" t="s">
        <v>326</v>
      </c>
      <c r="B20" s="4" t="s">
        <v>327</v>
      </c>
      <c r="C20" s="3" t="s">
        <v>206</v>
      </c>
      <c r="D20" s="3" t="s">
        <v>207</v>
      </c>
      <c r="E20" s="3" t="s">
        <v>208</v>
      </c>
      <c r="F20" s="8">
        <v>4650.7</v>
      </c>
      <c r="G20" s="9">
        <v>107.53</v>
      </c>
      <c r="H20" s="10">
        <v>2.1000000000000001E-2</v>
      </c>
      <c r="I20" s="10">
        <v>1.6E-2</v>
      </c>
      <c r="J20" s="11"/>
      <c r="K20" s="9">
        <v>1.18</v>
      </c>
      <c r="L20" s="10">
        <v>0.996</v>
      </c>
      <c r="M20" s="11"/>
      <c r="N20" s="8">
        <v>31.5</v>
      </c>
      <c r="O20" s="10">
        <v>0.52600000000000002</v>
      </c>
      <c r="P20" s="11"/>
      <c r="Q20" s="11"/>
      <c r="R20" s="11"/>
      <c r="S20" s="9">
        <v>-4.97</v>
      </c>
      <c r="T20" s="11"/>
      <c r="U20" s="11"/>
      <c r="V20" s="11"/>
      <c r="W20" s="11"/>
      <c r="X20" s="11"/>
      <c r="Y20" s="11"/>
      <c r="Z20" s="11"/>
      <c r="AA20" s="11"/>
      <c r="AB20" s="11"/>
      <c r="AC20" s="11"/>
      <c r="AD20" s="11"/>
      <c r="AE20" s="8">
        <v>-13.9</v>
      </c>
      <c r="AF20" s="11"/>
      <c r="AG20" s="11"/>
      <c r="AH20" s="11"/>
      <c r="AI20" s="9">
        <v>3.95</v>
      </c>
      <c r="AJ20" s="9">
        <v>1.23</v>
      </c>
      <c r="AK20" s="3" t="s">
        <v>209</v>
      </c>
      <c r="AL20" s="12" t="s">
        <v>328</v>
      </c>
      <c r="AM20" s="3" t="s">
        <v>211</v>
      </c>
      <c r="AN20" s="13">
        <v>2008</v>
      </c>
      <c r="AO20" s="8">
        <v>3978.8</v>
      </c>
      <c r="AP20" s="9">
        <v>5.9</v>
      </c>
      <c r="AQ20" s="8">
        <v>-111.3</v>
      </c>
      <c r="AR20" s="8">
        <v>-111.6</v>
      </c>
      <c r="AS20" s="8">
        <v>-115</v>
      </c>
      <c r="AT20" s="8">
        <v>458.3</v>
      </c>
      <c r="AU20" s="10">
        <v>0.96599999999999997</v>
      </c>
      <c r="AV20" s="8">
        <v>678</v>
      </c>
      <c r="AW20" s="14">
        <v>0</v>
      </c>
      <c r="AX20" s="8">
        <v>649.5</v>
      </c>
      <c r="AY20" s="10">
        <v>0.64200000000000002</v>
      </c>
      <c r="AZ20" s="11"/>
      <c r="BA20" s="8">
        <v>15.8</v>
      </c>
      <c r="BB20" s="11"/>
      <c r="BC20" s="8">
        <v>101.7</v>
      </c>
      <c r="BD20" s="8">
        <v>82.3</v>
      </c>
      <c r="BE20" s="8">
        <v>66.5</v>
      </c>
      <c r="BF20" s="8">
        <v>55.6</v>
      </c>
      <c r="BG20" s="8">
        <v>43.6</v>
      </c>
      <c r="BH20" s="8">
        <v>38.5</v>
      </c>
      <c r="BI20" s="11"/>
      <c r="BJ20" s="8">
        <v>-111.6</v>
      </c>
      <c r="BK20" s="10">
        <v>-0.90900000000000003</v>
      </c>
      <c r="BL20" s="10">
        <v>0.42799999999999999</v>
      </c>
      <c r="BM20" s="11"/>
      <c r="BN20" s="8">
        <v>-115</v>
      </c>
      <c r="BO20" s="11"/>
      <c r="BP20" s="11"/>
      <c r="BQ20" s="9">
        <v>-4.63</v>
      </c>
      <c r="BR20" s="9">
        <v>-4.63</v>
      </c>
      <c r="BS20" s="9">
        <v>-2.89</v>
      </c>
      <c r="BT20" s="9">
        <v>-4.63</v>
      </c>
      <c r="BU20" s="9">
        <v>-4.63</v>
      </c>
      <c r="BV20" s="11"/>
      <c r="BW20" s="11"/>
      <c r="BX20" s="11"/>
      <c r="BY20" s="10">
        <v>0.84099999999999997</v>
      </c>
      <c r="BZ20" s="9">
        <v>4.78</v>
      </c>
      <c r="CA20" s="9">
        <v>3.82</v>
      </c>
      <c r="CB20" s="11"/>
      <c r="CC20" s="9">
        <v>7.91</v>
      </c>
      <c r="CD20" s="11"/>
      <c r="CE20" s="11"/>
      <c r="CF20" s="11"/>
      <c r="CG20" s="11"/>
      <c r="CH20" s="11"/>
      <c r="CI20" s="11"/>
      <c r="CJ20" s="8">
        <v>27.1</v>
      </c>
      <c r="CK20" s="8">
        <v>10.1</v>
      </c>
      <c r="CL20" s="9">
        <v>1.85</v>
      </c>
      <c r="CM20" s="9">
        <v>1.79</v>
      </c>
      <c r="CN20" s="9">
        <v>1.74</v>
      </c>
      <c r="CO20" s="9">
        <v>1.69</v>
      </c>
      <c r="CP20" s="10">
        <v>0.49399999999999999</v>
      </c>
      <c r="CQ20" s="8">
        <v>-10.4</v>
      </c>
      <c r="CR20" s="11"/>
      <c r="CS20" s="11"/>
      <c r="CT20" s="11"/>
      <c r="CU20" s="8">
        <v>702.8</v>
      </c>
      <c r="CV20" s="9">
        <v>-5.35</v>
      </c>
      <c r="CW20" s="11"/>
      <c r="CX20" s="8">
        <v>-170</v>
      </c>
      <c r="CY20" s="11"/>
      <c r="CZ20" s="11"/>
      <c r="DA20" s="9">
        <v>2.52</v>
      </c>
      <c r="DB20" s="11"/>
      <c r="DC20" s="11"/>
      <c r="DD20" s="11"/>
      <c r="DE20" s="8">
        <v>68</v>
      </c>
      <c r="DF20" s="8">
        <v>649.5</v>
      </c>
      <c r="DG20" s="9">
        <v>147.43</v>
      </c>
      <c r="DH20" s="10">
        <v>0.6</v>
      </c>
      <c r="DI20" s="3" t="s">
        <v>212</v>
      </c>
      <c r="DJ20" s="9">
        <v>5.9</v>
      </c>
      <c r="DK20" s="8">
        <v>-111.3</v>
      </c>
      <c r="DL20" s="8">
        <v>-115</v>
      </c>
      <c r="DM20" s="8">
        <v>13.4</v>
      </c>
      <c r="DN20" s="8">
        <v>-63</v>
      </c>
      <c r="DO20" s="9">
        <v>11.11</v>
      </c>
      <c r="DP20" s="4" t="s">
        <v>329</v>
      </c>
      <c r="DQ20" s="8">
        <v>702.2</v>
      </c>
      <c r="DR20" s="3" t="s">
        <v>245</v>
      </c>
      <c r="DS20" s="11"/>
      <c r="DT20" s="9">
        <v>156.83000000000001</v>
      </c>
      <c r="DU20" s="8">
        <v>24.5</v>
      </c>
      <c r="DV20" s="8">
        <v>-95.8</v>
      </c>
      <c r="DW20" s="9">
        <v>4.92</v>
      </c>
      <c r="DX20" s="11"/>
      <c r="DY20" s="8">
        <v>23.8</v>
      </c>
      <c r="DZ20" s="11"/>
      <c r="EA20" s="11"/>
      <c r="EB20" s="8">
        <v>50.8</v>
      </c>
      <c r="EC20" s="8">
        <v>126.6</v>
      </c>
      <c r="ED20" s="8">
        <v>94.9</v>
      </c>
      <c r="EE20" s="11"/>
      <c r="EF20" s="11"/>
      <c r="EG20" s="11"/>
      <c r="EH20" s="10">
        <v>0.52600000000000002</v>
      </c>
      <c r="EI20" s="8">
        <v>68</v>
      </c>
      <c r="EJ20" s="8">
        <v>675.5</v>
      </c>
      <c r="EK20" s="8">
        <v>70.400000000000006</v>
      </c>
      <c r="EL20" s="9">
        <v>5.0999999999999996</v>
      </c>
      <c r="EM20" s="9">
        <v>9.61</v>
      </c>
      <c r="EN20" s="10">
        <v>0.7</v>
      </c>
      <c r="EO20" s="10">
        <v>0.6</v>
      </c>
      <c r="EP20" s="9">
        <v>1.93</v>
      </c>
      <c r="EQ20" s="9">
        <v>26.31</v>
      </c>
      <c r="ER20" s="11">
        <v>3</v>
      </c>
      <c r="ES20" s="9">
        <v>5.9</v>
      </c>
      <c r="ET20" s="12" t="s">
        <v>330</v>
      </c>
      <c r="EU20" s="11"/>
      <c r="EV20" s="11"/>
      <c r="EW20" s="11"/>
      <c r="EX20" s="11"/>
      <c r="EY20" s="11"/>
      <c r="EZ20" s="11"/>
      <c r="FA20" s="11"/>
      <c r="FB20" s="9">
        <v>-6.33</v>
      </c>
      <c r="FC20" s="8">
        <v>-17.7</v>
      </c>
      <c r="FD20" s="8">
        <v>-47.9</v>
      </c>
      <c r="FE20" s="11"/>
      <c r="FF20" s="11"/>
      <c r="FG20" s="11"/>
      <c r="FH20" s="11"/>
      <c r="FI20" s="11"/>
      <c r="FJ20" s="11"/>
      <c r="FK20" s="11"/>
      <c r="FL20" s="9">
        <v>-6.11</v>
      </c>
      <c r="FM20" s="8">
        <v>-17.7</v>
      </c>
      <c r="FN20" s="8">
        <v>-48.3</v>
      </c>
      <c r="FO20" s="3"/>
      <c r="FP20" s="3"/>
      <c r="FQ20" s="9">
        <v>5.9</v>
      </c>
      <c r="FR20" s="12" t="s">
        <v>331</v>
      </c>
    </row>
    <row r="21" spans="1:174" x14ac:dyDescent="0.15">
      <c r="A21" s="4" t="s">
        <v>332</v>
      </c>
      <c r="B21" s="4" t="s">
        <v>333</v>
      </c>
      <c r="C21" s="3" t="s">
        <v>206</v>
      </c>
      <c r="D21" s="3" t="s">
        <v>207</v>
      </c>
      <c r="E21" s="3" t="s">
        <v>208</v>
      </c>
      <c r="F21" s="8">
        <v>4514.2</v>
      </c>
      <c r="G21" s="9">
        <v>28.16</v>
      </c>
      <c r="H21" s="10">
        <v>1.4999999999999999E-2</v>
      </c>
      <c r="I21" s="10">
        <v>1.2999999999999999E-2</v>
      </c>
      <c r="J21" s="11"/>
      <c r="K21" s="10">
        <v>0.78200000000000003</v>
      </c>
      <c r="L21" s="10">
        <v>0.755</v>
      </c>
      <c r="M21" s="11"/>
      <c r="N21" s="8">
        <v>105</v>
      </c>
      <c r="O21" s="10">
        <v>0.84499999999999997</v>
      </c>
      <c r="P21" s="11"/>
      <c r="Q21" s="11"/>
      <c r="R21" s="11"/>
      <c r="S21" s="10">
        <v>-0.44900000000000001</v>
      </c>
      <c r="T21" s="11"/>
      <c r="U21" s="11"/>
      <c r="V21" s="11"/>
      <c r="W21" s="11"/>
      <c r="X21" s="11"/>
      <c r="Y21" s="11"/>
      <c r="Z21" s="11"/>
      <c r="AA21" s="11"/>
      <c r="AB21" s="11"/>
      <c r="AC21" s="11"/>
      <c r="AD21" s="11"/>
      <c r="AE21" s="8">
        <v>107.8</v>
      </c>
      <c r="AF21" s="11"/>
      <c r="AG21" s="11"/>
      <c r="AH21" s="9">
        <v>11.82</v>
      </c>
      <c r="AI21" s="9">
        <v>9.26</v>
      </c>
      <c r="AJ21" s="9">
        <v>8.4700000000000006</v>
      </c>
      <c r="AK21" s="3" t="s">
        <v>209</v>
      </c>
      <c r="AL21" s="12" t="s">
        <v>334</v>
      </c>
      <c r="AM21" s="3" t="s">
        <v>211</v>
      </c>
      <c r="AN21" s="13">
        <v>1998</v>
      </c>
      <c r="AO21" s="8">
        <v>4435.3999999999996</v>
      </c>
      <c r="AP21" s="8">
        <v>71.900000000000006</v>
      </c>
      <c r="AQ21" s="8">
        <v>-58.5</v>
      </c>
      <c r="AR21" s="8">
        <v>-68.900000000000006</v>
      </c>
      <c r="AS21" s="8">
        <v>-81.8</v>
      </c>
      <c r="AT21" s="8">
        <v>27.5</v>
      </c>
      <c r="AU21" s="8">
        <v>38</v>
      </c>
      <c r="AV21" s="8">
        <v>576.29999999999995</v>
      </c>
      <c r="AW21" s="8">
        <v>12.6</v>
      </c>
      <c r="AX21" s="8">
        <v>409.3</v>
      </c>
      <c r="AY21" s="9">
        <v>6.37</v>
      </c>
      <c r="AZ21" s="11"/>
      <c r="BA21" s="8">
        <v>62.6</v>
      </c>
      <c r="BB21" s="11"/>
      <c r="BC21" s="8">
        <v>59</v>
      </c>
      <c r="BD21" s="8">
        <v>54.3</v>
      </c>
      <c r="BE21" s="8">
        <v>50.1</v>
      </c>
      <c r="BF21" s="8">
        <v>49.2</v>
      </c>
      <c r="BG21" s="8">
        <v>48.1</v>
      </c>
      <c r="BH21" s="8">
        <v>48.8</v>
      </c>
      <c r="BI21" s="11"/>
      <c r="BJ21" s="8">
        <v>-68.900000000000006</v>
      </c>
      <c r="BK21" s="10">
        <v>-0.66600000000000004</v>
      </c>
      <c r="BL21" s="10">
        <v>0.80600000000000005</v>
      </c>
      <c r="BM21" s="11"/>
      <c r="BN21" s="8">
        <v>-85.7</v>
      </c>
      <c r="BO21" s="10">
        <v>-0.10299999999999999</v>
      </c>
      <c r="BP21" s="11"/>
      <c r="BQ21" s="10">
        <v>-0.82499999999999996</v>
      </c>
      <c r="BR21" s="10">
        <v>-0.82499999999999996</v>
      </c>
      <c r="BS21" s="10">
        <v>-0.43</v>
      </c>
      <c r="BT21" s="10">
        <v>-0.82499999999999996</v>
      </c>
      <c r="BU21" s="10">
        <v>-0.82499999999999996</v>
      </c>
      <c r="BV21" s="11"/>
      <c r="BW21" s="8">
        <v>27.2</v>
      </c>
      <c r="BX21" s="8">
        <v>25.8</v>
      </c>
      <c r="BY21" s="11"/>
      <c r="BZ21" s="8">
        <v>60.5</v>
      </c>
      <c r="CA21" s="8">
        <v>22.5</v>
      </c>
      <c r="CB21" s="8">
        <v>101.1</v>
      </c>
      <c r="CC21" s="9">
        <v>6.27</v>
      </c>
      <c r="CD21" s="9">
        <v>2.27</v>
      </c>
      <c r="CE21" s="9">
        <v>8.1</v>
      </c>
      <c r="CF21" s="9">
        <v>8.69</v>
      </c>
      <c r="CG21" s="8">
        <v>24.5</v>
      </c>
      <c r="CH21" s="11"/>
      <c r="CI21" s="11"/>
      <c r="CJ21" s="8">
        <v>202.7</v>
      </c>
      <c r="CK21" s="9">
        <v>2.4300000000000002</v>
      </c>
      <c r="CL21" s="9">
        <v>1.28</v>
      </c>
      <c r="CM21" s="9">
        <v>1.36</v>
      </c>
      <c r="CN21" s="9">
        <v>2.7</v>
      </c>
      <c r="CO21" s="9">
        <v>4.16</v>
      </c>
      <c r="CP21" s="9">
        <v>4.18</v>
      </c>
      <c r="CQ21" s="8">
        <v>25</v>
      </c>
      <c r="CR21" s="11"/>
      <c r="CS21" s="11"/>
      <c r="CT21" s="11"/>
      <c r="CU21" s="8">
        <v>26.5</v>
      </c>
      <c r="CV21" s="9">
        <v>-7.17</v>
      </c>
      <c r="CW21" s="9">
        <v>4.9400000000000004</v>
      </c>
      <c r="CX21" s="8">
        <v>47.7</v>
      </c>
      <c r="CY21" s="11"/>
      <c r="CZ21" s="8">
        <v>-67.599999999999994</v>
      </c>
      <c r="DA21" s="9">
        <v>1.27</v>
      </c>
      <c r="DB21" s="9">
        <v>-7.31</v>
      </c>
      <c r="DC21" s="9">
        <v>4.33</v>
      </c>
      <c r="DD21" s="8">
        <v>11.8</v>
      </c>
      <c r="DE21" s="8">
        <v>519</v>
      </c>
      <c r="DF21" s="8">
        <v>384.8</v>
      </c>
      <c r="DG21" s="9">
        <v>43</v>
      </c>
      <c r="DH21" s="9">
        <v>7.6</v>
      </c>
      <c r="DI21" s="3" t="s">
        <v>212</v>
      </c>
      <c r="DJ21" s="8">
        <v>71.900000000000006</v>
      </c>
      <c r="DK21" s="8">
        <v>-58.5</v>
      </c>
      <c r="DL21" s="8">
        <v>-81.8</v>
      </c>
      <c r="DM21" s="8">
        <v>159.1</v>
      </c>
      <c r="DN21" s="9">
        <v>-7.98</v>
      </c>
      <c r="DO21" s="9">
        <v>12.5</v>
      </c>
      <c r="DP21" s="4" t="s">
        <v>335</v>
      </c>
      <c r="DQ21" s="8">
        <v>71.3</v>
      </c>
      <c r="DR21" s="3" t="s">
        <v>336</v>
      </c>
      <c r="DS21" s="8">
        <v>229.3</v>
      </c>
      <c r="DT21" s="9">
        <v>50.98</v>
      </c>
      <c r="DU21" s="8">
        <v>13.1</v>
      </c>
      <c r="DV21" s="9">
        <v>-6.31</v>
      </c>
      <c r="DW21" s="9">
        <v>1.65</v>
      </c>
      <c r="DX21" s="8">
        <v>14.6</v>
      </c>
      <c r="DY21" s="8">
        <v>49.5</v>
      </c>
      <c r="DZ21" s="8">
        <v>13.8</v>
      </c>
      <c r="EA21" s="11"/>
      <c r="EB21" s="8">
        <v>366.7</v>
      </c>
      <c r="EC21" s="8">
        <v>95</v>
      </c>
      <c r="ED21" s="8">
        <v>40.4</v>
      </c>
      <c r="EE21" s="11"/>
      <c r="EF21" s="8">
        <v>13.5</v>
      </c>
      <c r="EG21" s="8">
        <v>62.3</v>
      </c>
      <c r="EH21" s="8">
        <v>11.2</v>
      </c>
      <c r="EI21" s="8">
        <v>519</v>
      </c>
      <c r="EJ21" s="8">
        <v>174.8</v>
      </c>
      <c r="EK21" s="8">
        <v>187.6</v>
      </c>
      <c r="EL21" s="9">
        <v>1.06</v>
      </c>
      <c r="EM21" s="9">
        <v>9.3699999999999992</v>
      </c>
      <c r="EN21" s="9">
        <v>9.4</v>
      </c>
      <c r="EO21" s="9">
        <v>7.6</v>
      </c>
      <c r="EP21" s="9">
        <v>8.32</v>
      </c>
      <c r="EQ21" s="9">
        <v>22.59</v>
      </c>
      <c r="ER21" s="11">
        <v>1</v>
      </c>
      <c r="ES21" s="8">
        <v>71.900000000000006</v>
      </c>
      <c r="ET21" s="12" t="s">
        <v>337</v>
      </c>
      <c r="EU21" s="11"/>
      <c r="EV21" s="11"/>
      <c r="EW21" s="11"/>
      <c r="EX21" s="11"/>
      <c r="EY21" s="11"/>
      <c r="EZ21" s="11"/>
      <c r="FA21" s="11"/>
      <c r="FB21" s="8">
        <v>-81.7</v>
      </c>
      <c r="FC21" s="8">
        <v>-73.900000000000006</v>
      </c>
      <c r="FD21" s="8">
        <v>-55.2</v>
      </c>
      <c r="FE21" s="11"/>
      <c r="FF21" s="11"/>
      <c r="FG21" s="11"/>
      <c r="FH21" s="11"/>
      <c r="FI21" s="11"/>
      <c r="FJ21" s="11"/>
      <c r="FK21" s="11"/>
      <c r="FL21" s="8">
        <v>-85.3</v>
      </c>
      <c r="FM21" s="8">
        <v>-81.900000000000006</v>
      </c>
      <c r="FN21" s="8">
        <v>-39</v>
      </c>
      <c r="FO21" s="3"/>
      <c r="FP21" s="3"/>
      <c r="FQ21" s="8">
        <v>71.900000000000006</v>
      </c>
      <c r="FR21" s="12" t="s">
        <v>338</v>
      </c>
    </row>
    <row r="22" spans="1:174" x14ac:dyDescent="0.15">
      <c r="A22" s="4" t="s">
        <v>339</v>
      </c>
      <c r="B22" s="4" t="s">
        <v>340</v>
      </c>
      <c r="C22" s="3" t="s">
        <v>206</v>
      </c>
      <c r="D22" s="3" t="s">
        <v>207</v>
      </c>
      <c r="E22" s="3" t="s">
        <v>208</v>
      </c>
      <c r="F22" s="8">
        <v>4502.8</v>
      </c>
      <c r="G22" s="9">
        <v>82.46</v>
      </c>
      <c r="H22" s="10">
        <v>0.10199999999999999</v>
      </c>
      <c r="I22" s="10">
        <v>0.14199999999999999</v>
      </c>
      <c r="J22" s="10">
        <v>0.16900000000000001</v>
      </c>
      <c r="K22" s="9">
        <v>1.17</v>
      </c>
      <c r="L22" s="9">
        <v>1.45</v>
      </c>
      <c r="M22" s="9">
        <v>1.42</v>
      </c>
      <c r="N22" s="8">
        <v>124.3</v>
      </c>
      <c r="O22" s="9">
        <v>1.17</v>
      </c>
      <c r="P22" s="11"/>
      <c r="Q22" s="8">
        <v>25.2</v>
      </c>
      <c r="R22" s="11"/>
      <c r="S22" s="10">
        <v>-0.71</v>
      </c>
      <c r="T22" s="11"/>
      <c r="U22" s="11"/>
      <c r="V22" s="11"/>
      <c r="W22" s="8">
        <v>45.6</v>
      </c>
      <c r="X22" s="11"/>
      <c r="Y22" s="11"/>
      <c r="Z22" s="11"/>
      <c r="AA22" s="8">
        <v>40.700000000000003</v>
      </c>
      <c r="AB22" s="11"/>
      <c r="AC22" s="11"/>
      <c r="AD22" s="11"/>
      <c r="AE22" s="8">
        <v>44.6</v>
      </c>
      <c r="AF22" s="11"/>
      <c r="AG22" s="11"/>
      <c r="AH22" s="11"/>
      <c r="AI22" s="9">
        <v>1.1299999999999999</v>
      </c>
      <c r="AJ22" s="10">
        <v>0.378</v>
      </c>
      <c r="AK22" s="3" t="s">
        <v>209</v>
      </c>
      <c r="AL22" s="12" t="s">
        <v>341</v>
      </c>
      <c r="AM22" s="3" t="s">
        <v>211</v>
      </c>
      <c r="AN22" s="13">
        <v>1998</v>
      </c>
      <c r="AO22" s="8">
        <v>4189.3999999999996</v>
      </c>
      <c r="AP22" s="8">
        <v>286.8</v>
      </c>
      <c r="AQ22" s="8">
        <v>-64.900000000000006</v>
      </c>
      <c r="AR22" s="8">
        <v>-77.400000000000006</v>
      </c>
      <c r="AS22" s="8">
        <v>-76.099999999999994</v>
      </c>
      <c r="AT22" s="8">
        <v>56.9</v>
      </c>
      <c r="AU22" s="8">
        <v>46.1</v>
      </c>
      <c r="AV22" s="8">
        <v>459</v>
      </c>
      <c r="AW22" s="14">
        <v>0</v>
      </c>
      <c r="AX22" s="8">
        <v>210.8</v>
      </c>
      <c r="AY22" s="8">
        <v>17.2</v>
      </c>
      <c r="AZ22" s="11"/>
      <c r="BA22" s="8">
        <v>104.3</v>
      </c>
      <c r="BB22" s="11"/>
      <c r="BC22" s="8">
        <v>230.7</v>
      </c>
      <c r="BD22" s="8">
        <v>217.5</v>
      </c>
      <c r="BE22" s="8">
        <v>226.8</v>
      </c>
      <c r="BF22" s="8">
        <v>225.4</v>
      </c>
      <c r="BG22" s="8">
        <v>218.6</v>
      </c>
      <c r="BH22" s="8">
        <v>215.5</v>
      </c>
      <c r="BI22" s="11"/>
      <c r="BJ22" s="8">
        <v>-77.400000000000006</v>
      </c>
      <c r="BK22" s="11"/>
      <c r="BL22" s="9">
        <v>1.22</v>
      </c>
      <c r="BM22" s="11"/>
      <c r="BN22" s="8">
        <v>-76.099999999999994</v>
      </c>
      <c r="BO22" s="11"/>
      <c r="BP22" s="11"/>
      <c r="BQ22" s="10">
        <v>-0.61699999999999999</v>
      </c>
      <c r="BR22" s="10">
        <v>-0.61699999999999999</v>
      </c>
      <c r="BS22" s="10">
        <v>-0.38600000000000001</v>
      </c>
      <c r="BT22" s="10">
        <v>-0.61699999999999999</v>
      </c>
      <c r="BU22" s="10">
        <v>-0.61699999999999999</v>
      </c>
      <c r="BV22" s="11"/>
      <c r="BW22" s="8">
        <v>39.200000000000003</v>
      </c>
      <c r="BX22" s="8">
        <v>43.5</v>
      </c>
      <c r="BY22" s="11"/>
      <c r="BZ22" s="8">
        <v>92.3</v>
      </c>
      <c r="CA22" s="8">
        <v>46.2</v>
      </c>
      <c r="CB22" s="11"/>
      <c r="CC22" s="8">
        <v>17.2</v>
      </c>
      <c r="CD22" s="11"/>
      <c r="CE22" s="9">
        <v>3.45</v>
      </c>
      <c r="CF22" s="11"/>
      <c r="CG22" s="11"/>
      <c r="CH22" s="11"/>
      <c r="CI22" s="11"/>
      <c r="CJ22" s="9">
        <v>6.5</v>
      </c>
      <c r="CK22" s="9">
        <v>3.46</v>
      </c>
      <c r="CL22" s="10">
        <v>0.753</v>
      </c>
      <c r="CM22" s="9">
        <v>3.01</v>
      </c>
      <c r="CN22" s="9">
        <v>5.35</v>
      </c>
      <c r="CO22" s="9">
        <v>5.18</v>
      </c>
      <c r="CP22" s="9">
        <v>5.0199999999999996</v>
      </c>
      <c r="CQ22" s="9">
        <v>4.8899999999999997</v>
      </c>
      <c r="CR22" s="11"/>
      <c r="CS22" s="11"/>
      <c r="CT22" s="11"/>
      <c r="CU22" s="8">
        <v>16.2</v>
      </c>
      <c r="CV22" s="11"/>
      <c r="CW22" s="11"/>
      <c r="CX22" s="8">
        <v>53.8</v>
      </c>
      <c r="CY22" s="11"/>
      <c r="CZ22" s="11"/>
      <c r="DA22" s="8">
        <v>18.399999999999999</v>
      </c>
      <c r="DB22" s="8">
        <v>-16.399999999999999</v>
      </c>
      <c r="DC22" s="9">
        <v>-9.74</v>
      </c>
      <c r="DD22" s="11"/>
      <c r="DE22" s="8">
        <v>657</v>
      </c>
      <c r="DF22" s="8">
        <v>210.8</v>
      </c>
      <c r="DG22" s="9">
        <v>36.22</v>
      </c>
      <c r="DH22" s="9">
        <v>3.6</v>
      </c>
      <c r="DI22" s="3" t="s">
        <v>212</v>
      </c>
      <c r="DJ22" s="8">
        <v>286.8</v>
      </c>
      <c r="DK22" s="8">
        <v>-64.900000000000006</v>
      </c>
      <c r="DL22" s="8">
        <v>-76.099999999999994</v>
      </c>
      <c r="DM22" s="8">
        <v>322.3</v>
      </c>
      <c r="DN22" s="8">
        <v>-69.7</v>
      </c>
      <c r="DO22" s="9">
        <v>11.11</v>
      </c>
      <c r="DP22" s="4" t="s">
        <v>342</v>
      </c>
      <c r="DQ22" s="8">
        <v>19.7</v>
      </c>
      <c r="DR22" s="3" t="s">
        <v>343</v>
      </c>
      <c r="DS22" s="11"/>
      <c r="DT22" s="9">
        <v>47.67</v>
      </c>
      <c r="DU22" s="8">
        <v>30.1</v>
      </c>
      <c r="DV22" s="8">
        <v>27</v>
      </c>
      <c r="DW22" s="14">
        <v>0</v>
      </c>
      <c r="DX22" s="11"/>
      <c r="DY22" s="8">
        <v>64.099999999999994</v>
      </c>
      <c r="DZ22" s="11"/>
      <c r="EA22" s="11"/>
      <c r="EB22" s="8">
        <v>230.2</v>
      </c>
      <c r="EC22" s="8">
        <v>30</v>
      </c>
      <c r="ED22" s="8">
        <v>74.599999999999994</v>
      </c>
      <c r="EE22" s="11"/>
      <c r="EF22" s="11"/>
      <c r="EG22" s="11"/>
      <c r="EH22" s="8">
        <v>20</v>
      </c>
      <c r="EI22" s="8">
        <v>657</v>
      </c>
      <c r="EJ22" s="8">
        <v>408</v>
      </c>
      <c r="EK22" s="8">
        <v>437.3</v>
      </c>
      <c r="EL22" s="8">
        <v>13.4</v>
      </c>
      <c r="EM22" s="8">
        <v>44</v>
      </c>
      <c r="EN22" s="8">
        <v>41.8</v>
      </c>
      <c r="EO22" s="9">
        <v>3.6</v>
      </c>
      <c r="EP22" s="8">
        <v>10.7</v>
      </c>
      <c r="EQ22" s="9">
        <v>22.04</v>
      </c>
      <c r="ER22" s="11">
        <v>3</v>
      </c>
      <c r="ES22" s="11"/>
      <c r="ET22" s="12"/>
      <c r="EU22" s="8">
        <v>-37.700000000000003</v>
      </c>
      <c r="EV22" s="8">
        <v>-32.1</v>
      </c>
      <c r="EW22" s="8">
        <v>-40.200000000000003</v>
      </c>
      <c r="EX22" s="8">
        <v>-55.6</v>
      </c>
      <c r="EY22" s="8">
        <v>-91.8</v>
      </c>
      <c r="EZ22" s="8">
        <v>-84.9</v>
      </c>
      <c r="FA22" s="8">
        <v>-68.2</v>
      </c>
      <c r="FB22" s="8">
        <v>-144.4</v>
      </c>
      <c r="FC22" s="8">
        <v>-57.3</v>
      </c>
      <c r="FD22" s="8">
        <v>-62.9</v>
      </c>
      <c r="FE22" s="8">
        <v>-35.4</v>
      </c>
      <c r="FF22" s="8">
        <v>-29.4</v>
      </c>
      <c r="FG22" s="8">
        <v>-36</v>
      </c>
      <c r="FH22" s="8">
        <v>-48.9</v>
      </c>
      <c r="FI22" s="8">
        <v>-85.5</v>
      </c>
      <c r="FJ22" s="8">
        <v>-81.7</v>
      </c>
      <c r="FK22" s="8">
        <v>-66.3</v>
      </c>
      <c r="FL22" s="8">
        <v>-152</v>
      </c>
      <c r="FM22" s="8">
        <v>-53.8</v>
      </c>
      <c r="FN22" s="8">
        <v>-62.5</v>
      </c>
      <c r="FO22" s="3"/>
      <c r="FP22" s="3"/>
      <c r="FQ22" s="8">
        <v>286.8</v>
      </c>
      <c r="FR22" s="12" t="s">
        <v>344</v>
      </c>
    </row>
    <row r="23" spans="1:174" x14ac:dyDescent="0.15">
      <c r="A23" s="4" t="s">
        <v>345</v>
      </c>
      <c r="B23" s="4" t="s">
        <v>346</v>
      </c>
      <c r="C23" s="3" t="s">
        <v>206</v>
      </c>
      <c r="D23" s="3" t="s">
        <v>207</v>
      </c>
      <c r="E23" s="3" t="s">
        <v>208</v>
      </c>
      <c r="F23" s="8">
        <v>3869.8</v>
      </c>
      <c r="G23" s="9">
        <v>103.24</v>
      </c>
      <c r="H23" s="10">
        <v>0.14699999999999999</v>
      </c>
      <c r="I23" s="10">
        <v>0.14099999999999999</v>
      </c>
      <c r="J23" s="10">
        <v>0.11899999999999999</v>
      </c>
      <c r="K23" s="9">
        <v>1.08</v>
      </c>
      <c r="L23" s="9">
        <v>1.03</v>
      </c>
      <c r="M23" s="9">
        <v>1</v>
      </c>
      <c r="N23" s="8">
        <v>71.5</v>
      </c>
      <c r="O23" s="10">
        <v>0.58499999999999996</v>
      </c>
      <c r="P23" s="8">
        <v>75.7</v>
      </c>
      <c r="Q23" s="8">
        <v>27.7</v>
      </c>
      <c r="R23" s="11"/>
      <c r="S23" s="10">
        <v>0.23</v>
      </c>
      <c r="T23" s="11"/>
      <c r="U23" s="11"/>
      <c r="V23" s="11"/>
      <c r="W23" s="8">
        <v>24.4</v>
      </c>
      <c r="X23" s="11"/>
      <c r="Y23" s="11"/>
      <c r="Z23" s="11"/>
      <c r="AA23" s="8">
        <v>22.5</v>
      </c>
      <c r="AB23" s="11"/>
      <c r="AC23" s="11"/>
      <c r="AD23" s="8">
        <v>-22</v>
      </c>
      <c r="AE23" s="8">
        <v>19.2</v>
      </c>
      <c r="AF23" s="11"/>
      <c r="AG23" s="11"/>
      <c r="AH23" s="11"/>
      <c r="AI23" s="9">
        <v>1.36</v>
      </c>
      <c r="AJ23" s="10">
        <v>7.0000000000000007E-2</v>
      </c>
      <c r="AK23" s="3" t="s">
        <v>209</v>
      </c>
      <c r="AL23" s="12" t="s">
        <v>347</v>
      </c>
      <c r="AM23" s="3" t="s">
        <v>211</v>
      </c>
      <c r="AN23" s="13">
        <v>1996</v>
      </c>
      <c r="AO23" s="8">
        <v>3854.6</v>
      </c>
      <c r="AP23" s="8">
        <v>470.1</v>
      </c>
      <c r="AQ23" s="8">
        <v>12.4</v>
      </c>
      <c r="AR23" s="8">
        <v>-14</v>
      </c>
      <c r="AS23" s="8">
        <v>-50.1</v>
      </c>
      <c r="AT23" s="8">
        <v>96.7</v>
      </c>
      <c r="AU23" s="8">
        <v>115.8</v>
      </c>
      <c r="AV23" s="8">
        <v>793.6</v>
      </c>
      <c r="AW23" s="8">
        <v>278.2</v>
      </c>
      <c r="AX23" s="8">
        <v>354.2</v>
      </c>
      <c r="AY23" s="8">
        <v>47</v>
      </c>
      <c r="AZ23" s="11"/>
      <c r="BA23" s="8">
        <v>152.9</v>
      </c>
      <c r="BB23" s="11"/>
      <c r="BC23" s="8">
        <v>96.9</v>
      </c>
      <c r="BD23" s="8">
        <v>94.6</v>
      </c>
      <c r="BE23" s="8">
        <v>89.6</v>
      </c>
      <c r="BF23" s="8">
        <v>84.2</v>
      </c>
      <c r="BG23" s="8">
        <v>80.2</v>
      </c>
      <c r="BH23" s="8">
        <v>72.2</v>
      </c>
      <c r="BI23" s="11"/>
      <c r="BJ23" s="8">
        <v>-14</v>
      </c>
      <c r="BK23" s="8">
        <v>-12.6</v>
      </c>
      <c r="BL23" s="9">
        <v>1.1200000000000001</v>
      </c>
      <c r="BM23" s="11"/>
      <c r="BN23" s="8">
        <v>-47.6</v>
      </c>
      <c r="BO23" s="9">
        <v>2.56</v>
      </c>
      <c r="BP23" s="11"/>
      <c r="BQ23" s="10">
        <v>-0.71599999999999997</v>
      </c>
      <c r="BR23" s="10">
        <v>-0.71599999999999997</v>
      </c>
      <c r="BS23" s="10">
        <v>-0.246</v>
      </c>
      <c r="BT23" s="10">
        <v>-0.72</v>
      </c>
      <c r="BU23" s="10">
        <v>-0.72</v>
      </c>
      <c r="BV23" s="11"/>
      <c r="BW23" s="8">
        <v>68.8</v>
      </c>
      <c r="BX23" s="8">
        <v>132.6</v>
      </c>
      <c r="BY23" s="9">
        <v>5.79</v>
      </c>
      <c r="BZ23" s="8">
        <v>213.6</v>
      </c>
      <c r="CA23" s="8">
        <v>97.8</v>
      </c>
      <c r="CB23" s="8">
        <v>39.700000000000003</v>
      </c>
      <c r="CC23" s="8">
        <v>50.4</v>
      </c>
      <c r="CD23" s="11"/>
      <c r="CE23" s="8">
        <v>33.700000000000003</v>
      </c>
      <c r="CF23" s="8">
        <v>278.2</v>
      </c>
      <c r="CG23" s="11"/>
      <c r="CH23" s="11"/>
      <c r="CI23" s="8">
        <v>26.4</v>
      </c>
      <c r="CJ23" s="8">
        <v>17.2</v>
      </c>
      <c r="CK23" s="8">
        <v>24.3</v>
      </c>
      <c r="CL23" s="9">
        <v>9.85</v>
      </c>
      <c r="CM23" s="9">
        <v>9.85</v>
      </c>
      <c r="CN23" s="8">
        <v>11.8</v>
      </c>
      <c r="CO23" s="8">
        <v>11.8</v>
      </c>
      <c r="CP23" s="8">
        <v>11.4</v>
      </c>
      <c r="CQ23" s="8">
        <v>14.3</v>
      </c>
      <c r="CR23" s="11"/>
      <c r="CS23" s="11"/>
      <c r="CT23" s="11"/>
      <c r="CU23" s="8">
        <v>38.6</v>
      </c>
      <c r="CV23" s="10">
        <v>-0.18</v>
      </c>
      <c r="CW23" s="8">
        <v>335.8</v>
      </c>
      <c r="CX23" s="8">
        <v>-260.7</v>
      </c>
      <c r="CY23" s="11"/>
      <c r="CZ23" s="8">
        <v>-18</v>
      </c>
      <c r="DA23" s="9">
        <v>3.44</v>
      </c>
      <c r="DB23" s="8">
        <v>-29.3</v>
      </c>
      <c r="DC23" s="8">
        <v>-16.600000000000001</v>
      </c>
      <c r="DD23" s="9">
        <v>5.21</v>
      </c>
      <c r="DE23" s="8">
        <v>1400</v>
      </c>
      <c r="DF23" s="8">
        <v>354.2</v>
      </c>
      <c r="DG23" s="9">
        <v>54.14</v>
      </c>
      <c r="DH23" s="8">
        <v>11.6</v>
      </c>
      <c r="DI23" s="3" t="s">
        <v>212</v>
      </c>
      <c r="DJ23" s="8">
        <v>470.1</v>
      </c>
      <c r="DK23" s="8">
        <v>12.4</v>
      </c>
      <c r="DL23" s="8">
        <v>-50.1</v>
      </c>
      <c r="DM23" s="8">
        <v>547.1</v>
      </c>
      <c r="DN23" s="8">
        <v>11.6</v>
      </c>
      <c r="DO23" s="9">
        <v>16.670000000000002</v>
      </c>
      <c r="DP23" s="4" t="s">
        <v>348</v>
      </c>
      <c r="DQ23" s="8">
        <v>17.3</v>
      </c>
      <c r="DR23" s="3" t="s">
        <v>251</v>
      </c>
      <c r="DS23" s="8">
        <v>98.4</v>
      </c>
      <c r="DT23" s="9">
        <v>60</v>
      </c>
      <c r="DU23" s="8">
        <v>36.9</v>
      </c>
      <c r="DV23" s="8">
        <v>240.9</v>
      </c>
      <c r="DW23" s="14">
        <v>0</v>
      </c>
      <c r="DX23" s="11"/>
      <c r="DY23" s="8">
        <v>66.099999999999994</v>
      </c>
      <c r="DZ23" s="8">
        <v>39.700000000000003</v>
      </c>
      <c r="EA23" s="11"/>
      <c r="EB23" s="8">
        <v>285.2</v>
      </c>
      <c r="EC23" s="8">
        <v>18.5</v>
      </c>
      <c r="ED23" s="8">
        <v>98.5</v>
      </c>
      <c r="EE23" s="11"/>
      <c r="EF23" s="8">
        <v>124</v>
      </c>
      <c r="EG23" s="10">
        <v>0.44900000000000001</v>
      </c>
      <c r="EH23" s="8">
        <v>54.1</v>
      </c>
      <c r="EI23" s="8">
        <v>1400</v>
      </c>
      <c r="EJ23" s="8">
        <v>519.1</v>
      </c>
      <c r="EK23" s="8">
        <v>244</v>
      </c>
      <c r="EL23" s="8">
        <v>52.6</v>
      </c>
      <c r="EM23" s="8">
        <v>27.3</v>
      </c>
      <c r="EN23" s="8">
        <v>15.6</v>
      </c>
      <c r="EO23" s="8">
        <v>11.6</v>
      </c>
      <c r="EP23" s="9">
        <v>5.58</v>
      </c>
      <c r="EQ23" s="9">
        <v>33.200000000000003</v>
      </c>
      <c r="ER23" s="11">
        <v>3</v>
      </c>
      <c r="ES23" s="8">
        <v>470.1</v>
      </c>
      <c r="ET23" s="12" t="s">
        <v>349</v>
      </c>
      <c r="EU23" s="8">
        <v>-14</v>
      </c>
      <c r="EV23" s="8">
        <v>-13.6</v>
      </c>
      <c r="EW23" s="8">
        <v>-30.8</v>
      </c>
      <c r="EX23" s="8">
        <v>-25.2</v>
      </c>
      <c r="EY23" s="8">
        <v>-25.1</v>
      </c>
      <c r="EZ23" s="8">
        <v>-22.9</v>
      </c>
      <c r="FA23" s="9">
        <v>-5.34</v>
      </c>
      <c r="FB23" s="9">
        <v>9.19</v>
      </c>
      <c r="FC23" s="9">
        <v>-4.82</v>
      </c>
      <c r="FD23" s="8">
        <v>-13.4</v>
      </c>
      <c r="FE23" s="8">
        <v>-13.8</v>
      </c>
      <c r="FF23" s="8">
        <v>-13.6</v>
      </c>
      <c r="FG23" s="8">
        <v>-26.7</v>
      </c>
      <c r="FH23" s="8">
        <v>-22.1</v>
      </c>
      <c r="FI23" s="8">
        <v>-22.4</v>
      </c>
      <c r="FJ23" s="8">
        <v>-22.5</v>
      </c>
      <c r="FK23" s="9">
        <v>-5.92</v>
      </c>
      <c r="FL23" s="9">
        <v>2.63</v>
      </c>
      <c r="FM23" s="8">
        <v>-20</v>
      </c>
      <c r="FN23" s="8">
        <v>-18</v>
      </c>
      <c r="FO23" s="3"/>
      <c r="FP23" s="3"/>
      <c r="FQ23" s="8">
        <v>470.1</v>
      </c>
      <c r="FR23" s="12" t="s">
        <v>350</v>
      </c>
    </row>
    <row r="24" spans="1:174" x14ac:dyDescent="0.15">
      <c r="A24" s="4" t="s">
        <v>351</v>
      </c>
      <c r="B24" s="4" t="s">
        <v>352</v>
      </c>
      <c r="C24" s="3" t="s">
        <v>206</v>
      </c>
      <c r="D24" s="3" t="s">
        <v>207</v>
      </c>
      <c r="E24" s="3" t="s">
        <v>208</v>
      </c>
      <c r="F24" s="8">
        <v>3725.9</v>
      </c>
      <c r="G24" s="9">
        <v>91.58</v>
      </c>
      <c r="H24" s="10">
        <v>0.04</v>
      </c>
      <c r="I24" s="10">
        <v>1.4E-2</v>
      </c>
      <c r="J24" s="11"/>
      <c r="K24" s="9">
        <v>-2.2599999999999998</v>
      </c>
      <c r="L24" s="9">
        <v>-1.1599999999999999</v>
      </c>
      <c r="M24" s="11"/>
      <c r="N24" s="8">
        <v>32.6</v>
      </c>
      <c r="O24" s="10">
        <v>0.57599999999999996</v>
      </c>
      <c r="P24" s="11"/>
      <c r="Q24" s="8">
        <v>-10.1</v>
      </c>
      <c r="R24" s="11"/>
      <c r="S24" s="9">
        <v>-2.7</v>
      </c>
      <c r="T24" s="11"/>
      <c r="U24" s="11"/>
      <c r="V24" s="11"/>
      <c r="W24" s="11"/>
      <c r="X24" s="11"/>
      <c r="Y24" s="11"/>
      <c r="Z24" s="11"/>
      <c r="AA24" s="11"/>
      <c r="AB24" s="11"/>
      <c r="AC24" s="11"/>
      <c r="AD24" s="11"/>
      <c r="AE24" s="8">
        <v>206.6</v>
      </c>
      <c r="AF24" s="11"/>
      <c r="AG24" s="11"/>
      <c r="AH24" s="11"/>
      <c r="AI24" s="9">
        <v>1.08</v>
      </c>
      <c r="AJ24" s="10">
        <v>0.77900000000000003</v>
      </c>
      <c r="AK24" s="3" t="s">
        <v>209</v>
      </c>
      <c r="AL24" s="12" t="s">
        <v>353</v>
      </c>
      <c r="AM24" s="3" t="s">
        <v>211</v>
      </c>
      <c r="AN24" s="13">
        <v>1992</v>
      </c>
      <c r="AO24" s="8">
        <v>3252.3</v>
      </c>
      <c r="AP24" s="8">
        <v>25.4</v>
      </c>
      <c r="AQ24" s="8">
        <v>-56.2</v>
      </c>
      <c r="AR24" s="8">
        <v>-60.4</v>
      </c>
      <c r="AS24" s="8">
        <v>-48.7</v>
      </c>
      <c r="AT24" s="8">
        <v>347.8</v>
      </c>
      <c r="AU24" s="8">
        <v>15.7</v>
      </c>
      <c r="AV24" s="8">
        <v>556.70000000000005</v>
      </c>
      <c r="AW24" s="14">
        <v>0</v>
      </c>
      <c r="AX24" s="8">
        <v>491.3</v>
      </c>
      <c r="AY24" s="9">
        <v>8.7100000000000009</v>
      </c>
      <c r="AZ24" s="11"/>
      <c r="BA24" s="8">
        <v>23.2</v>
      </c>
      <c r="BB24" s="11"/>
      <c r="BC24" s="8">
        <v>62.6</v>
      </c>
      <c r="BD24" s="8">
        <v>51.8</v>
      </c>
      <c r="BE24" s="8">
        <v>43.9</v>
      </c>
      <c r="BF24" s="8">
        <v>37.200000000000003</v>
      </c>
      <c r="BG24" s="8">
        <v>31</v>
      </c>
      <c r="BH24" s="8">
        <v>27.7</v>
      </c>
      <c r="BI24" s="11"/>
      <c r="BJ24" s="8">
        <v>-60.4</v>
      </c>
      <c r="BK24" s="11"/>
      <c r="BL24" s="10">
        <v>0.152</v>
      </c>
      <c r="BM24" s="11"/>
      <c r="BN24" s="8">
        <v>-60.5</v>
      </c>
      <c r="BO24" s="8">
        <v>-11.8</v>
      </c>
      <c r="BP24" s="11"/>
      <c r="BQ24" s="9">
        <v>-1.84</v>
      </c>
      <c r="BR24" s="9">
        <v>-1.84</v>
      </c>
      <c r="BS24" s="9">
        <v>-1.42</v>
      </c>
      <c r="BT24" s="9">
        <v>-1.84</v>
      </c>
      <c r="BU24" s="9">
        <v>-1.84</v>
      </c>
      <c r="BV24" s="11"/>
      <c r="BW24" s="11"/>
      <c r="BX24" s="11"/>
      <c r="BY24" s="9">
        <v>1.91</v>
      </c>
      <c r="BZ24" s="8">
        <v>19.100000000000001</v>
      </c>
      <c r="CA24" s="9">
        <v>3.4</v>
      </c>
      <c r="CB24" s="8">
        <v>13.1</v>
      </c>
      <c r="CC24" s="9">
        <v>2.95</v>
      </c>
      <c r="CD24" s="11"/>
      <c r="CE24" s="9">
        <v>1.92</v>
      </c>
      <c r="CF24" s="11"/>
      <c r="CG24" s="11"/>
      <c r="CH24" s="11"/>
      <c r="CI24" s="11"/>
      <c r="CJ24" s="8">
        <v>26</v>
      </c>
      <c r="CK24" s="8">
        <v>11.3</v>
      </c>
      <c r="CL24" s="9">
        <v>3.56</v>
      </c>
      <c r="CM24" s="9">
        <v>3.46</v>
      </c>
      <c r="CN24" s="9">
        <v>3.36</v>
      </c>
      <c r="CO24" s="9">
        <v>3.49</v>
      </c>
      <c r="CP24" s="9">
        <v>3.65</v>
      </c>
      <c r="CQ24" s="9">
        <v>-7.38</v>
      </c>
      <c r="CR24" s="11"/>
      <c r="CS24" s="11"/>
      <c r="CT24" s="11"/>
      <c r="CU24" s="8">
        <v>358.5</v>
      </c>
      <c r="CV24" s="11"/>
      <c r="CW24" s="11"/>
      <c r="CX24" s="8">
        <v>-143.80000000000001</v>
      </c>
      <c r="CY24" s="11"/>
      <c r="CZ24" s="9">
        <v>-4.67</v>
      </c>
      <c r="DA24" s="9">
        <v>-2.25</v>
      </c>
      <c r="DB24" s="11"/>
      <c r="DC24" s="11"/>
      <c r="DD24" s="11"/>
      <c r="DE24" s="8">
        <v>143</v>
      </c>
      <c r="DF24" s="8">
        <v>491.3</v>
      </c>
      <c r="DG24" s="9">
        <v>114.41</v>
      </c>
      <c r="DH24" s="9">
        <v>5.29</v>
      </c>
      <c r="DI24" s="3" t="s">
        <v>212</v>
      </c>
      <c r="DJ24" s="8">
        <v>25.4</v>
      </c>
      <c r="DK24" s="8">
        <v>-56.2</v>
      </c>
      <c r="DL24" s="8">
        <v>-48.7</v>
      </c>
      <c r="DM24" s="8">
        <v>24.6</v>
      </c>
      <c r="DN24" s="11"/>
      <c r="DO24" s="9">
        <v>6.67</v>
      </c>
      <c r="DP24" s="4" t="s">
        <v>354</v>
      </c>
      <c r="DQ24" s="8">
        <v>-37.4</v>
      </c>
      <c r="DR24" s="3" t="s">
        <v>258</v>
      </c>
      <c r="DS24" s="11"/>
      <c r="DT24" s="9">
        <v>128.88</v>
      </c>
      <c r="DU24" s="8">
        <v>17.399999999999999</v>
      </c>
      <c r="DV24" s="8">
        <v>-37.200000000000003</v>
      </c>
      <c r="DW24" s="14">
        <v>0</v>
      </c>
      <c r="DX24" s="11"/>
      <c r="DY24" s="8">
        <v>206.3</v>
      </c>
      <c r="DZ24" s="11"/>
      <c r="EA24" s="11"/>
      <c r="EB24" s="8">
        <v>151.69999999999999</v>
      </c>
      <c r="EC24" s="8">
        <v>43.7</v>
      </c>
      <c r="ED24" s="8">
        <v>92</v>
      </c>
      <c r="EE24" s="11"/>
      <c r="EF24" s="11"/>
      <c r="EG24" s="11"/>
      <c r="EH24" s="8">
        <v>13.1</v>
      </c>
      <c r="EI24" s="8">
        <v>143</v>
      </c>
      <c r="EJ24" s="8">
        <v>480</v>
      </c>
      <c r="EK24" s="8">
        <v>212</v>
      </c>
      <c r="EL24" s="9">
        <v>4.3600000000000003</v>
      </c>
      <c r="EM24" s="9">
        <v>4.16</v>
      </c>
      <c r="EN24" s="8">
        <v>26.4</v>
      </c>
      <c r="EO24" s="9">
        <v>5.29</v>
      </c>
      <c r="EP24" s="9">
        <v>3.65</v>
      </c>
      <c r="EQ24" s="9">
        <v>12.3</v>
      </c>
      <c r="ER24" s="11">
        <v>3</v>
      </c>
      <c r="ES24" s="8">
        <v>25.4</v>
      </c>
      <c r="ET24" s="12" t="s">
        <v>355</v>
      </c>
      <c r="EU24" s="11"/>
      <c r="EV24" s="11"/>
      <c r="EW24" s="11"/>
      <c r="EX24" s="11"/>
      <c r="EY24" s="11"/>
      <c r="EZ24" s="11"/>
      <c r="FA24" s="11"/>
      <c r="FB24" s="8">
        <v>-15.1</v>
      </c>
      <c r="FC24" s="8">
        <v>-23.7</v>
      </c>
      <c r="FD24" s="8">
        <v>-24.9</v>
      </c>
      <c r="FE24" s="11"/>
      <c r="FF24" s="11"/>
      <c r="FG24" s="11"/>
      <c r="FH24" s="11"/>
      <c r="FI24" s="11"/>
      <c r="FJ24" s="11"/>
      <c r="FK24" s="11"/>
      <c r="FL24" s="8">
        <v>-15.6</v>
      </c>
      <c r="FM24" s="8">
        <v>-23.7</v>
      </c>
      <c r="FN24" s="8">
        <v>-25.3</v>
      </c>
      <c r="FO24" s="3"/>
      <c r="FP24" s="3"/>
      <c r="FQ24" s="8">
        <v>25.4</v>
      </c>
      <c r="FR24" s="12" t="s">
        <v>356</v>
      </c>
    </row>
    <row r="25" spans="1:174" x14ac:dyDescent="0.15">
      <c r="A25" s="4" t="s">
        <v>357</v>
      </c>
      <c r="B25" s="4" t="s">
        <v>358</v>
      </c>
      <c r="C25" s="3" t="s">
        <v>206</v>
      </c>
      <c r="D25" s="3" t="s">
        <v>207</v>
      </c>
      <c r="E25" s="3" t="s">
        <v>208</v>
      </c>
      <c r="F25" s="8">
        <v>3647.4</v>
      </c>
      <c r="G25" s="9">
        <v>69.92</v>
      </c>
      <c r="H25" s="10">
        <v>1.4999999999999999E-2</v>
      </c>
      <c r="I25" s="10">
        <v>1E-3</v>
      </c>
      <c r="J25" s="10">
        <v>1E-3</v>
      </c>
      <c r="K25" s="10">
        <v>-0.53300000000000003</v>
      </c>
      <c r="L25" s="10">
        <v>-0.13600000000000001</v>
      </c>
      <c r="M25" s="10">
        <v>0.22800000000000001</v>
      </c>
      <c r="N25" s="8">
        <v>37</v>
      </c>
      <c r="O25" s="10">
        <v>0.28599999999999998</v>
      </c>
      <c r="P25" s="11"/>
      <c r="Q25" s="11"/>
      <c r="R25" s="11"/>
      <c r="S25" s="9">
        <v>-7.49</v>
      </c>
      <c r="T25" s="11"/>
      <c r="U25" s="11"/>
      <c r="V25" s="11"/>
      <c r="W25" s="11"/>
      <c r="X25" s="11"/>
      <c r="Y25" s="11"/>
      <c r="Z25" s="11"/>
      <c r="AA25" s="8">
        <v>109.2</v>
      </c>
      <c r="AB25" s="11"/>
      <c r="AC25" s="11"/>
      <c r="AD25" s="11"/>
      <c r="AE25" s="8">
        <v>45.7</v>
      </c>
      <c r="AF25" s="11"/>
      <c r="AG25" s="11"/>
      <c r="AH25" s="11"/>
      <c r="AI25" s="9">
        <v>2.2400000000000002</v>
      </c>
      <c r="AJ25" s="10">
        <v>3.0000000000000001E-3</v>
      </c>
      <c r="AK25" s="3" t="s">
        <v>209</v>
      </c>
      <c r="AL25" s="12" t="s">
        <v>359</v>
      </c>
      <c r="AM25" s="3" t="s">
        <v>211</v>
      </c>
      <c r="AN25" s="13">
        <v>1996</v>
      </c>
      <c r="AO25" s="8">
        <v>3200.5</v>
      </c>
      <c r="AP25" s="9">
        <v>6.49</v>
      </c>
      <c r="AQ25" s="8">
        <v>-186.1</v>
      </c>
      <c r="AR25" s="8">
        <v>-192.1</v>
      </c>
      <c r="AS25" s="8">
        <v>-192.6</v>
      </c>
      <c r="AT25" s="8">
        <v>82.7</v>
      </c>
      <c r="AU25" s="8">
        <v>31.6</v>
      </c>
      <c r="AV25" s="8">
        <v>504.2</v>
      </c>
      <c r="AW25" s="14">
        <v>0</v>
      </c>
      <c r="AX25" s="8">
        <v>473.2</v>
      </c>
      <c r="AY25" s="8">
        <v>16.8</v>
      </c>
      <c r="AZ25" s="11"/>
      <c r="BA25" s="8">
        <v>54.5</v>
      </c>
      <c r="BB25" s="11"/>
      <c r="BC25" s="8">
        <v>144.1</v>
      </c>
      <c r="BD25" s="8">
        <v>128.80000000000001</v>
      </c>
      <c r="BE25" s="8">
        <v>116.8</v>
      </c>
      <c r="BF25" s="8">
        <v>93.4</v>
      </c>
      <c r="BG25" s="8">
        <v>79.2</v>
      </c>
      <c r="BH25" s="8">
        <v>67.5</v>
      </c>
      <c r="BI25" s="9">
        <v>1.49</v>
      </c>
      <c r="BJ25" s="8">
        <v>-192.1</v>
      </c>
      <c r="BK25" s="10">
        <v>-0.2</v>
      </c>
      <c r="BL25" s="10">
        <v>0.46300000000000002</v>
      </c>
      <c r="BM25" s="11"/>
      <c r="BN25" s="8">
        <v>-192.1</v>
      </c>
      <c r="BO25" s="10">
        <v>0.54</v>
      </c>
      <c r="BP25" s="11"/>
      <c r="BQ25" s="9">
        <v>-5.89</v>
      </c>
      <c r="BR25" s="9">
        <v>-5.89</v>
      </c>
      <c r="BS25" s="9">
        <v>-3.67</v>
      </c>
      <c r="BT25" s="9">
        <v>-5.89</v>
      </c>
      <c r="BU25" s="9">
        <v>-5.89</v>
      </c>
      <c r="BV25" s="11"/>
      <c r="BW25" s="10">
        <v>0.98599999999999999</v>
      </c>
      <c r="BX25" s="11"/>
      <c r="BY25" s="9">
        <v>3.6</v>
      </c>
      <c r="BZ25" s="8">
        <v>40.9</v>
      </c>
      <c r="CA25" s="9">
        <v>9.2899999999999991</v>
      </c>
      <c r="CB25" s="9">
        <v>8.5399999999999991</v>
      </c>
      <c r="CC25" s="9">
        <v>2.63</v>
      </c>
      <c r="CD25" s="11"/>
      <c r="CE25" s="10">
        <v>0.90800000000000003</v>
      </c>
      <c r="CF25" s="11"/>
      <c r="CG25" s="11"/>
      <c r="CH25" s="11"/>
      <c r="CI25" s="11"/>
      <c r="CJ25" s="8">
        <v>-51.5</v>
      </c>
      <c r="CK25" s="10">
        <v>4.9000000000000002E-2</v>
      </c>
      <c r="CL25" s="9">
        <v>2.19</v>
      </c>
      <c r="CM25" s="9">
        <v>2.19</v>
      </c>
      <c r="CN25" s="9">
        <v>2.19</v>
      </c>
      <c r="CO25" s="9">
        <v>2.2200000000000002</v>
      </c>
      <c r="CP25" s="9">
        <v>2.16</v>
      </c>
      <c r="CQ25" s="9">
        <v>-8.39</v>
      </c>
      <c r="CR25" s="11"/>
      <c r="CS25" s="11"/>
      <c r="CT25" s="11"/>
      <c r="CU25" s="8">
        <v>215.5</v>
      </c>
      <c r="CV25" s="10">
        <v>-0.17299999999999999</v>
      </c>
      <c r="CW25" s="11"/>
      <c r="CX25" s="8">
        <v>-27.9</v>
      </c>
      <c r="CY25" s="11"/>
      <c r="CZ25" s="11"/>
      <c r="DA25" s="10">
        <v>3.2000000000000001E-2</v>
      </c>
      <c r="DB25" s="11"/>
      <c r="DC25" s="10">
        <v>0.38700000000000001</v>
      </c>
      <c r="DD25" s="11"/>
      <c r="DE25" s="8">
        <v>282</v>
      </c>
      <c r="DF25" s="8">
        <v>473.2</v>
      </c>
      <c r="DG25" s="9">
        <v>98.69</v>
      </c>
      <c r="DH25" s="9">
        <v>2.1</v>
      </c>
      <c r="DI25" s="3" t="s">
        <v>212</v>
      </c>
      <c r="DJ25" s="9">
        <v>6.49</v>
      </c>
      <c r="DK25" s="8">
        <v>-186.1</v>
      </c>
      <c r="DL25" s="8">
        <v>-192.6</v>
      </c>
      <c r="DM25" s="9">
        <v>7.97</v>
      </c>
      <c r="DN25" s="8">
        <v>-270.60000000000002</v>
      </c>
      <c r="DO25" s="9">
        <v>11.11</v>
      </c>
      <c r="DP25" s="4" t="s">
        <v>360</v>
      </c>
      <c r="DQ25" s="8">
        <v>185.8</v>
      </c>
      <c r="DR25" s="3" t="s">
        <v>237</v>
      </c>
      <c r="DS25" s="11"/>
      <c r="DT25" s="9">
        <v>122.88</v>
      </c>
      <c r="DU25" s="8">
        <v>60.2</v>
      </c>
      <c r="DV25" s="8">
        <v>-136.1</v>
      </c>
      <c r="DW25" s="14">
        <v>0</v>
      </c>
      <c r="DX25" s="11"/>
      <c r="DY25" s="8">
        <v>62.1</v>
      </c>
      <c r="DZ25" s="9">
        <v>8.5399999999999991</v>
      </c>
      <c r="EA25" s="11"/>
      <c r="EB25" s="8">
        <v>430.2</v>
      </c>
      <c r="EC25" s="8">
        <v>62</v>
      </c>
      <c r="ED25" s="8">
        <v>65.599999999999994</v>
      </c>
      <c r="EE25" s="11"/>
      <c r="EF25" s="11"/>
      <c r="EG25" s="11"/>
      <c r="EH25" s="9">
        <v>7.57</v>
      </c>
      <c r="EI25" s="8">
        <v>282</v>
      </c>
      <c r="EJ25" s="8">
        <v>457.8</v>
      </c>
      <c r="EK25" s="8">
        <v>416.7</v>
      </c>
      <c r="EL25" s="9">
        <v>2.4300000000000002</v>
      </c>
      <c r="EM25" s="8">
        <v>11.1</v>
      </c>
      <c r="EN25" s="10">
        <v>0.372</v>
      </c>
      <c r="EO25" s="9">
        <v>2.1</v>
      </c>
      <c r="EP25" s="9">
        <v>3.26</v>
      </c>
      <c r="EQ25" s="9">
        <v>53.62</v>
      </c>
      <c r="ER25" s="11">
        <v>1</v>
      </c>
      <c r="ES25" s="11"/>
      <c r="ET25" s="12"/>
      <c r="EU25" s="11"/>
      <c r="EV25" s="11"/>
      <c r="EW25" s="11"/>
      <c r="EX25" s="11"/>
      <c r="EY25" s="11"/>
      <c r="EZ25" s="8">
        <v>-10.3</v>
      </c>
      <c r="FA25" s="8">
        <v>-13.1</v>
      </c>
      <c r="FB25" s="8">
        <v>-23.9</v>
      </c>
      <c r="FC25" s="8">
        <v>-43</v>
      </c>
      <c r="FD25" s="8">
        <v>-95.9</v>
      </c>
      <c r="FE25" s="11"/>
      <c r="FF25" s="11"/>
      <c r="FG25" s="11"/>
      <c r="FH25" s="11"/>
      <c r="FI25" s="11"/>
      <c r="FJ25" s="8">
        <v>-11.4</v>
      </c>
      <c r="FK25" s="8">
        <v>-10.8</v>
      </c>
      <c r="FL25" s="8">
        <v>-25.3</v>
      </c>
      <c r="FM25" s="8">
        <v>-42.9</v>
      </c>
      <c r="FN25" s="8">
        <v>-95.5</v>
      </c>
      <c r="FO25" s="3"/>
      <c r="FP25" s="3"/>
      <c r="FQ25" s="9">
        <v>6.49</v>
      </c>
      <c r="FR25" s="12" t="s">
        <v>361</v>
      </c>
    </row>
    <row r="26" spans="1:174" x14ac:dyDescent="0.15">
      <c r="A26" s="4" t="s">
        <v>362</v>
      </c>
      <c r="B26" s="4" t="s">
        <v>363</v>
      </c>
      <c r="C26" s="3" t="s">
        <v>206</v>
      </c>
      <c r="D26" s="3" t="s">
        <v>207</v>
      </c>
      <c r="E26" s="3" t="s">
        <v>208</v>
      </c>
      <c r="F26" s="8">
        <v>3595.3</v>
      </c>
      <c r="G26" s="9">
        <v>62.19</v>
      </c>
      <c r="H26" s="10">
        <v>1E-3</v>
      </c>
      <c r="I26" s="10">
        <v>1.4999999999999999E-2</v>
      </c>
      <c r="J26" s="11"/>
      <c r="K26" s="10">
        <v>0.22600000000000001</v>
      </c>
      <c r="L26" s="10">
        <v>0.98199999999999998</v>
      </c>
      <c r="M26" s="11"/>
      <c r="N26" s="8">
        <v>37.200000000000003</v>
      </c>
      <c r="O26" s="10">
        <v>0.625</v>
      </c>
      <c r="P26" s="11"/>
      <c r="Q26" s="11"/>
      <c r="R26" s="11"/>
      <c r="S26" s="9">
        <v>-2.89</v>
      </c>
      <c r="T26" s="11"/>
      <c r="U26" s="11"/>
      <c r="V26" s="11"/>
      <c r="W26" s="11"/>
      <c r="X26" s="11"/>
      <c r="Y26" s="11"/>
      <c r="Z26" s="11"/>
      <c r="AA26" s="11"/>
      <c r="AB26" s="11"/>
      <c r="AC26" s="11"/>
      <c r="AD26" s="11"/>
      <c r="AE26" s="8">
        <v>44.1</v>
      </c>
      <c r="AF26" s="11"/>
      <c r="AG26" s="11"/>
      <c r="AH26" s="9">
        <v>14.09</v>
      </c>
      <c r="AI26" s="9">
        <v>4.7300000000000004</v>
      </c>
      <c r="AJ26" s="10">
        <v>0.92500000000000004</v>
      </c>
      <c r="AK26" s="3" t="s">
        <v>209</v>
      </c>
      <c r="AL26" s="12" t="s">
        <v>364</v>
      </c>
      <c r="AM26" s="3" t="s">
        <v>211</v>
      </c>
      <c r="AN26" s="13">
        <v>2007</v>
      </c>
      <c r="AO26" s="8">
        <v>3253.2</v>
      </c>
      <c r="AP26" s="8">
        <v>65.400000000000006</v>
      </c>
      <c r="AQ26" s="8">
        <v>-52.8</v>
      </c>
      <c r="AR26" s="8">
        <v>-54.1</v>
      </c>
      <c r="AS26" s="8">
        <v>-53.5</v>
      </c>
      <c r="AT26" s="8">
        <v>14</v>
      </c>
      <c r="AU26" s="9">
        <v>6.39</v>
      </c>
      <c r="AV26" s="8">
        <v>491.9</v>
      </c>
      <c r="AW26" s="14">
        <v>0</v>
      </c>
      <c r="AX26" s="8">
        <v>424.4</v>
      </c>
      <c r="AY26" s="9">
        <v>2.2200000000000002</v>
      </c>
      <c r="AZ26" s="11"/>
      <c r="BA26" s="8">
        <v>19.100000000000001</v>
      </c>
      <c r="BB26" s="11"/>
      <c r="BC26" s="8">
        <v>100.4</v>
      </c>
      <c r="BD26" s="8">
        <v>80.8</v>
      </c>
      <c r="BE26" s="8">
        <v>70.099999999999994</v>
      </c>
      <c r="BF26" s="8">
        <v>60.4</v>
      </c>
      <c r="BG26" s="8">
        <v>54.5</v>
      </c>
      <c r="BH26" s="8">
        <v>50.4</v>
      </c>
      <c r="BI26" s="11"/>
      <c r="BJ26" s="8">
        <v>-54.1</v>
      </c>
      <c r="BK26" s="11"/>
      <c r="BL26" s="10">
        <v>0.20300000000000001</v>
      </c>
      <c r="BM26" s="11"/>
      <c r="BN26" s="8">
        <v>-53.9</v>
      </c>
      <c r="BO26" s="10">
        <v>-0.42599999999999999</v>
      </c>
      <c r="BP26" s="11"/>
      <c r="BQ26" s="9">
        <v>-1.59</v>
      </c>
      <c r="BR26" s="9">
        <v>-1.59</v>
      </c>
      <c r="BS26" s="9">
        <v>-1</v>
      </c>
      <c r="BT26" s="9">
        <v>-1.59</v>
      </c>
      <c r="BU26" s="9">
        <v>-1.59</v>
      </c>
      <c r="BV26" s="11"/>
      <c r="BW26" s="9">
        <v>6.49</v>
      </c>
      <c r="BX26" s="11"/>
      <c r="BY26" s="11"/>
      <c r="BZ26" s="8">
        <v>11.9</v>
      </c>
      <c r="CA26" s="9">
        <v>5.56</v>
      </c>
      <c r="CB26" s="11"/>
      <c r="CC26" s="8">
        <v>11.1</v>
      </c>
      <c r="CD26" s="11"/>
      <c r="CE26" s="10">
        <v>0.316</v>
      </c>
      <c r="CF26" s="11"/>
      <c r="CG26" s="11"/>
      <c r="CH26" s="11"/>
      <c r="CI26" s="11"/>
      <c r="CJ26" s="8">
        <v>155.80000000000001</v>
      </c>
      <c r="CK26" s="8">
        <v>17.7</v>
      </c>
      <c r="CL26" s="9">
        <v>7.17</v>
      </c>
      <c r="CM26" s="9">
        <v>7</v>
      </c>
      <c r="CN26" s="9">
        <v>6.84</v>
      </c>
      <c r="CO26" s="9">
        <v>6.69</v>
      </c>
      <c r="CP26" s="9">
        <v>4.99</v>
      </c>
      <c r="CQ26" s="9">
        <v>-9.66</v>
      </c>
      <c r="CR26" s="11"/>
      <c r="CS26" s="11"/>
      <c r="CT26" s="11"/>
      <c r="CU26" s="8">
        <v>335.9</v>
      </c>
      <c r="CV26" s="11"/>
      <c r="CW26" s="11"/>
      <c r="CX26" s="8">
        <v>-331.1</v>
      </c>
      <c r="CY26" s="11"/>
      <c r="CZ26" s="11"/>
      <c r="DA26" s="9">
        <v>7.58</v>
      </c>
      <c r="DB26" s="11"/>
      <c r="DC26" s="9">
        <v>-6.02</v>
      </c>
      <c r="DD26" s="11"/>
      <c r="DE26" s="8">
        <v>128</v>
      </c>
      <c r="DF26" s="8">
        <v>424.4</v>
      </c>
      <c r="DG26" s="9">
        <v>96.6</v>
      </c>
      <c r="DH26" s="9">
        <v>3.7</v>
      </c>
      <c r="DI26" s="3" t="s">
        <v>212</v>
      </c>
      <c r="DJ26" s="8">
        <v>65.400000000000006</v>
      </c>
      <c r="DK26" s="8">
        <v>-52.8</v>
      </c>
      <c r="DL26" s="8">
        <v>-53.5</v>
      </c>
      <c r="DM26" s="8">
        <v>80</v>
      </c>
      <c r="DN26" s="8">
        <v>-51.2</v>
      </c>
      <c r="DO26" s="9">
        <v>21.05</v>
      </c>
      <c r="DP26" s="4" t="s">
        <v>365</v>
      </c>
      <c r="DQ26" s="8">
        <v>-11.3</v>
      </c>
      <c r="DR26" s="3" t="s">
        <v>258</v>
      </c>
      <c r="DS26" s="11"/>
      <c r="DT26" s="9">
        <v>138.85</v>
      </c>
      <c r="DU26" s="8">
        <v>31.4</v>
      </c>
      <c r="DV26" s="8">
        <v>-35</v>
      </c>
      <c r="DW26" s="14">
        <v>0</v>
      </c>
      <c r="DX26" s="11"/>
      <c r="DY26" s="8">
        <v>71.599999999999994</v>
      </c>
      <c r="DZ26" s="11"/>
      <c r="EA26" s="11"/>
      <c r="EB26" s="8">
        <v>131.5</v>
      </c>
      <c r="EC26" s="8">
        <v>54.8</v>
      </c>
      <c r="ED26" s="8">
        <v>67.7</v>
      </c>
      <c r="EE26" s="11"/>
      <c r="EF26" s="11"/>
      <c r="EG26" s="11"/>
      <c r="EH26" s="9">
        <v>5.44</v>
      </c>
      <c r="EI26" s="8">
        <v>128</v>
      </c>
      <c r="EJ26" s="8">
        <v>359.5</v>
      </c>
      <c r="EK26" s="8">
        <v>169.7</v>
      </c>
      <c r="EL26" s="9">
        <v>3.68</v>
      </c>
      <c r="EM26" s="9">
        <v>6.59</v>
      </c>
      <c r="EN26" s="8">
        <v>26.7</v>
      </c>
      <c r="EO26" s="9">
        <v>3.7</v>
      </c>
      <c r="EP26" s="9">
        <v>3.81</v>
      </c>
      <c r="EQ26" s="9">
        <v>17.190000000000001</v>
      </c>
      <c r="ER26" s="11">
        <v>3</v>
      </c>
      <c r="ES26" s="8">
        <v>65.400000000000006</v>
      </c>
      <c r="ET26" s="12" t="s">
        <v>366</v>
      </c>
      <c r="EU26" s="11"/>
      <c r="EV26" s="11"/>
      <c r="EW26" s="11"/>
      <c r="EX26" s="11"/>
      <c r="EY26" s="11"/>
      <c r="EZ26" s="11"/>
      <c r="FA26" s="11"/>
      <c r="FB26" s="8">
        <v>-16.600000000000001</v>
      </c>
      <c r="FC26" s="8">
        <v>-23</v>
      </c>
      <c r="FD26" s="8">
        <v>-38.9</v>
      </c>
      <c r="FE26" s="11"/>
      <c r="FF26" s="11"/>
      <c r="FG26" s="11"/>
      <c r="FH26" s="11"/>
      <c r="FI26" s="11"/>
      <c r="FJ26" s="11"/>
      <c r="FK26" s="11"/>
      <c r="FL26" s="8">
        <v>-23.7</v>
      </c>
      <c r="FM26" s="8">
        <v>-20.100000000000001</v>
      </c>
      <c r="FN26" s="8">
        <v>-39.4</v>
      </c>
      <c r="FO26" s="3"/>
      <c r="FP26" s="3"/>
      <c r="FQ26" s="8">
        <v>65.400000000000006</v>
      </c>
      <c r="FR26" s="12" t="s">
        <v>367</v>
      </c>
    </row>
    <row r="27" spans="1:174" x14ac:dyDescent="0.15">
      <c r="A27" s="4" t="s">
        <v>368</v>
      </c>
      <c r="B27" s="4" t="s">
        <v>369</v>
      </c>
      <c r="C27" s="3" t="s">
        <v>206</v>
      </c>
      <c r="D27" s="3" t="s">
        <v>207</v>
      </c>
      <c r="E27" s="3" t="s">
        <v>208</v>
      </c>
      <c r="F27" s="8">
        <v>3234.6</v>
      </c>
      <c r="G27" s="9">
        <v>84.23</v>
      </c>
      <c r="H27" s="10">
        <v>1.0999999999999999E-2</v>
      </c>
      <c r="I27" s="10">
        <v>2E-3</v>
      </c>
      <c r="J27" s="10">
        <v>6.0000000000000001E-3</v>
      </c>
      <c r="K27" s="10">
        <v>0.40600000000000003</v>
      </c>
      <c r="L27" s="10">
        <v>0.35499999999999998</v>
      </c>
      <c r="M27" s="10">
        <v>-0.36799999999999999</v>
      </c>
      <c r="N27" s="8">
        <v>83.4</v>
      </c>
      <c r="O27" s="10">
        <v>0.78700000000000003</v>
      </c>
      <c r="P27" s="11"/>
      <c r="Q27" s="8">
        <v>38</v>
      </c>
      <c r="R27" s="11"/>
      <c r="S27" s="9">
        <v>-1.03</v>
      </c>
      <c r="T27" s="11"/>
      <c r="U27" s="11"/>
      <c r="V27" s="11"/>
      <c r="W27" s="11"/>
      <c r="X27" s="11"/>
      <c r="Y27" s="11"/>
      <c r="Z27" s="11"/>
      <c r="AA27" s="11"/>
      <c r="AB27" s="11"/>
      <c r="AC27" s="11"/>
      <c r="AD27" s="11"/>
      <c r="AE27" s="11"/>
      <c r="AF27" s="11"/>
      <c r="AG27" s="11"/>
      <c r="AH27" s="11"/>
      <c r="AI27" s="9">
        <v>1.05</v>
      </c>
      <c r="AJ27" s="10">
        <v>0.22600000000000001</v>
      </c>
      <c r="AK27" s="3" t="s">
        <v>209</v>
      </c>
      <c r="AL27" s="12" t="s">
        <v>370</v>
      </c>
      <c r="AM27" s="3" t="s">
        <v>211</v>
      </c>
      <c r="AN27" s="13">
        <v>1992</v>
      </c>
      <c r="AO27" s="8">
        <v>3040.8</v>
      </c>
      <c r="AP27" s="14">
        <v>0</v>
      </c>
      <c r="AQ27" s="8">
        <v>-63.6</v>
      </c>
      <c r="AR27" s="8">
        <v>-64.400000000000006</v>
      </c>
      <c r="AS27" s="8">
        <v>-60.5</v>
      </c>
      <c r="AT27" s="8">
        <v>31</v>
      </c>
      <c r="AU27" s="9">
        <v>2.5099999999999998</v>
      </c>
      <c r="AV27" s="8">
        <v>243</v>
      </c>
      <c r="AW27" s="14">
        <v>0</v>
      </c>
      <c r="AX27" s="8">
        <v>208.7</v>
      </c>
      <c r="AY27" s="9">
        <v>1.61</v>
      </c>
      <c r="AZ27" s="11"/>
      <c r="BA27" s="8">
        <v>18</v>
      </c>
      <c r="BB27" s="11"/>
      <c r="BC27" s="8">
        <v>46.4</v>
      </c>
      <c r="BD27" s="8">
        <v>39.799999999999997</v>
      </c>
      <c r="BE27" s="8">
        <v>37.1</v>
      </c>
      <c r="BF27" s="8">
        <v>37.5</v>
      </c>
      <c r="BG27" s="8">
        <v>39.200000000000003</v>
      </c>
      <c r="BH27" s="8">
        <v>39.4</v>
      </c>
      <c r="BI27" s="11"/>
      <c r="BJ27" s="8">
        <v>-64.400000000000006</v>
      </c>
      <c r="BK27" s="11"/>
      <c r="BL27" s="10">
        <v>0.629</v>
      </c>
      <c r="BM27" s="11"/>
      <c r="BN27" s="8">
        <v>-60.5</v>
      </c>
      <c r="BO27" s="11"/>
      <c r="BP27" s="11"/>
      <c r="BQ27" s="10">
        <v>-0.81200000000000006</v>
      </c>
      <c r="BR27" s="10">
        <v>-0.81200000000000006</v>
      </c>
      <c r="BS27" s="10">
        <v>-0.53400000000000003</v>
      </c>
      <c r="BT27" s="10">
        <v>-0.81200000000000006</v>
      </c>
      <c r="BU27" s="10">
        <v>-0.81200000000000006</v>
      </c>
      <c r="BV27" s="11"/>
      <c r="BW27" s="11"/>
      <c r="BX27" s="11"/>
      <c r="BY27" s="9">
        <v>4.3899999999999997</v>
      </c>
      <c r="BZ27" s="8">
        <v>31.3</v>
      </c>
      <c r="CA27" s="8">
        <v>28.7</v>
      </c>
      <c r="CB27" s="11"/>
      <c r="CC27" s="10">
        <v>0.246</v>
      </c>
      <c r="CD27" s="11"/>
      <c r="CE27" s="10">
        <v>0.58599999999999997</v>
      </c>
      <c r="CF27" s="11"/>
      <c r="CG27" s="11"/>
      <c r="CH27" s="11"/>
      <c r="CI27" s="11"/>
      <c r="CJ27" s="11"/>
      <c r="CK27" s="11"/>
      <c r="CL27" s="9">
        <v>8.31</v>
      </c>
      <c r="CM27" s="9">
        <v>8.07</v>
      </c>
      <c r="CN27" s="9">
        <v>7.83</v>
      </c>
      <c r="CO27" s="9">
        <v>7.61</v>
      </c>
      <c r="CP27" s="9">
        <v>7.39</v>
      </c>
      <c r="CQ27" s="9">
        <v>-2.29</v>
      </c>
      <c r="CR27" s="11"/>
      <c r="CS27" s="11"/>
      <c r="CT27" s="11"/>
      <c r="CU27" s="8">
        <v>138.69999999999999</v>
      </c>
      <c r="CV27" s="11"/>
      <c r="CW27" s="11"/>
      <c r="CX27" s="8">
        <v>-103.8</v>
      </c>
      <c r="CY27" s="11"/>
      <c r="CZ27" s="11"/>
      <c r="DA27" s="9">
        <v>3.7</v>
      </c>
      <c r="DB27" s="11"/>
      <c r="DC27" s="9">
        <v>-1.67</v>
      </c>
      <c r="DD27" s="11"/>
      <c r="DE27" s="8">
        <v>94</v>
      </c>
      <c r="DF27" s="8">
        <v>208.7</v>
      </c>
      <c r="DG27" s="9">
        <v>38.78</v>
      </c>
      <c r="DH27" s="9">
        <v>5.9</v>
      </c>
      <c r="DI27" s="3" t="s">
        <v>212</v>
      </c>
      <c r="DJ27" s="11"/>
      <c r="DK27" s="8">
        <v>-63.6</v>
      </c>
      <c r="DL27" s="8">
        <v>-60.5</v>
      </c>
      <c r="DM27" s="8">
        <v>30.4</v>
      </c>
      <c r="DN27" s="8">
        <v>-89</v>
      </c>
      <c r="DO27" s="9">
        <v>12.5</v>
      </c>
      <c r="DP27" s="4" t="s">
        <v>371</v>
      </c>
      <c r="DQ27" s="11"/>
      <c r="DR27" s="3" t="s">
        <v>372</v>
      </c>
      <c r="DS27" s="11"/>
      <c r="DT27" s="9">
        <v>45.36</v>
      </c>
      <c r="DU27" s="8">
        <v>12.2</v>
      </c>
      <c r="DV27" s="8">
        <v>-14.4</v>
      </c>
      <c r="DW27" s="14">
        <v>0</v>
      </c>
      <c r="DX27" s="11"/>
      <c r="DY27" s="8">
        <v>44.8</v>
      </c>
      <c r="DZ27" s="11"/>
      <c r="EA27" s="11"/>
      <c r="EB27" s="8">
        <v>120.4</v>
      </c>
      <c r="EC27" s="8">
        <v>41</v>
      </c>
      <c r="ED27" s="8">
        <v>91.8</v>
      </c>
      <c r="EE27" s="11"/>
      <c r="EF27" s="11"/>
      <c r="EG27" s="11"/>
      <c r="EH27" s="8">
        <v>38.1</v>
      </c>
      <c r="EI27" s="8">
        <v>94</v>
      </c>
      <c r="EJ27" s="8">
        <v>198.2</v>
      </c>
      <c r="EK27" s="8">
        <v>148.5</v>
      </c>
      <c r="EL27" s="10">
        <v>0.10100000000000001</v>
      </c>
      <c r="EM27" s="9">
        <v>7.96</v>
      </c>
      <c r="EN27" s="9">
        <v>3.64</v>
      </c>
      <c r="EO27" s="9">
        <v>5.9</v>
      </c>
      <c r="EP27" s="9">
        <v>5.75</v>
      </c>
      <c r="EQ27" s="9">
        <v>9.31</v>
      </c>
      <c r="ER27" s="11">
        <v>3</v>
      </c>
      <c r="ES27" s="11"/>
      <c r="ET27" s="12"/>
      <c r="EU27" s="8">
        <v>-52.3</v>
      </c>
      <c r="EV27" s="8">
        <v>-25.1</v>
      </c>
      <c r="EW27" s="8">
        <v>-103.8</v>
      </c>
      <c r="EX27" s="8">
        <v>-111.3</v>
      </c>
      <c r="EY27" s="8">
        <v>-69.5</v>
      </c>
      <c r="EZ27" s="8">
        <v>-45.1</v>
      </c>
      <c r="FA27" s="8">
        <v>-10.9</v>
      </c>
      <c r="FB27" s="8">
        <v>34</v>
      </c>
      <c r="FC27" s="9">
        <v>2.54</v>
      </c>
      <c r="FD27" s="8">
        <v>-49.7</v>
      </c>
      <c r="FE27" s="8">
        <v>-45.8</v>
      </c>
      <c r="FF27" s="8">
        <v>-22.2</v>
      </c>
      <c r="FG27" s="8">
        <v>-107.2</v>
      </c>
      <c r="FH27" s="8">
        <v>-207.3</v>
      </c>
      <c r="FI27" s="8">
        <v>-88.6</v>
      </c>
      <c r="FJ27" s="8">
        <v>-51</v>
      </c>
      <c r="FK27" s="9">
        <v>-7.97</v>
      </c>
      <c r="FL27" s="8">
        <v>37.6</v>
      </c>
      <c r="FM27" s="9">
        <v>5.03</v>
      </c>
      <c r="FN27" s="8">
        <v>-46.1</v>
      </c>
      <c r="FO27" s="3"/>
      <c r="FP27" s="3"/>
      <c r="FQ27" s="11"/>
      <c r="FR27" s="12"/>
    </row>
    <row r="28" spans="1:174" x14ac:dyDescent="0.15">
      <c r="A28" s="4" t="s">
        <v>373</v>
      </c>
      <c r="B28" s="4" t="s">
        <v>374</v>
      </c>
      <c r="C28" s="3" t="s">
        <v>206</v>
      </c>
      <c r="D28" s="3" t="s">
        <v>207</v>
      </c>
      <c r="E28" s="3" t="s">
        <v>208</v>
      </c>
      <c r="F28" s="8">
        <v>3201.5</v>
      </c>
      <c r="G28" s="9">
        <v>76.92</v>
      </c>
      <c r="H28" s="10">
        <v>8.3000000000000004E-2</v>
      </c>
      <c r="I28" s="10">
        <v>7.8E-2</v>
      </c>
      <c r="J28" s="10">
        <v>0.16</v>
      </c>
      <c r="K28" s="9">
        <v>1.03</v>
      </c>
      <c r="L28" s="9">
        <v>1.69</v>
      </c>
      <c r="M28" s="9">
        <v>2.97</v>
      </c>
      <c r="N28" s="8">
        <v>100.2</v>
      </c>
      <c r="O28" s="9">
        <v>1.52</v>
      </c>
      <c r="P28" s="11"/>
      <c r="Q28" s="11"/>
      <c r="R28" s="11"/>
      <c r="S28" s="10">
        <v>-0.96799999999999997</v>
      </c>
      <c r="T28" s="11"/>
      <c r="U28" s="11"/>
      <c r="V28" s="11"/>
      <c r="W28" s="8">
        <v>-30.6</v>
      </c>
      <c r="X28" s="11"/>
      <c r="Y28" s="11"/>
      <c r="Z28" s="11"/>
      <c r="AA28" s="8">
        <v>-54.9</v>
      </c>
      <c r="AB28" s="11"/>
      <c r="AC28" s="11"/>
      <c r="AD28" s="11"/>
      <c r="AE28" s="8">
        <v>-61.3</v>
      </c>
      <c r="AF28" s="11"/>
      <c r="AG28" s="11"/>
      <c r="AH28" s="11"/>
      <c r="AI28" s="10">
        <v>0.25</v>
      </c>
      <c r="AJ28" s="11"/>
      <c r="AK28" s="3" t="s">
        <v>209</v>
      </c>
      <c r="AL28" s="12" t="s">
        <v>375</v>
      </c>
      <c r="AM28" s="3" t="s">
        <v>211</v>
      </c>
      <c r="AN28" s="13">
        <v>1993</v>
      </c>
      <c r="AO28" s="8">
        <v>2879</v>
      </c>
      <c r="AP28" s="10">
        <v>0.12</v>
      </c>
      <c r="AQ28" s="8">
        <v>-93</v>
      </c>
      <c r="AR28" s="8">
        <v>-93.2</v>
      </c>
      <c r="AS28" s="8">
        <v>-92.5</v>
      </c>
      <c r="AT28" s="8">
        <v>61.9</v>
      </c>
      <c r="AU28" s="10">
        <v>0.55300000000000005</v>
      </c>
      <c r="AV28" s="8">
        <v>325.5</v>
      </c>
      <c r="AW28" s="14">
        <v>0</v>
      </c>
      <c r="AX28" s="8">
        <v>309.5</v>
      </c>
      <c r="AY28" s="10">
        <v>0.18</v>
      </c>
      <c r="AZ28" s="11"/>
      <c r="BA28" s="8">
        <v>32.700000000000003</v>
      </c>
      <c r="BB28" s="11"/>
      <c r="BC28" s="8">
        <v>60.6</v>
      </c>
      <c r="BD28" s="8">
        <v>50.3</v>
      </c>
      <c r="BE28" s="8">
        <v>40.6</v>
      </c>
      <c r="BF28" s="8">
        <v>34</v>
      </c>
      <c r="BG28" s="8">
        <v>26.7</v>
      </c>
      <c r="BH28" s="8">
        <v>23.7</v>
      </c>
      <c r="BI28" s="11"/>
      <c r="BJ28" s="8">
        <v>-93.2</v>
      </c>
      <c r="BK28" s="11"/>
      <c r="BL28" s="10">
        <v>0.755</v>
      </c>
      <c r="BM28" s="11"/>
      <c r="BN28" s="8">
        <v>-92.5</v>
      </c>
      <c r="BO28" s="11"/>
      <c r="BP28" s="11"/>
      <c r="BQ28" s="10">
        <v>-0.95099999999999996</v>
      </c>
      <c r="BR28" s="10">
        <v>-0.95099999999999996</v>
      </c>
      <c r="BS28" s="10">
        <v>-0.59399999999999997</v>
      </c>
      <c r="BT28" s="10">
        <v>-0.95099999999999996</v>
      </c>
      <c r="BU28" s="10">
        <v>-0.95099999999999996</v>
      </c>
      <c r="BV28" s="11"/>
      <c r="BW28" s="11"/>
      <c r="BX28" s="11"/>
      <c r="BY28" s="11"/>
      <c r="BZ28" s="9">
        <v>2.69</v>
      </c>
      <c r="CA28" s="9">
        <v>2.14</v>
      </c>
      <c r="CB28" s="11"/>
      <c r="CC28" s="9">
        <v>2.02</v>
      </c>
      <c r="CD28" s="11"/>
      <c r="CE28" s="11"/>
      <c r="CF28" s="11"/>
      <c r="CG28" s="11"/>
      <c r="CH28" s="11"/>
      <c r="CI28" s="11"/>
      <c r="CJ28" s="8">
        <v>-89.5</v>
      </c>
      <c r="CK28" s="11"/>
      <c r="CL28" s="10">
        <v>0.26</v>
      </c>
      <c r="CM28" s="9">
        <v>1.51</v>
      </c>
      <c r="CN28" s="9">
        <v>1.46</v>
      </c>
      <c r="CO28" s="9">
        <v>2.02</v>
      </c>
      <c r="CP28" s="9">
        <v>2.12</v>
      </c>
      <c r="CQ28" s="9">
        <v>-9.2899999999999991</v>
      </c>
      <c r="CR28" s="11"/>
      <c r="CS28" s="11"/>
      <c r="CT28" s="11"/>
      <c r="CU28" s="8">
        <v>203.9</v>
      </c>
      <c r="CV28" s="11"/>
      <c r="CW28" s="11"/>
      <c r="CX28" s="8">
        <v>-87.1</v>
      </c>
      <c r="CY28" s="11"/>
      <c r="CZ28" s="11"/>
      <c r="DA28" s="9">
        <v>1.64</v>
      </c>
      <c r="DB28" s="11"/>
      <c r="DC28" s="11"/>
      <c r="DD28" s="11"/>
      <c r="DE28" s="8">
        <v>97</v>
      </c>
      <c r="DF28" s="8">
        <v>309.5</v>
      </c>
      <c r="DG28" s="9">
        <v>31.96</v>
      </c>
      <c r="DH28" s="9">
        <v>1.2</v>
      </c>
      <c r="DI28" s="3" t="s">
        <v>212</v>
      </c>
      <c r="DJ28" s="10">
        <v>0.12</v>
      </c>
      <c r="DK28" s="8">
        <v>-93</v>
      </c>
      <c r="DL28" s="8">
        <v>-92.5</v>
      </c>
      <c r="DM28" s="9">
        <v>6.6</v>
      </c>
      <c r="DN28" s="8">
        <v>-129.6</v>
      </c>
      <c r="DO28" s="14">
        <v>0</v>
      </c>
      <c r="DP28" s="4" t="s">
        <v>376</v>
      </c>
      <c r="DQ28" s="8">
        <v>2521.3000000000002</v>
      </c>
      <c r="DR28" s="3" t="s">
        <v>343</v>
      </c>
      <c r="DS28" s="11"/>
      <c r="DT28" s="9">
        <v>46.48</v>
      </c>
      <c r="DU28" s="8">
        <v>15.6</v>
      </c>
      <c r="DV28" s="8">
        <v>-60.5</v>
      </c>
      <c r="DW28" s="14">
        <v>0</v>
      </c>
      <c r="DX28" s="11"/>
      <c r="DY28" s="8">
        <v>11.7</v>
      </c>
      <c r="DZ28" s="11"/>
      <c r="EA28" s="11"/>
      <c r="EB28" s="8">
        <v>182.1</v>
      </c>
      <c r="EC28" s="8">
        <v>69.5</v>
      </c>
      <c r="ED28" s="8">
        <v>79.3</v>
      </c>
      <c r="EE28" s="11"/>
      <c r="EF28" s="11"/>
      <c r="EG28" s="11"/>
      <c r="EH28" s="9">
        <v>2.29</v>
      </c>
      <c r="EI28" s="8">
        <v>97</v>
      </c>
      <c r="EJ28" s="8">
        <v>324.60000000000002</v>
      </c>
      <c r="EK28" s="8">
        <v>188.4</v>
      </c>
      <c r="EL28" s="10">
        <v>0.372</v>
      </c>
      <c r="EM28" s="9">
        <v>6.55</v>
      </c>
      <c r="EN28" s="10">
        <v>5.5E-2</v>
      </c>
      <c r="EO28" s="9">
        <v>1.2</v>
      </c>
      <c r="EP28" s="9">
        <v>7.93</v>
      </c>
      <c r="EQ28" s="9">
        <v>12.65</v>
      </c>
      <c r="ER28" s="11">
        <v>3</v>
      </c>
      <c r="ES28" s="10">
        <v>0.12</v>
      </c>
      <c r="ET28" s="12" t="s">
        <v>377</v>
      </c>
      <c r="EU28" s="8">
        <v>-26.1</v>
      </c>
      <c r="EV28" s="8">
        <v>-29.6</v>
      </c>
      <c r="EW28" s="8">
        <v>-52.6</v>
      </c>
      <c r="EX28" s="8">
        <v>-62.7</v>
      </c>
      <c r="EY28" s="8">
        <v>-64.8</v>
      </c>
      <c r="EZ28" s="8">
        <v>-44.6</v>
      </c>
      <c r="FA28" s="8">
        <v>15.1</v>
      </c>
      <c r="FB28" s="8">
        <v>-22.9</v>
      </c>
      <c r="FC28" s="8">
        <v>-20.9</v>
      </c>
      <c r="FD28" s="8">
        <v>-38.299999999999997</v>
      </c>
      <c r="FE28" s="8">
        <v>-25.9</v>
      </c>
      <c r="FF28" s="8">
        <v>-34.1</v>
      </c>
      <c r="FG28" s="8">
        <v>-45</v>
      </c>
      <c r="FH28" s="8">
        <v>-56.4</v>
      </c>
      <c r="FI28" s="8">
        <v>-64.2</v>
      </c>
      <c r="FJ28" s="8">
        <v>-45.1</v>
      </c>
      <c r="FK28" s="8">
        <v>15.1</v>
      </c>
      <c r="FL28" s="8">
        <v>-22.8</v>
      </c>
      <c r="FM28" s="8">
        <v>-20.8</v>
      </c>
      <c r="FN28" s="8">
        <v>-37.9</v>
      </c>
      <c r="FO28" s="3"/>
      <c r="FP28" s="3"/>
      <c r="FQ28" s="10">
        <v>0.12</v>
      </c>
      <c r="FR28" s="12" t="s">
        <v>378</v>
      </c>
    </row>
    <row r="29" spans="1:174" x14ac:dyDescent="0.15">
      <c r="A29" s="4" t="s">
        <v>379</v>
      </c>
      <c r="B29" s="4" t="s">
        <v>380</v>
      </c>
      <c r="C29" s="3" t="s">
        <v>206</v>
      </c>
      <c r="D29" s="3" t="s">
        <v>207</v>
      </c>
      <c r="E29" s="3" t="s">
        <v>208</v>
      </c>
      <c r="F29" s="8">
        <v>2631.2</v>
      </c>
      <c r="G29" s="9">
        <v>89.76</v>
      </c>
      <c r="H29" s="10">
        <v>2.4E-2</v>
      </c>
      <c r="I29" s="10">
        <v>2.5000000000000001E-2</v>
      </c>
      <c r="J29" s="10">
        <v>0.21099999999999999</v>
      </c>
      <c r="K29" s="9">
        <v>1.07</v>
      </c>
      <c r="L29" s="9">
        <v>1.1299999999999999</v>
      </c>
      <c r="M29" s="9">
        <v>2.75</v>
      </c>
      <c r="N29" s="8">
        <v>96.8</v>
      </c>
      <c r="O29" s="9">
        <v>2.46</v>
      </c>
      <c r="P29" s="11"/>
      <c r="Q29" s="11"/>
      <c r="R29" s="11"/>
      <c r="S29" s="9">
        <v>-1.53</v>
      </c>
      <c r="T29" s="11"/>
      <c r="U29" s="11"/>
      <c r="V29" s="11"/>
      <c r="W29" s="11"/>
      <c r="X29" s="11"/>
      <c r="Y29" s="11"/>
      <c r="Z29" s="11"/>
      <c r="AA29" s="8">
        <v>-25.1</v>
      </c>
      <c r="AB29" s="11"/>
      <c r="AC29" s="11"/>
      <c r="AD29" s="11"/>
      <c r="AE29" s="8">
        <v>-27.1</v>
      </c>
      <c r="AF29" s="11"/>
      <c r="AG29" s="11"/>
      <c r="AH29" s="11"/>
      <c r="AI29" s="10">
        <v>0.28299999999999997</v>
      </c>
      <c r="AJ29" s="10">
        <v>4.4999999999999998E-2</v>
      </c>
      <c r="AK29" s="3" t="s">
        <v>209</v>
      </c>
      <c r="AL29" s="12" t="s">
        <v>381</v>
      </c>
      <c r="AM29" s="3" t="s">
        <v>211</v>
      </c>
      <c r="AN29" s="11"/>
      <c r="AO29" s="8">
        <v>2430.1999999999998</v>
      </c>
      <c r="AP29" s="9">
        <v>3.59</v>
      </c>
      <c r="AQ29" s="8">
        <v>-116.5</v>
      </c>
      <c r="AR29" s="8">
        <v>-119.9</v>
      </c>
      <c r="AS29" s="8">
        <v>-118.1</v>
      </c>
      <c r="AT29" s="8">
        <v>28</v>
      </c>
      <c r="AU29" s="8">
        <v>10.5</v>
      </c>
      <c r="AV29" s="8">
        <v>248</v>
      </c>
      <c r="AW29" s="14">
        <v>0</v>
      </c>
      <c r="AX29" s="8">
        <v>211.7</v>
      </c>
      <c r="AY29" s="9">
        <v>1.93</v>
      </c>
      <c r="AZ29" s="11"/>
      <c r="BA29" s="8">
        <v>20.6</v>
      </c>
      <c r="BB29" s="11"/>
      <c r="BC29" s="8">
        <v>104.4</v>
      </c>
      <c r="BD29" s="8">
        <v>95.2</v>
      </c>
      <c r="BE29" s="8">
        <v>89.4</v>
      </c>
      <c r="BF29" s="8">
        <v>80.400000000000006</v>
      </c>
      <c r="BG29" s="8">
        <v>67.400000000000006</v>
      </c>
      <c r="BH29" s="8">
        <v>63.3</v>
      </c>
      <c r="BI29" s="9">
        <v>1.01</v>
      </c>
      <c r="BJ29" s="8">
        <v>-119.9</v>
      </c>
      <c r="BK29" s="11"/>
      <c r="BL29" s="9">
        <v>4.34</v>
      </c>
      <c r="BM29" s="11"/>
      <c r="BN29" s="8">
        <v>-118.1</v>
      </c>
      <c r="BO29" s="11"/>
      <c r="BP29" s="11"/>
      <c r="BQ29" s="9">
        <v>-1.32</v>
      </c>
      <c r="BR29" s="9">
        <v>-1.32</v>
      </c>
      <c r="BS29" s="10">
        <v>-0.80800000000000005</v>
      </c>
      <c r="BT29" s="9">
        <v>-1.32</v>
      </c>
      <c r="BU29" s="9">
        <v>-1.32</v>
      </c>
      <c r="BV29" s="11"/>
      <c r="BW29" s="10">
        <v>0.42699999999999999</v>
      </c>
      <c r="BX29" s="11"/>
      <c r="BY29" s="10">
        <v>0.3</v>
      </c>
      <c r="BZ29" s="8">
        <v>24.8</v>
      </c>
      <c r="CA29" s="8">
        <v>14.2</v>
      </c>
      <c r="CB29" s="9">
        <v>8.9700000000000006</v>
      </c>
      <c r="CC29" s="9">
        <v>2.6</v>
      </c>
      <c r="CD29" s="11"/>
      <c r="CE29" s="9">
        <v>2.59</v>
      </c>
      <c r="CF29" s="11"/>
      <c r="CG29" s="11"/>
      <c r="CH29" s="11"/>
      <c r="CI29" s="11"/>
      <c r="CJ29" s="8">
        <v>-12.8</v>
      </c>
      <c r="CK29" s="11"/>
      <c r="CL29" s="10">
        <v>0.36199999999999999</v>
      </c>
      <c r="CM29" s="10">
        <v>0.69</v>
      </c>
      <c r="CN29" s="9">
        <v>1.87</v>
      </c>
      <c r="CO29" s="9">
        <v>3.01</v>
      </c>
      <c r="CP29" s="9">
        <v>2.79</v>
      </c>
      <c r="CQ29" s="9">
        <v>-2.41</v>
      </c>
      <c r="CR29" s="11"/>
      <c r="CS29" s="11"/>
      <c r="CT29" s="11"/>
      <c r="CU29" s="9">
        <v>1.17</v>
      </c>
      <c r="CV29" s="11"/>
      <c r="CW29" s="11"/>
      <c r="CX29" s="8">
        <v>-39.1</v>
      </c>
      <c r="CY29" s="11"/>
      <c r="CZ29" s="11"/>
      <c r="DA29" s="9">
        <v>1.45</v>
      </c>
      <c r="DB29" s="11"/>
      <c r="DC29" s="10">
        <v>6.2E-2</v>
      </c>
      <c r="DD29" s="11"/>
      <c r="DE29" s="8">
        <v>157</v>
      </c>
      <c r="DF29" s="8">
        <v>211.7</v>
      </c>
      <c r="DG29" s="9">
        <v>27.17</v>
      </c>
      <c r="DH29" s="9">
        <v>2.7</v>
      </c>
      <c r="DI29" s="3" t="s">
        <v>212</v>
      </c>
      <c r="DJ29" s="9">
        <v>3.59</v>
      </c>
      <c r="DK29" s="8">
        <v>-116.5</v>
      </c>
      <c r="DL29" s="8">
        <v>-118.1</v>
      </c>
      <c r="DM29" s="9">
        <v>2.72</v>
      </c>
      <c r="DN29" s="8">
        <v>-137</v>
      </c>
      <c r="DO29" s="9">
        <v>7.69</v>
      </c>
      <c r="DP29" s="4" t="s">
        <v>382</v>
      </c>
      <c r="DQ29" s="8">
        <v>270.89999999999998</v>
      </c>
      <c r="DR29" s="3" t="s">
        <v>237</v>
      </c>
      <c r="DS29" s="11"/>
      <c r="DT29" s="9">
        <v>32.82</v>
      </c>
      <c r="DU29" s="8">
        <v>10.8</v>
      </c>
      <c r="DV29" s="8">
        <v>-98.3</v>
      </c>
      <c r="DW29" s="14">
        <v>0</v>
      </c>
      <c r="DX29" s="11"/>
      <c r="DY29" s="8">
        <v>169.4</v>
      </c>
      <c r="DZ29" s="9">
        <v>8.9700000000000006</v>
      </c>
      <c r="EA29" s="11"/>
      <c r="EB29" s="8">
        <v>319.8</v>
      </c>
      <c r="EC29" s="8">
        <v>61</v>
      </c>
      <c r="ED29" s="8">
        <v>99.7</v>
      </c>
      <c r="EE29" s="11"/>
      <c r="EF29" s="11"/>
      <c r="EG29" s="11"/>
      <c r="EH29" s="8">
        <v>10.7</v>
      </c>
      <c r="EI29" s="8">
        <v>157</v>
      </c>
      <c r="EJ29" s="8">
        <v>205</v>
      </c>
      <c r="EK29" s="8">
        <v>305.2</v>
      </c>
      <c r="EL29" s="9">
        <v>2.2400000000000002</v>
      </c>
      <c r="EM29" s="8">
        <v>17.2</v>
      </c>
      <c r="EN29" s="10">
        <v>0.92800000000000005</v>
      </c>
      <c r="EO29" s="9">
        <v>2.7</v>
      </c>
      <c r="EP29" s="9">
        <v>7.02</v>
      </c>
      <c r="EQ29" s="9">
        <v>9.34</v>
      </c>
      <c r="ER29" s="11">
        <v>1</v>
      </c>
      <c r="ES29" s="9">
        <v>3.59</v>
      </c>
      <c r="ET29" s="12" t="s">
        <v>383</v>
      </c>
      <c r="EU29" s="9">
        <v>-6.07</v>
      </c>
      <c r="EV29" s="9">
        <v>-8.92</v>
      </c>
      <c r="EW29" s="8">
        <v>-17.600000000000001</v>
      </c>
      <c r="EX29" s="8">
        <v>-15.5</v>
      </c>
      <c r="EY29" s="8">
        <v>-31.3</v>
      </c>
      <c r="EZ29" s="8">
        <v>-32.6</v>
      </c>
      <c r="FA29" s="8">
        <v>-37</v>
      </c>
      <c r="FB29" s="8">
        <v>-43.4</v>
      </c>
      <c r="FC29" s="8">
        <v>-58.1</v>
      </c>
      <c r="FD29" s="8">
        <v>-81.400000000000006</v>
      </c>
      <c r="FE29" s="9">
        <v>-6.07</v>
      </c>
      <c r="FF29" s="8">
        <v>-17.100000000000001</v>
      </c>
      <c r="FG29" s="8">
        <v>-17.8</v>
      </c>
      <c r="FH29" s="8">
        <v>-15.1</v>
      </c>
      <c r="FI29" s="8">
        <v>-47.5</v>
      </c>
      <c r="FJ29" s="8">
        <v>-36.5</v>
      </c>
      <c r="FK29" s="9">
        <v>-2.5299999999999998</v>
      </c>
      <c r="FL29" s="8">
        <v>-44.8</v>
      </c>
      <c r="FM29" s="8">
        <v>-59.1</v>
      </c>
      <c r="FN29" s="8">
        <v>-81.599999999999994</v>
      </c>
      <c r="FO29" s="3"/>
      <c r="FP29" s="3"/>
      <c r="FQ29" s="9">
        <v>3.59</v>
      </c>
      <c r="FR29" s="12" t="s">
        <v>384</v>
      </c>
    </row>
    <row r="30" spans="1:174" x14ac:dyDescent="0.15">
      <c r="A30" s="4" t="s">
        <v>385</v>
      </c>
      <c r="B30" s="4" t="s">
        <v>386</v>
      </c>
      <c r="C30" s="3" t="s">
        <v>206</v>
      </c>
      <c r="D30" s="3" t="s">
        <v>207</v>
      </c>
      <c r="E30" s="3" t="s">
        <v>208</v>
      </c>
      <c r="F30" s="8">
        <v>2543.1999999999998</v>
      </c>
      <c r="G30" s="9">
        <v>133.36000000000001</v>
      </c>
      <c r="H30" s="10">
        <v>8.0000000000000002E-3</v>
      </c>
      <c r="I30" s="10">
        <v>3.4000000000000002E-2</v>
      </c>
      <c r="J30" s="10">
        <v>5.8000000000000003E-2</v>
      </c>
      <c r="K30" s="10">
        <v>0.33700000000000002</v>
      </c>
      <c r="L30" s="10">
        <v>0.84599999999999997</v>
      </c>
      <c r="M30" s="10">
        <v>0.80900000000000005</v>
      </c>
      <c r="N30" s="8">
        <v>71.099999999999994</v>
      </c>
      <c r="O30" s="9">
        <v>1.01</v>
      </c>
      <c r="P30" s="8">
        <v>-11.1</v>
      </c>
      <c r="Q30" s="8">
        <v>14</v>
      </c>
      <c r="R30" s="11"/>
      <c r="S30" s="9">
        <v>1.8</v>
      </c>
      <c r="T30" s="11"/>
      <c r="U30" s="11"/>
      <c r="V30" s="11"/>
      <c r="W30" s="8">
        <v>27.2</v>
      </c>
      <c r="X30" s="10">
        <v>-0.76900000000000002</v>
      </c>
      <c r="Y30" s="9">
        <v>6.48</v>
      </c>
      <c r="Z30" s="9">
        <v>7.51</v>
      </c>
      <c r="AA30" s="8">
        <v>15.6</v>
      </c>
      <c r="AB30" s="10">
        <v>0.93400000000000005</v>
      </c>
      <c r="AC30" s="9">
        <v>2.46</v>
      </c>
      <c r="AD30" s="9">
        <v>4.59</v>
      </c>
      <c r="AE30" s="8">
        <v>17.8</v>
      </c>
      <c r="AF30" s="8">
        <v>-41.2</v>
      </c>
      <c r="AG30" s="8">
        <v>-37</v>
      </c>
      <c r="AH30" s="10">
        <v>0.158</v>
      </c>
      <c r="AI30" s="10">
        <v>0.22900000000000001</v>
      </c>
      <c r="AJ30" s="10">
        <v>1.4999999999999999E-2</v>
      </c>
      <c r="AK30" s="3" t="s">
        <v>209</v>
      </c>
      <c r="AL30" s="12" t="s">
        <v>387</v>
      </c>
      <c r="AM30" s="3" t="s">
        <v>211</v>
      </c>
      <c r="AN30" s="13">
        <v>1991</v>
      </c>
      <c r="AO30" s="8">
        <v>2378.1</v>
      </c>
      <c r="AP30" s="8">
        <v>724.9</v>
      </c>
      <c r="AQ30" s="8">
        <v>204.4</v>
      </c>
      <c r="AR30" s="8">
        <v>183.4</v>
      </c>
      <c r="AS30" s="8">
        <v>110.4</v>
      </c>
      <c r="AT30" s="8">
        <v>59.7</v>
      </c>
      <c r="AU30" s="8">
        <v>46.5</v>
      </c>
      <c r="AV30" s="8">
        <v>781.9</v>
      </c>
      <c r="AW30" s="14">
        <v>0</v>
      </c>
      <c r="AX30" s="8">
        <v>694.2</v>
      </c>
      <c r="AY30" s="8">
        <v>23.6</v>
      </c>
      <c r="AZ30" s="11"/>
      <c r="BA30" s="8">
        <v>341.7</v>
      </c>
      <c r="BB30" s="11"/>
      <c r="BC30" s="8">
        <v>73.7</v>
      </c>
      <c r="BD30" s="8">
        <v>73.3</v>
      </c>
      <c r="BE30" s="8">
        <v>67.5</v>
      </c>
      <c r="BF30" s="8">
        <v>61.9</v>
      </c>
      <c r="BG30" s="8">
        <v>62.1</v>
      </c>
      <c r="BH30" s="8">
        <v>59.1</v>
      </c>
      <c r="BI30" s="11"/>
      <c r="BJ30" s="8">
        <v>183.4</v>
      </c>
      <c r="BK30" s="11"/>
      <c r="BL30" s="9">
        <v>2.85</v>
      </c>
      <c r="BM30" s="11"/>
      <c r="BN30" s="8">
        <v>173.7</v>
      </c>
      <c r="BO30" s="8">
        <v>63.3</v>
      </c>
      <c r="BP30" s="11"/>
      <c r="BQ30" s="9">
        <v>1.51</v>
      </c>
      <c r="BR30" s="9">
        <v>1.51</v>
      </c>
      <c r="BS30" s="9">
        <v>1.59</v>
      </c>
      <c r="BT30" s="9">
        <v>1.45</v>
      </c>
      <c r="BU30" s="9">
        <v>1.45</v>
      </c>
      <c r="BV30" s="8">
        <v>36.4</v>
      </c>
      <c r="BW30" s="8">
        <v>81.2</v>
      </c>
      <c r="BX30" s="8">
        <v>20.2</v>
      </c>
      <c r="BY30" s="8">
        <v>35</v>
      </c>
      <c r="BZ30" s="8">
        <v>114.3</v>
      </c>
      <c r="CA30" s="8">
        <v>67.8</v>
      </c>
      <c r="CB30" s="8">
        <v>169.2</v>
      </c>
      <c r="CC30" s="8">
        <v>16.8</v>
      </c>
      <c r="CD30" s="11"/>
      <c r="CE30" s="11"/>
      <c r="CF30" s="11"/>
      <c r="CG30" s="11"/>
      <c r="CH30" s="11"/>
      <c r="CI30" s="8">
        <v>-32</v>
      </c>
      <c r="CJ30" s="9">
        <v>-1.66</v>
      </c>
      <c r="CK30" s="8">
        <v>26.2</v>
      </c>
      <c r="CL30" s="9">
        <v>6.25</v>
      </c>
      <c r="CM30" s="9">
        <v>6.25</v>
      </c>
      <c r="CN30" s="8">
        <v>10.8</v>
      </c>
      <c r="CO30" s="8">
        <v>11.5</v>
      </c>
      <c r="CP30" s="8">
        <v>11.2</v>
      </c>
      <c r="CQ30" s="8">
        <v>61.6</v>
      </c>
      <c r="CR30" s="11"/>
      <c r="CS30" s="11"/>
      <c r="CT30" s="8">
        <v>-211.5</v>
      </c>
      <c r="CU30" s="8">
        <v>78.599999999999994</v>
      </c>
      <c r="CV30" s="11"/>
      <c r="CW30" s="11"/>
      <c r="CX30" s="8">
        <v>246</v>
      </c>
      <c r="CY30" s="11"/>
      <c r="CZ30" s="8">
        <v>-223.5</v>
      </c>
      <c r="DA30" s="9">
        <v>-7.2</v>
      </c>
      <c r="DB30" s="8">
        <v>-12</v>
      </c>
      <c r="DC30" s="8">
        <v>-26.7</v>
      </c>
      <c r="DD30" s="11"/>
      <c r="DE30" s="11"/>
      <c r="DF30" s="8">
        <v>694.2</v>
      </c>
      <c r="DG30" s="9">
        <v>35.76</v>
      </c>
      <c r="DH30" s="11"/>
      <c r="DI30" s="3" t="s">
        <v>212</v>
      </c>
      <c r="DJ30" s="8">
        <v>778.2</v>
      </c>
      <c r="DK30" s="8">
        <v>300.89999999999998</v>
      </c>
      <c r="DL30" s="8">
        <v>176.2</v>
      </c>
      <c r="DM30" s="8">
        <v>774.7</v>
      </c>
      <c r="DN30" s="8">
        <v>229.3</v>
      </c>
      <c r="DO30" s="9">
        <v>28.57</v>
      </c>
      <c r="DP30" s="4" t="s">
        <v>388</v>
      </c>
      <c r="DQ30" s="9">
        <v>1.58</v>
      </c>
      <c r="DR30" s="3" t="s">
        <v>313</v>
      </c>
      <c r="DS30" s="8">
        <v>-13</v>
      </c>
      <c r="DT30" s="9">
        <v>42.5</v>
      </c>
      <c r="DU30" s="8">
        <v>31.6</v>
      </c>
      <c r="DV30" s="8">
        <v>595</v>
      </c>
      <c r="DW30" s="14">
        <v>0</v>
      </c>
      <c r="DX30" s="11"/>
      <c r="DY30" s="8">
        <v>71.599999999999994</v>
      </c>
      <c r="DZ30" s="8">
        <v>56.9</v>
      </c>
      <c r="EA30" s="11"/>
      <c r="EB30" s="8">
        <v>676</v>
      </c>
      <c r="EC30" s="8">
        <v>21.1</v>
      </c>
      <c r="ED30" s="8">
        <v>93.7</v>
      </c>
      <c r="EE30" s="11"/>
      <c r="EF30" s="11"/>
      <c r="EG30" s="11"/>
      <c r="EH30" s="8">
        <v>42.7</v>
      </c>
      <c r="EI30" s="8">
        <v>1649</v>
      </c>
      <c r="EJ30" s="8">
        <v>320.10000000000002</v>
      </c>
      <c r="EK30" s="8">
        <v>454.5</v>
      </c>
      <c r="EL30" s="8">
        <v>17.600000000000001</v>
      </c>
      <c r="EM30" s="8">
        <v>45.8</v>
      </c>
      <c r="EN30" s="9">
        <v>3.95</v>
      </c>
      <c r="EO30" s="8">
        <v>11.3</v>
      </c>
      <c r="EP30" s="8">
        <v>14.2</v>
      </c>
      <c r="EQ30" s="9">
        <v>23.3</v>
      </c>
      <c r="ER30" s="11">
        <v>3</v>
      </c>
      <c r="ES30" s="11"/>
      <c r="ET30" s="12"/>
      <c r="EU30" s="8">
        <v>-43.4</v>
      </c>
      <c r="EV30" s="8">
        <v>-39.1</v>
      </c>
      <c r="EW30" s="8">
        <v>-52.3</v>
      </c>
      <c r="EX30" s="8">
        <v>-41.7</v>
      </c>
      <c r="EY30" s="8">
        <v>138.6</v>
      </c>
      <c r="EZ30" s="8">
        <v>134</v>
      </c>
      <c r="FA30" s="8">
        <v>145</v>
      </c>
      <c r="FB30" s="8">
        <v>170.5</v>
      </c>
      <c r="FC30" s="8">
        <v>197.6</v>
      </c>
      <c r="FD30" s="8">
        <v>291.2</v>
      </c>
      <c r="FE30" s="8">
        <v>-41.2</v>
      </c>
      <c r="FF30" s="8">
        <v>-37.1</v>
      </c>
      <c r="FG30" s="8">
        <v>-42.2</v>
      </c>
      <c r="FH30" s="8">
        <v>-26.8</v>
      </c>
      <c r="FI30" s="8">
        <v>96.6</v>
      </c>
      <c r="FJ30" s="8">
        <v>114.8</v>
      </c>
      <c r="FK30" s="8">
        <v>133.19999999999999</v>
      </c>
      <c r="FL30" s="8">
        <v>107.4</v>
      </c>
      <c r="FM30" s="8">
        <v>123.9</v>
      </c>
      <c r="FN30" s="8">
        <v>187.8</v>
      </c>
      <c r="FO30" s="3"/>
      <c r="FP30" s="3"/>
      <c r="FQ30" s="8">
        <v>724.9</v>
      </c>
      <c r="FR30" s="12" t="s">
        <v>389</v>
      </c>
    </row>
    <row r="31" spans="1:174" x14ac:dyDescent="0.15">
      <c r="A31" s="4" t="s">
        <v>390</v>
      </c>
      <c r="B31" s="4" t="s">
        <v>391</v>
      </c>
      <c r="C31" s="3" t="s">
        <v>206</v>
      </c>
      <c r="D31" s="3" t="s">
        <v>207</v>
      </c>
      <c r="E31" s="3" t="s">
        <v>208</v>
      </c>
      <c r="F31" s="8">
        <v>2541.9</v>
      </c>
      <c r="G31" s="9">
        <v>58.44</v>
      </c>
      <c r="H31" s="11"/>
      <c r="I31" s="11"/>
      <c r="J31" s="11"/>
      <c r="K31" s="11"/>
      <c r="L31" s="11"/>
      <c r="M31" s="11"/>
      <c r="N31" s="8">
        <v>42.5</v>
      </c>
      <c r="O31" s="10">
        <v>0.83</v>
      </c>
      <c r="P31" s="11"/>
      <c r="Q31" s="11"/>
      <c r="R31" s="11"/>
      <c r="S31" s="10">
        <v>-0.38500000000000001</v>
      </c>
      <c r="T31" s="11"/>
      <c r="U31" s="11"/>
      <c r="V31" s="11"/>
      <c r="W31" s="11"/>
      <c r="X31" s="11"/>
      <c r="Y31" s="11"/>
      <c r="Z31" s="11"/>
      <c r="AA31" s="11"/>
      <c r="AB31" s="11"/>
      <c r="AC31" s="11"/>
      <c r="AD31" s="11"/>
      <c r="AE31" s="11"/>
      <c r="AF31" s="11"/>
      <c r="AG31" s="11"/>
      <c r="AH31" s="9">
        <v>9.4</v>
      </c>
      <c r="AI31" s="9">
        <v>14.21</v>
      </c>
      <c r="AJ31" s="9">
        <v>11.16</v>
      </c>
      <c r="AK31" s="3" t="s">
        <v>209</v>
      </c>
      <c r="AL31" s="12" t="s">
        <v>392</v>
      </c>
      <c r="AM31" s="3" t="s">
        <v>211</v>
      </c>
      <c r="AN31" s="13">
        <v>2009</v>
      </c>
      <c r="AO31" s="8">
        <v>2174.9</v>
      </c>
      <c r="AP31" s="14">
        <v>0</v>
      </c>
      <c r="AQ31" s="8">
        <v>-25.6</v>
      </c>
      <c r="AR31" s="8">
        <v>-25.8</v>
      </c>
      <c r="AS31" s="8">
        <v>-31.9</v>
      </c>
      <c r="AT31" s="8">
        <v>209.3</v>
      </c>
      <c r="AU31" s="9">
        <v>2.09</v>
      </c>
      <c r="AV31" s="8">
        <v>370.8</v>
      </c>
      <c r="AW31" s="14">
        <v>0</v>
      </c>
      <c r="AX31" s="8">
        <v>362.6</v>
      </c>
      <c r="AY31" s="9">
        <v>1.67</v>
      </c>
      <c r="AZ31" s="11"/>
      <c r="BA31" s="9">
        <v>8.67</v>
      </c>
      <c r="BB31" s="11"/>
      <c r="BC31" s="8">
        <v>17.100000000000001</v>
      </c>
      <c r="BD31" s="8">
        <v>12.6</v>
      </c>
      <c r="BE31" s="9">
        <v>6.3</v>
      </c>
      <c r="BF31" s="9">
        <v>5.09</v>
      </c>
      <c r="BG31" s="9">
        <v>1.81</v>
      </c>
      <c r="BH31" s="11"/>
      <c r="BI31" s="11"/>
      <c r="BJ31" s="8">
        <v>-25.8</v>
      </c>
      <c r="BK31" s="9">
        <v>-6.27</v>
      </c>
      <c r="BL31" s="10">
        <v>0.15</v>
      </c>
      <c r="BM31" s="11"/>
      <c r="BN31" s="8">
        <v>-31.9</v>
      </c>
      <c r="BO31" s="11"/>
      <c r="BP31" s="9">
        <v>1.66</v>
      </c>
      <c r="BQ31" s="9">
        <v>-2.33</v>
      </c>
      <c r="BR31" s="9">
        <v>-2.33</v>
      </c>
      <c r="BS31" s="9">
        <v>-1.38</v>
      </c>
      <c r="BT31" s="9">
        <v>-2.33</v>
      </c>
      <c r="BU31" s="9">
        <v>-2.33</v>
      </c>
      <c r="BV31" s="11"/>
      <c r="BW31" s="11"/>
      <c r="BX31" s="11"/>
      <c r="BY31" s="11"/>
      <c r="BZ31" s="11"/>
      <c r="CA31" s="11"/>
      <c r="CB31" s="11"/>
      <c r="CC31" s="9">
        <v>2.3199999999999998</v>
      </c>
      <c r="CD31" s="11"/>
      <c r="CE31" s="9">
        <v>1.27</v>
      </c>
      <c r="CF31" s="11"/>
      <c r="CG31" s="11"/>
      <c r="CH31" s="11"/>
      <c r="CI31" s="11"/>
      <c r="CJ31" s="11"/>
      <c r="CK31" s="9">
        <v>3.23</v>
      </c>
      <c r="CL31" s="10">
        <v>0.67300000000000004</v>
      </c>
      <c r="CM31" s="10">
        <v>0.64600000000000002</v>
      </c>
      <c r="CN31" s="10">
        <v>0.64400000000000002</v>
      </c>
      <c r="CO31" s="10">
        <v>0.6</v>
      </c>
      <c r="CP31" s="10">
        <v>0.6</v>
      </c>
      <c r="CQ31" s="11"/>
      <c r="CR31" s="11"/>
      <c r="CS31" s="11"/>
      <c r="CT31" s="11"/>
      <c r="CU31" s="8">
        <v>149.6</v>
      </c>
      <c r="CV31" s="11"/>
      <c r="CW31" s="8">
        <v>50</v>
      </c>
      <c r="CX31" s="8">
        <v>-116.5</v>
      </c>
      <c r="CY31" s="11"/>
      <c r="CZ31" s="11"/>
      <c r="DA31" s="10">
        <v>0.82599999999999996</v>
      </c>
      <c r="DB31" s="11"/>
      <c r="DC31" s="11"/>
      <c r="DD31" s="11"/>
      <c r="DE31" s="11"/>
      <c r="DF31" s="8">
        <v>362.6</v>
      </c>
      <c r="DG31" s="9">
        <v>59.78</v>
      </c>
      <c r="DH31" s="11"/>
      <c r="DI31" s="3" t="s">
        <v>212</v>
      </c>
      <c r="DJ31" s="11"/>
      <c r="DK31" s="9">
        <v>-6.41</v>
      </c>
      <c r="DL31" s="9">
        <v>-6.37</v>
      </c>
      <c r="DM31" s="8">
        <v>83.9</v>
      </c>
      <c r="DN31" s="8">
        <v>-20</v>
      </c>
      <c r="DO31" s="9">
        <v>13.33</v>
      </c>
      <c r="DP31" s="4" t="s">
        <v>393</v>
      </c>
      <c r="DQ31" s="11"/>
      <c r="DR31" s="3" t="s">
        <v>258</v>
      </c>
      <c r="DS31" s="11"/>
      <c r="DT31" s="9">
        <v>89.21</v>
      </c>
      <c r="DU31" s="8">
        <v>21</v>
      </c>
      <c r="DV31" s="11"/>
      <c r="DW31" s="14">
        <v>0</v>
      </c>
      <c r="DX31" s="11"/>
      <c r="DY31" s="8">
        <v>22.4</v>
      </c>
      <c r="DZ31" s="11"/>
      <c r="EA31" s="10">
        <v>0.02</v>
      </c>
      <c r="EB31" s="8">
        <v>21.6</v>
      </c>
      <c r="EC31" s="8">
        <v>125.1</v>
      </c>
      <c r="ED31" s="8">
        <v>69.5</v>
      </c>
      <c r="EE31" s="11"/>
      <c r="EF31" s="11"/>
      <c r="EG31" s="11"/>
      <c r="EH31" s="11"/>
      <c r="EI31" s="8">
        <v>19</v>
      </c>
      <c r="EJ31" s="8">
        <v>368.4</v>
      </c>
      <c r="EK31" s="8">
        <v>22.6</v>
      </c>
      <c r="EL31" s="10">
        <v>0.38200000000000001</v>
      </c>
      <c r="EM31" s="10">
        <v>0.54</v>
      </c>
      <c r="EN31" s="10">
        <v>0.44</v>
      </c>
      <c r="EO31" s="10">
        <v>0.40300000000000002</v>
      </c>
      <c r="EP31" s="9">
        <v>2.77</v>
      </c>
      <c r="EQ31" s="10">
        <v>0.63</v>
      </c>
      <c r="ER31" s="11"/>
      <c r="ES31" s="11"/>
      <c r="ET31" s="12"/>
      <c r="EU31" s="11"/>
      <c r="EV31" s="11"/>
      <c r="EW31" s="11"/>
      <c r="EX31" s="11"/>
      <c r="EY31" s="11"/>
      <c r="EZ31" s="11"/>
      <c r="FA31" s="11"/>
      <c r="FB31" s="11"/>
      <c r="FC31" s="9">
        <v>-2.58</v>
      </c>
      <c r="FD31" s="9">
        <v>-6.43</v>
      </c>
      <c r="FE31" s="11"/>
      <c r="FF31" s="11"/>
      <c r="FG31" s="11"/>
      <c r="FH31" s="11"/>
      <c r="FI31" s="11"/>
      <c r="FJ31" s="11"/>
      <c r="FK31" s="11"/>
      <c r="FL31" s="11"/>
      <c r="FM31" s="9">
        <v>-2.57</v>
      </c>
      <c r="FN31" s="9">
        <v>-6.37</v>
      </c>
      <c r="FO31" s="3"/>
      <c r="FP31" s="3"/>
      <c r="FQ31" s="11"/>
      <c r="FR31" s="12"/>
    </row>
    <row r="32" spans="1:174" x14ac:dyDescent="0.15">
      <c r="A32" s="4" t="s">
        <v>394</v>
      </c>
      <c r="B32" s="4" t="s">
        <v>395</v>
      </c>
      <c r="C32" s="3" t="s">
        <v>206</v>
      </c>
      <c r="D32" s="3" t="s">
        <v>207</v>
      </c>
      <c r="E32" s="3" t="s">
        <v>208</v>
      </c>
      <c r="F32" s="8">
        <v>2498.5</v>
      </c>
      <c r="G32" s="9">
        <v>83.4</v>
      </c>
      <c r="H32" s="10">
        <v>1E-3</v>
      </c>
      <c r="I32" s="10">
        <v>2.4E-2</v>
      </c>
      <c r="J32" s="10">
        <v>0.05</v>
      </c>
      <c r="K32" s="10">
        <v>0.14199999999999999</v>
      </c>
      <c r="L32" s="9">
        <v>1.28</v>
      </c>
      <c r="M32" s="9">
        <v>1.98</v>
      </c>
      <c r="N32" s="8">
        <v>34</v>
      </c>
      <c r="O32" s="10">
        <v>0.73399999999999999</v>
      </c>
      <c r="P32" s="11"/>
      <c r="Q32" s="11"/>
      <c r="R32" s="11"/>
      <c r="S32" s="9">
        <v>-7.83</v>
      </c>
      <c r="T32" s="11"/>
      <c r="U32" s="11"/>
      <c r="V32" s="11"/>
      <c r="W32" s="11"/>
      <c r="X32" s="11"/>
      <c r="Y32" s="11"/>
      <c r="Z32" s="11"/>
      <c r="AA32" s="11"/>
      <c r="AB32" s="11"/>
      <c r="AC32" s="11"/>
      <c r="AD32" s="11"/>
      <c r="AE32" s="11"/>
      <c r="AF32" s="11"/>
      <c r="AG32" s="11"/>
      <c r="AH32" s="9">
        <v>2.73</v>
      </c>
      <c r="AI32" s="9">
        <v>5.47</v>
      </c>
      <c r="AJ32" s="9">
        <v>2.77</v>
      </c>
      <c r="AK32" s="3" t="s">
        <v>209</v>
      </c>
      <c r="AL32" s="12" t="s">
        <v>396</v>
      </c>
      <c r="AM32" s="3" t="s">
        <v>211</v>
      </c>
      <c r="AN32" s="11"/>
      <c r="AO32" s="8">
        <v>2303.3000000000002</v>
      </c>
      <c r="AP32" s="8">
        <v>13.6</v>
      </c>
      <c r="AQ32" s="8">
        <v>-148.5</v>
      </c>
      <c r="AR32" s="8">
        <v>-148.9</v>
      </c>
      <c r="AS32" s="8">
        <v>-160</v>
      </c>
      <c r="AT32" s="8">
        <v>482.7</v>
      </c>
      <c r="AU32" s="9">
        <v>2.72</v>
      </c>
      <c r="AV32" s="8">
        <v>786.2</v>
      </c>
      <c r="AW32" s="8">
        <v>287.5</v>
      </c>
      <c r="AX32" s="8">
        <v>331.6</v>
      </c>
      <c r="AY32" s="9">
        <v>2.29</v>
      </c>
      <c r="AZ32" s="11"/>
      <c r="BA32" s="8">
        <v>21.5</v>
      </c>
      <c r="BB32" s="11"/>
      <c r="BC32" s="8">
        <v>137.69999999999999</v>
      </c>
      <c r="BD32" s="8">
        <v>110.1</v>
      </c>
      <c r="BE32" s="8">
        <v>91.2</v>
      </c>
      <c r="BF32" s="8">
        <v>78.599999999999994</v>
      </c>
      <c r="BG32" s="8">
        <v>66.5</v>
      </c>
      <c r="BH32" s="8">
        <v>62.3</v>
      </c>
      <c r="BI32" s="9">
        <v>3.41</v>
      </c>
      <c r="BJ32" s="8">
        <v>-148.9</v>
      </c>
      <c r="BK32" s="9">
        <v>-2.6</v>
      </c>
      <c r="BL32" s="11"/>
      <c r="BM32" s="11"/>
      <c r="BN32" s="8">
        <v>-157.69999999999999</v>
      </c>
      <c r="BO32" s="9">
        <v>2.31</v>
      </c>
      <c r="BP32" s="11"/>
      <c r="BQ32" s="9">
        <v>-4.72</v>
      </c>
      <c r="BR32" s="9">
        <v>-4.72</v>
      </c>
      <c r="BS32" s="9">
        <v>-2.73</v>
      </c>
      <c r="BT32" s="9">
        <v>-4.72</v>
      </c>
      <c r="BU32" s="9">
        <v>-4.72</v>
      </c>
      <c r="BV32" s="11"/>
      <c r="BW32" s="11"/>
      <c r="BX32" s="11"/>
      <c r="BY32" s="9">
        <v>3.92</v>
      </c>
      <c r="BZ32" s="9">
        <v>3.79</v>
      </c>
      <c r="CA32" s="9">
        <v>1.08</v>
      </c>
      <c r="CB32" s="8">
        <v>66.099999999999994</v>
      </c>
      <c r="CC32" s="9">
        <v>2.92</v>
      </c>
      <c r="CD32" s="11"/>
      <c r="CE32" s="11"/>
      <c r="CF32" s="8">
        <v>287.5</v>
      </c>
      <c r="CG32" s="11"/>
      <c r="CH32" s="11"/>
      <c r="CI32" s="11"/>
      <c r="CJ32" s="11"/>
      <c r="CK32" s="9">
        <v>2.89</v>
      </c>
      <c r="CL32" s="9">
        <v>1.32</v>
      </c>
      <c r="CM32" s="9">
        <v>1.29</v>
      </c>
      <c r="CN32" s="9">
        <v>1.25</v>
      </c>
      <c r="CO32" s="9">
        <v>1.35</v>
      </c>
      <c r="CP32" s="9">
        <v>1.59</v>
      </c>
      <c r="CQ32" s="8">
        <v>-23.7</v>
      </c>
      <c r="CR32" s="11"/>
      <c r="CS32" s="11"/>
      <c r="CT32" s="11"/>
      <c r="CU32" s="9">
        <v>1.1599999999999999</v>
      </c>
      <c r="CV32" s="11"/>
      <c r="CW32" s="8">
        <v>287.5</v>
      </c>
      <c r="CX32" s="11"/>
      <c r="CY32" s="11"/>
      <c r="CZ32" s="11"/>
      <c r="DA32" s="9">
        <v>-1.37</v>
      </c>
      <c r="DB32" s="11"/>
      <c r="DC32" s="11"/>
      <c r="DD32" s="9">
        <v>2.91</v>
      </c>
      <c r="DE32" s="8">
        <v>136</v>
      </c>
      <c r="DF32" s="8">
        <v>331.6</v>
      </c>
      <c r="DG32" s="9">
        <v>73.45</v>
      </c>
      <c r="DH32" s="9">
        <v>1.4</v>
      </c>
      <c r="DI32" s="3" t="s">
        <v>212</v>
      </c>
      <c r="DJ32" s="8">
        <v>13.6</v>
      </c>
      <c r="DK32" s="8">
        <v>-148.5</v>
      </c>
      <c r="DL32" s="8">
        <v>-160</v>
      </c>
      <c r="DM32" s="9">
        <v>1.75</v>
      </c>
      <c r="DN32" s="8">
        <v>-296.10000000000002</v>
      </c>
      <c r="DO32" s="9">
        <v>11.11</v>
      </c>
      <c r="DP32" s="4" t="s">
        <v>397</v>
      </c>
      <c r="DQ32" s="8">
        <v>136.5</v>
      </c>
      <c r="DR32" s="3" t="s">
        <v>398</v>
      </c>
      <c r="DS32" s="11"/>
      <c r="DT32" s="9">
        <v>83.46</v>
      </c>
      <c r="DU32" s="8">
        <v>35.299999999999997</v>
      </c>
      <c r="DV32" s="8">
        <v>13.6</v>
      </c>
      <c r="DW32" s="14">
        <v>0</v>
      </c>
      <c r="DX32" s="11"/>
      <c r="DY32" s="8">
        <v>323.2</v>
      </c>
      <c r="DZ32" s="8">
        <v>74.8</v>
      </c>
      <c r="EA32" s="11"/>
      <c r="EB32" s="8">
        <v>497.9</v>
      </c>
      <c r="EC32" s="8">
        <v>24</v>
      </c>
      <c r="ED32" s="8">
        <v>67.599999999999994</v>
      </c>
      <c r="EE32" s="11"/>
      <c r="EF32" s="8">
        <v>100</v>
      </c>
      <c r="EG32" s="11"/>
      <c r="EH32" s="9">
        <v>2.1800000000000002</v>
      </c>
      <c r="EI32" s="8">
        <v>136</v>
      </c>
      <c r="EJ32" s="8">
        <v>491.2</v>
      </c>
      <c r="EK32" s="8">
        <v>328.6</v>
      </c>
      <c r="EL32" s="9">
        <v>4.42</v>
      </c>
      <c r="EM32" s="8">
        <v>16.5</v>
      </c>
      <c r="EN32" s="10">
        <v>0.05</v>
      </c>
      <c r="EO32" s="9">
        <v>1.4</v>
      </c>
      <c r="EP32" s="9">
        <v>4.16</v>
      </c>
      <c r="EQ32" s="9">
        <v>37.69</v>
      </c>
      <c r="ER32" s="11">
        <v>3</v>
      </c>
      <c r="ES32" s="11"/>
      <c r="ET32" s="12"/>
      <c r="EU32" s="11"/>
      <c r="EV32" s="11"/>
      <c r="EW32" s="11"/>
      <c r="EX32" s="11"/>
      <c r="EY32" s="11"/>
      <c r="EZ32" s="9">
        <v>-5.96</v>
      </c>
      <c r="FA32" s="8">
        <v>-26.6</v>
      </c>
      <c r="FB32" s="8">
        <v>-47.6</v>
      </c>
      <c r="FC32" s="8">
        <v>-68.3</v>
      </c>
      <c r="FD32" s="8">
        <v>-80.900000000000006</v>
      </c>
      <c r="FE32" s="11"/>
      <c r="FF32" s="11"/>
      <c r="FG32" s="11"/>
      <c r="FH32" s="11"/>
      <c r="FI32" s="11"/>
      <c r="FJ32" s="8">
        <v>-25.6</v>
      </c>
      <c r="FK32" s="8">
        <v>-37.799999999999997</v>
      </c>
      <c r="FL32" s="8">
        <v>-55.6</v>
      </c>
      <c r="FM32" s="8">
        <v>-74</v>
      </c>
      <c r="FN32" s="8">
        <v>-84.5</v>
      </c>
      <c r="FO32" s="3"/>
      <c r="FP32" s="3"/>
      <c r="FQ32" s="8">
        <v>13.6</v>
      </c>
      <c r="FR32" s="12" t="s">
        <v>399</v>
      </c>
    </row>
    <row r="33" spans="1:174" x14ac:dyDescent="0.15">
      <c r="A33" s="4" t="s">
        <v>400</v>
      </c>
      <c r="B33" s="4" t="s">
        <v>401</v>
      </c>
      <c r="C33" s="3" t="s">
        <v>206</v>
      </c>
      <c r="D33" s="3" t="s">
        <v>207</v>
      </c>
      <c r="E33" s="3" t="s">
        <v>208</v>
      </c>
      <c r="F33" s="8">
        <v>2382.1999999999998</v>
      </c>
      <c r="G33" s="9">
        <v>85.49</v>
      </c>
      <c r="H33" s="10">
        <v>6.0000000000000001E-3</v>
      </c>
      <c r="I33" s="10">
        <v>4.0000000000000001E-3</v>
      </c>
      <c r="J33" s="10">
        <v>6.3E-2</v>
      </c>
      <c r="K33" s="10">
        <v>0.33300000000000002</v>
      </c>
      <c r="L33" s="10">
        <v>0.34200000000000003</v>
      </c>
      <c r="M33" s="9">
        <v>1.57</v>
      </c>
      <c r="N33" s="8">
        <v>43.4</v>
      </c>
      <c r="O33" s="10">
        <v>0.52700000000000002</v>
      </c>
      <c r="P33" s="11"/>
      <c r="Q33" s="11"/>
      <c r="R33" s="11"/>
      <c r="S33" s="9">
        <v>-1.38</v>
      </c>
      <c r="T33" s="11"/>
      <c r="U33" s="11"/>
      <c r="V33" s="11"/>
      <c r="W33" s="8">
        <v>11.4</v>
      </c>
      <c r="X33" s="11"/>
      <c r="Y33" s="11"/>
      <c r="Z33" s="11"/>
      <c r="AA33" s="9">
        <v>2.1</v>
      </c>
      <c r="AB33" s="11"/>
      <c r="AC33" s="11"/>
      <c r="AD33" s="11"/>
      <c r="AE33" s="10">
        <v>0.62</v>
      </c>
      <c r="AF33" s="11"/>
      <c r="AG33" s="11"/>
      <c r="AH33" s="14">
        <v>0</v>
      </c>
      <c r="AI33" s="9">
        <v>2.92</v>
      </c>
      <c r="AJ33" s="10">
        <v>3.1E-2</v>
      </c>
      <c r="AK33" s="3" t="s">
        <v>209</v>
      </c>
      <c r="AL33" s="12" t="s">
        <v>402</v>
      </c>
      <c r="AM33" s="3" t="s">
        <v>211</v>
      </c>
      <c r="AN33" s="13">
        <v>2000</v>
      </c>
      <c r="AO33" s="8">
        <v>2296.1999999999998</v>
      </c>
      <c r="AP33" s="8">
        <v>20.7</v>
      </c>
      <c r="AQ33" s="8">
        <v>-87.3</v>
      </c>
      <c r="AR33" s="8">
        <v>-87.8</v>
      </c>
      <c r="AS33" s="8">
        <v>-87.1</v>
      </c>
      <c r="AT33" s="8">
        <v>16</v>
      </c>
      <c r="AU33" s="9">
        <v>1.64</v>
      </c>
      <c r="AV33" s="8">
        <v>209</v>
      </c>
      <c r="AW33" s="8">
        <v>60</v>
      </c>
      <c r="AX33" s="8">
        <v>78.8</v>
      </c>
      <c r="AY33" s="10">
        <v>0.68300000000000005</v>
      </c>
      <c r="AZ33" s="11"/>
      <c r="BA33" s="8">
        <v>28.4</v>
      </c>
      <c r="BB33" s="11"/>
      <c r="BC33" s="8">
        <v>72.5</v>
      </c>
      <c r="BD33" s="8">
        <v>67.5</v>
      </c>
      <c r="BE33" s="8">
        <v>60.5</v>
      </c>
      <c r="BF33" s="8">
        <v>51.3</v>
      </c>
      <c r="BG33" s="8">
        <v>46.6</v>
      </c>
      <c r="BH33" s="8">
        <v>45.8</v>
      </c>
      <c r="BI33" s="11"/>
      <c r="BJ33" s="8">
        <v>-87.8</v>
      </c>
      <c r="BK33" s="9">
        <v>-4.5199999999999996</v>
      </c>
      <c r="BL33" s="10">
        <v>0.32</v>
      </c>
      <c r="BM33" s="11"/>
      <c r="BN33" s="8">
        <v>-97.4</v>
      </c>
      <c r="BO33" s="8">
        <v>-10.3</v>
      </c>
      <c r="BP33" s="11"/>
      <c r="BQ33" s="9">
        <v>-2.06</v>
      </c>
      <c r="BR33" s="9">
        <v>-2.06</v>
      </c>
      <c r="BS33" s="9">
        <v>-1.36</v>
      </c>
      <c r="BT33" s="9">
        <v>-2.06</v>
      </c>
      <c r="BU33" s="9">
        <v>-2.06</v>
      </c>
      <c r="BV33" s="11"/>
      <c r="BW33" s="9">
        <v>5.71</v>
      </c>
      <c r="BX33" s="9">
        <v>2.52</v>
      </c>
      <c r="BY33" s="9">
        <v>1.72</v>
      </c>
      <c r="BZ33" s="9">
        <v>7.4</v>
      </c>
      <c r="CA33" s="9">
        <v>5.76</v>
      </c>
      <c r="CB33" s="11"/>
      <c r="CC33" s="9">
        <v>4.5199999999999996</v>
      </c>
      <c r="CD33" s="11"/>
      <c r="CE33" s="9">
        <v>1.47</v>
      </c>
      <c r="CF33" s="8">
        <v>60</v>
      </c>
      <c r="CG33" s="11"/>
      <c r="CH33" s="11"/>
      <c r="CI33" s="11"/>
      <c r="CJ33" s="8">
        <v>20.100000000000001</v>
      </c>
      <c r="CK33" s="11"/>
      <c r="CL33" s="11"/>
      <c r="CM33" s="10">
        <v>0.43</v>
      </c>
      <c r="CN33" s="9">
        <v>1.71</v>
      </c>
      <c r="CO33" s="9">
        <v>1.65</v>
      </c>
      <c r="CP33" s="9">
        <v>1.89</v>
      </c>
      <c r="CQ33" s="9">
        <v>-2.94</v>
      </c>
      <c r="CR33" s="11"/>
      <c r="CS33" s="11"/>
      <c r="CT33" s="11"/>
      <c r="CU33" s="9">
        <v>9.7799999999999994</v>
      </c>
      <c r="CV33" s="8">
        <v>-30</v>
      </c>
      <c r="CW33" s="8">
        <v>90.5</v>
      </c>
      <c r="CX33" s="8">
        <v>-125</v>
      </c>
      <c r="CY33" s="11"/>
      <c r="CZ33" s="11"/>
      <c r="DA33" s="10">
        <v>-0.188</v>
      </c>
      <c r="DB33" s="9">
        <v>-2.41</v>
      </c>
      <c r="DC33" s="9">
        <v>-4.38</v>
      </c>
      <c r="DD33" s="8">
        <v>11.2</v>
      </c>
      <c r="DE33" s="8">
        <v>100</v>
      </c>
      <c r="DF33" s="8">
        <v>78.8</v>
      </c>
      <c r="DG33" s="9">
        <v>54.85</v>
      </c>
      <c r="DH33" s="9">
        <v>1.5</v>
      </c>
      <c r="DI33" s="3" t="s">
        <v>212</v>
      </c>
      <c r="DJ33" s="8">
        <v>20.7</v>
      </c>
      <c r="DK33" s="8">
        <v>-87.3</v>
      </c>
      <c r="DL33" s="8">
        <v>-87.1</v>
      </c>
      <c r="DM33" s="8">
        <v>52.6</v>
      </c>
      <c r="DN33" s="8">
        <v>-54.1</v>
      </c>
      <c r="DO33" s="9">
        <v>14.29</v>
      </c>
      <c r="DP33" s="4" t="s">
        <v>403</v>
      </c>
      <c r="DQ33" s="8">
        <v>118.7</v>
      </c>
      <c r="DR33" s="3" t="s">
        <v>258</v>
      </c>
      <c r="DS33" s="11"/>
      <c r="DT33" s="9">
        <v>58.08</v>
      </c>
      <c r="DU33" s="8">
        <v>13.2</v>
      </c>
      <c r="DV33" s="8">
        <v>-59.4</v>
      </c>
      <c r="DW33" s="8">
        <v>28</v>
      </c>
      <c r="DX33" s="11"/>
      <c r="DY33" s="8">
        <v>114.8</v>
      </c>
      <c r="DZ33" s="11"/>
      <c r="EA33" s="11"/>
      <c r="EB33" s="8">
        <v>121.4</v>
      </c>
      <c r="EC33" s="8">
        <v>29.5</v>
      </c>
      <c r="ED33" s="8">
        <v>75.2</v>
      </c>
      <c r="EE33" s="11"/>
      <c r="EF33" s="8">
        <v>150.9</v>
      </c>
      <c r="EG33" s="14">
        <v>0</v>
      </c>
      <c r="EH33" s="9">
        <v>7.22</v>
      </c>
      <c r="EI33" s="8">
        <v>100</v>
      </c>
      <c r="EJ33" s="8">
        <v>160.6</v>
      </c>
      <c r="EK33" s="8">
        <v>155.4</v>
      </c>
      <c r="EL33" s="9">
        <v>4.71</v>
      </c>
      <c r="EM33" s="9">
        <v>8.43</v>
      </c>
      <c r="EN33" s="9">
        <v>3.09</v>
      </c>
      <c r="EO33" s="9">
        <v>1.5</v>
      </c>
      <c r="EP33" s="9">
        <v>4.71</v>
      </c>
      <c r="EQ33" s="9">
        <v>10.97</v>
      </c>
      <c r="ER33" s="11">
        <v>3</v>
      </c>
      <c r="ES33" s="8">
        <v>20.7</v>
      </c>
      <c r="ET33" s="12" t="s">
        <v>404</v>
      </c>
      <c r="EU33" s="9">
        <v>-5.18</v>
      </c>
      <c r="EV33" s="8">
        <v>-16.7</v>
      </c>
      <c r="EW33" s="8">
        <v>-19.399999999999999</v>
      </c>
      <c r="EX33" s="8">
        <v>-11.2</v>
      </c>
      <c r="EY33" s="8">
        <v>-21.3</v>
      </c>
      <c r="EZ33" s="8">
        <v>-22.5</v>
      </c>
      <c r="FA33" s="9">
        <v>-9.49</v>
      </c>
      <c r="FB33" s="8">
        <v>-46.3</v>
      </c>
      <c r="FC33" s="8">
        <v>-53.2</v>
      </c>
      <c r="FD33" s="8">
        <v>-50</v>
      </c>
      <c r="FE33" s="9">
        <v>-5.19</v>
      </c>
      <c r="FF33" s="8">
        <v>-16.399999999999999</v>
      </c>
      <c r="FG33" s="8">
        <v>-19.600000000000001</v>
      </c>
      <c r="FH33" s="8">
        <v>-11.6</v>
      </c>
      <c r="FI33" s="8">
        <v>-21.6</v>
      </c>
      <c r="FJ33" s="8">
        <v>-24.8</v>
      </c>
      <c r="FK33" s="8">
        <v>-10.1</v>
      </c>
      <c r="FL33" s="8">
        <v>-47.9</v>
      </c>
      <c r="FM33" s="8">
        <v>-56.1</v>
      </c>
      <c r="FN33" s="8">
        <v>84.8</v>
      </c>
      <c r="FO33" s="3"/>
      <c r="FP33" s="3"/>
      <c r="FQ33" s="8">
        <v>20.7</v>
      </c>
      <c r="FR33" s="12" t="s">
        <v>405</v>
      </c>
    </row>
    <row r="34" spans="1:174" x14ac:dyDescent="0.15">
      <c r="A34" s="4" t="s">
        <v>406</v>
      </c>
      <c r="B34" s="4" t="s">
        <v>407</v>
      </c>
      <c r="C34" s="3" t="s">
        <v>206</v>
      </c>
      <c r="D34" s="3" t="s">
        <v>207</v>
      </c>
      <c r="E34" s="3" t="s">
        <v>208</v>
      </c>
      <c r="F34" s="8">
        <v>2262.5</v>
      </c>
      <c r="G34" s="9">
        <v>97.66</v>
      </c>
      <c r="H34" s="10">
        <v>8.8999999999999996E-2</v>
      </c>
      <c r="I34" s="10">
        <v>1.6E-2</v>
      </c>
      <c r="J34" s="10">
        <v>6.9000000000000006E-2</v>
      </c>
      <c r="K34" s="9">
        <v>1.2</v>
      </c>
      <c r="L34" s="10">
        <v>0.68</v>
      </c>
      <c r="M34" s="9">
        <v>1.0900000000000001</v>
      </c>
      <c r="N34" s="8">
        <v>136.80000000000001</v>
      </c>
      <c r="O34" s="9">
        <v>1.1499999999999999</v>
      </c>
      <c r="P34" s="11"/>
      <c r="Q34" s="8">
        <v>-90.7</v>
      </c>
      <c r="R34" s="11"/>
      <c r="S34" s="10">
        <v>-0.17299999999999999</v>
      </c>
      <c r="T34" s="11"/>
      <c r="U34" s="11"/>
      <c r="V34" s="11"/>
      <c r="W34" s="8">
        <v>17.3</v>
      </c>
      <c r="X34" s="11"/>
      <c r="Y34" s="11"/>
      <c r="Z34" s="11"/>
      <c r="AA34" s="8">
        <v>30.4</v>
      </c>
      <c r="AB34" s="11"/>
      <c r="AC34" s="11"/>
      <c r="AD34" s="11"/>
      <c r="AE34" s="8">
        <v>18.8</v>
      </c>
      <c r="AF34" s="11"/>
      <c r="AG34" s="11"/>
      <c r="AH34" s="10">
        <v>5.0000000000000001E-3</v>
      </c>
      <c r="AI34" s="9">
        <v>1.41</v>
      </c>
      <c r="AJ34" s="10">
        <v>0.155</v>
      </c>
      <c r="AK34" s="3" t="s">
        <v>209</v>
      </c>
      <c r="AL34" s="12" t="s">
        <v>408</v>
      </c>
      <c r="AM34" s="3" t="s">
        <v>211</v>
      </c>
      <c r="AN34" s="13">
        <v>1989</v>
      </c>
      <c r="AO34" s="8">
        <v>2160</v>
      </c>
      <c r="AP34" s="8">
        <v>81.7</v>
      </c>
      <c r="AQ34" s="10">
        <v>-0.36699999999999999</v>
      </c>
      <c r="AR34" s="9">
        <v>-1.24</v>
      </c>
      <c r="AS34" s="8">
        <v>-11.9</v>
      </c>
      <c r="AT34" s="8">
        <v>19.399999999999999</v>
      </c>
      <c r="AU34" s="9">
        <v>4.63</v>
      </c>
      <c r="AV34" s="8">
        <v>217.1</v>
      </c>
      <c r="AW34" s="8">
        <v>82.2</v>
      </c>
      <c r="AX34" s="8">
        <v>105.8</v>
      </c>
      <c r="AY34" s="10">
        <v>0.55300000000000005</v>
      </c>
      <c r="AZ34" s="11"/>
      <c r="BA34" s="8">
        <v>40.4</v>
      </c>
      <c r="BB34" s="11"/>
      <c r="BC34" s="8">
        <v>35.9</v>
      </c>
      <c r="BD34" s="8">
        <v>30.1</v>
      </c>
      <c r="BE34" s="8">
        <v>29.9</v>
      </c>
      <c r="BF34" s="8">
        <v>27.9</v>
      </c>
      <c r="BG34" s="8">
        <v>29.7</v>
      </c>
      <c r="BH34" s="8">
        <v>30.6</v>
      </c>
      <c r="BI34" s="11"/>
      <c r="BJ34" s="9">
        <v>-1.24</v>
      </c>
      <c r="BK34" s="8">
        <v>-10.9</v>
      </c>
      <c r="BL34" s="10">
        <v>0.307</v>
      </c>
      <c r="BM34" s="11"/>
      <c r="BN34" s="8">
        <v>-11.9</v>
      </c>
      <c r="BO34" s="11"/>
      <c r="BP34" s="11"/>
      <c r="BQ34" s="10">
        <v>-8.8999999999999996E-2</v>
      </c>
      <c r="BR34" s="10">
        <v>-8.8999999999999996E-2</v>
      </c>
      <c r="BS34" s="10">
        <v>-5.6000000000000001E-2</v>
      </c>
      <c r="BT34" s="10">
        <v>-8.8999999999999996E-2</v>
      </c>
      <c r="BU34" s="10">
        <v>-8.8999999999999996E-2</v>
      </c>
      <c r="BV34" s="11"/>
      <c r="BW34" s="8">
        <v>12.2</v>
      </c>
      <c r="BX34" s="9">
        <v>4.5</v>
      </c>
      <c r="BY34" s="9">
        <v>7.05</v>
      </c>
      <c r="BZ34" s="8">
        <v>12.7</v>
      </c>
      <c r="CA34" s="9">
        <v>8.07</v>
      </c>
      <c r="CB34" s="11"/>
      <c r="CC34" s="10">
        <v>0.999</v>
      </c>
      <c r="CD34" s="11"/>
      <c r="CE34" s="9">
        <v>1.1599999999999999</v>
      </c>
      <c r="CF34" s="8">
        <v>82.2</v>
      </c>
      <c r="CG34" s="11"/>
      <c r="CH34" s="11"/>
      <c r="CI34" s="11"/>
      <c r="CJ34" s="8">
        <v>51.5</v>
      </c>
      <c r="CK34" s="9">
        <v>3.67</v>
      </c>
      <c r="CL34" s="9">
        <v>1.68</v>
      </c>
      <c r="CM34" s="9">
        <v>1.76</v>
      </c>
      <c r="CN34" s="9">
        <v>1.7</v>
      </c>
      <c r="CO34" s="9">
        <v>1.69</v>
      </c>
      <c r="CP34" s="9">
        <v>1.61</v>
      </c>
      <c r="CQ34" s="9">
        <v>7.96</v>
      </c>
      <c r="CR34" s="11"/>
      <c r="CS34" s="11"/>
      <c r="CT34" s="11"/>
      <c r="CU34" s="8">
        <v>89.4</v>
      </c>
      <c r="CV34" s="10">
        <v>-0.93100000000000005</v>
      </c>
      <c r="CW34" s="11"/>
      <c r="CX34" s="8">
        <v>-122.6</v>
      </c>
      <c r="CY34" s="11"/>
      <c r="CZ34" s="11"/>
      <c r="DA34" s="9">
        <v>4.1900000000000004</v>
      </c>
      <c r="DB34" s="9">
        <v>1.2</v>
      </c>
      <c r="DC34" s="9">
        <v>-4.95</v>
      </c>
      <c r="DD34" s="8">
        <v>13.3</v>
      </c>
      <c r="DE34" s="8">
        <v>124</v>
      </c>
      <c r="DF34" s="8">
        <v>105.8</v>
      </c>
      <c r="DG34" s="9">
        <v>16.54</v>
      </c>
      <c r="DH34" s="9">
        <v>1.5</v>
      </c>
      <c r="DI34" s="3" t="s">
        <v>212</v>
      </c>
      <c r="DJ34" s="8">
        <v>81.7</v>
      </c>
      <c r="DK34" s="10">
        <v>-0.36699999999999999</v>
      </c>
      <c r="DL34" s="8">
        <v>-11.9</v>
      </c>
      <c r="DM34" s="8">
        <v>92.9</v>
      </c>
      <c r="DN34" s="11"/>
      <c r="DO34" s="9">
        <v>22.22</v>
      </c>
      <c r="DP34" s="4" t="s">
        <v>409</v>
      </c>
      <c r="DQ34" s="8">
        <v>20</v>
      </c>
      <c r="DR34" s="3" t="s">
        <v>313</v>
      </c>
      <c r="DS34" s="11"/>
      <c r="DT34" s="9">
        <v>18.07</v>
      </c>
      <c r="DU34" s="9">
        <v>6.05</v>
      </c>
      <c r="DV34" s="8">
        <v>39.200000000000003</v>
      </c>
      <c r="DW34" s="8">
        <v>82.4</v>
      </c>
      <c r="DX34" s="11"/>
      <c r="DY34" s="8">
        <v>68.099999999999994</v>
      </c>
      <c r="DZ34" s="11"/>
      <c r="EA34" s="11"/>
      <c r="EB34" s="8">
        <v>26.3</v>
      </c>
      <c r="EC34" s="8">
        <v>20.9</v>
      </c>
      <c r="ED34" s="8">
        <v>98.5</v>
      </c>
      <c r="EE34" s="11"/>
      <c r="EF34" s="11"/>
      <c r="EG34" s="8">
        <v>102.8</v>
      </c>
      <c r="EH34" s="9">
        <v>8.06</v>
      </c>
      <c r="EI34" s="8">
        <v>124</v>
      </c>
      <c r="EJ34" s="8">
        <v>208.4</v>
      </c>
      <c r="EK34" s="8">
        <v>122.3</v>
      </c>
      <c r="EL34" s="9">
        <v>1.41</v>
      </c>
      <c r="EM34" s="8">
        <v>11.1</v>
      </c>
      <c r="EN34" s="9">
        <v>4.5</v>
      </c>
      <c r="EO34" s="9">
        <v>1.5</v>
      </c>
      <c r="EP34" s="8">
        <v>11.6</v>
      </c>
      <c r="EQ34" s="9">
        <v>4.1100000000000003</v>
      </c>
      <c r="ER34" s="11">
        <v>3</v>
      </c>
      <c r="ES34" s="8">
        <v>81.7</v>
      </c>
      <c r="ET34" s="12" t="s">
        <v>410</v>
      </c>
      <c r="EU34" s="8">
        <v>-26.9</v>
      </c>
      <c r="EV34" s="8">
        <v>-19.600000000000001</v>
      </c>
      <c r="EW34" s="8">
        <v>-39.4</v>
      </c>
      <c r="EX34" s="8">
        <v>-46.7</v>
      </c>
      <c r="EY34" s="8">
        <v>-47.3</v>
      </c>
      <c r="EZ34" s="8">
        <v>-50.8</v>
      </c>
      <c r="FA34" s="8">
        <v>-14.2</v>
      </c>
      <c r="FB34" s="8">
        <v>-24.9</v>
      </c>
      <c r="FC34" s="8">
        <v>-17.399999999999999</v>
      </c>
      <c r="FD34" s="8">
        <v>-17.2</v>
      </c>
      <c r="FE34" s="8">
        <v>-33.1</v>
      </c>
      <c r="FF34" s="8">
        <v>-30.9</v>
      </c>
      <c r="FG34" s="8">
        <v>-50.3</v>
      </c>
      <c r="FH34" s="8">
        <v>-56.3</v>
      </c>
      <c r="FI34" s="8">
        <v>-66.5</v>
      </c>
      <c r="FJ34" s="8">
        <v>-62.4</v>
      </c>
      <c r="FK34" s="8">
        <v>-24.5</v>
      </c>
      <c r="FL34" s="8">
        <v>-34.6</v>
      </c>
      <c r="FM34" s="8">
        <v>-29.3</v>
      </c>
      <c r="FN34" s="8">
        <v>-27.8</v>
      </c>
      <c r="FO34" s="3"/>
      <c r="FP34" s="3"/>
      <c r="FQ34" s="8">
        <v>81.7</v>
      </c>
      <c r="FR34" s="12" t="s">
        <v>411</v>
      </c>
    </row>
    <row r="35" spans="1:174" x14ac:dyDescent="0.15">
      <c r="A35" s="4" t="s">
        <v>412</v>
      </c>
      <c r="B35" s="4" t="s">
        <v>413</v>
      </c>
      <c r="C35" s="3" t="s">
        <v>206</v>
      </c>
      <c r="D35" s="3" t="s">
        <v>207</v>
      </c>
      <c r="E35" s="3" t="s">
        <v>208</v>
      </c>
      <c r="F35" s="8">
        <v>2256</v>
      </c>
      <c r="G35" s="9">
        <v>32.590000000000003</v>
      </c>
      <c r="H35" s="10">
        <v>5.8000000000000003E-2</v>
      </c>
      <c r="I35" s="10">
        <v>7.3999999999999996E-2</v>
      </c>
      <c r="J35" s="11"/>
      <c r="K35" s="9">
        <v>2.77</v>
      </c>
      <c r="L35" s="9">
        <v>3.13</v>
      </c>
      <c r="M35" s="11"/>
      <c r="N35" s="8">
        <v>31.8</v>
      </c>
      <c r="O35" s="10">
        <v>0.218</v>
      </c>
      <c r="P35" s="11"/>
      <c r="Q35" s="11"/>
      <c r="R35" s="11"/>
      <c r="S35" s="9">
        <v>-2.84</v>
      </c>
      <c r="T35" s="11"/>
      <c r="U35" s="11"/>
      <c r="V35" s="11"/>
      <c r="W35" s="11"/>
      <c r="X35" s="11"/>
      <c r="Y35" s="11"/>
      <c r="Z35" s="11"/>
      <c r="AA35" s="11"/>
      <c r="AB35" s="11"/>
      <c r="AC35" s="11"/>
      <c r="AD35" s="11"/>
      <c r="AE35" s="11"/>
      <c r="AF35" s="11"/>
      <c r="AG35" s="11"/>
      <c r="AH35" s="11"/>
      <c r="AI35" s="9">
        <v>4.32</v>
      </c>
      <c r="AJ35" s="9">
        <v>2.84</v>
      </c>
      <c r="AK35" s="3" t="s">
        <v>209</v>
      </c>
      <c r="AL35" s="12" t="s">
        <v>414</v>
      </c>
      <c r="AM35" s="3" t="s">
        <v>211</v>
      </c>
      <c r="AN35" s="13">
        <v>2001</v>
      </c>
      <c r="AO35" s="8">
        <v>2129.4</v>
      </c>
      <c r="AP35" s="14">
        <v>0</v>
      </c>
      <c r="AQ35" s="8">
        <v>-50.2</v>
      </c>
      <c r="AR35" s="8">
        <v>-50.3</v>
      </c>
      <c r="AS35" s="8">
        <v>-59.6</v>
      </c>
      <c r="AT35" s="8">
        <v>29.8</v>
      </c>
      <c r="AU35" s="10">
        <v>0.17699999999999999</v>
      </c>
      <c r="AV35" s="8">
        <v>151.1</v>
      </c>
      <c r="AW35" s="8">
        <v>14.6</v>
      </c>
      <c r="AX35" s="8">
        <v>124.9</v>
      </c>
      <c r="AY35" s="10">
        <v>0.221</v>
      </c>
      <c r="AZ35" s="11"/>
      <c r="BA35" s="8">
        <v>12.5</v>
      </c>
      <c r="BB35" s="11"/>
      <c r="BC35" s="8">
        <v>37.700000000000003</v>
      </c>
      <c r="BD35" s="8">
        <v>24.8</v>
      </c>
      <c r="BE35" s="8">
        <v>16.399999999999999</v>
      </c>
      <c r="BF35" s="8">
        <v>11.7</v>
      </c>
      <c r="BG35" s="8">
        <v>10</v>
      </c>
      <c r="BH35" s="9">
        <v>9.43</v>
      </c>
      <c r="BI35" s="11"/>
      <c r="BJ35" s="8">
        <v>-50.3</v>
      </c>
      <c r="BK35" s="9">
        <v>-2.61</v>
      </c>
      <c r="BL35" s="9">
        <v>1.19</v>
      </c>
      <c r="BM35" s="9">
        <v>-4.2699999999999996</v>
      </c>
      <c r="BN35" s="8">
        <v>-59.5</v>
      </c>
      <c r="BO35" s="11"/>
      <c r="BP35" s="11"/>
      <c r="BQ35" s="9">
        <v>-2.68</v>
      </c>
      <c r="BR35" s="9">
        <v>-2.68</v>
      </c>
      <c r="BS35" s="9">
        <v>-1.56</v>
      </c>
      <c r="BT35" s="9">
        <v>-2.68</v>
      </c>
      <c r="BU35" s="9">
        <v>-2.68</v>
      </c>
      <c r="BV35" s="11"/>
      <c r="BW35" s="11"/>
      <c r="BX35" s="11"/>
      <c r="BY35" s="11"/>
      <c r="BZ35" s="10">
        <v>0.253</v>
      </c>
      <c r="CA35" s="10">
        <v>7.5999999999999998E-2</v>
      </c>
      <c r="CB35" s="11"/>
      <c r="CC35" s="9">
        <v>6.71</v>
      </c>
      <c r="CD35" s="11"/>
      <c r="CE35" s="11"/>
      <c r="CF35" s="8">
        <v>14.6</v>
      </c>
      <c r="CG35" s="9">
        <v>3.78</v>
      </c>
      <c r="CH35" s="11"/>
      <c r="CI35" s="11"/>
      <c r="CJ35" s="11"/>
      <c r="CK35" s="10">
        <v>0.31900000000000001</v>
      </c>
      <c r="CL35" s="9">
        <v>1.25</v>
      </c>
      <c r="CM35" s="9">
        <v>1.21</v>
      </c>
      <c r="CN35" s="9">
        <v>1.18</v>
      </c>
      <c r="CO35" s="9">
        <v>1.1399999999999999</v>
      </c>
      <c r="CP35" s="10">
        <v>0.86</v>
      </c>
      <c r="CQ35" s="9">
        <v>-2.41</v>
      </c>
      <c r="CR35" s="11"/>
      <c r="CS35" s="11"/>
      <c r="CT35" s="11"/>
      <c r="CU35" s="8">
        <v>152.30000000000001</v>
      </c>
      <c r="CV35" s="11"/>
      <c r="CW35" s="11"/>
      <c r="CX35" s="8">
        <v>-116</v>
      </c>
      <c r="CY35" s="11"/>
      <c r="CZ35" s="11"/>
      <c r="DA35" s="9">
        <v>7.6</v>
      </c>
      <c r="DB35" s="11"/>
      <c r="DC35" s="11"/>
      <c r="DD35" s="8">
        <v>22.2</v>
      </c>
      <c r="DE35" s="8">
        <v>35</v>
      </c>
      <c r="DF35" s="8">
        <v>121.1</v>
      </c>
      <c r="DG35" s="9">
        <v>70.91</v>
      </c>
      <c r="DH35" s="11"/>
      <c r="DI35" s="3" t="s">
        <v>212</v>
      </c>
      <c r="DJ35" s="11"/>
      <c r="DK35" s="8">
        <v>-50.2</v>
      </c>
      <c r="DL35" s="8">
        <v>-59.6</v>
      </c>
      <c r="DM35" s="10">
        <v>0.4</v>
      </c>
      <c r="DN35" s="8">
        <v>-112.3</v>
      </c>
      <c r="DO35" s="9">
        <v>22.22</v>
      </c>
      <c r="DP35" s="4" t="s">
        <v>415</v>
      </c>
      <c r="DQ35" s="11"/>
      <c r="DR35" s="3" t="s">
        <v>398</v>
      </c>
      <c r="DS35" s="11"/>
      <c r="DT35" s="9">
        <v>88.21</v>
      </c>
      <c r="DU35" s="8">
        <v>14.8</v>
      </c>
      <c r="DV35" s="11"/>
      <c r="DW35" s="8">
        <v>14.4</v>
      </c>
      <c r="DX35" s="11"/>
      <c r="DY35" s="8">
        <v>36.700000000000003</v>
      </c>
      <c r="DZ35" s="11"/>
      <c r="EA35" s="8">
        <v>85.8</v>
      </c>
      <c r="EB35" s="8">
        <v>-64.900000000000006</v>
      </c>
      <c r="EC35" s="8">
        <v>19.3</v>
      </c>
      <c r="ED35" s="8">
        <v>49.7</v>
      </c>
      <c r="EE35" s="11"/>
      <c r="EF35" s="11"/>
      <c r="EG35" s="8">
        <v>102.8</v>
      </c>
      <c r="EH35" s="10">
        <v>0.41299999999999998</v>
      </c>
      <c r="EI35" s="8">
        <v>35</v>
      </c>
      <c r="EJ35" s="8">
        <v>150.69999999999999</v>
      </c>
      <c r="EK35" s="8">
        <v>36.9</v>
      </c>
      <c r="EL35" s="9">
        <v>1.37</v>
      </c>
      <c r="EM35" s="9">
        <v>2.13</v>
      </c>
      <c r="EN35" s="11"/>
      <c r="EO35" s="11"/>
      <c r="EP35" s="9">
        <v>1.99</v>
      </c>
      <c r="EQ35" s="9">
        <v>10.3</v>
      </c>
      <c r="ER35" s="11">
        <v>1</v>
      </c>
      <c r="ES35" s="11"/>
      <c r="ET35" s="12"/>
      <c r="EU35" s="11"/>
      <c r="EV35" s="11"/>
      <c r="EW35" s="11"/>
      <c r="EX35" s="11"/>
      <c r="EY35" s="11"/>
      <c r="EZ35" s="11"/>
      <c r="FA35" s="11"/>
      <c r="FB35" s="9">
        <v>-5.97</v>
      </c>
      <c r="FC35" s="8">
        <v>-13.4</v>
      </c>
      <c r="FD35" s="8">
        <v>-13.2</v>
      </c>
      <c r="FE35" s="11"/>
      <c r="FF35" s="11"/>
      <c r="FG35" s="11"/>
      <c r="FH35" s="11"/>
      <c r="FI35" s="11"/>
      <c r="FJ35" s="11"/>
      <c r="FK35" s="11"/>
      <c r="FL35" s="9">
        <v>-2.81</v>
      </c>
      <c r="FM35" s="8">
        <v>-15.1</v>
      </c>
      <c r="FN35" s="8">
        <v>-15.6</v>
      </c>
      <c r="FO35" s="3"/>
      <c r="FP35" s="3"/>
      <c r="FQ35" s="11"/>
      <c r="FR35" s="12"/>
    </row>
    <row r="36" spans="1:174" x14ac:dyDescent="0.15">
      <c r="A36" s="4" t="s">
        <v>416</v>
      </c>
      <c r="B36" s="4" t="s">
        <v>417</v>
      </c>
      <c r="C36" s="3" t="s">
        <v>206</v>
      </c>
      <c r="D36" s="3" t="s">
        <v>207</v>
      </c>
      <c r="E36" s="3" t="s">
        <v>208</v>
      </c>
      <c r="F36" s="8">
        <v>2228.9</v>
      </c>
      <c r="G36" s="9">
        <v>76.97</v>
      </c>
      <c r="H36" s="10">
        <v>1.4E-2</v>
      </c>
      <c r="I36" s="10">
        <v>4.8000000000000001E-2</v>
      </c>
      <c r="J36" s="10">
        <v>3.6999999999999998E-2</v>
      </c>
      <c r="K36" s="10">
        <v>0.51700000000000002</v>
      </c>
      <c r="L36" s="9">
        <v>1.27</v>
      </c>
      <c r="M36" s="9">
        <v>1.03</v>
      </c>
      <c r="N36" s="8">
        <v>39.9</v>
      </c>
      <c r="O36" s="10">
        <v>0.38700000000000001</v>
      </c>
      <c r="P36" s="11"/>
      <c r="Q36" s="11"/>
      <c r="R36" s="11"/>
      <c r="S36" s="9">
        <v>-5.09</v>
      </c>
      <c r="T36" s="11"/>
      <c r="U36" s="11"/>
      <c r="V36" s="11"/>
      <c r="W36" s="11"/>
      <c r="X36" s="11"/>
      <c r="Y36" s="11"/>
      <c r="Z36" s="11"/>
      <c r="AA36" s="11"/>
      <c r="AB36" s="11"/>
      <c r="AC36" s="11"/>
      <c r="AD36" s="11"/>
      <c r="AE36" s="11"/>
      <c r="AF36" s="11"/>
      <c r="AG36" s="11"/>
      <c r="AH36" s="11"/>
      <c r="AI36" s="9">
        <v>4.2</v>
      </c>
      <c r="AJ36" s="9">
        <v>2.52</v>
      </c>
      <c r="AK36" s="3" t="s">
        <v>209</v>
      </c>
      <c r="AL36" s="12" t="s">
        <v>418</v>
      </c>
      <c r="AM36" s="3" t="s">
        <v>211</v>
      </c>
      <c r="AN36" s="13">
        <v>2010</v>
      </c>
      <c r="AO36" s="8">
        <v>2087.5</v>
      </c>
      <c r="AP36" s="14">
        <v>0</v>
      </c>
      <c r="AQ36" s="8">
        <v>-142</v>
      </c>
      <c r="AR36" s="8">
        <v>-142.4</v>
      </c>
      <c r="AS36" s="8">
        <v>-171</v>
      </c>
      <c r="AT36" s="8">
        <v>256.89999999999998</v>
      </c>
      <c r="AU36" s="9">
        <v>1.02</v>
      </c>
      <c r="AV36" s="8">
        <v>263.89999999999998</v>
      </c>
      <c r="AW36" s="8">
        <v>115.5</v>
      </c>
      <c r="AX36" s="8">
        <v>124.1</v>
      </c>
      <c r="AY36" s="9">
        <v>1.01</v>
      </c>
      <c r="AZ36" s="11"/>
      <c r="BA36" s="8">
        <v>23.9</v>
      </c>
      <c r="BB36" s="11"/>
      <c r="BC36" s="8">
        <v>118.4</v>
      </c>
      <c r="BD36" s="8">
        <v>107.5</v>
      </c>
      <c r="BE36" s="8">
        <v>99.7</v>
      </c>
      <c r="BF36" s="8">
        <v>87.3</v>
      </c>
      <c r="BG36" s="8">
        <v>75.7</v>
      </c>
      <c r="BH36" s="8">
        <v>72.5</v>
      </c>
      <c r="BI36" s="11"/>
      <c r="BJ36" s="8">
        <v>-142.4</v>
      </c>
      <c r="BK36" s="9">
        <v>-3.78</v>
      </c>
      <c r="BL36" s="10">
        <v>2.4E-2</v>
      </c>
      <c r="BM36" s="11"/>
      <c r="BN36" s="8">
        <v>-171</v>
      </c>
      <c r="BO36" s="11"/>
      <c r="BP36" s="11"/>
      <c r="BQ36" s="9">
        <v>-4.79</v>
      </c>
      <c r="BR36" s="9">
        <v>-4.79</v>
      </c>
      <c r="BS36" s="9">
        <v>-2.56</v>
      </c>
      <c r="BT36" s="9">
        <v>-4.79</v>
      </c>
      <c r="BU36" s="9">
        <v>-4.79</v>
      </c>
      <c r="BV36" s="11"/>
      <c r="BW36" s="11"/>
      <c r="BX36" s="11"/>
      <c r="BY36" s="9">
        <v>1.74</v>
      </c>
      <c r="BZ36" s="9">
        <v>1.61</v>
      </c>
      <c r="CA36" s="10">
        <v>0.58599999999999997</v>
      </c>
      <c r="CB36" s="11"/>
      <c r="CC36" s="9">
        <v>6.09</v>
      </c>
      <c r="CD36" s="11"/>
      <c r="CE36" s="9">
        <v>1.53</v>
      </c>
      <c r="CF36" s="8">
        <v>115.5</v>
      </c>
      <c r="CG36" s="11"/>
      <c r="CH36" s="11"/>
      <c r="CI36" s="11"/>
      <c r="CJ36" s="11"/>
      <c r="CK36" s="11"/>
      <c r="CL36" s="11"/>
      <c r="CM36" s="11"/>
      <c r="CN36" s="10">
        <v>0.84899999999999998</v>
      </c>
      <c r="CO36" s="9">
        <v>1.7</v>
      </c>
      <c r="CP36" s="9">
        <v>1.7</v>
      </c>
      <c r="CQ36" s="8">
        <v>-14.2</v>
      </c>
      <c r="CR36" s="11"/>
      <c r="CS36" s="11"/>
      <c r="CT36" s="11"/>
      <c r="CU36" s="8">
        <v>102.7</v>
      </c>
      <c r="CV36" s="11"/>
      <c r="CW36" s="8">
        <v>194.7</v>
      </c>
      <c r="CX36" s="8">
        <v>-24.9</v>
      </c>
      <c r="CY36" s="11"/>
      <c r="CZ36" s="11"/>
      <c r="DA36" s="9">
        <v>4.22</v>
      </c>
      <c r="DB36" s="11"/>
      <c r="DC36" s="11"/>
      <c r="DD36" s="8">
        <v>13</v>
      </c>
      <c r="DE36" s="8">
        <v>108</v>
      </c>
      <c r="DF36" s="8">
        <v>124.1</v>
      </c>
      <c r="DG36" s="9">
        <v>55.91</v>
      </c>
      <c r="DH36" s="9">
        <v>1.53</v>
      </c>
      <c r="DI36" s="3" t="s">
        <v>212</v>
      </c>
      <c r="DJ36" s="11"/>
      <c r="DK36" s="8">
        <v>-142</v>
      </c>
      <c r="DL36" s="8">
        <v>-171</v>
      </c>
      <c r="DM36" s="9">
        <v>8.7200000000000006</v>
      </c>
      <c r="DN36" s="8">
        <v>-179.3</v>
      </c>
      <c r="DO36" s="9">
        <v>25</v>
      </c>
      <c r="DP36" s="4" t="s">
        <v>419</v>
      </c>
      <c r="DQ36" s="11"/>
      <c r="DR36" s="3" t="s">
        <v>336</v>
      </c>
      <c r="DS36" s="11"/>
      <c r="DT36" s="9">
        <v>62.25</v>
      </c>
      <c r="DU36" s="8">
        <v>22.2</v>
      </c>
      <c r="DV36" s="11"/>
      <c r="DW36" s="14">
        <v>0</v>
      </c>
      <c r="DX36" s="11"/>
      <c r="DY36" s="8">
        <v>130.30000000000001</v>
      </c>
      <c r="DZ36" s="11"/>
      <c r="EA36" s="11"/>
      <c r="EB36" s="8">
        <v>123.2</v>
      </c>
      <c r="EC36" s="8">
        <v>37.1</v>
      </c>
      <c r="ED36" s="8">
        <v>71.099999999999994</v>
      </c>
      <c r="EE36" s="11"/>
      <c r="EF36" s="8">
        <v>174.3</v>
      </c>
      <c r="EG36" s="11"/>
      <c r="EH36" s="10">
        <v>0.94399999999999995</v>
      </c>
      <c r="EI36" s="8">
        <v>108</v>
      </c>
      <c r="EJ36" s="8">
        <v>258.60000000000002</v>
      </c>
      <c r="EK36" s="8">
        <v>134.30000000000001</v>
      </c>
      <c r="EL36" s="9">
        <v>1.87</v>
      </c>
      <c r="EM36" s="8">
        <v>10.5</v>
      </c>
      <c r="EN36" s="10">
        <v>1.2999999999999999E-2</v>
      </c>
      <c r="EO36" s="9">
        <v>1.53</v>
      </c>
      <c r="EP36" s="9">
        <v>3.73</v>
      </c>
      <c r="EQ36" s="9">
        <v>18.82</v>
      </c>
      <c r="ER36" s="11">
        <v>1</v>
      </c>
      <c r="ES36" s="11"/>
      <c r="ET36" s="12"/>
      <c r="EU36" s="11"/>
      <c r="EV36" s="11"/>
      <c r="EW36" s="11"/>
      <c r="EX36" s="11"/>
      <c r="EY36" s="11"/>
      <c r="EZ36" s="11"/>
      <c r="FA36" s="9">
        <v>-2.29</v>
      </c>
      <c r="FB36" s="8">
        <v>-14.9</v>
      </c>
      <c r="FC36" s="8">
        <v>-53.9</v>
      </c>
      <c r="FD36" s="8">
        <v>-90.5</v>
      </c>
      <c r="FE36" s="11"/>
      <c r="FF36" s="11"/>
      <c r="FG36" s="11"/>
      <c r="FH36" s="11"/>
      <c r="FI36" s="11"/>
      <c r="FJ36" s="11"/>
      <c r="FK36" s="8">
        <v>-12</v>
      </c>
      <c r="FL36" s="8">
        <v>-16.399999999999999</v>
      </c>
      <c r="FM36" s="8">
        <v>-61.8</v>
      </c>
      <c r="FN36" s="8">
        <v>-92.4</v>
      </c>
      <c r="FO36" s="3"/>
      <c r="FP36" s="3"/>
      <c r="FQ36" s="11"/>
      <c r="FR36" s="12"/>
    </row>
    <row r="37" spans="1:174" x14ac:dyDescent="0.15">
      <c r="A37" s="4" t="s">
        <v>420</v>
      </c>
      <c r="B37" s="4" t="s">
        <v>421</v>
      </c>
      <c r="C37" s="3" t="s">
        <v>206</v>
      </c>
      <c r="D37" s="3" t="s">
        <v>207</v>
      </c>
      <c r="E37" s="3" t="s">
        <v>208</v>
      </c>
      <c r="F37" s="8">
        <v>2212</v>
      </c>
      <c r="G37" s="9">
        <v>88.74</v>
      </c>
      <c r="H37" s="10">
        <v>5.3999999999999999E-2</v>
      </c>
      <c r="I37" s="10">
        <v>3.7999999999999999E-2</v>
      </c>
      <c r="J37" s="10">
        <v>0.17599999999999999</v>
      </c>
      <c r="K37" s="10">
        <v>0.71299999999999997</v>
      </c>
      <c r="L37" s="10">
        <v>0.78100000000000003</v>
      </c>
      <c r="M37" s="9">
        <v>1.41</v>
      </c>
      <c r="N37" s="8">
        <v>141.19999999999999</v>
      </c>
      <c r="O37" s="9">
        <v>1.17</v>
      </c>
      <c r="P37" s="11"/>
      <c r="Q37" s="9">
        <v>2.6</v>
      </c>
      <c r="R37" s="11"/>
      <c r="S37" s="10">
        <v>-0.55200000000000005</v>
      </c>
      <c r="T37" s="11"/>
      <c r="U37" s="11"/>
      <c r="V37" s="11"/>
      <c r="W37" s="11"/>
      <c r="X37" s="11"/>
      <c r="Y37" s="11"/>
      <c r="Z37" s="11"/>
      <c r="AA37" s="8">
        <v>17.399999999999999</v>
      </c>
      <c r="AB37" s="11"/>
      <c r="AC37" s="11"/>
      <c r="AD37" s="11"/>
      <c r="AE37" s="9">
        <v>5.08</v>
      </c>
      <c r="AF37" s="11"/>
      <c r="AG37" s="11"/>
      <c r="AH37" s="10">
        <v>1.7000000000000001E-2</v>
      </c>
      <c r="AI37" s="9">
        <v>5.17</v>
      </c>
      <c r="AJ37" s="9">
        <v>3</v>
      </c>
      <c r="AK37" s="3" t="s">
        <v>209</v>
      </c>
      <c r="AL37" s="12" t="s">
        <v>422</v>
      </c>
      <c r="AM37" s="3" t="s">
        <v>211</v>
      </c>
      <c r="AN37" s="13">
        <v>1998</v>
      </c>
      <c r="AO37" s="8">
        <v>2141</v>
      </c>
      <c r="AP37" s="8">
        <v>76.400000000000006</v>
      </c>
      <c r="AQ37" s="8">
        <v>-152.80000000000001</v>
      </c>
      <c r="AR37" s="8">
        <v>-165.2</v>
      </c>
      <c r="AS37" s="8">
        <v>-189.6</v>
      </c>
      <c r="AT37" s="8">
        <v>74.3</v>
      </c>
      <c r="AU37" s="8">
        <v>29.8</v>
      </c>
      <c r="AV37" s="8">
        <v>333.5</v>
      </c>
      <c r="AW37" s="8">
        <v>177.3</v>
      </c>
      <c r="AX37" s="8">
        <v>88.6</v>
      </c>
      <c r="AY37" s="9">
        <v>3.54</v>
      </c>
      <c r="AZ37" s="11"/>
      <c r="BA37" s="8">
        <v>117.1</v>
      </c>
      <c r="BB37" s="11"/>
      <c r="BC37" s="8">
        <v>101.9</v>
      </c>
      <c r="BD37" s="8">
        <v>96.9</v>
      </c>
      <c r="BE37" s="8">
        <v>94.8</v>
      </c>
      <c r="BF37" s="8">
        <v>96.8</v>
      </c>
      <c r="BG37" s="8">
        <v>102.4</v>
      </c>
      <c r="BH37" s="8">
        <v>108.1</v>
      </c>
      <c r="BI37" s="11"/>
      <c r="BJ37" s="8">
        <v>-165.2</v>
      </c>
      <c r="BK37" s="8">
        <v>-21.2</v>
      </c>
      <c r="BL37" s="10">
        <v>0.25700000000000001</v>
      </c>
      <c r="BM37" s="11"/>
      <c r="BN37" s="8">
        <v>-189.6</v>
      </c>
      <c r="BO37" s="11"/>
      <c r="BP37" s="11"/>
      <c r="BQ37" s="9">
        <v>-1.39</v>
      </c>
      <c r="BR37" s="9">
        <v>-1.39</v>
      </c>
      <c r="BS37" s="10">
        <v>-0.84699999999999998</v>
      </c>
      <c r="BT37" s="9">
        <v>-1.39</v>
      </c>
      <c r="BU37" s="9">
        <v>-1.39</v>
      </c>
      <c r="BV37" s="11"/>
      <c r="BW37" s="10">
        <v>0.01</v>
      </c>
      <c r="BX37" s="9">
        <v>4.95</v>
      </c>
      <c r="BY37" s="11"/>
      <c r="BZ37" s="8">
        <v>82.8</v>
      </c>
      <c r="CA37" s="8">
        <v>53</v>
      </c>
      <c r="CB37" s="11"/>
      <c r="CC37" s="9">
        <v>9.75</v>
      </c>
      <c r="CD37" s="11"/>
      <c r="CE37" s="9">
        <v>5</v>
      </c>
      <c r="CF37" s="8">
        <v>162.30000000000001</v>
      </c>
      <c r="CG37" s="11"/>
      <c r="CH37" s="11"/>
      <c r="CI37" s="11"/>
      <c r="CJ37" s="8">
        <v>234.1</v>
      </c>
      <c r="CK37" s="11"/>
      <c r="CL37" s="11"/>
      <c r="CM37" s="10">
        <v>0.63500000000000001</v>
      </c>
      <c r="CN37" s="8">
        <v>16.2</v>
      </c>
      <c r="CO37" s="8">
        <v>15.6</v>
      </c>
      <c r="CP37" s="8">
        <v>14.3</v>
      </c>
      <c r="CQ37" s="9">
        <v>1.64</v>
      </c>
      <c r="CR37" s="11"/>
      <c r="CS37" s="11"/>
      <c r="CT37" s="11"/>
      <c r="CU37" s="8">
        <v>213.2</v>
      </c>
      <c r="CV37" s="9">
        <v>-2.23</v>
      </c>
      <c r="CW37" s="11"/>
      <c r="CX37" s="8">
        <v>-53</v>
      </c>
      <c r="CY37" s="11"/>
      <c r="CZ37" s="11"/>
      <c r="DA37" s="9">
        <v>1.43</v>
      </c>
      <c r="DB37" s="9">
        <v>-3.08</v>
      </c>
      <c r="DC37" s="8">
        <v>-23.7</v>
      </c>
      <c r="DD37" s="8">
        <v>11.8</v>
      </c>
      <c r="DE37" s="8">
        <v>464</v>
      </c>
      <c r="DF37" s="8">
        <v>88.6</v>
      </c>
      <c r="DG37" s="9">
        <v>15.67</v>
      </c>
      <c r="DH37" s="8">
        <v>10.199999999999999</v>
      </c>
      <c r="DI37" s="3" t="s">
        <v>212</v>
      </c>
      <c r="DJ37" s="8">
        <v>76.400000000000006</v>
      </c>
      <c r="DK37" s="8">
        <v>-152.80000000000001</v>
      </c>
      <c r="DL37" s="8">
        <v>-189.6</v>
      </c>
      <c r="DM37" s="8">
        <v>173</v>
      </c>
      <c r="DN37" s="8">
        <v>-67.5</v>
      </c>
      <c r="DO37" s="9">
        <v>15.79</v>
      </c>
      <c r="DP37" s="4" t="s">
        <v>423</v>
      </c>
      <c r="DQ37" s="8">
        <v>92</v>
      </c>
      <c r="DR37" s="3" t="s">
        <v>313</v>
      </c>
      <c r="DS37" s="11"/>
      <c r="DT37" s="9">
        <v>17.11</v>
      </c>
      <c r="DU37" s="9">
        <v>9.01</v>
      </c>
      <c r="DV37" s="8">
        <v>-48</v>
      </c>
      <c r="DW37" s="8">
        <v>178.9</v>
      </c>
      <c r="DX37" s="11"/>
      <c r="DY37" s="8">
        <v>75.5</v>
      </c>
      <c r="DZ37" s="11"/>
      <c r="EA37" s="11"/>
      <c r="EB37" s="8">
        <v>38.200000000000003</v>
      </c>
      <c r="EC37" s="8">
        <v>33.200000000000003</v>
      </c>
      <c r="ED37" s="8">
        <v>79.8</v>
      </c>
      <c r="EE37" s="11"/>
      <c r="EF37" s="8">
        <v>98.7</v>
      </c>
      <c r="EG37" s="11"/>
      <c r="EH37" s="8">
        <v>58.9</v>
      </c>
      <c r="EI37" s="8">
        <v>464</v>
      </c>
      <c r="EJ37" s="8">
        <v>289.7</v>
      </c>
      <c r="EK37" s="8">
        <v>229.1</v>
      </c>
      <c r="EL37" s="8">
        <v>10.1</v>
      </c>
      <c r="EM37" s="8">
        <v>21.9</v>
      </c>
      <c r="EN37" s="9">
        <v>7.91</v>
      </c>
      <c r="EO37" s="8">
        <v>10.199999999999999</v>
      </c>
      <c r="EP37" s="8">
        <v>20</v>
      </c>
      <c r="EQ37" s="11"/>
      <c r="ER37" s="11">
        <v>3</v>
      </c>
      <c r="ES37" s="8">
        <v>76.400000000000006</v>
      </c>
      <c r="ET37" s="12" t="s">
        <v>424</v>
      </c>
      <c r="EU37" s="11"/>
      <c r="EV37" s="11"/>
      <c r="EW37" s="8">
        <v>-39.6</v>
      </c>
      <c r="EX37" s="8">
        <v>-57.6</v>
      </c>
      <c r="EY37" s="8">
        <v>-48.3</v>
      </c>
      <c r="EZ37" s="8">
        <v>-60.8</v>
      </c>
      <c r="FA37" s="8">
        <v>-60.8</v>
      </c>
      <c r="FB37" s="8">
        <v>-66.099999999999994</v>
      </c>
      <c r="FC37" s="8">
        <v>-72.8</v>
      </c>
      <c r="FD37" s="8">
        <v>-252</v>
      </c>
      <c r="FE37" s="11"/>
      <c r="FF37" s="11"/>
      <c r="FG37" s="8">
        <v>-37.200000000000003</v>
      </c>
      <c r="FH37" s="8">
        <v>-52.8</v>
      </c>
      <c r="FI37" s="8">
        <v>-53.9</v>
      </c>
      <c r="FJ37" s="8">
        <v>-71.2</v>
      </c>
      <c r="FK37" s="8">
        <v>-53</v>
      </c>
      <c r="FL37" s="8">
        <v>-64.900000000000006</v>
      </c>
      <c r="FM37" s="8">
        <v>-72.599999999999994</v>
      </c>
      <c r="FN37" s="8">
        <v>-272.8</v>
      </c>
      <c r="FO37" s="3"/>
      <c r="FP37" s="3"/>
      <c r="FQ37" s="8">
        <v>76.400000000000006</v>
      </c>
      <c r="FR37" s="12" t="s">
        <v>425</v>
      </c>
    </row>
    <row r="38" spans="1:174" x14ac:dyDescent="0.15">
      <c r="A38" s="4" t="s">
        <v>426</v>
      </c>
      <c r="B38" s="4" t="s">
        <v>427</v>
      </c>
      <c r="C38" s="3" t="s">
        <v>206</v>
      </c>
      <c r="D38" s="3" t="s">
        <v>207</v>
      </c>
      <c r="E38" s="3" t="s">
        <v>208</v>
      </c>
      <c r="F38" s="8">
        <v>2171.9</v>
      </c>
      <c r="G38" s="9">
        <v>62.1</v>
      </c>
      <c r="H38" s="10">
        <v>1.2999999999999999E-2</v>
      </c>
      <c r="I38" s="10">
        <v>1.2999999999999999E-2</v>
      </c>
      <c r="J38" s="10">
        <v>9.2999999999999999E-2</v>
      </c>
      <c r="K38" s="10">
        <v>0.51</v>
      </c>
      <c r="L38" s="10">
        <v>0.60499999999999998</v>
      </c>
      <c r="M38" s="9">
        <v>1.24</v>
      </c>
      <c r="N38" s="8">
        <v>264.2</v>
      </c>
      <c r="O38" s="9">
        <v>4.25</v>
      </c>
      <c r="P38" s="11"/>
      <c r="Q38" s="11"/>
      <c r="R38" s="11"/>
      <c r="S38" s="10">
        <v>-0.44500000000000001</v>
      </c>
      <c r="T38" s="11"/>
      <c r="U38" s="11"/>
      <c r="V38" s="11"/>
      <c r="W38" s="8">
        <v>14</v>
      </c>
      <c r="X38" s="11"/>
      <c r="Y38" s="11"/>
      <c r="Z38" s="11"/>
      <c r="AA38" s="8">
        <v>148.30000000000001</v>
      </c>
      <c r="AB38" s="11"/>
      <c r="AC38" s="11"/>
      <c r="AD38" s="11"/>
      <c r="AE38" s="8">
        <v>27.8</v>
      </c>
      <c r="AF38" s="11"/>
      <c r="AG38" s="11"/>
      <c r="AH38" s="9">
        <v>2.84</v>
      </c>
      <c r="AI38" s="10">
        <v>0.58699999999999997</v>
      </c>
      <c r="AJ38" s="10">
        <v>3.6999999999999998E-2</v>
      </c>
      <c r="AK38" s="3" t="s">
        <v>209</v>
      </c>
      <c r="AL38" s="12" t="s">
        <v>428</v>
      </c>
      <c r="AM38" s="3" t="s">
        <v>211</v>
      </c>
      <c r="AN38" s="13">
        <v>1987</v>
      </c>
      <c r="AO38" s="8">
        <v>2004.9</v>
      </c>
      <c r="AP38" s="8">
        <v>30.7</v>
      </c>
      <c r="AQ38" s="8">
        <v>-78.2</v>
      </c>
      <c r="AR38" s="8">
        <v>-83.7</v>
      </c>
      <c r="AS38" s="8">
        <v>-82.9</v>
      </c>
      <c r="AT38" s="8">
        <v>32.299999999999997</v>
      </c>
      <c r="AU38" s="8">
        <v>19.7</v>
      </c>
      <c r="AV38" s="8">
        <v>276</v>
      </c>
      <c r="AW38" s="10">
        <v>0.998</v>
      </c>
      <c r="AX38" s="8">
        <v>229.6</v>
      </c>
      <c r="AY38" s="9">
        <v>7.27</v>
      </c>
      <c r="AZ38" s="11"/>
      <c r="BA38" s="8">
        <v>19.899999999999999</v>
      </c>
      <c r="BB38" s="11"/>
      <c r="BC38" s="8">
        <v>79.400000000000006</v>
      </c>
      <c r="BD38" s="8">
        <v>65.3</v>
      </c>
      <c r="BE38" s="8">
        <v>60</v>
      </c>
      <c r="BF38" s="8">
        <v>55.6</v>
      </c>
      <c r="BG38" s="8">
        <v>50.3</v>
      </c>
      <c r="BH38" s="8">
        <v>43.6</v>
      </c>
      <c r="BI38" s="11"/>
      <c r="BJ38" s="8">
        <v>-83.7</v>
      </c>
      <c r="BK38" s="10">
        <v>-0.157</v>
      </c>
      <c r="BL38" s="10">
        <v>0.28599999999999998</v>
      </c>
      <c r="BM38" s="11"/>
      <c r="BN38" s="8">
        <v>-82.9</v>
      </c>
      <c r="BO38" s="11"/>
      <c r="BP38" s="11"/>
      <c r="BQ38" s="10">
        <v>-0.36699999999999999</v>
      </c>
      <c r="BR38" s="10">
        <v>-0.36699999999999999</v>
      </c>
      <c r="BS38" s="10">
        <v>-0.23100000000000001</v>
      </c>
      <c r="BT38" s="10">
        <v>-0.36699999999999999</v>
      </c>
      <c r="BU38" s="10">
        <v>-0.36699999999999999</v>
      </c>
      <c r="BV38" s="11"/>
      <c r="BW38" s="8">
        <v>10.6</v>
      </c>
      <c r="BX38" s="11"/>
      <c r="BY38" s="9">
        <v>7.86</v>
      </c>
      <c r="BZ38" s="8">
        <v>31</v>
      </c>
      <c r="CA38" s="8">
        <v>11.3</v>
      </c>
      <c r="CB38" s="8">
        <v>54.6</v>
      </c>
      <c r="CC38" s="8">
        <v>12.9</v>
      </c>
      <c r="CD38" s="11"/>
      <c r="CE38" s="9">
        <v>1.21</v>
      </c>
      <c r="CF38" s="10">
        <v>0.39500000000000002</v>
      </c>
      <c r="CG38" s="11"/>
      <c r="CH38" s="11"/>
      <c r="CI38" s="11"/>
      <c r="CJ38" s="8">
        <v>46.6</v>
      </c>
      <c r="CK38" s="8">
        <v>10.4</v>
      </c>
      <c r="CL38" s="9">
        <v>2.56</v>
      </c>
      <c r="CM38" s="9">
        <v>2.5</v>
      </c>
      <c r="CN38" s="9">
        <v>2.91</v>
      </c>
      <c r="CO38" s="9">
        <v>4.93</v>
      </c>
      <c r="CP38" s="9">
        <v>4.9000000000000004</v>
      </c>
      <c r="CQ38" s="9">
        <v>-8.1</v>
      </c>
      <c r="CR38" s="11"/>
      <c r="CS38" s="11"/>
      <c r="CT38" s="11"/>
      <c r="CU38" s="8">
        <v>117.8</v>
      </c>
      <c r="CV38" s="10">
        <v>-0.79500000000000004</v>
      </c>
      <c r="CW38" s="11"/>
      <c r="CX38" s="8">
        <v>-122.6</v>
      </c>
      <c r="CY38" s="11"/>
      <c r="CZ38" s="11"/>
      <c r="DA38" s="8">
        <v>14</v>
      </c>
      <c r="DB38" s="11"/>
      <c r="DC38" s="9">
        <v>-3.82</v>
      </c>
      <c r="DD38" s="9">
        <v>2.15</v>
      </c>
      <c r="DE38" s="8">
        <v>308</v>
      </c>
      <c r="DF38" s="8">
        <v>229.6</v>
      </c>
      <c r="DG38" s="9">
        <v>8.2200000000000006</v>
      </c>
      <c r="DH38" s="9">
        <v>3.6</v>
      </c>
      <c r="DI38" s="3" t="s">
        <v>212</v>
      </c>
      <c r="DJ38" s="8">
        <v>30.7</v>
      </c>
      <c r="DK38" s="8">
        <v>-78.2</v>
      </c>
      <c r="DL38" s="8">
        <v>-82.9</v>
      </c>
      <c r="DM38" s="8">
        <v>40.6</v>
      </c>
      <c r="DN38" s="11"/>
      <c r="DO38" s="9">
        <v>14.29</v>
      </c>
      <c r="DP38" s="4" t="s">
        <v>429</v>
      </c>
      <c r="DQ38" s="8">
        <v>14.6</v>
      </c>
      <c r="DR38" s="3" t="s">
        <v>258</v>
      </c>
      <c r="DS38" s="11"/>
      <c r="DT38" s="9">
        <v>9.9499999999999993</v>
      </c>
      <c r="DU38" s="9">
        <v>3.34</v>
      </c>
      <c r="DV38" s="8">
        <v>-63.8</v>
      </c>
      <c r="DW38" s="9">
        <v>1.88</v>
      </c>
      <c r="DX38" s="11"/>
      <c r="DY38" s="8">
        <v>119.5</v>
      </c>
      <c r="DZ38" s="8">
        <v>58.7</v>
      </c>
      <c r="EA38" s="11"/>
      <c r="EB38" s="8">
        <v>203.2</v>
      </c>
      <c r="EC38" s="8">
        <v>74.099999999999994</v>
      </c>
      <c r="ED38" s="8">
        <v>96.6</v>
      </c>
      <c r="EE38" s="11"/>
      <c r="EF38" s="11"/>
      <c r="EG38" s="8">
        <v>100</v>
      </c>
      <c r="EH38" s="8">
        <v>19.7</v>
      </c>
      <c r="EI38" s="8">
        <v>308</v>
      </c>
      <c r="EJ38" s="8">
        <v>188.2</v>
      </c>
      <c r="EK38" s="8">
        <v>145</v>
      </c>
      <c r="EL38" s="9">
        <v>5.99</v>
      </c>
      <c r="EM38" s="8">
        <v>10.4</v>
      </c>
      <c r="EN38" s="10">
        <v>0.84899999999999998</v>
      </c>
      <c r="EO38" s="9">
        <v>3.6</v>
      </c>
      <c r="EP38" s="8">
        <v>17</v>
      </c>
      <c r="EQ38" s="9">
        <v>3.24</v>
      </c>
      <c r="ER38" s="11">
        <v>3</v>
      </c>
      <c r="ES38" s="11"/>
      <c r="ET38" s="12"/>
      <c r="EU38" s="8">
        <v>-34.9</v>
      </c>
      <c r="EV38" s="8">
        <v>-14.7</v>
      </c>
      <c r="EW38" s="8">
        <v>-21.1</v>
      </c>
      <c r="EX38" s="8">
        <v>-30.3</v>
      </c>
      <c r="EY38" s="8">
        <v>-34</v>
      </c>
      <c r="EZ38" s="8">
        <v>-37.4</v>
      </c>
      <c r="FA38" s="8">
        <v>-38.5</v>
      </c>
      <c r="FB38" s="8">
        <v>-21.6</v>
      </c>
      <c r="FC38" s="8">
        <v>-29.7</v>
      </c>
      <c r="FD38" s="8">
        <v>-51.1</v>
      </c>
      <c r="FE38" s="8">
        <v>-25.9</v>
      </c>
      <c r="FF38" s="8">
        <v>-11.2</v>
      </c>
      <c r="FG38" s="8">
        <v>-23.1</v>
      </c>
      <c r="FH38" s="8">
        <v>-34.799999999999997</v>
      </c>
      <c r="FI38" s="8">
        <v>-34.5</v>
      </c>
      <c r="FJ38" s="8">
        <v>-40.299999999999997</v>
      </c>
      <c r="FK38" s="8">
        <v>-35.700000000000003</v>
      </c>
      <c r="FL38" s="8">
        <v>-19.399999999999999</v>
      </c>
      <c r="FM38" s="8">
        <v>-28.5</v>
      </c>
      <c r="FN38" s="8">
        <v>-52</v>
      </c>
      <c r="FO38" s="3"/>
      <c r="FP38" s="3"/>
      <c r="FQ38" s="8">
        <v>30.7</v>
      </c>
      <c r="FR38" s="12" t="s">
        <v>430</v>
      </c>
    </row>
    <row r="39" spans="1:174" x14ac:dyDescent="0.15">
      <c r="A39" s="4" t="s">
        <v>431</v>
      </c>
      <c r="B39" s="4" t="s">
        <v>432</v>
      </c>
      <c r="C39" s="3" t="s">
        <v>206</v>
      </c>
      <c r="D39" s="3" t="s">
        <v>207</v>
      </c>
      <c r="E39" s="3" t="s">
        <v>208</v>
      </c>
      <c r="F39" s="8">
        <v>2142.3000000000002</v>
      </c>
      <c r="G39" s="9">
        <v>28.22</v>
      </c>
      <c r="H39" s="10">
        <v>7.5999999999999998E-2</v>
      </c>
      <c r="I39" s="10">
        <v>7.1999999999999995E-2</v>
      </c>
      <c r="J39" s="10">
        <v>3.1E-2</v>
      </c>
      <c r="K39" s="9">
        <v>1.74</v>
      </c>
      <c r="L39" s="9">
        <v>1.6</v>
      </c>
      <c r="M39" s="9">
        <v>1.02</v>
      </c>
      <c r="N39" s="8">
        <v>408.8</v>
      </c>
      <c r="O39" s="9">
        <v>8.06</v>
      </c>
      <c r="P39" s="11"/>
      <c r="Q39" s="8">
        <v>68</v>
      </c>
      <c r="R39" s="11"/>
      <c r="S39" s="10">
        <v>-0.317</v>
      </c>
      <c r="T39" s="11"/>
      <c r="U39" s="11"/>
      <c r="V39" s="11"/>
      <c r="W39" s="11"/>
      <c r="X39" s="11"/>
      <c r="Y39" s="11"/>
      <c r="Z39" s="11"/>
      <c r="AA39" s="11"/>
      <c r="AB39" s="11"/>
      <c r="AC39" s="11"/>
      <c r="AD39" s="11"/>
      <c r="AE39" s="11"/>
      <c r="AF39" s="11"/>
      <c r="AG39" s="11"/>
      <c r="AH39" s="11"/>
      <c r="AI39" s="9">
        <v>34.19</v>
      </c>
      <c r="AJ39" s="10">
        <v>0.223</v>
      </c>
      <c r="AK39" s="3" t="s">
        <v>209</v>
      </c>
      <c r="AL39" s="12" t="s">
        <v>433</v>
      </c>
      <c r="AM39" s="3" t="s">
        <v>211</v>
      </c>
      <c r="AN39" s="13">
        <v>1991</v>
      </c>
      <c r="AO39" s="8">
        <v>2243.3000000000002</v>
      </c>
      <c r="AP39" s="14">
        <v>0</v>
      </c>
      <c r="AQ39" s="8">
        <v>-169.8</v>
      </c>
      <c r="AR39" s="8">
        <v>-179.6</v>
      </c>
      <c r="AS39" s="8">
        <v>-198.4</v>
      </c>
      <c r="AT39" s="8">
        <v>120.8</v>
      </c>
      <c r="AU39" s="8">
        <v>192.1</v>
      </c>
      <c r="AV39" s="8">
        <v>394.4</v>
      </c>
      <c r="AW39" s="8">
        <v>221.9</v>
      </c>
      <c r="AX39" s="8">
        <v>-73.8</v>
      </c>
      <c r="AY39" s="8">
        <v>24.1</v>
      </c>
      <c r="AZ39" s="11"/>
      <c r="BA39" s="8">
        <v>79.400000000000006</v>
      </c>
      <c r="BB39" s="11"/>
      <c r="BC39" s="8">
        <v>101.1</v>
      </c>
      <c r="BD39" s="8">
        <v>112.5</v>
      </c>
      <c r="BE39" s="8">
        <v>120.1</v>
      </c>
      <c r="BF39" s="8">
        <v>109.8</v>
      </c>
      <c r="BG39" s="8">
        <v>110</v>
      </c>
      <c r="BH39" s="8">
        <v>106.2</v>
      </c>
      <c r="BI39" s="11"/>
      <c r="BJ39" s="8">
        <v>-179.6</v>
      </c>
      <c r="BK39" s="8">
        <v>-20.399999999999999</v>
      </c>
      <c r="BL39" s="10">
        <v>8.9999999999999993E-3</v>
      </c>
      <c r="BM39" s="11"/>
      <c r="BN39" s="8">
        <v>-198.4</v>
      </c>
      <c r="BO39" s="11"/>
      <c r="BP39" s="11"/>
      <c r="BQ39" s="10">
        <v>-0.51500000000000001</v>
      </c>
      <c r="BR39" s="10">
        <v>-0.51500000000000001</v>
      </c>
      <c r="BS39" s="10">
        <v>-0.32400000000000001</v>
      </c>
      <c r="BT39" s="10">
        <v>-0.51500000000000001</v>
      </c>
      <c r="BU39" s="10">
        <v>-0.51500000000000001</v>
      </c>
      <c r="BV39" s="11"/>
      <c r="BW39" s="11"/>
      <c r="BX39" s="9">
        <v>9.67</v>
      </c>
      <c r="BY39" s="8">
        <v>15</v>
      </c>
      <c r="BZ39" s="8">
        <v>310.3</v>
      </c>
      <c r="CA39" s="8">
        <v>118.2</v>
      </c>
      <c r="CB39" s="11"/>
      <c r="CC39" s="9">
        <v>7.39</v>
      </c>
      <c r="CD39" s="8">
        <v>73</v>
      </c>
      <c r="CE39" s="8">
        <v>206.3</v>
      </c>
      <c r="CF39" s="8">
        <v>49.5</v>
      </c>
      <c r="CG39" s="11"/>
      <c r="CH39" s="11"/>
      <c r="CI39" s="11"/>
      <c r="CJ39" s="11"/>
      <c r="CK39" s="11"/>
      <c r="CL39" s="11"/>
      <c r="CM39" s="11"/>
      <c r="CN39" s="10">
        <v>1.2999999999999999E-2</v>
      </c>
      <c r="CO39" s="10">
        <v>1.2999999999999999E-2</v>
      </c>
      <c r="CP39" s="10">
        <v>0.34799999999999998</v>
      </c>
      <c r="CQ39" s="8">
        <v>-130.69999999999999</v>
      </c>
      <c r="CR39" s="11"/>
      <c r="CS39" s="11"/>
      <c r="CT39" s="11"/>
      <c r="CU39" s="8">
        <v>40.1</v>
      </c>
      <c r="CV39" s="11"/>
      <c r="CW39" s="8">
        <v>60</v>
      </c>
      <c r="CX39" s="11"/>
      <c r="CY39" s="11"/>
      <c r="CZ39" s="11"/>
      <c r="DA39" s="9">
        <v>3.62</v>
      </c>
      <c r="DB39" s="9">
        <v>-9.67</v>
      </c>
      <c r="DC39" s="11"/>
      <c r="DD39" s="8">
        <v>11.5</v>
      </c>
      <c r="DE39" s="8">
        <v>287</v>
      </c>
      <c r="DF39" s="8">
        <v>-73.8</v>
      </c>
      <c r="DG39" s="9">
        <v>5.24</v>
      </c>
      <c r="DH39" s="10">
        <v>0.73699999999999999</v>
      </c>
      <c r="DI39" s="3" t="s">
        <v>212</v>
      </c>
      <c r="DJ39" s="11"/>
      <c r="DK39" s="8">
        <v>-169.8</v>
      </c>
      <c r="DL39" s="8">
        <v>-198.4</v>
      </c>
      <c r="DM39" s="8">
        <v>34</v>
      </c>
      <c r="DN39" s="8">
        <v>-73.900000000000006</v>
      </c>
      <c r="DO39" s="9">
        <v>13.33</v>
      </c>
      <c r="DP39" s="4" t="s">
        <v>434</v>
      </c>
      <c r="DQ39" s="11"/>
      <c r="DR39" s="3" t="s">
        <v>222</v>
      </c>
      <c r="DS39" s="11"/>
      <c r="DT39" s="9">
        <v>11.48</v>
      </c>
      <c r="DU39" s="9">
        <v>3.8</v>
      </c>
      <c r="DV39" s="11"/>
      <c r="DW39" s="8">
        <v>250.3</v>
      </c>
      <c r="DX39" s="11"/>
      <c r="DY39" s="8">
        <v>70.8</v>
      </c>
      <c r="DZ39" s="11"/>
      <c r="EA39" s="11"/>
      <c r="EB39" s="8">
        <v>-30.7</v>
      </c>
      <c r="EC39" s="8">
        <v>17.2</v>
      </c>
      <c r="ED39" s="8">
        <v>65.8</v>
      </c>
      <c r="EE39" s="11"/>
      <c r="EF39" s="8">
        <v>80.8</v>
      </c>
      <c r="EG39" s="11"/>
      <c r="EH39" s="10">
        <v>0.39900000000000002</v>
      </c>
      <c r="EI39" s="8">
        <v>287</v>
      </c>
      <c r="EJ39" s="8">
        <v>201.2</v>
      </c>
      <c r="EK39" s="8">
        <v>76.3</v>
      </c>
      <c r="EL39" s="9">
        <v>3.86</v>
      </c>
      <c r="EM39" s="8">
        <v>15.6</v>
      </c>
      <c r="EN39" s="9">
        <v>6.05</v>
      </c>
      <c r="EO39" s="10">
        <v>0.73699999999999999</v>
      </c>
      <c r="EP39" s="8">
        <v>21.5</v>
      </c>
      <c r="EQ39" s="9">
        <v>4.53</v>
      </c>
      <c r="ER39" s="11">
        <v>1</v>
      </c>
      <c r="ES39" s="11"/>
      <c r="ET39" s="12"/>
      <c r="EU39" s="8">
        <v>-77.099999999999994</v>
      </c>
      <c r="EV39" s="8">
        <v>-116.7</v>
      </c>
      <c r="EW39" s="8">
        <v>-233.7</v>
      </c>
      <c r="EX39" s="8">
        <v>-305.8</v>
      </c>
      <c r="EY39" s="8">
        <v>-305.8</v>
      </c>
      <c r="EZ39" s="8">
        <v>-209.8</v>
      </c>
      <c r="FA39" s="8">
        <v>-152.5</v>
      </c>
      <c r="FB39" s="8">
        <v>-118.2</v>
      </c>
      <c r="FC39" s="8">
        <v>-147</v>
      </c>
      <c r="FD39" s="8">
        <v>-169.4</v>
      </c>
      <c r="FE39" s="8">
        <v>-76</v>
      </c>
      <c r="FF39" s="8">
        <v>-114.3</v>
      </c>
      <c r="FG39" s="8">
        <v>-230.5</v>
      </c>
      <c r="FH39" s="8">
        <v>-293.2</v>
      </c>
      <c r="FI39" s="8">
        <v>-303</v>
      </c>
      <c r="FJ39" s="8">
        <v>-220.1</v>
      </c>
      <c r="FK39" s="8">
        <v>-170.6</v>
      </c>
      <c r="FL39" s="8">
        <v>-160.80000000000001</v>
      </c>
      <c r="FM39" s="8">
        <v>-169.4</v>
      </c>
      <c r="FN39" s="8">
        <v>-191.5</v>
      </c>
      <c r="FO39" s="3"/>
      <c r="FP39" s="3"/>
      <c r="FQ39" s="11"/>
      <c r="FR39" s="12"/>
    </row>
    <row r="40" spans="1:174" x14ac:dyDescent="0.15">
      <c r="A40" s="4" t="s">
        <v>435</v>
      </c>
      <c r="B40" s="4" t="s">
        <v>436</v>
      </c>
      <c r="C40" s="3" t="s">
        <v>206</v>
      </c>
      <c r="D40" s="3" t="s">
        <v>207</v>
      </c>
      <c r="E40" s="3" t="s">
        <v>208</v>
      </c>
      <c r="F40" s="8">
        <v>2060.1</v>
      </c>
      <c r="G40" s="9">
        <v>90.18</v>
      </c>
      <c r="H40" s="10">
        <v>0.02</v>
      </c>
      <c r="I40" s="10">
        <v>8.0000000000000002E-3</v>
      </c>
      <c r="J40" s="11"/>
      <c r="K40" s="9">
        <v>1.01</v>
      </c>
      <c r="L40" s="10">
        <v>0.70099999999999996</v>
      </c>
      <c r="M40" s="11"/>
      <c r="N40" s="8">
        <v>32.9</v>
      </c>
      <c r="O40" s="10">
        <v>0.441</v>
      </c>
      <c r="P40" s="11"/>
      <c r="Q40" s="11"/>
      <c r="R40" s="11"/>
      <c r="S40" s="9">
        <v>-5.04</v>
      </c>
      <c r="T40" s="11"/>
      <c r="U40" s="11"/>
      <c r="V40" s="11"/>
      <c r="W40" s="8">
        <v>31.7</v>
      </c>
      <c r="X40" s="11"/>
      <c r="Y40" s="11"/>
      <c r="Z40" s="11"/>
      <c r="AA40" s="11"/>
      <c r="AB40" s="11"/>
      <c r="AC40" s="11"/>
      <c r="AD40" s="11"/>
      <c r="AE40" s="8">
        <v>-37.9</v>
      </c>
      <c r="AF40" s="11"/>
      <c r="AG40" s="11"/>
      <c r="AH40" s="9">
        <v>4.01</v>
      </c>
      <c r="AI40" s="10">
        <v>0.44800000000000001</v>
      </c>
      <c r="AJ40" s="14">
        <v>0</v>
      </c>
      <c r="AK40" s="3" t="s">
        <v>209</v>
      </c>
      <c r="AL40" s="12" t="s">
        <v>437</v>
      </c>
      <c r="AM40" s="3" t="s">
        <v>211</v>
      </c>
      <c r="AN40" s="13">
        <v>1998</v>
      </c>
      <c r="AO40" s="8">
        <v>1744.9</v>
      </c>
      <c r="AP40" s="8">
        <v>25.2</v>
      </c>
      <c r="AQ40" s="8">
        <v>-97.2</v>
      </c>
      <c r="AR40" s="8">
        <v>-99.4</v>
      </c>
      <c r="AS40" s="8">
        <v>-93.8</v>
      </c>
      <c r="AT40" s="8">
        <v>49.7</v>
      </c>
      <c r="AU40" s="9">
        <v>9.16</v>
      </c>
      <c r="AV40" s="8">
        <v>333.2</v>
      </c>
      <c r="AW40" s="14">
        <v>0</v>
      </c>
      <c r="AX40" s="8">
        <v>298.5</v>
      </c>
      <c r="AY40" s="9">
        <v>4.66</v>
      </c>
      <c r="AZ40" s="11"/>
      <c r="BA40" s="8">
        <v>44.8</v>
      </c>
      <c r="BB40" s="11"/>
      <c r="BC40" s="8">
        <v>79.8</v>
      </c>
      <c r="BD40" s="8">
        <v>68</v>
      </c>
      <c r="BE40" s="8">
        <v>63.1</v>
      </c>
      <c r="BF40" s="8">
        <v>59.5</v>
      </c>
      <c r="BG40" s="8">
        <v>54.9</v>
      </c>
      <c r="BH40" s="8">
        <v>49.3</v>
      </c>
      <c r="BI40" s="11"/>
      <c r="BJ40" s="8">
        <v>-99.4</v>
      </c>
      <c r="BK40" s="11"/>
      <c r="BL40" s="9">
        <v>1.18</v>
      </c>
      <c r="BM40" s="11"/>
      <c r="BN40" s="8">
        <v>-98.4</v>
      </c>
      <c r="BO40" s="9">
        <v>-4.6900000000000004</v>
      </c>
      <c r="BP40" s="11"/>
      <c r="BQ40" s="9">
        <v>-2.97</v>
      </c>
      <c r="BR40" s="9">
        <v>-2.97</v>
      </c>
      <c r="BS40" s="9">
        <v>-1.95</v>
      </c>
      <c r="BT40" s="9">
        <v>-2.97</v>
      </c>
      <c r="BU40" s="9">
        <v>-2.97</v>
      </c>
      <c r="BV40" s="11"/>
      <c r="BW40" s="9">
        <v>4.45</v>
      </c>
      <c r="BX40" s="11"/>
      <c r="BY40" s="11"/>
      <c r="BZ40" s="8">
        <v>34.1</v>
      </c>
      <c r="CA40" s="8">
        <v>24.9</v>
      </c>
      <c r="CB40" s="11"/>
      <c r="CC40" s="9">
        <v>4.13</v>
      </c>
      <c r="CD40" s="11"/>
      <c r="CE40" s="9">
        <v>3</v>
      </c>
      <c r="CF40" s="11"/>
      <c r="CG40" s="11"/>
      <c r="CH40" s="11"/>
      <c r="CI40" s="11"/>
      <c r="CJ40" s="8">
        <v>-27.2</v>
      </c>
      <c r="CK40" s="11"/>
      <c r="CL40" s="10">
        <v>0.17599999999999999</v>
      </c>
      <c r="CM40" s="9">
        <v>1.04</v>
      </c>
      <c r="CN40" s="10">
        <v>0.92300000000000004</v>
      </c>
      <c r="CO40" s="10">
        <v>0.93200000000000005</v>
      </c>
      <c r="CP40" s="9">
        <v>1.27</v>
      </c>
      <c r="CQ40" s="8">
        <v>-13.6</v>
      </c>
      <c r="CR40" s="11"/>
      <c r="CS40" s="11"/>
      <c r="CT40" s="11"/>
      <c r="CU40" s="8">
        <v>237.2</v>
      </c>
      <c r="CV40" s="10">
        <v>-4.9000000000000002E-2</v>
      </c>
      <c r="CW40" s="11"/>
      <c r="CX40" s="8">
        <v>-140.5</v>
      </c>
      <c r="CY40" s="11"/>
      <c r="CZ40" s="11"/>
      <c r="DA40" s="8">
        <v>16.899999999999999</v>
      </c>
      <c r="DB40" s="11"/>
      <c r="DC40" s="9">
        <v>-3.49</v>
      </c>
      <c r="DD40" s="11"/>
      <c r="DE40" s="8">
        <v>190</v>
      </c>
      <c r="DF40" s="8">
        <v>298.5</v>
      </c>
      <c r="DG40" s="9">
        <v>62.62</v>
      </c>
      <c r="DH40" s="10">
        <v>0.9</v>
      </c>
      <c r="DI40" s="3" t="s">
        <v>212</v>
      </c>
      <c r="DJ40" s="8">
        <v>25.2</v>
      </c>
      <c r="DK40" s="8">
        <v>-97.2</v>
      </c>
      <c r="DL40" s="8">
        <v>-93.8</v>
      </c>
      <c r="DM40" s="8">
        <v>27.4</v>
      </c>
      <c r="DN40" s="8">
        <v>-157.1</v>
      </c>
      <c r="DO40" s="9">
        <v>13.33</v>
      </c>
      <c r="DP40" s="4" t="s">
        <v>438</v>
      </c>
      <c r="DQ40" s="8">
        <v>98.4</v>
      </c>
      <c r="DR40" s="3" t="s">
        <v>343</v>
      </c>
      <c r="DS40" s="11"/>
      <c r="DT40" s="9">
        <v>77.87</v>
      </c>
      <c r="DU40" s="8">
        <v>14.5</v>
      </c>
      <c r="DV40" s="8">
        <v>-54.6</v>
      </c>
      <c r="DW40" s="10">
        <v>4.9000000000000002E-2</v>
      </c>
      <c r="DX40" s="11"/>
      <c r="DY40" s="8">
        <v>15.4</v>
      </c>
      <c r="DZ40" s="11"/>
      <c r="EA40" s="11"/>
      <c r="EB40" s="8">
        <v>136.5</v>
      </c>
      <c r="EC40" s="8">
        <v>43.5</v>
      </c>
      <c r="ED40" s="8">
        <v>77.7</v>
      </c>
      <c r="EE40" s="11"/>
      <c r="EF40" s="11"/>
      <c r="EG40" s="11"/>
      <c r="EH40" s="9">
        <v>4.3899999999999997</v>
      </c>
      <c r="EI40" s="8">
        <v>190</v>
      </c>
      <c r="EJ40" s="8">
        <v>323.60000000000002</v>
      </c>
      <c r="EK40" s="8">
        <v>145</v>
      </c>
      <c r="EL40" s="9">
        <v>1.1200000000000001</v>
      </c>
      <c r="EM40" s="8">
        <v>10.4</v>
      </c>
      <c r="EN40" s="9">
        <v>1.56</v>
      </c>
      <c r="EO40" s="10">
        <v>0.9</v>
      </c>
      <c r="EP40" s="9">
        <v>3.43</v>
      </c>
      <c r="EQ40" s="9">
        <v>25</v>
      </c>
      <c r="ER40" s="11">
        <v>3</v>
      </c>
      <c r="ES40" s="8">
        <v>25.2</v>
      </c>
      <c r="ET40" s="12" t="s">
        <v>439</v>
      </c>
      <c r="EU40" s="8">
        <v>-24.3</v>
      </c>
      <c r="EV40" s="8">
        <v>-24</v>
      </c>
      <c r="EW40" s="11"/>
      <c r="EX40" s="11"/>
      <c r="EY40" s="11"/>
      <c r="EZ40" s="11"/>
      <c r="FA40" s="11"/>
      <c r="FB40" s="8">
        <v>30.6</v>
      </c>
      <c r="FC40" s="8">
        <v>-26.8</v>
      </c>
      <c r="FD40" s="8">
        <v>-45.4</v>
      </c>
      <c r="FE40" s="8">
        <v>-23.6</v>
      </c>
      <c r="FF40" s="8">
        <v>-22.9</v>
      </c>
      <c r="FG40" s="11"/>
      <c r="FH40" s="11"/>
      <c r="FI40" s="11"/>
      <c r="FJ40" s="11"/>
      <c r="FK40" s="11"/>
      <c r="FL40" s="8">
        <v>30.9</v>
      </c>
      <c r="FM40" s="8">
        <v>-26.2</v>
      </c>
      <c r="FN40" s="8">
        <v>-51.6</v>
      </c>
      <c r="FO40" s="3"/>
      <c r="FP40" s="3"/>
      <c r="FQ40" s="8">
        <v>25.2</v>
      </c>
      <c r="FR40" s="12" t="s">
        <v>440</v>
      </c>
    </row>
    <row r="41" spans="1:174" x14ac:dyDescent="0.15">
      <c r="A41" s="4" t="s">
        <v>441</v>
      </c>
      <c r="B41" s="4" t="s">
        <v>442</v>
      </c>
      <c r="C41" s="3" t="s">
        <v>206</v>
      </c>
      <c r="D41" s="3" t="s">
        <v>207</v>
      </c>
      <c r="E41" s="3" t="s">
        <v>208</v>
      </c>
      <c r="F41" s="8">
        <v>2013.3</v>
      </c>
      <c r="G41" s="9">
        <v>78.59</v>
      </c>
      <c r="H41" s="10">
        <v>2E-3</v>
      </c>
      <c r="I41" s="10">
        <v>1E-3</v>
      </c>
      <c r="J41" s="11"/>
      <c r="K41" s="10">
        <v>-0.245</v>
      </c>
      <c r="L41" s="10">
        <v>-0.249</v>
      </c>
      <c r="M41" s="11"/>
      <c r="N41" s="8">
        <v>35.6</v>
      </c>
      <c r="O41" s="10">
        <v>0.312</v>
      </c>
      <c r="P41" s="11"/>
      <c r="Q41" s="11"/>
      <c r="R41" s="11"/>
      <c r="S41" s="9">
        <v>-2.31</v>
      </c>
      <c r="T41" s="11"/>
      <c r="U41" s="11"/>
      <c r="V41" s="11"/>
      <c r="W41" s="11"/>
      <c r="X41" s="11"/>
      <c r="Y41" s="11"/>
      <c r="Z41" s="11"/>
      <c r="AA41" s="11"/>
      <c r="AB41" s="11"/>
      <c r="AC41" s="11"/>
      <c r="AD41" s="11"/>
      <c r="AE41" s="11"/>
      <c r="AF41" s="11"/>
      <c r="AG41" s="11"/>
      <c r="AH41" s="11"/>
      <c r="AI41" s="9">
        <v>9.2799999999999994</v>
      </c>
      <c r="AJ41" s="9">
        <v>8.69</v>
      </c>
      <c r="AK41" s="3" t="s">
        <v>209</v>
      </c>
      <c r="AL41" s="12" t="s">
        <v>443</v>
      </c>
      <c r="AM41" s="3" t="s">
        <v>211</v>
      </c>
      <c r="AN41" s="13">
        <v>2010</v>
      </c>
      <c r="AO41" s="8">
        <v>1812.1</v>
      </c>
      <c r="AP41" s="14">
        <v>0</v>
      </c>
      <c r="AQ41" s="8">
        <v>-56.1</v>
      </c>
      <c r="AR41" s="8">
        <v>-56.8</v>
      </c>
      <c r="AS41" s="8">
        <v>-59.8</v>
      </c>
      <c r="AT41" s="11"/>
      <c r="AU41" s="11"/>
      <c r="AV41" s="11"/>
      <c r="AW41" s="14">
        <v>0</v>
      </c>
      <c r="AX41" s="8">
        <v>199.3</v>
      </c>
      <c r="AY41" s="11"/>
      <c r="AZ41" s="11"/>
      <c r="BA41" s="8">
        <v>10.8</v>
      </c>
      <c r="BB41" s="11"/>
      <c r="BC41" s="8">
        <v>46</v>
      </c>
      <c r="BD41" s="8">
        <v>40.700000000000003</v>
      </c>
      <c r="BE41" s="8">
        <v>34.6</v>
      </c>
      <c r="BF41" s="8">
        <v>30.5</v>
      </c>
      <c r="BG41" s="8">
        <v>27.8</v>
      </c>
      <c r="BH41" s="8">
        <v>23.4</v>
      </c>
      <c r="BI41" s="11"/>
      <c r="BJ41" s="8">
        <v>-56.8</v>
      </c>
      <c r="BK41" s="11"/>
      <c r="BL41" s="11"/>
      <c r="BM41" s="11"/>
      <c r="BN41" s="8">
        <v>-59.8</v>
      </c>
      <c r="BO41" s="11"/>
      <c r="BP41" s="9">
        <v>4.8099999999999996</v>
      </c>
      <c r="BQ41" s="9">
        <v>-2.25</v>
      </c>
      <c r="BR41" s="9">
        <v>-2.25</v>
      </c>
      <c r="BS41" s="9">
        <v>-1.3</v>
      </c>
      <c r="BT41" s="9">
        <v>-2.25</v>
      </c>
      <c r="BU41" s="9">
        <v>-2.25</v>
      </c>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8">
        <v>94</v>
      </c>
      <c r="DF41" s="8">
        <v>199.3</v>
      </c>
      <c r="DG41" s="9">
        <v>56.56</v>
      </c>
      <c r="DH41" s="11"/>
      <c r="DI41" s="3" t="s">
        <v>212</v>
      </c>
      <c r="DJ41" s="11"/>
      <c r="DK41" s="8">
        <v>-56.1</v>
      </c>
      <c r="DL41" s="8">
        <v>-59.8</v>
      </c>
      <c r="DM41" s="14">
        <v>0</v>
      </c>
      <c r="DN41" s="8">
        <v>-73.7</v>
      </c>
      <c r="DO41" s="9">
        <v>16.670000000000002</v>
      </c>
      <c r="DP41" s="4" t="s">
        <v>444</v>
      </c>
      <c r="DQ41" s="11"/>
      <c r="DR41" s="3" t="s">
        <v>245</v>
      </c>
      <c r="DS41" s="11"/>
      <c r="DT41" s="9">
        <v>64.989999999999995</v>
      </c>
      <c r="DU41" s="8">
        <v>32</v>
      </c>
      <c r="DV41" s="11"/>
      <c r="DW41" s="14">
        <v>0</v>
      </c>
      <c r="DX41" s="11"/>
      <c r="DY41" s="9">
        <v>7.43</v>
      </c>
      <c r="DZ41" s="11"/>
      <c r="EA41" s="8">
        <v>128.30000000000001</v>
      </c>
      <c r="EB41" s="8">
        <v>-74.8</v>
      </c>
      <c r="EC41" s="8">
        <v>17.5</v>
      </c>
      <c r="ED41" s="8">
        <v>76.3</v>
      </c>
      <c r="EE41" s="11"/>
      <c r="EF41" s="11"/>
      <c r="EG41" s="11"/>
      <c r="EH41" s="9">
        <v>3.27</v>
      </c>
      <c r="EI41" s="8">
        <v>94</v>
      </c>
      <c r="EJ41" s="11"/>
      <c r="EK41" s="8">
        <v>55.2</v>
      </c>
      <c r="EL41" s="9">
        <v>1.44</v>
      </c>
      <c r="EM41" s="9">
        <v>4.41</v>
      </c>
      <c r="EN41" s="10">
        <v>7.8E-2</v>
      </c>
      <c r="EO41" s="11"/>
      <c r="EP41" s="11"/>
      <c r="EQ41" s="11"/>
      <c r="ER41" s="11">
        <v>3</v>
      </c>
      <c r="ES41" s="11"/>
      <c r="ET41" s="12"/>
      <c r="EU41" s="11"/>
      <c r="EV41" s="11"/>
      <c r="EW41" s="11"/>
      <c r="EX41" s="11"/>
      <c r="EY41" s="11"/>
      <c r="EZ41" s="11"/>
      <c r="FA41" s="11"/>
      <c r="FB41" s="9">
        <v>-6.56</v>
      </c>
      <c r="FC41" s="8">
        <v>-16</v>
      </c>
      <c r="FD41" s="8">
        <v>-32.299999999999997</v>
      </c>
      <c r="FE41" s="11"/>
      <c r="FF41" s="11"/>
      <c r="FG41" s="11"/>
      <c r="FH41" s="11"/>
      <c r="FI41" s="11"/>
      <c r="FJ41" s="11"/>
      <c r="FK41" s="11"/>
      <c r="FL41" s="9">
        <v>-6.85</v>
      </c>
      <c r="FM41" s="8">
        <v>-16.3</v>
      </c>
      <c r="FN41" s="8">
        <v>-35.1</v>
      </c>
      <c r="FO41" s="3"/>
      <c r="FP41" s="3"/>
      <c r="FQ41" s="11"/>
      <c r="FR41" s="12"/>
    </row>
    <row r="42" spans="1:174" x14ac:dyDescent="0.15">
      <c r="A42" s="4" t="s">
        <v>445</v>
      </c>
      <c r="B42" s="4" t="s">
        <v>446</v>
      </c>
      <c r="C42" s="3" t="s">
        <v>206</v>
      </c>
      <c r="D42" s="3" t="s">
        <v>207</v>
      </c>
      <c r="E42" s="3" t="s">
        <v>208</v>
      </c>
      <c r="F42" s="8">
        <v>2010.3</v>
      </c>
      <c r="G42" s="9">
        <v>36.19</v>
      </c>
      <c r="H42" s="10">
        <v>8.0000000000000002E-3</v>
      </c>
      <c r="I42" s="10">
        <v>1.4999999999999999E-2</v>
      </c>
      <c r="J42" s="11"/>
      <c r="K42" s="10">
        <v>0.59399999999999997</v>
      </c>
      <c r="L42" s="10">
        <v>0.76700000000000002</v>
      </c>
      <c r="M42" s="11"/>
      <c r="N42" s="8">
        <v>22.2</v>
      </c>
      <c r="O42" s="10">
        <v>0.312</v>
      </c>
      <c r="P42" s="11"/>
      <c r="Q42" s="8">
        <v>-27</v>
      </c>
      <c r="R42" s="11"/>
      <c r="S42" s="9">
        <v>-2.15</v>
      </c>
      <c r="T42" s="11"/>
      <c r="U42" s="11"/>
      <c r="V42" s="11"/>
      <c r="W42" s="11"/>
      <c r="X42" s="11"/>
      <c r="Y42" s="11"/>
      <c r="Z42" s="11"/>
      <c r="AA42" s="11"/>
      <c r="AB42" s="11"/>
      <c r="AC42" s="11"/>
      <c r="AD42" s="11"/>
      <c r="AE42" s="11"/>
      <c r="AF42" s="11"/>
      <c r="AG42" s="11"/>
      <c r="AH42" s="9">
        <v>4.3600000000000003</v>
      </c>
      <c r="AI42" s="9">
        <v>3.14</v>
      </c>
      <c r="AJ42" s="10">
        <v>0.107</v>
      </c>
      <c r="AK42" s="3" t="s">
        <v>209</v>
      </c>
      <c r="AL42" s="12" t="s">
        <v>447</v>
      </c>
      <c r="AM42" s="3" t="s">
        <v>211</v>
      </c>
      <c r="AN42" s="11"/>
      <c r="AO42" s="8">
        <v>1909.4</v>
      </c>
      <c r="AP42" s="14">
        <v>0</v>
      </c>
      <c r="AQ42" s="8">
        <v>-36.1</v>
      </c>
      <c r="AR42" s="8">
        <v>-36.200000000000003</v>
      </c>
      <c r="AS42" s="8">
        <v>-36.4</v>
      </c>
      <c r="AT42" s="8">
        <v>85</v>
      </c>
      <c r="AU42" s="10">
        <v>0.78</v>
      </c>
      <c r="AV42" s="8">
        <v>143.30000000000001</v>
      </c>
      <c r="AW42" s="9">
        <v>4.9400000000000004</v>
      </c>
      <c r="AX42" s="8">
        <v>133.6</v>
      </c>
      <c r="AY42" s="10">
        <v>0.873</v>
      </c>
      <c r="AZ42" s="11"/>
      <c r="BA42" s="8">
        <v>10.9</v>
      </c>
      <c r="BB42" s="11"/>
      <c r="BC42" s="8">
        <v>25.3</v>
      </c>
      <c r="BD42" s="8">
        <v>26.4</v>
      </c>
      <c r="BE42" s="8">
        <v>22.7</v>
      </c>
      <c r="BF42" s="8">
        <v>19.3</v>
      </c>
      <c r="BG42" s="8">
        <v>16</v>
      </c>
      <c r="BH42" s="8">
        <v>10.3</v>
      </c>
      <c r="BI42" s="11"/>
      <c r="BJ42" s="8">
        <v>-36.200000000000003</v>
      </c>
      <c r="BK42" s="10">
        <v>-0.27</v>
      </c>
      <c r="BL42" s="11"/>
      <c r="BM42" s="11"/>
      <c r="BN42" s="8">
        <v>-36.4</v>
      </c>
      <c r="BO42" s="11"/>
      <c r="BP42" s="11"/>
      <c r="BQ42" s="9">
        <v>-2.2200000000000002</v>
      </c>
      <c r="BR42" s="9">
        <v>-2.2200000000000002</v>
      </c>
      <c r="BS42" s="9">
        <v>-1.39</v>
      </c>
      <c r="BT42" s="9">
        <v>-2.2200000000000002</v>
      </c>
      <c r="BU42" s="9">
        <v>-2.2200000000000002</v>
      </c>
      <c r="BV42" s="11"/>
      <c r="BW42" s="11"/>
      <c r="BX42" s="11"/>
      <c r="BY42" s="10">
        <v>0.36599999999999999</v>
      </c>
      <c r="BZ42" s="9">
        <v>1.18</v>
      </c>
      <c r="CA42" s="10">
        <v>0.40300000000000002</v>
      </c>
      <c r="CB42" s="11"/>
      <c r="CC42" s="9">
        <v>2.04</v>
      </c>
      <c r="CD42" s="11"/>
      <c r="CE42" s="11"/>
      <c r="CF42" s="9">
        <v>4.3</v>
      </c>
      <c r="CG42" s="11"/>
      <c r="CH42" s="11"/>
      <c r="CI42" s="11"/>
      <c r="CJ42" s="11"/>
      <c r="CK42" s="11"/>
      <c r="CL42" s="10">
        <v>8.4000000000000005E-2</v>
      </c>
      <c r="CM42" s="10">
        <v>8.4000000000000005E-2</v>
      </c>
      <c r="CN42" s="10">
        <v>0.126</v>
      </c>
      <c r="CO42" s="10">
        <v>0.126</v>
      </c>
      <c r="CP42" s="10">
        <v>0.13300000000000001</v>
      </c>
      <c r="CQ42" s="10">
        <v>-0.28199999999999997</v>
      </c>
      <c r="CR42" s="11"/>
      <c r="CS42" s="11"/>
      <c r="CT42" s="11"/>
      <c r="CU42" s="8">
        <v>92.2</v>
      </c>
      <c r="CV42" s="11"/>
      <c r="CW42" s="9">
        <v>4.84</v>
      </c>
      <c r="CX42" s="8">
        <v>-35.700000000000003</v>
      </c>
      <c r="CY42" s="11"/>
      <c r="CZ42" s="11"/>
      <c r="DA42" s="10">
        <v>-0.29899999999999999</v>
      </c>
      <c r="DB42" s="11"/>
      <c r="DC42" s="11"/>
      <c r="DD42" s="8">
        <v>10.9</v>
      </c>
      <c r="DE42" s="8">
        <v>21</v>
      </c>
      <c r="DF42" s="8">
        <v>133.6</v>
      </c>
      <c r="DG42" s="9">
        <v>90.65</v>
      </c>
      <c r="DH42" s="10">
        <v>0.3</v>
      </c>
      <c r="DI42" s="3" t="s">
        <v>212</v>
      </c>
      <c r="DJ42" s="11"/>
      <c r="DK42" s="8">
        <v>-36.1</v>
      </c>
      <c r="DL42" s="8">
        <v>-36.4</v>
      </c>
      <c r="DM42" s="14">
        <v>0</v>
      </c>
      <c r="DN42" s="11"/>
      <c r="DO42" s="9">
        <v>22.22</v>
      </c>
      <c r="DP42" s="4" t="s">
        <v>448</v>
      </c>
      <c r="DQ42" s="11"/>
      <c r="DR42" s="3" t="s">
        <v>258</v>
      </c>
      <c r="DS42" s="11"/>
      <c r="DT42" s="9">
        <v>118.95</v>
      </c>
      <c r="DU42" s="8">
        <v>12.8</v>
      </c>
      <c r="DV42" s="8">
        <v>-25.3</v>
      </c>
      <c r="DW42" s="14">
        <v>0</v>
      </c>
      <c r="DX42" s="11"/>
      <c r="DY42" s="8">
        <v>56.5</v>
      </c>
      <c r="DZ42" s="11"/>
      <c r="EA42" s="11"/>
      <c r="EB42" s="8">
        <v>74.099999999999994</v>
      </c>
      <c r="EC42" s="8">
        <v>142.80000000000001</v>
      </c>
      <c r="ED42" s="8">
        <v>58</v>
      </c>
      <c r="EE42" s="11"/>
      <c r="EF42" s="8">
        <v>101.3</v>
      </c>
      <c r="EG42" s="14">
        <v>0</v>
      </c>
      <c r="EH42" s="10">
        <v>0.10100000000000001</v>
      </c>
      <c r="EI42" s="8">
        <v>21</v>
      </c>
      <c r="EJ42" s="8">
        <v>106.8</v>
      </c>
      <c r="EK42" s="8">
        <v>60.6</v>
      </c>
      <c r="EL42" s="9">
        <v>2.23</v>
      </c>
      <c r="EM42" s="9">
        <v>1.97</v>
      </c>
      <c r="EN42" s="11"/>
      <c r="EO42" s="10">
        <v>0.3</v>
      </c>
      <c r="EP42" s="9">
        <v>1.73</v>
      </c>
      <c r="EQ42" s="9">
        <v>11.44</v>
      </c>
      <c r="ER42" s="11">
        <v>3</v>
      </c>
      <c r="ES42" s="11"/>
      <c r="ET42" s="12"/>
      <c r="EU42" s="11"/>
      <c r="EV42" s="11"/>
      <c r="EW42" s="11"/>
      <c r="EX42" s="11"/>
      <c r="EY42" s="11"/>
      <c r="EZ42" s="11"/>
      <c r="FA42" s="11"/>
      <c r="FB42" s="8">
        <v>-10.199999999999999</v>
      </c>
      <c r="FC42" s="8">
        <v>-10.199999999999999</v>
      </c>
      <c r="FD42" s="8">
        <v>-22.8</v>
      </c>
      <c r="FE42" s="11"/>
      <c r="FF42" s="11"/>
      <c r="FG42" s="11"/>
      <c r="FH42" s="11"/>
      <c r="FI42" s="11"/>
      <c r="FJ42" s="11"/>
      <c r="FK42" s="11"/>
      <c r="FL42" s="8">
        <v>-10.8</v>
      </c>
      <c r="FM42" s="8">
        <v>-11.7</v>
      </c>
      <c r="FN42" s="8">
        <v>-26.1</v>
      </c>
      <c r="FO42" s="3"/>
      <c r="FP42" s="3"/>
      <c r="FQ42" s="11"/>
      <c r="FR42" s="12"/>
    </row>
    <row r="43" spans="1:174" x14ac:dyDescent="0.15">
      <c r="A43" s="4" t="s">
        <v>449</v>
      </c>
      <c r="B43" s="4" t="s">
        <v>450</v>
      </c>
      <c r="C43" s="3" t="s">
        <v>206</v>
      </c>
      <c r="D43" s="3" t="s">
        <v>207</v>
      </c>
      <c r="E43" s="3" t="s">
        <v>208</v>
      </c>
      <c r="F43" s="8">
        <v>1995</v>
      </c>
      <c r="G43" s="9">
        <v>39.96</v>
      </c>
      <c r="H43" s="10">
        <v>7.9000000000000001E-2</v>
      </c>
      <c r="I43" s="10">
        <v>1.4999999999999999E-2</v>
      </c>
      <c r="J43" s="10">
        <v>4.7E-2</v>
      </c>
      <c r="K43" s="9">
        <v>1.63</v>
      </c>
      <c r="L43" s="10">
        <v>0.94699999999999995</v>
      </c>
      <c r="M43" s="9">
        <v>1.87</v>
      </c>
      <c r="N43" s="8">
        <v>35.5</v>
      </c>
      <c r="O43" s="10">
        <v>0.5</v>
      </c>
      <c r="P43" s="8">
        <v>12.7</v>
      </c>
      <c r="Q43" s="8">
        <v>26.8</v>
      </c>
      <c r="R43" s="11"/>
      <c r="S43" s="9">
        <v>1.81</v>
      </c>
      <c r="T43" s="11"/>
      <c r="U43" s="11"/>
      <c r="V43" s="11"/>
      <c r="W43" s="11"/>
      <c r="X43" s="11"/>
      <c r="Y43" s="11"/>
      <c r="Z43" s="11"/>
      <c r="AA43" s="11"/>
      <c r="AB43" s="11"/>
      <c r="AC43" s="11"/>
      <c r="AD43" s="11"/>
      <c r="AE43" s="11"/>
      <c r="AF43" s="9">
        <v>-5.94</v>
      </c>
      <c r="AG43" s="8">
        <v>96.6</v>
      </c>
      <c r="AH43" s="11"/>
      <c r="AI43" s="9">
        <v>68.63</v>
      </c>
      <c r="AJ43" s="10">
        <v>0.58599999999999997</v>
      </c>
      <c r="AK43" s="3" t="s">
        <v>209</v>
      </c>
      <c r="AL43" s="12" t="s">
        <v>451</v>
      </c>
      <c r="AM43" s="3" t="s">
        <v>211</v>
      </c>
      <c r="AN43" s="11"/>
      <c r="AO43" s="8">
        <v>1912.1</v>
      </c>
      <c r="AP43" s="8">
        <v>222.1</v>
      </c>
      <c r="AQ43" s="8">
        <v>66.5</v>
      </c>
      <c r="AR43" s="8">
        <v>64</v>
      </c>
      <c r="AS43" s="8">
        <v>38</v>
      </c>
      <c r="AT43" s="8">
        <v>58.1</v>
      </c>
      <c r="AU43" s="8">
        <v>29.9</v>
      </c>
      <c r="AV43" s="8">
        <v>215.1</v>
      </c>
      <c r="AW43" s="14">
        <v>0</v>
      </c>
      <c r="AX43" s="8">
        <v>165.7</v>
      </c>
      <c r="AY43" s="8">
        <v>22.2</v>
      </c>
      <c r="AZ43" s="11"/>
      <c r="BA43" s="8">
        <v>102.4</v>
      </c>
      <c r="BB43" s="11"/>
      <c r="BC43" s="8">
        <v>33.1</v>
      </c>
      <c r="BD43" s="8">
        <v>23.4</v>
      </c>
      <c r="BE43" s="8">
        <v>18.100000000000001</v>
      </c>
      <c r="BF43" s="8">
        <v>10.8</v>
      </c>
      <c r="BG43" s="9">
        <v>8.5</v>
      </c>
      <c r="BH43" s="9">
        <v>6.01</v>
      </c>
      <c r="BI43" s="11"/>
      <c r="BJ43" s="8">
        <v>64</v>
      </c>
      <c r="BK43" s="11"/>
      <c r="BL43" s="10">
        <v>0.151</v>
      </c>
      <c r="BM43" s="11"/>
      <c r="BN43" s="8">
        <v>64.2</v>
      </c>
      <c r="BO43" s="8">
        <v>26.2</v>
      </c>
      <c r="BP43" s="11"/>
      <c r="BQ43" s="9">
        <v>1.1100000000000001</v>
      </c>
      <c r="BR43" s="9">
        <v>1.1100000000000001</v>
      </c>
      <c r="BS43" s="9">
        <v>1.17</v>
      </c>
      <c r="BT43" s="9">
        <v>1.04</v>
      </c>
      <c r="BU43" s="9">
        <v>1.04</v>
      </c>
      <c r="BV43" s="8">
        <v>40.799999999999997</v>
      </c>
      <c r="BW43" s="8">
        <v>26.5</v>
      </c>
      <c r="BX43" s="8">
        <v>34.799999999999997</v>
      </c>
      <c r="BY43" s="9">
        <v>4.6100000000000003</v>
      </c>
      <c r="BZ43" s="8">
        <v>38.799999999999997</v>
      </c>
      <c r="CA43" s="9">
        <v>8.92</v>
      </c>
      <c r="CB43" s="11"/>
      <c r="CC43" s="8">
        <v>27.5</v>
      </c>
      <c r="CD43" s="11"/>
      <c r="CE43" s="11"/>
      <c r="CF43" s="11"/>
      <c r="CG43" s="11"/>
      <c r="CH43" s="11"/>
      <c r="CI43" s="8">
        <v>93.7</v>
      </c>
      <c r="CJ43" s="8">
        <v>123.7</v>
      </c>
      <c r="CK43" s="9">
        <v>5.16</v>
      </c>
      <c r="CL43" s="9">
        <v>1.8</v>
      </c>
      <c r="CM43" s="9">
        <v>1.77</v>
      </c>
      <c r="CN43" s="9">
        <v>1.99</v>
      </c>
      <c r="CO43" s="9">
        <v>2.06</v>
      </c>
      <c r="CP43" s="9">
        <v>1.9</v>
      </c>
      <c r="CQ43" s="9">
        <v>6.82</v>
      </c>
      <c r="CR43" s="11"/>
      <c r="CS43" s="11"/>
      <c r="CT43" s="11"/>
      <c r="CU43" s="8">
        <v>10.9</v>
      </c>
      <c r="CV43" s="11"/>
      <c r="CW43" s="11"/>
      <c r="CX43" s="8">
        <v>-47.6</v>
      </c>
      <c r="CY43" s="11"/>
      <c r="CZ43" s="11"/>
      <c r="DA43" s="8">
        <v>50.4</v>
      </c>
      <c r="DB43" s="8">
        <v>-20.3</v>
      </c>
      <c r="DC43" s="8">
        <v>-10.199999999999999</v>
      </c>
      <c r="DD43" s="11"/>
      <c r="DE43" s="8">
        <v>382</v>
      </c>
      <c r="DF43" s="8">
        <v>165.7</v>
      </c>
      <c r="DG43" s="9">
        <v>56.26</v>
      </c>
      <c r="DH43" s="9">
        <v>1.7</v>
      </c>
      <c r="DI43" s="3" t="s">
        <v>212</v>
      </c>
      <c r="DJ43" s="8">
        <v>222.1</v>
      </c>
      <c r="DK43" s="8">
        <v>66.5</v>
      </c>
      <c r="DL43" s="8">
        <v>38</v>
      </c>
      <c r="DM43" s="8">
        <v>305</v>
      </c>
      <c r="DN43" s="8">
        <v>121.8</v>
      </c>
      <c r="DO43" s="9">
        <v>28.57</v>
      </c>
      <c r="DP43" s="4" t="s">
        <v>452</v>
      </c>
      <c r="DQ43" s="8">
        <v>32.1</v>
      </c>
      <c r="DR43" s="3" t="s">
        <v>453</v>
      </c>
      <c r="DS43" s="8">
        <v>43.7</v>
      </c>
      <c r="DT43" s="9">
        <v>62.48</v>
      </c>
      <c r="DU43" s="8">
        <v>20.5</v>
      </c>
      <c r="DV43" s="8">
        <v>199.5</v>
      </c>
      <c r="DW43" s="14">
        <v>0</v>
      </c>
      <c r="DX43" s="11"/>
      <c r="DY43" s="8">
        <v>45.4</v>
      </c>
      <c r="DZ43" s="11"/>
      <c r="EA43" s="11"/>
      <c r="EB43" s="8">
        <v>79.5</v>
      </c>
      <c r="EC43" s="8">
        <v>14.3</v>
      </c>
      <c r="ED43" s="8">
        <v>31.4</v>
      </c>
      <c r="EE43" s="11"/>
      <c r="EF43" s="11"/>
      <c r="EG43" s="11"/>
      <c r="EH43" s="9">
        <v>8.85</v>
      </c>
      <c r="EI43" s="8">
        <v>382</v>
      </c>
      <c r="EJ43" s="8">
        <v>151</v>
      </c>
      <c r="EK43" s="8">
        <v>82.2</v>
      </c>
      <c r="EL43" s="8">
        <v>12.2</v>
      </c>
      <c r="EM43" s="9">
        <v>8.91</v>
      </c>
      <c r="EN43" s="11"/>
      <c r="EO43" s="9">
        <v>1.7</v>
      </c>
      <c r="EP43" s="9">
        <v>3.85</v>
      </c>
      <c r="EQ43" s="9">
        <v>15.14</v>
      </c>
      <c r="ER43" s="11">
        <v>3</v>
      </c>
      <c r="ES43" s="8">
        <v>222.1</v>
      </c>
      <c r="ET43" s="12" t="s">
        <v>454</v>
      </c>
      <c r="EU43" s="9">
        <v>-1.05</v>
      </c>
      <c r="EV43" s="9">
        <v>-2.62</v>
      </c>
      <c r="EW43" s="9">
        <v>-6.28</v>
      </c>
      <c r="EX43" s="8">
        <v>-16.7</v>
      </c>
      <c r="EY43" s="8">
        <v>-25</v>
      </c>
      <c r="EZ43" s="8">
        <v>-13.5</v>
      </c>
      <c r="FA43" s="8">
        <v>-14</v>
      </c>
      <c r="FB43" s="8">
        <v>-17.399999999999999</v>
      </c>
      <c r="FC43" s="8">
        <v>-18</v>
      </c>
      <c r="FD43" s="8">
        <v>32.6</v>
      </c>
      <c r="FE43" s="9">
        <v>-1.1100000000000001</v>
      </c>
      <c r="FF43" s="9">
        <v>-2.83</v>
      </c>
      <c r="FG43" s="9">
        <v>-7.01</v>
      </c>
      <c r="FH43" s="8">
        <v>-18.5</v>
      </c>
      <c r="FI43" s="8">
        <v>-27.2</v>
      </c>
      <c r="FJ43" s="8">
        <v>-14.5</v>
      </c>
      <c r="FK43" s="8">
        <v>-13.7</v>
      </c>
      <c r="FL43" s="8">
        <v>-19.399999999999999</v>
      </c>
      <c r="FM43" s="8">
        <v>-24.4</v>
      </c>
      <c r="FN43" s="8">
        <v>40.4</v>
      </c>
      <c r="FO43" s="3"/>
      <c r="FP43" s="3"/>
      <c r="FQ43" s="8">
        <v>222.1</v>
      </c>
      <c r="FR43" s="12" t="s">
        <v>455</v>
      </c>
    </row>
    <row r="44" spans="1:174" x14ac:dyDescent="0.15">
      <c r="A44" s="4" t="s">
        <v>456</v>
      </c>
      <c r="B44" s="4" t="s">
        <v>457</v>
      </c>
      <c r="C44" s="3" t="s">
        <v>206</v>
      </c>
      <c r="D44" s="3" t="s">
        <v>207</v>
      </c>
      <c r="E44" s="3" t="s">
        <v>208</v>
      </c>
      <c r="F44" s="8">
        <v>1994.2</v>
      </c>
      <c r="G44" s="9">
        <v>97.93</v>
      </c>
      <c r="H44" s="10">
        <v>1E-3</v>
      </c>
      <c r="I44" s="10">
        <v>1.7999999999999999E-2</v>
      </c>
      <c r="J44" s="10">
        <v>0.10299999999999999</v>
      </c>
      <c r="K44" s="10">
        <v>0.10299999999999999</v>
      </c>
      <c r="L44" s="10">
        <v>0.59199999999999997</v>
      </c>
      <c r="M44" s="9">
        <v>1.21</v>
      </c>
      <c r="N44" s="8">
        <v>88.7</v>
      </c>
      <c r="O44" s="9">
        <v>1.92</v>
      </c>
      <c r="P44" s="11"/>
      <c r="Q44" s="8">
        <v>25</v>
      </c>
      <c r="R44" s="11"/>
      <c r="S44" s="9">
        <v>-1.66</v>
      </c>
      <c r="T44" s="11"/>
      <c r="U44" s="11"/>
      <c r="V44" s="11"/>
      <c r="W44" s="9">
        <v>-9.6</v>
      </c>
      <c r="X44" s="11"/>
      <c r="Y44" s="11"/>
      <c r="Z44" s="11"/>
      <c r="AA44" s="8">
        <v>-17.7</v>
      </c>
      <c r="AB44" s="11"/>
      <c r="AC44" s="11"/>
      <c r="AD44" s="11"/>
      <c r="AE44" s="8">
        <v>-24.4</v>
      </c>
      <c r="AF44" s="11"/>
      <c r="AG44" s="11"/>
      <c r="AH44" s="11"/>
      <c r="AI44" s="9">
        <v>1.52</v>
      </c>
      <c r="AJ44" s="10">
        <v>0.36899999999999999</v>
      </c>
      <c r="AK44" s="3" t="s">
        <v>209</v>
      </c>
      <c r="AL44" s="12" t="s">
        <v>458</v>
      </c>
      <c r="AM44" s="3" t="s">
        <v>211</v>
      </c>
      <c r="AN44" s="13">
        <v>1995</v>
      </c>
      <c r="AO44" s="8">
        <v>1715.2</v>
      </c>
      <c r="AP44" s="9">
        <v>1.8</v>
      </c>
      <c r="AQ44" s="8">
        <v>-96.8</v>
      </c>
      <c r="AR44" s="8">
        <v>-100.5</v>
      </c>
      <c r="AS44" s="8">
        <v>-100</v>
      </c>
      <c r="AT44" s="8">
        <v>58.1</v>
      </c>
      <c r="AU44" s="8">
        <v>19.899999999999999</v>
      </c>
      <c r="AV44" s="8">
        <v>311.60000000000002</v>
      </c>
      <c r="AW44" s="9">
        <v>3.76</v>
      </c>
      <c r="AX44" s="8">
        <v>289</v>
      </c>
      <c r="AY44" s="8">
        <v>12.5</v>
      </c>
      <c r="AZ44" s="11"/>
      <c r="BA44" s="8">
        <v>69.3</v>
      </c>
      <c r="BB44" s="11"/>
      <c r="BC44" s="8">
        <v>28.7</v>
      </c>
      <c r="BD44" s="8">
        <v>30.4</v>
      </c>
      <c r="BE44" s="8">
        <v>28.3</v>
      </c>
      <c r="BF44" s="8">
        <v>27.6</v>
      </c>
      <c r="BG44" s="8">
        <v>27.7</v>
      </c>
      <c r="BH44" s="8">
        <v>31.4</v>
      </c>
      <c r="BI44" s="11"/>
      <c r="BJ44" s="8">
        <v>-100.5</v>
      </c>
      <c r="BK44" s="10">
        <v>-5.0999999999999997E-2</v>
      </c>
      <c r="BL44" s="10">
        <v>0.54200000000000004</v>
      </c>
      <c r="BM44" s="11"/>
      <c r="BN44" s="8">
        <v>-100</v>
      </c>
      <c r="BO44" s="11"/>
      <c r="BP44" s="11"/>
      <c r="BQ44" s="9">
        <v>-1.25</v>
      </c>
      <c r="BR44" s="9">
        <v>-1.25</v>
      </c>
      <c r="BS44" s="10">
        <v>-0.77900000000000003</v>
      </c>
      <c r="BT44" s="9">
        <v>-1.25</v>
      </c>
      <c r="BU44" s="9">
        <v>-1.25</v>
      </c>
      <c r="BV44" s="11"/>
      <c r="BW44" s="9">
        <v>1.38</v>
      </c>
      <c r="BX44" s="9">
        <v>4.0199999999999996</v>
      </c>
      <c r="BY44" s="11"/>
      <c r="BZ44" s="8">
        <v>26.4</v>
      </c>
      <c r="CA44" s="9">
        <v>6.44</v>
      </c>
      <c r="CB44" s="11"/>
      <c r="CC44" s="9">
        <v>2.65</v>
      </c>
      <c r="CD44" s="11"/>
      <c r="CE44" s="10">
        <v>0.55400000000000005</v>
      </c>
      <c r="CF44" s="9">
        <v>3.4</v>
      </c>
      <c r="CG44" s="11"/>
      <c r="CH44" s="11"/>
      <c r="CI44" s="11"/>
      <c r="CJ44" s="8">
        <v>-56.6</v>
      </c>
      <c r="CK44" s="11"/>
      <c r="CL44" s="11"/>
      <c r="CM44" s="10">
        <v>0.70399999999999996</v>
      </c>
      <c r="CN44" s="10">
        <v>0.76300000000000001</v>
      </c>
      <c r="CO44" s="9">
        <v>1.23</v>
      </c>
      <c r="CP44" s="9">
        <v>1.31</v>
      </c>
      <c r="CQ44" s="9">
        <v>-3.04</v>
      </c>
      <c r="CR44" s="11"/>
      <c r="CS44" s="11"/>
      <c r="CT44" s="11"/>
      <c r="CU44" s="8">
        <v>242</v>
      </c>
      <c r="CV44" s="10">
        <v>-0.35099999999999998</v>
      </c>
      <c r="CW44" s="9">
        <v>2.4</v>
      </c>
      <c r="CX44" s="8">
        <v>-105.3</v>
      </c>
      <c r="CY44" s="11"/>
      <c r="CZ44" s="11"/>
      <c r="DA44" s="9">
        <v>1.89</v>
      </c>
      <c r="DB44" s="9">
        <v>-4.0199999999999996</v>
      </c>
      <c r="DC44" s="9">
        <v>-1.38</v>
      </c>
      <c r="DD44" s="9">
        <v>1.69</v>
      </c>
      <c r="DE44" s="8">
        <v>236</v>
      </c>
      <c r="DF44" s="8">
        <v>289</v>
      </c>
      <c r="DG44" s="9">
        <v>22.49</v>
      </c>
      <c r="DH44" s="9">
        <v>1</v>
      </c>
      <c r="DI44" s="3" t="s">
        <v>212</v>
      </c>
      <c r="DJ44" s="9">
        <v>1.8</v>
      </c>
      <c r="DK44" s="8">
        <v>-96.8</v>
      </c>
      <c r="DL44" s="8">
        <v>-100</v>
      </c>
      <c r="DM44" s="8">
        <v>45.5</v>
      </c>
      <c r="DN44" s="8">
        <v>-137.9</v>
      </c>
      <c r="DO44" s="9">
        <v>20</v>
      </c>
      <c r="DP44" s="4" t="s">
        <v>459</v>
      </c>
      <c r="DQ44" s="8">
        <v>875.9</v>
      </c>
      <c r="DR44" s="3" t="s">
        <v>372</v>
      </c>
      <c r="DS44" s="11"/>
      <c r="DT44" s="9">
        <v>29.97</v>
      </c>
      <c r="DU44" s="8">
        <v>10.7</v>
      </c>
      <c r="DV44" s="9">
        <v>-2.5299999999999998</v>
      </c>
      <c r="DW44" s="9">
        <v>1.71</v>
      </c>
      <c r="DX44" s="11"/>
      <c r="DY44" s="8">
        <v>12.9</v>
      </c>
      <c r="DZ44" s="11"/>
      <c r="EA44" s="11"/>
      <c r="EB44" s="8">
        <v>135.30000000000001</v>
      </c>
      <c r="EC44" s="8">
        <v>43.4</v>
      </c>
      <c r="ED44" s="8">
        <v>98.5</v>
      </c>
      <c r="EE44" s="11"/>
      <c r="EF44" s="11"/>
      <c r="EG44" s="8">
        <v>90.4</v>
      </c>
      <c r="EH44" s="9">
        <v>3.81</v>
      </c>
      <c r="EI44" s="8">
        <v>236</v>
      </c>
      <c r="EJ44" s="8">
        <v>291.7</v>
      </c>
      <c r="EK44" s="8">
        <v>135.5</v>
      </c>
      <c r="EL44" s="10">
        <v>0.873</v>
      </c>
      <c r="EM44" s="9">
        <v>5.05</v>
      </c>
      <c r="EN44" s="9">
        <v>1.48</v>
      </c>
      <c r="EO44" s="9">
        <v>1</v>
      </c>
      <c r="EP44" s="9">
        <v>4.93</v>
      </c>
      <c r="EQ44" s="9">
        <v>3.63</v>
      </c>
      <c r="ER44" s="11">
        <v>3</v>
      </c>
      <c r="ES44" s="9">
        <v>1.8</v>
      </c>
      <c r="ET44" s="12" t="s">
        <v>460</v>
      </c>
      <c r="EU44" s="8">
        <v>-18.2</v>
      </c>
      <c r="EV44" s="8">
        <v>-15</v>
      </c>
      <c r="EW44" s="8">
        <v>-13.5</v>
      </c>
      <c r="EX44" s="8">
        <v>-11</v>
      </c>
      <c r="EY44" s="9">
        <v>-9.3699999999999992</v>
      </c>
      <c r="EZ44" s="9">
        <v>-9.25</v>
      </c>
      <c r="FA44" s="8">
        <v>-11.8</v>
      </c>
      <c r="FB44" s="8">
        <v>-28.8</v>
      </c>
      <c r="FC44" s="8">
        <v>-52.6</v>
      </c>
      <c r="FD44" s="8">
        <v>-46.8</v>
      </c>
      <c r="FE44" s="8">
        <v>-18.5</v>
      </c>
      <c r="FF44" s="8">
        <v>-14.5</v>
      </c>
      <c r="FG44" s="8">
        <v>-12.9</v>
      </c>
      <c r="FH44" s="8">
        <v>-12</v>
      </c>
      <c r="FI44" s="9">
        <v>-9.74</v>
      </c>
      <c r="FJ44" s="9">
        <v>-9.1300000000000008</v>
      </c>
      <c r="FK44" s="8">
        <v>-11.6</v>
      </c>
      <c r="FL44" s="8">
        <v>-28.7</v>
      </c>
      <c r="FM44" s="8">
        <v>-52.4</v>
      </c>
      <c r="FN44" s="8">
        <v>-46.5</v>
      </c>
      <c r="FO44" s="3"/>
      <c r="FP44" s="3"/>
      <c r="FQ44" s="9">
        <v>1.8</v>
      </c>
      <c r="FR44" s="12" t="s">
        <v>461</v>
      </c>
    </row>
    <row r="45" spans="1:174" x14ac:dyDescent="0.15">
      <c r="A45" s="4" t="s">
        <v>462</v>
      </c>
      <c r="B45" s="4" t="s">
        <v>463</v>
      </c>
      <c r="C45" s="3" t="s">
        <v>206</v>
      </c>
      <c r="D45" s="3" t="s">
        <v>207</v>
      </c>
      <c r="E45" s="3" t="s">
        <v>208</v>
      </c>
      <c r="F45" s="8">
        <v>1981.8</v>
      </c>
      <c r="G45" s="9">
        <v>84.27</v>
      </c>
      <c r="H45" s="10">
        <v>0.15</v>
      </c>
      <c r="I45" s="10">
        <v>7.5999999999999998E-2</v>
      </c>
      <c r="J45" s="11"/>
      <c r="K45" s="9">
        <v>1.87</v>
      </c>
      <c r="L45" s="9">
        <v>1.39</v>
      </c>
      <c r="M45" s="11"/>
      <c r="N45" s="8">
        <v>51.3</v>
      </c>
      <c r="O45" s="10">
        <v>0.36799999999999999</v>
      </c>
      <c r="P45" s="11"/>
      <c r="Q45" s="11"/>
      <c r="R45" s="11"/>
      <c r="S45" s="9">
        <v>-4.72</v>
      </c>
      <c r="T45" s="11"/>
      <c r="U45" s="11"/>
      <c r="V45" s="11"/>
      <c r="W45" s="11"/>
      <c r="X45" s="11"/>
      <c r="Y45" s="11"/>
      <c r="Z45" s="11"/>
      <c r="AA45" s="11"/>
      <c r="AB45" s="11"/>
      <c r="AC45" s="11"/>
      <c r="AD45" s="11"/>
      <c r="AE45" s="8">
        <v>-50.2</v>
      </c>
      <c r="AF45" s="11"/>
      <c r="AG45" s="11"/>
      <c r="AH45" s="10">
        <v>7.0999999999999994E-2</v>
      </c>
      <c r="AI45" s="10">
        <v>0.40500000000000003</v>
      </c>
      <c r="AJ45" s="10">
        <v>5.3999999999999999E-2</v>
      </c>
      <c r="AK45" s="3" t="s">
        <v>209</v>
      </c>
      <c r="AL45" s="12" t="s">
        <v>464</v>
      </c>
      <c r="AM45" s="3" t="s">
        <v>211</v>
      </c>
      <c r="AN45" s="13">
        <v>2003</v>
      </c>
      <c r="AO45" s="8">
        <v>1672.6</v>
      </c>
      <c r="AP45" s="9">
        <v>9.6300000000000008</v>
      </c>
      <c r="AQ45" s="8">
        <v>-136</v>
      </c>
      <c r="AR45" s="8">
        <v>-137.6</v>
      </c>
      <c r="AS45" s="8">
        <v>-137.1</v>
      </c>
      <c r="AT45" s="8">
        <v>57.5</v>
      </c>
      <c r="AU45" s="9">
        <v>2.78</v>
      </c>
      <c r="AV45" s="8">
        <v>416.5</v>
      </c>
      <c r="AW45" s="14">
        <v>0</v>
      </c>
      <c r="AX45" s="8">
        <v>347.8</v>
      </c>
      <c r="AY45" s="9">
        <v>1.63</v>
      </c>
      <c r="AZ45" s="11"/>
      <c r="BA45" s="8">
        <v>23.6</v>
      </c>
      <c r="BB45" s="11"/>
      <c r="BC45" s="8">
        <v>123.8</v>
      </c>
      <c r="BD45" s="8">
        <v>111.8</v>
      </c>
      <c r="BE45" s="8">
        <v>98.3</v>
      </c>
      <c r="BF45" s="8">
        <v>90.3</v>
      </c>
      <c r="BG45" s="8">
        <v>80.099999999999994</v>
      </c>
      <c r="BH45" s="8">
        <v>71.7</v>
      </c>
      <c r="BI45" s="11"/>
      <c r="BJ45" s="8">
        <v>-137.6</v>
      </c>
      <c r="BK45" s="11"/>
      <c r="BL45" s="11"/>
      <c r="BM45" s="11"/>
      <c r="BN45" s="8">
        <v>-137.1</v>
      </c>
      <c r="BO45" s="11"/>
      <c r="BP45" s="11"/>
      <c r="BQ45" s="9">
        <v>-3.19</v>
      </c>
      <c r="BR45" s="9">
        <v>-3.19</v>
      </c>
      <c r="BS45" s="9">
        <v>-1.99</v>
      </c>
      <c r="BT45" s="9">
        <v>-3.19</v>
      </c>
      <c r="BU45" s="9">
        <v>-3.19</v>
      </c>
      <c r="BV45" s="11"/>
      <c r="BW45" s="10">
        <v>5.7000000000000002E-2</v>
      </c>
      <c r="BX45" s="11"/>
      <c r="BY45" s="9">
        <v>2.6</v>
      </c>
      <c r="BZ45" s="8">
        <v>10.5</v>
      </c>
      <c r="CA45" s="9">
        <v>7.7</v>
      </c>
      <c r="CB45" s="11"/>
      <c r="CC45" s="8">
        <v>14.1</v>
      </c>
      <c r="CD45" s="11"/>
      <c r="CE45" s="9">
        <v>1.07</v>
      </c>
      <c r="CF45" s="11"/>
      <c r="CG45" s="11"/>
      <c r="CH45" s="11"/>
      <c r="CI45" s="11"/>
      <c r="CJ45" s="9">
        <v>-8.6</v>
      </c>
      <c r="CK45" s="10">
        <v>0.57099999999999995</v>
      </c>
      <c r="CL45" s="9">
        <v>2.27</v>
      </c>
      <c r="CM45" s="9">
        <v>2.2000000000000002</v>
      </c>
      <c r="CN45" s="9">
        <v>2.13</v>
      </c>
      <c r="CO45" s="9">
        <v>2.0699999999999998</v>
      </c>
      <c r="CP45" s="9">
        <v>1.77</v>
      </c>
      <c r="CQ45" s="8">
        <v>-13.8</v>
      </c>
      <c r="CR45" s="11"/>
      <c r="CS45" s="11"/>
      <c r="CT45" s="11"/>
      <c r="CU45" s="8">
        <v>180.2</v>
      </c>
      <c r="CV45" s="11"/>
      <c r="CW45" s="11"/>
      <c r="CX45" s="8">
        <v>-137.5</v>
      </c>
      <c r="CY45" s="11"/>
      <c r="CZ45" s="11"/>
      <c r="DA45" s="8">
        <v>10.8</v>
      </c>
      <c r="DB45" s="11"/>
      <c r="DC45" s="10">
        <v>0.252</v>
      </c>
      <c r="DD45" s="11"/>
      <c r="DE45" s="8">
        <v>99</v>
      </c>
      <c r="DF45" s="8">
        <v>347.8</v>
      </c>
      <c r="DG45" s="9">
        <v>38.659999999999997</v>
      </c>
      <c r="DH45" s="9">
        <v>1.2</v>
      </c>
      <c r="DI45" s="3" t="s">
        <v>212</v>
      </c>
      <c r="DJ45" s="9">
        <v>9.6300000000000008</v>
      </c>
      <c r="DK45" s="8">
        <v>-136</v>
      </c>
      <c r="DL45" s="8">
        <v>-137.1</v>
      </c>
      <c r="DM45" s="9">
        <v>9.9</v>
      </c>
      <c r="DN45" s="8">
        <v>-228.8</v>
      </c>
      <c r="DO45" s="9">
        <v>6.67</v>
      </c>
      <c r="DP45" s="4" t="s">
        <v>465</v>
      </c>
      <c r="DQ45" s="8">
        <v>186.7</v>
      </c>
      <c r="DR45" s="3" t="s">
        <v>245</v>
      </c>
      <c r="DS45" s="11"/>
      <c r="DT45" s="9">
        <v>43.63</v>
      </c>
      <c r="DU45" s="8">
        <v>19.600000000000001</v>
      </c>
      <c r="DV45" s="8">
        <v>-114</v>
      </c>
      <c r="DW45" s="14">
        <v>0</v>
      </c>
      <c r="DX45" s="11"/>
      <c r="DY45" s="8">
        <v>117.8</v>
      </c>
      <c r="DZ45" s="11"/>
      <c r="EA45" s="11"/>
      <c r="EB45" s="8">
        <v>296.3</v>
      </c>
      <c r="EC45" s="8">
        <v>25.1</v>
      </c>
      <c r="ED45" s="8">
        <v>88.1</v>
      </c>
      <c r="EE45" s="11"/>
      <c r="EF45" s="11"/>
      <c r="EG45" s="11"/>
      <c r="EH45" s="9">
        <v>2.08</v>
      </c>
      <c r="EI45" s="8">
        <v>99</v>
      </c>
      <c r="EJ45" s="8">
        <v>315.10000000000002</v>
      </c>
      <c r="EK45" s="8">
        <v>272.7</v>
      </c>
      <c r="EL45" s="9">
        <v>3.23</v>
      </c>
      <c r="EM45" s="8">
        <v>19.100000000000001</v>
      </c>
      <c r="EN45" s="9">
        <v>3.18</v>
      </c>
      <c r="EO45" s="9">
        <v>1.2</v>
      </c>
      <c r="EP45" s="9">
        <v>4.25</v>
      </c>
      <c r="EQ45" s="9">
        <v>14.77</v>
      </c>
      <c r="ER45" s="11"/>
      <c r="ES45" s="9">
        <v>9.6300000000000008</v>
      </c>
      <c r="ET45" s="12" t="s">
        <v>466</v>
      </c>
      <c r="EU45" s="11"/>
      <c r="EV45" s="11"/>
      <c r="EW45" s="11"/>
      <c r="EX45" s="11"/>
      <c r="EY45" s="11"/>
      <c r="EZ45" s="11"/>
      <c r="FA45" s="8">
        <v>-18.8</v>
      </c>
      <c r="FB45" s="8">
        <v>19.899999999999999</v>
      </c>
      <c r="FC45" s="8">
        <v>10.9</v>
      </c>
      <c r="FD45" s="8">
        <v>-84.1</v>
      </c>
      <c r="FE45" s="11"/>
      <c r="FF45" s="11"/>
      <c r="FG45" s="11"/>
      <c r="FH45" s="11"/>
      <c r="FI45" s="11"/>
      <c r="FJ45" s="11"/>
      <c r="FK45" s="8">
        <v>-20.3</v>
      </c>
      <c r="FL45" s="8">
        <v>20</v>
      </c>
      <c r="FM45" s="8">
        <v>11.4</v>
      </c>
      <c r="FN45" s="8">
        <v>-83.4</v>
      </c>
      <c r="FO45" s="3"/>
      <c r="FP45" s="3"/>
      <c r="FQ45" s="9">
        <v>9.6300000000000008</v>
      </c>
      <c r="FR45" s="12" t="s">
        <v>467</v>
      </c>
    </row>
    <row r="46" spans="1:174" x14ac:dyDescent="0.15">
      <c r="A46" s="4" t="s">
        <v>468</v>
      </c>
      <c r="B46" s="4" t="s">
        <v>469</v>
      </c>
      <c r="C46" s="3" t="s">
        <v>206</v>
      </c>
      <c r="D46" s="3" t="s">
        <v>207</v>
      </c>
      <c r="E46" s="3" t="s">
        <v>208</v>
      </c>
      <c r="F46" s="8">
        <v>1765.3</v>
      </c>
      <c r="G46" s="9">
        <v>27.48</v>
      </c>
      <c r="H46" s="11"/>
      <c r="I46" s="11"/>
      <c r="J46" s="11"/>
      <c r="K46" s="11"/>
      <c r="L46" s="11"/>
      <c r="M46" s="11"/>
      <c r="N46" s="8">
        <v>59.1</v>
      </c>
      <c r="O46" s="10">
        <v>0.26600000000000001</v>
      </c>
      <c r="P46" s="11"/>
      <c r="Q46" s="11"/>
      <c r="R46" s="11"/>
      <c r="S46" s="9">
        <v>-1.47</v>
      </c>
      <c r="T46" s="11"/>
      <c r="U46" s="11"/>
      <c r="V46" s="11"/>
      <c r="W46" s="11"/>
      <c r="X46" s="11"/>
      <c r="Y46" s="11"/>
      <c r="Z46" s="11"/>
      <c r="AA46" s="11"/>
      <c r="AB46" s="11"/>
      <c r="AC46" s="11"/>
      <c r="AD46" s="11"/>
      <c r="AE46" s="11"/>
      <c r="AF46" s="11"/>
      <c r="AG46" s="11"/>
      <c r="AH46" s="11"/>
      <c r="AI46" s="9">
        <v>9.8800000000000008</v>
      </c>
      <c r="AJ46" s="9">
        <v>6.76</v>
      </c>
      <c r="AK46" s="3" t="s">
        <v>209</v>
      </c>
      <c r="AL46" s="12" t="s">
        <v>470</v>
      </c>
      <c r="AM46" s="3" t="s">
        <v>211</v>
      </c>
      <c r="AN46" s="13">
        <v>1993</v>
      </c>
      <c r="AO46" s="8">
        <v>1718.4</v>
      </c>
      <c r="AP46" s="11"/>
      <c r="AQ46" s="11"/>
      <c r="AR46" s="11"/>
      <c r="AS46" s="11"/>
      <c r="AT46" s="11"/>
      <c r="AU46" s="11"/>
      <c r="AV46" s="11"/>
      <c r="AW46" s="11"/>
      <c r="AX46" s="11"/>
      <c r="AY46" s="11"/>
      <c r="AZ46" s="11"/>
      <c r="BA46" s="11"/>
      <c r="BB46" s="11"/>
      <c r="BC46" s="11"/>
      <c r="BD46" s="8">
        <v>129</v>
      </c>
      <c r="BE46" s="8">
        <v>111.5</v>
      </c>
      <c r="BF46" s="8">
        <v>96.3</v>
      </c>
      <c r="BG46" s="8">
        <v>85.7</v>
      </c>
      <c r="BH46" s="8">
        <v>74.2</v>
      </c>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9">
        <v>29.85</v>
      </c>
      <c r="DH46" s="11"/>
      <c r="DI46" s="3" t="s">
        <v>212</v>
      </c>
      <c r="DJ46" s="11"/>
      <c r="DK46" s="11"/>
      <c r="DL46" s="11"/>
      <c r="DM46" s="8">
        <v>174.9</v>
      </c>
      <c r="DN46" s="8">
        <v>-85.2</v>
      </c>
      <c r="DO46" s="9">
        <v>18.18</v>
      </c>
      <c r="DP46" s="4" t="s">
        <v>471</v>
      </c>
      <c r="DQ46" s="9">
        <v>7.94</v>
      </c>
      <c r="DR46" s="3" t="s">
        <v>258</v>
      </c>
      <c r="DS46" s="11"/>
      <c r="DT46" s="9">
        <v>40.590000000000003</v>
      </c>
      <c r="DU46" s="8">
        <v>20.100000000000001</v>
      </c>
      <c r="DV46" s="11"/>
      <c r="DW46" s="8">
        <v>115.1</v>
      </c>
      <c r="DX46" s="8">
        <v>27.9</v>
      </c>
      <c r="DY46" s="8">
        <v>76.3</v>
      </c>
      <c r="DZ46" s="11"/>
      <c r="EA46" s="8">
        <v>304.7</v>
      </c>
      <c r="EB46" s="8">
        <v>-225</v>
      </c>
      <c r="EC46" s="9">
        <v>4.21</v>
      </c>
      <c r="ED46" s="8">
        <v>81.7</v>
      </c>
      <c r="EE46" s="11"/>
      <c r="EF46" s="11"/>
      <c r="EG46" s="11"/>
      <c r="EH46" s="9">
        <v>4.47</v>
      </c>
      <c r="EI46" s="11"/>
      <c r="EJ46" s="11"/>
      <c r="EK46" s="8">
        <v>143.6</v>
      </c>
      <c r="EL46" s="9">
        <v>1.07</v>
      </c>
      <c r="EM46" s="8">
        <v>27.8</v>
      </c>
      <c r="EN46" s="9">
        <v>8.24</v>
      </c>
      <c r="EO46" s="11"/>
      <c r="EP46" s="11"/>
      <c r="EQ46" s="11"/>
      <c r="ER46" s="11"/>
      <c r="ES46" s="8">
        <v>133.9</v>
      </c>
      <c r="ET46" s="12" t="s">
        <v>472</v>
      </c>
      <c r="EU46" s="11"/>
      <c r="EV46" s="11"/>
      <c r="EW46" s="11"/>
      <c r="EX46" s="11"/>
      <c r="EY46" s="11"/>
      <c r="EZ46" s="11"/>
      <c r="FA46" s="11"/>
      <c r="FB46" s="11"/>
      <c r="FC46" s="8">
        <v>-27.2</v>
      </c>
      <c r="FD46" s="9">
        <v>-7.95</v>
      </c>
      <c r="FE46" s="11"/>
      <c r="FF46" s="11"/>
      <c r="FG46" s="11"/>
      <c r="FH46" s="11"/>
      <c r="FI46" s="11"/>
      <c r="FJ46" s="11"/>
      <c r="FK46" s="11"/>
      <c r="FL46" s="11"/>
      <c r="FM46" s="8">
        <v>-32.6</v>
      </c>
      <c r="FN46" s="8">
        <v>-14.9</v>
      </c>
      <c r="FO46" s="3"/>
      <c r="FP46" s="3"/>
      <c r="FQ46" s="8">
        <v>133.9</v>
      </c>
      <c r="FR46" s="12" t="s">
        <v>473</v>
      </c>
    </row>
    <row r="47" spans="1:174" x14ac:dyDescent="0.15">
      <c r="A47" s="4" t="s">
        <v>474</v>
      </c>
      <c r="B47" s="4" t="s">
        <v>475</v>
      </c>
      <c r="C47" s="3" t="s">
        <v>206</v>
      </c>
      <c r="D47" s="3" t="s">
        <v>207</v>
      </c>
      <c r="E47" s="3" t="s">
        <v>208</v>
      </c>
      <c r="F47" s="8">
        <v>1735.2</v>
      </c>
      <c r="G47" s="9">
        <v>58.16</v>
      </c>
      <c r="H47" s="10">
        <v>0.02</v>
      </c>
      <c r="I47" s="10">
        <v>5.0999999999999997E-2</v>
      </c>
      <c r="J47" s="10">
        <v>8.4000000000000005E-2</v>
      </c>
      <c r="K47" s="10">
        <v>0.81599999999999995</v>
      </c>
      <c r="L47" s="9">
        <v>1.39</v>
      </c>
      <c r="M47" s="9">
        <v>1.34</v>
      </c>
      <c r="N47" s="8">
        <v>124.6</v>
      </c>
      <c r="O47" s="9">
        <v>1.74</v>
      </c>
      <c r="P47" s="11"/>
      <c r="Q47" s="11"/>
      <c r="R47" s="11"/>
      <c r="S47" s="10">
        <v>-0.48699999999999999</v>
      </c>
      <c r="T47" s="11"/>
      <c r="U47" s="11"/>
      <c r="V47" s="11"/>
      <c r="W47" s="11"/>
      <c r="X47" s="11"/>
      <c r="Y47" s="11"/>
      <c r="Z47" s="11"/>
      <c r="AA47" s="8">
        <v>40.700000000000003</v>
      </c>
      <c r="AB47" s="11"/>
      <c r="AC47" s="11"/>
      <c r="AD47" s="11"/>
      <c r="AE47" s="8">
        <v>10.3</v>
      </c>
      <c r="AF47" s="11"/>
      <c r="AG47" s="11"/>
      <c r="AH47" s="9">
        <v>3.19</v>
      </c>
      <c r="AI47" s="9">
        <v>11.02</v>
      </c>
      <c r="AJ47" s="10">
        <v>5.5E-2</v>
      </c>
      <c r="AK47" s="3" t="s">
        <v>209</v>
      </c>
      <c r="AL47" s="12" t="s">
        <v>476</v>
      </c>
      <c r="AM47" s="3" t="s">
        <v>211</v>
      </c>
      <c r="AN47" s="13">
        <v>1998</v>
      </c>
      <c r="AO47" s="8">
        <v>1649.4</v>
      </c>
      <c r="AP47" s="8">
        <v>75.3</v>
      </c>
      <c r="AQ47" s="8">
        <v>-60.1</v>
      </c>
      <c r="AR47" s="8">
        <v>-61.8</v>
      </c>
      <c r="AS47" s="8">
        <v>-68.400000000000006</v>
      </c>
      <c r="AT47" s="8">
        <v>61.4</v>
      </c>
      <c r="AU47" s="9">
        <v>2.95</v>
      </c>
      <c r="AV47" s="8">
        <v>166</v>
      </c>
      <c r="AW47" s="8">
        <v>49.9</v>
      </c>
      <c r="AX47" s="8">
        <v>41.4</v>
      </c>
      <c r="AY47" s="9">
        <v>1.37</v>
      </c>
      <c r="AZ47" s="11"/>
      <c r="BA47" s="8">
        <v>35.799999999999997</v>
      </c>
      <c r="BB47" s="11"/>
      <c r="BC47" s="8">
        <v>79.7</v>
      </c>
      <c r="BD47" s="8">
        <v>80.900000000000006</v>
      </c>
      <c r="BE47" s="8">
        <v>86.7</v>
      </c>
      <c r="BF47" s="8">
        <v>96</v>
      </c>
      <c r="BG47" s="8">
        <v>96.6</v>
      </c>
      <c r="BH47" s="8">
        <v>94.3</v>
      </c>
      <c r="BI47" s="11"/>
      <c r="BJ47" s="8">
        <v>-61.8</v>
      </c>
      <c r="BK47" s="9">
        <v>-5.58</v>
      </c>
      <c r="BL47" s="9">
        <v>1.7</v>
      </c>
      <c r="BM47" s="11"/>
      <c r="BN47" s="8">
        <v>-68.400000000000006</v>
      </c>
      <c r="BO47" s="11"/>
      <c r="BP47" s="11"/>
      <c r="BQ47" s="10">
        <v>-0.55700000000000005</v>
      </c>
      <c r="BR47" s="10">
        <v>-0.55700000000000005</v>
      </c>
      <c r="BS47" s="10">
        <v>-0.33500000000000002</v>
      </c>
      <c r="BT47" s="10">
        <v>-0.55700000000000005</v>
      </c>
      <c r="BU47" s="10">
        <v>-0.55700000000000005</v>
      </c>
      <c r="BV47" s="11"/>
      <c r="BW47" s="9">
        <v>9.15</v>
      </c>
      <c r="BX47" s="9">
        <v>6.41</v>
      </c>
      <c r="BY47" s="11"/>
      <c r="BZ47" s="8">
        <v>12.2</v>
      </c>
      <c r="CA47" s="9">
        <v>9.2200000000000006</v>
      </c>
      <c r="CB47" s="11"/>
      <c r="CC47" s="9">
        <v>3</v>
      </c>
      <c r="CD47" s="11"/>
      <c r="CE47" s="11"/>
      <c r="CF47" s="8">
        <v>49.9</v>
      </c>
      <c r="CG47" s="11"/>
      <c r="CH47" s="11"/>
      <c r="CI47" s="11"/>
      <c r="CJ47" s="8">
        <v>37.5</v>
      </c>
      <c r="CK47" s="11"/>
      <c r="CL47" s="11"/>
      <c r="CM47" s="10">
        <v>8.2000000000000003E-2</v>
      </c>
      <c r="CN47" s="9">
        <v>2.16</v>
      </c>
      <c r="CO47" s="9">
        <v>2.14</v>
      </c>
      <c r="CP47" s="9">
        <v>2.13</v>
      </c>
      <c r="CQ47" s="9">
        <v>2.58</v>
      </c>
      <c r="CR47" s="11"/>
      <c r="CS47" s="11"/>
      <c r="CT47" s="11"/>
      <c r="CU47" s="8">
        <v>114.5</v>
      </c>
      <c r="CV47" s="11"/>
      <c r="CW47" s="11"/>
      <c r="CX47" s="8">
        <v>-31.6</v>
      </c>
      <c r="CY47" s="11"/>
      <c r="CZ47" s="11"/>
      <c r="DA47" s="10">
        <v>-0.81599999999999995</v>
      </c>
      <c r="DB47" s="10">
        <v>-0.23599999999999999</v>
      </c>
      <c r="DC47" s="10">
        <v>-5.1999999999999998E-2</v>
      </c>
      <c r="DD47" s="8">
        <v>11.1</v>
      </c>
      <c r="DE47" s="8">
        <v>153</v>
      </c>
      <c r="DF47" s="8">
        <v>41.4</v>
      </c>
      <c r="DG47" s="9">
        <v>13.93</v>
      </c>
      <c r="DH47" s="9">
        <v>1.9</v>
      </c>
      <c r="DI47" s="3" t="s">
        <v>212</v>
      </c>
      <c r="DJ47" s="8">
        <v>75.3</v>
      </c>
      <c r="DK47" s="8">
        <v>-60.1</v>
      </c>
      <c r="DL47" s="8">
        <v>-68.400000000000006</v>
      </c>
      <c r="DM47" s="8">
        <v>93.8</v>
      </c>
      <c r="DN47" s="8">
        <v>-64.2</v>
      </c>
      <c r="DO47" s="9">
        <v>5.56</v>
      </c>
      <c r="DP47" s="4" t="s">
        <v>477</v>
      </c>
      <c r="DQ47" s="8">
        <v>28.4</v>
      </c>
      <c r="DR47" s="3" t="s">
        <v>291</v>
      </c>
      <c r="DS47" s="11"/>
      <c r="DT47" s="9">
        <v>16.55</v>
      </c>
      <c r="DU47" s="9">
        <v>6.88</v>
      </c>
      <c r="DV47" s="8">
        <v>-26</v>
      </c>
      <c r="DW47" s="8">
        <v>49.8</v>
      </c>
      <c r="DX47" s="11"/>
      <c r="DY47" s="8">
        <v>27.4</v>
      </c>
      <c r="DZ47" s="11"/>
      <c r="EA47" s="11"/>
      <c r="EB47" s="8">
        <v>-20</v>
      </c>
      <c r="EC47" s="8">
        <v>17.2</v>
      </c>
      <c r="ED47" s="8">
        <v>64</v>
      </c>
      <c r="EE47" s="11"/>
      <c r="EF47" s="11"/>
      <c r="EG47" s="8">
        <v>100</v>
      </c>
      <c r="EH47" s="9">
        <v>8.34</v>
      </c>
      <c r="EI47" s="8">
        <v>153</v>
      </c>
      <c r="EJ47" s="8">
        <v>161.30000000000001</v>
      </c>
      <c r="EK47" s="8">
        <v>95.2</v>
      </c>
      <c r="EL47" s="9">
        <v>3.14</v>
      </c>
      <c r="EM47" s="8">
        <v>14.4</v>
      </c>
      <c r="EN47" s="9">
        <v>7.4</v>
      </c>
      <c r="EO47" s="9">
        <v>1.9</v>
      </c>
      <c r="EP47" s="9">
        <v>6.35</v>
      </c>
      <c r="EQ47" s="9">
        <v>9.18</v>
      </c>
      <c r="ER47" s="11">
        <v>3</v>
      </c>
      <c r="ES47" s="8">
        <v>75.3</v>
      </c>
      <c r="ET47" s="12" t="s">
        <v>478</v>
      </c>
      <c r="EU47" s="9">
        <v>-9.09</v>
      </c>
      <c r="EV47" s="8">
        <v>-13.6</v>
      </c>
      <c r="EW47" s="8">
        <v>-15.6</v>
      </c>
      <c r="EX47" s="8">
        <v>-28.2</v>
      </c>
      <c r="EY47" s="8">
        <v>-50.4</v>
      </c>
      <c r="EZ47" s="8">
        <v>-58.5</v>
      </c>
      <c r="FA47" s="8">
        <v>-53</v>
      </c>
      <c r="FB47" s="8">
        <v>-19.8</v>
      </c>
      <c r="FC47" s="8">
        <v>-53.6</v>
      </c>
      <c r="FD47" s="8">
        <v>-80.400000000000006</v>
      </c>
      <c r="FE47" s="9">
        <v>-9.09</v>
      </c>
      <c r="FF47" s="8">
        <v>-13.3</v>
      </c>
      <c r="FG47" s="8">
        <v>-14.8</v>
      </c>
      <c r="FH47" s="8">
        <v>-23.9</v>
      </c>
      <c r="FI47" s="8">
        <v>-48.7</v>
      </c>
      <c r="FJ47" s="8">
        <v>-58.4</v>
      </c>
      <c r="FK47" s="8">
        <v>-53.2</v>
      </c>
      <c r="FL47" s="8">
        <v>-19.8</v>
      </c>
      <c r="FM47" s="8">
        <v>-53.6</v>
      </c>
      <c r="FN47" s="8">
        <v>-83.5</v>
      </c>
      <c r="FO47" s="3"/>
      <c r="FP47" s="3"/>
      <c r="FQ47" s="8">
        <v>75.3</v>
      </c>
      <c r="FR47" s="12" t="s">
        <v>479</v>
      </c>
    </row>
    <row r="48" spans="1:174" x14ac:dyDescent="0.15">
      <c r="A48" s="4" t="s">
        <v>480</v>
      </c>
      <c r="B48" s="4" t="s">
        <v>481</v>
      </c>
      <c r="C48" s="3" t="s">
        <v>206</v>
      </c>
      <c r="D48" s="3" t="s">
        <v>207</v>
      </c>
      <c r="E48" s="3" t="s">
        <v>208</v>
      </c>
      <c r="F48" s="8">
        <v>1694.5</v>
      </c>
      <c r="G48" s="9">
        <v>89.73</v>
      </c>
      <c r="H48" s="10">
        <v>1.2999999999999999E-2</v>
      </c>
      <c r="I48" s="10">
        <v>6.4000000000000001E-2</v>
      </c>
      <c r="J48" s="10">
        <v>2E-3</v>
      </c>
      <c r="K48" s="10">
        <v>0.52900000000000003</v>
      </c>
      <c r="L48" s="9">
        <v>1.19</v>
      </c>
      <c r="M48" s="10">
        <v>0.184</v>
      </c>
      <c r="N48" s="8">
        <v>29.6</v>
      </c>
      <c r="O48" s="10">
        <v>0.52400000000000002</v>
      </c>
      <c r="P48" s="9">
        <v>3.74</v>
      </c>
      <c r="Q48" s="11"/>
      <c r="R48" s="11"/>
      <c r="S48" s="9">
        <v>4.51</v>
      </c>
      <c r="T48" s="11"/>
      <c r="U48" s="11"/>
      <c r="V48" s="11"/>
      <c r="W48" s="11"/>
      <c r="X48" s="11"/>
      <c r="Y48" s="11"/>
      <c r="Z48" s="11"/>
      <c r="AA48" s="8">
        <v>48.6</v>
      </c>
      <c r="AB48" s="11"/>
      <c r="AC48" s="11"/>
      <c r="AD48" s="11"/>
      <c r="AE48" s="8">
        <v>26.6</v>
      </c>
      <c r="AF48" s="11"/>
      <c r="AG48" s="11"/>
      <c r="AH48" s="11"/>
      <c r="AI48" s="9">
        <v>1.5</v>
      </c>
      <c r="AJ48" s="10">
        <v>0.20499999999999999</v>
      </c>
      <c r="AK48" s="3" t="s">
        <v>209</v>
      </c>
      <c r="AL48" s="12" t="s">
        <v>482</v>
      </c>
      <c r="AM48" s="3" t="s">
        <v>211</v>
      </c>
      <c r="AN48" s="13">
        <v>1981</v>
      </c>
      <c r="AO48" s="8">
        <v>2045.6</v>
      </c>
      <c r="AP48" s="8">
        <v>124.4</v>
      </c>
      <c r="AQ48" s="8">
        <v>15.3</v>
      </c>
      <c r="AR48" s="9">
        <v>8.2799999999999994</v>
      </c>
      <c r="AS48" s="8">
        <v>135.80000000000001</v>
      </c>
      <c r="AT48" s="8">
        <v>119.3</v>
      </c>
      <c r="AU48" s="9">
        <v>1.52</v>
      </c>
      <c r="AV48" s="8">
        <v>1388.9</v>
      </c>
      <c r="AW48" s="8">
        <v>495.3</v>
      </c>
      <c r="AX48" s="8">
        <v>460</v>
      </c>
      <c r="AY48" s="10">
        <v>0.14699999999999999</v>
      </c>
      <c r="AZ48" s="11"/>
      <c r="BA48" s="8">
        <v>72.900000000000006</v>
      </c>
      <c r="BB48" s="11"/>
      <c r="BC48" s="8">
        <v>24.2</v>
      </c>
      <c r="BD48" s="8">
        <v>23</v>
      </c>
      <c r="BE48" s="8">
        <v>22.1</v>
      </c>
      <c r="BF48" s="8">
        <v>21.7</v>
      </c>
      <c r="BG48" s="8">
        <v>20.6</v>
      </c>
      <c r="BH48" s="8">
        <v>21.9</v>
      </c>
      <c r="BI48" s="11"/>
      <c r="BJ48" s="9">
        <v>8.2799999999999994</v>
      </c>
      <c r="BK48" s="8">
        <v>-14.7</v>
      </c>
      <c r="BL48" s="10">
        <v>0.97499999999999998</v>
      </c>
      <c r="BM48" s="11"/>
      <c r="BN48" s="8">
        <v>-17.3</v>
      </c>
      <c r="BO48" s="8">
        <v>-153.19999999999999</v>
      </c>
      <c r="BP48" s="11"/>
      <c r="BQ48" s="9">
        <v>6.06</v>
      </c>
      <c r="BR48" s="9">
        <v>6.06</v>
      </c>
      <c r="BS48" s="10">
        <v>-0.152</v>
      </c>
      <c r="BT48" s="9">
        <v>5.45</v>
      </c>
      <c r="BU48" s="9">
        <v>5.45</v>
      </c>
      <c r="BV48" s="11"/>
      <c r="BW48" s="8">
        <v>42.7</v>
      </c>
      <c r="BX48" s="8">
        <v>40.6</v>
      </c>
      <c r="BY48" s="8">
        <v>35.799999999999997</v>
      </c>
      <c r="BZ48" s="9">
        <v>2.5</v>
      </c>
      <c r="CA48" s="10">
        <v>0.97799999999999998</v>
      </c>
      <c r="CB48" s="8">
        <v>205.8</v>
      </c>
      <c r="CC48" s="9">
        <v>7.3</v>
      </c>
      <c r="CD48" s="11"/>
      <c r="CE48" s="9">
        <v>2.67</v>
      </c>
      <c r="CF48" s="8">
        <v>461.3</v>
      </c>
      <c r="CG48" s="11"/>
      <c r="CH48" s="11"/>
      <c r="CI48" s="11"/>
      <c r="CJ48" s="8">
        <v>53.8</v>
      </c>
      <c r="CK48" s="11"/>
      <c r="CL48" s="11"/>
      <c r="CM48" s="9">
        <v>1.17</v>
      </c>
      <c r="CN48" s="9">
        <v>1.9</v>
      </c>
      <c r="CO48" s="9">
        <v>1.89</v>
      </c>
      <c r="CP48" s="9">
        <v>2.09</v>
      </c>
      <c r="CQ48" s="10">
        <v>-0.13300000000000001</v>
      </c>
      <c r="CR48" s="11"/>
      <c r="CS48" s="11"/>
      <c r="CT48" s="11"/>
      <c r="CU48" s="9">
        <v>8.5</v>
      </c>
      <c r="CV48" s="11"/>
      <c r="CW48" s="8">
        <v>527.5</v>
      </c>
      <c r="CX48" s="8">
        <v>162.69999999999999</v>
      </c>
      <c r="CY48" s="11"/>
      <c r="CZ48" s="8">
        <v>-595.6</v>
      </c>
      <c r="DA48" s="8">
        <v>10.7</v>
      </c>
      <c r="DB48" s="9">
        <v>-1.36</v>
      </c>
      <c r="DC48" s="10">
        <v>-0.65100000000000002</v>
      </c>
      <c r="DD48" s="9">
        <v>8.52</v>
      </c>
      <c r="DE48" s="8">
        <v>257</v>
      </c>
      <c r="DF48" s="8">
        <v>460</v>
      </c>
      <c r="DG48" s="9">
        <v>57.29</v>
      </c>
      <c r="DH48" s="9">
        <v>1</v>
      </c>
      <c r="DI48" s="3" t="s">
        <v>212</v>
      </c>
      <c r="DJ48" s="8">
        <v>124.4</v>
      </c>
      <c r="DK48" s="8">
        <v>15.3</v>
      </c>
      <c r="DL48" s="8">
        <v>135.80000000000001</v>
      </c>
      <c r="DM48" s="8">
        <v>397.5</v>
      </c>
      <c r="DN48" s="8">
        <v>203.8</v>
      </c>
      <c r="DO48" s="9">
        <v>12.5</v>
      </c>
      <c r="DP48" s="4" t="s">
        <v>483</v>
      </c>
      <c r="DQ48" s="8">
        <v>94.9</v>
      </c>
      <c r="DR48" s="3" t="s">
        <v>484</v>
      </c>
      <c r="DS48" s="8">
        <v>325.2</v>
      </c>
      <c r="DT48" s="9">
        <v>59.03</v>
      </c>
      <c r="DU48" s="8">
        <v>16.5</v>
      </c>
      <c r="DV48" s="8">
        <v>91.4</v>
      </c>
      <c r="DW48" s="14">
        <v>0</v>
      </c>
      <c r="DX48" s="11"/>
      <c r="DY48" s="8">
        <v>27</v>
      </c>
      <c r="DZ48" s="11"/>
      <c r="EA48" s="11"/>
      <c r="EB48" s="8">
        <v>172.4</v>
      </c>
      <c r="EC48" s="8">
        <v>45.9</v>
      </c>
      <c r="ED48" s="8">
        <v>83.1</v>
      </c>
      <c r="EE48" s="11"/>
      <c r="EF48" s="8">
        <v>40.4</v>
      </c>
      <c r="EG48" s="8">
        <v>68.599999999999994</v>
      </c>
      <c r="EH48" s="9">
        <v>5.82</v>
      </c>
      <c r="EI48" s="8">
        <v>257</v>
      </c>
      <c r="EJ48" s="8">
        <v>274</v>
      </c>
      <c r="EK48" s="8">
        <v>244.4</v>
      </c>
      <c r="EL48" s="9">
        <v>2.63</v>
      </c>
      <c r="EM48" s="8">
        <v>21.3</v>
      </c>
      <c r="EN48" s="9">
        <v>9.17</v>
      </c>
      <c r="EO48" s="9">
        <v>1</v>
      </c>
      <c r="EP48" s="9">
        <v>3</v>
      </c>
      <c r="EQ48" s="9">
        <v>22.6</v>
      </c>
      <c r="ER48" s="11">
        <v>1</v>
      </c>
      <c r="ES48" s="11"/>
      <c r="ET48" s="12"/>
      <c r="EU48" s="9">
        <v>-6.33</v>
      </c>
      <c r="EV48" s="8">
        <v>-14.9</v>
      </c>
      <c r="EW48" s="8">
        <v>-30.8</v>
      </c>
      <c r="EX48" s="8">
        <v>-42.4</v>
      </c>
      <c r="EY48" s="8">
        <v>-79.599999999999994</v>
      </c>
      <c r="EZ48" s="8">
        <v>-97.9</v>
      </c>
      <c r="FA48" s="8">
        <v>-80.8</v>
      </c>
      <c r="FB48" s="8">
        <v>-71.8</v>
      </c>
      <c r="FC48" s="8">
        <v>-12.9</v>
      </c>
      <c r="FD48" s="9">
        <v>-6.66</v>
      </c>
      <c r="FE48" s="9">
        <v>-6.1</v>
      </c>
      <c r="FF48" s="8">
        <v>-14.4</v>
      </c>
      <c r="FG48" s="8">
        <v>-28.6</v>
      </c>
      <c r="FH48" s="8">
        <v>-33.9</v>
      </c>
      <c r="FI48" s="8">
        <v>-71.599999999999994</v>
      </c>
      <c r="FJ48" s="8">
        <v>-93.4</v>
      </c>
      <c r="FK48" s="8">
        <v>-81.2</v>
      </c>
      <c r="FL48" s="8">
        <v>-77.099999999999994</v>
      </c>
      <c r="FM48" s="8">
        <v>-16.8</v>
      </c>
      <c r="FN48" s="9">
        <v>-9.6</v>
      </c>
      <c r="FO48" s="3" t="s">
        <v>485</v>
      </c>
      <c r="FP48" s="3" t="s">
        <v>485</v>
      </c>
      <c r="FQ48" s="8">
        <v>124.4</v>
      </c>
      <c r="FR48" s="12" t="s">
        <v>486</v>
      </c>
    </row>
    <row r="49" spans="1:174" x14ac:dyDescent="0.15">
      <c r="A49" s="4" t="s">
        <v>487</v>
      </c>
      <c r="B49" s="4" t="s">
        <v>488</v>
      </c>
      <c r="C49" s="3" t="s">
        <v>206</v>
      </c>
      <c r="D49" s="3" t="s">
        <v>207</v>
      </c>
      <c r="E49" s="3" t="s">
        <v>208</v>
      </c>
      <c r="F49" s="8">
        <v>1690.6</v>
      </c>
      <c r="G49" s="9">
        <v>40.700000000000003</v>
      </c>
      <c r="H49" s="11"/>
      <c r="I49" s="11"/>
      <c r="J49" s="11"/>
      <c r="K49" s="11"/>
      <c r="L49" s="11"/>
      <c r="M49" s="11"/>
      <c r="N49" s="8">
        <v>24.5</v>
      </c>
      <c r="O49" s="10">
        <v>0.42499999999999999</v>
      </c>
      <c r="P49" s="11"/>
      <c r="Q49" s="11"/>
      <c r="R49" s="11"/>
      <c r="S49" s="10">
        <v>-0.91800000000000004</v>
      </c>
      <c r="T49" s="11"/>
      <c r="U49" s="11"/>
      <c r="V49" s="11"/>
      <c r="W49" s="11"/>
      <c r="X49" s="11"/>
      <c r="Y49" s="11"/>
      <c r="Z49" s="11"/>
      <c r="AA49" s="11"/>
      <c r="AB49" s="11"/>
      <c r="AC49" s="11"/>
      <c r="AD49" s="11"/>
      <c r="AE49" s="11"/>
      <c r="AF49" s="11"/>
      <c r="AG49" s="11"/>
      <c r="AH49" s="11"/>
      <c r="AI49" s="9">
        <v>3.02</v>
      </c>
      <c r="AJ49" s="9">
        <v>1.55</v>
      </c>
      <c r="AK49" s="3" t="s">
        <v>209</v>
      </c>
      <c r="AL49" s="12" t="s">
        <v>489</v>
      </c>
      <c r="AM49" s="3" t="s">
        <v>211</v>
      </c>
      <c r="AN49" s="13">
        <v>2013</v>
      </c>
      <c r="AO49" s="8">
        <v>1698.5</v>
      </c>
      <c r="AP49" s="10">
        <v>0.63400000000000001</v>
      </c>
      <c r="AQ49" s="8">
        <v>-23.5</v>
      </c>
      <c r="AR49" s="8">
        <v>-23.5</v>
      </c>
      <c r="AS49" s="8">
        <v>-24.3</v>
      </c>
      <c r="AT49" s="8">
        <v>74.599999999999994</v>
      </c>
      <c r="AU49" s="8">
        <v>12.7</v>
      </c>
      <c r="AV49" s="8">
        <v>90.4</v>
      </c>
      <c r="AW49" s="14">
        <v>0</v>
      </c>
      <c r="AX49" s="8">
        <v>55.2</v>
      </c>
      <c r="AY49" s="11"/>
      <c r="AZ49" s="11"/>
      <c r="BA49" s="9">
        <v>7.93</v>
      </c>
      <c r="BB49" s="11"/>
      <c r="BC49" s="8">
        <v>16.2</v>
      </c>
      <c r="BD49" s="8">
        <v>13.1</v>
      </c>
      <c r="BE49" s="9">
        <v>9.75</v>
      </c>
      <c r="BF49" s="9">
        <v>5.88</v>
      </c>
      <c r="BG49" s="11"/>
      <c r="BH49" s="11"/>
      <c r="BI49" s="11"/>
      <c r="BJ49" s="8">
        <v>-23.5</v>
      </c>
      <c r="BK49" s="11"/>
      <c r="BL49" s="10">
        <v>6.0000000000000001E-3</v>
      </c>
      <c r="BM49" s="11"/>
      <c r="BN49" s="8">
        <v>-24.3</v>
      </c>
      <c r="BO49" s="11"/>
      <c r="BP49" s="10">
        <v>0.70699999999999996</v>
      </c>
      <c r="BQ49" s="9">
        <v>-4.63</v>
      </c>
      <c r="BR49" s="9">
        <v>-4.63</v>
      </c>
      <c r="BS49" s="9">
        <v>-2.72</v>
      </c>
      <c r="BT49" s="9">
        <v>-4.63</v>
      </c>
      <c r="BU49" s="9">
        <v>-4.63</v>
      </c>
      <c r="BV49" s="11"/>
      <c r="BW49" s="11"/>
      <c r="BX49" s="11"/>
      <c r="BY49" s="11"/>
      <c r="BZ49" s="11"/>
      <c r="CA49" s="11"/>
      <c r="CB49" s="11"/>
      <c r="CC49" s="9">
        <v>2.68</v>
      </c>
      <c r="CD49" s="11"/>
      <c r="CE49" s="11"/>
      <c r="CF49" s="11"/>
      <c r="CG49" s="11"/>
      <c r="CH49" s="8">
        <v>82.4</v>
      </c>
      <c r="CI49" s="11"/>
      <c r="CJ49" s="11"/>
      <c r="CK49" s="11"/>
      <c r="CL49" s="11"/>
      <c r="CM49" s="11"/>
      <c r="CN49" s="11"/>
      <c r="CO49" s="11"/>
      <c r="CP49" s="11"/>
      <c r="CQ49" s="8">
        <v>-16.399999999999999</v>
      </c>
      <c r="CR49" s="11"/>
      <c r="CS49" s="11"/>
      <c r="CT49" s="11"/>
      <c r="CU49" s="11"/>
      <c r="CV49" s="11"/>
      <c r="CW49" s="11"/>
      <c r="CX49" s="11"/>
      <c r="CY49" s="11"/>
      <c r="CZ49" s="11"/>
      <c r="DA49" s="11"/>
      <c r="DB49" s="11"/>
      <c r="DC49" s="11"/>
      <c r="DD49" s="11"/>
      <c r="DE49" s="8">
        <v>50</v>
      </c>
      <c r="DF49" s="8">
        <v>-27.2</v>
      </c>
      <c r="DG49" s="9">
        <v>68.88</v>
      </c>
      <c r="DH49" s="11"/>
      <c r="DI49" s="3" t="s">
        <v>212</v>
      </c>
      <c r="DJ49" s="10">
        <v>0.63400000000000001</v>
      </c>
      <c r="DK49" s="8">
        <v>-23.5</v>
      </c>
      <c r="DL49" s="8">
        <v>-24.3</v>
      </c>
      <c r="DM49" s="8">
        <v>18.7</v>
      </c>
      <c r="DN49" s="8">
        <v>-29.4</v>
      </c>
      <c r="DO49" s="9">
        <v>25</v>
      </c>
      <c r="DP49" s="4" t="s">
        <v>490</v>
      </c>
      <c r="DQ49" s="8">
        <v>439.5</v>
      </c>
      <c r="DR49" s="3" t="s">
        <v>313</v>
      </c>
      <c r="DS49" s="11"/>
      <c r="DT49" s="9">
        <v>77.650000000000006</v>
      </c>
      <c r="DU49" s="8">
        <v>40.200000000000003</v>
      </c>
      <c r="DV49" s="10">
        <v>0.63400000000000001</v>
      </c>
      <c r="DW49" s="14">
        <v>0</v>
      </c>
      <c r="DX49" s="11"/>
      <c r="DY49" s="11"/>
      <c r="DZ49" s="11"/>
      <c r="EA49" s="8">
        <v>10</v>
      </c>
      <c r="EB49" s="9">
        <v>-6.63</v>
      </c>
      <c r="EC49" s="8">
        <v>21.6</v>
      </c>
      <c r="ED49" s="8">
        <v>88.3</v>
      </c>
      <c r="EE49" s="11"/>
      <c r="EF49" s="11"/>
      <c r="EG49" s="11"/>
      <c r="EH49" s="11"/>
      <c r="EI49" s="8">
        <v>50</v>
      </c>
      <c r="EJ49" s="8">
        <v>77.400000000000006</v>
      </c>
      <c r="EK49" s="9">
        <v>4.8600000000000003</v>
      </c>
      <c r="EL49" s="11"/>
      <c r="EM49" s="9">
        <v>1.49</v>
      </c>
      <c r="EN49" s="11"/>
      <c r="EO49" s="11"/>
      <c r="EP49" s="11"/>
      <c r="EQ49" s="11"/>
      <c r="ER49" s="11"/>
      <c r="ES49" s="11"/>
      <c r="ET49" s="12"/>
      <c r="EU49" s="11"/>
      <c r="EV49" s="11"/>
      <c r="EW49" s="11"/>
      <c r="EX49" s="11"/>
      <c r="EY49" s="11"/>
      <c r="EZ49" s="11"/>
      <c r="FA49" s="11"/>
      <c r="FB49" s="11"/>
      <c r="FC49" s="11"/>
      <c r="FD49" s="9">
        <v>-8.73</v>
      </c>
      <c r="FE49" s="11"/>
      <c r="FF49" s="11"/>
      <c r="FG49" s="11"/>
      <c r="FH49" s="11"/>
      <c r="FI49" s="11"/>
      <c r="FJ49" s="11"/>
      <c r="FK49" s="11"/>
      <c r="FL49" s="11"/>
      <c r="FM49" s="11"/>
      <c r="FN49" s="8">
        <v>-68.7</v>
      </c>
      <c r="FO49" s="3"/>
      <c r="FP49" s="3"/>
      <c r="FQ49" s="11"/>
      <c r="FR49" s="12"/>
    </row>
    <row r="50" spans="1:174" x14ac:dyDescent="0.15">
      <c r="A50" s="4" t="s">
        <v>491</v>
      </c>
      <c r="B50" s="4" t="s">
        <v>492</v>
      </c>
      <c r="C50" s="3" t="s">
        <v>206</v>
      </c>
      <c r="D50" s="3" t="s">
        <v>207</v>
      </c>
      <c r="E50" s="3" t="s">
        <v>208</v>
      </c>
      <c r="F50" s="8">
        <v>1677.6</v>
      </c>
      <c r="G50" s="9">
        <v>59.09</v>
      </c>
      <c r="H50" s="10">
        <v>2E-3</v>
      </c>
      <c r="I50" s="14">
        <v>0</v>
      </c>
      <c r="J50" s="11"/>
      <c r="K50" s="10">
        <v>0.17199999999999999</v>
      </c>
      <c r="L50" s="10">
        <v>7.4999999999999997E-2</v>
      </c>
      <c r="M50" s="11"/>
      <c r="N50" s="8">
        <v>34.200000000000003</v>
      </c>
      <c r="O50" s="10">
        <v>0.28399999999999997</v>
      </c>
      <c r="P50" s="11"/>
      <c r="Q50" s="11"/>
      <c r="R50" s="11"/>
      <c r="S50" s="9">
        <v>-4.58</v>
      </c>
      <c r="T50" s="11"/>
      <c r="U50" s="11"/>
      <c r="V50" s="11"/>
      <c r="W50" s="11"/>
      <c r="X50" s="11"/>
      <c r="Y50" s="11"/>
      <c r="Z50" s="11"/>
      <c r="AA50" s="11"/>
      <c r="AB50" s="11"/>
      <c r="AC50" s="11"/>
      <c r="AD50" s="11"/>
      <c r="AE50" s="11"/>
      <c r="AF50" s="11"/>
      <c r="AG50" s="11"/>
      <c r="AH50" s="10">
        <v>1.4E-2</v>
      </c>
      <c r="AI50" s="10">
        <v>3.1E-2</v>
      </c>
      <c r="AJ50" s="11"/>
      <c r="AK50" s="3" t="s">
        <v>209</v>
      </c>
      <c r="AL50" s="12" t="s">
        <v>493</v>
      </c>
      <c r="AM50" s="3" t="s">
        <v>211</v>
      </c>
      <c r="AN50" s="13">
        <v>2007</v>
      </c>
      <c r="AO50" s="8">
        <v>1339</v>
      </c>
      <c r="AP50" s="8">
        <v>41.3</v>
      </c>
      <c r="AQ50" s="8">
        <v>-80.400000000000006</v>
      </c>
      <c r="AR50" s="8">
        <v>-80.5</v>
      </c>
      <c r="AS50" s="8">
        <v>-98.2</v>
      </c>
      <c r="AT50" s="8">
        <v>39.799999999999997</v>
      </c>
      <c r="AU50" s="9">
        <v>1.56</v>
      </c>
      <c r="AV50" s="8">
        <v>498.4</v>
      </c>
      <c r="AW50" s="8">
        <v>125</v>
      </c>
      <c r="AX50" s="8">
        <v>147.1</v>
      </c>
      <c r="AY50" s="9">
        <v>1.66</v>
      </c>
      <c r="AZ50" s="11"/>
      <c r="BA50" s="8">
        <v>33.4</v>
      </c>
      <c r="BB50" s="11"/>
      <c r="BC50" s="8">
        <v>88.4</v>
      </c>
      <c r="BD50" s="8">
        <v>81.599999999999994</v>
      </c>
      <c r="BE50" s="8">
        <v>75.599999999999994</v>
      </c>
      <c r="BF50" s="8">
        <v>45.2</v>
      </c>
      <c r="BG50" s="8">
        <v>33.200000000000003</v>
      </c>
      <c r="BH50" s="8">
        <v>19.8</v>
      </c>
      <c r="BI50" s="11"/>
      <c r="BJ50" s="8">
        <v>-80.5</v>
      </c>
      <c r="BK50" s="11"/>
      <c r="BL50" s="10">
        <v>0.217</v>
      </c>
      <c r="BM50" s="11"/>
      <c r="BN50" s="8">
        <v>-80.3</v>
      </c>
      <c r="BO50" s="8">
        <v>17.899999999999999</v>
      </c>
      <c r="BP50" s="11"/>
      <c r="BQ50" s="9">
        <v>-2.95</v>
      </c>
      <c r="BR50" s="9">
        <v>-2.95</v>
      </c>
      <c r="BS50" s="9">
        <v>-1.51</v>
      </c>
      <c r="BT50" s="9">
        <v>-2.95</v>
      </c>
      <c r="BU50" s="9">
        <v>-2.95</v>
      </c>
      <c r="BV50" s="11"/>
      <c r="BW50" s="10">
        <v>0.96</v>
      </c>
      <c r="BX50" s="11"/>
      <c r="BY50" s="10">
        <v>0.29299999999999998</v>
      </c>
      <c r="BZ50" s="9">
        <v>1.86</v>
      </c>
      <c r="CA50" s="10">
        <v>0.30199999999999999</v>
      </c>
      <c r="CB50" s="11"/>
      <c r="CC50" s="9">
        <v>8.7100000000000009</v>
      </c>
      <c r="CD50" s="11"/>
      <c r="CE50" s="11"/>
      <c r="CF50" s="8">
        <v>125</v>
      </c>
      <c r="CG50" s="11"/>
      <c r="CH50" s="11"/>
      <c r="CI50" s="11"/>
      <c r="CJ50" s="11"/>
      <c r="CK50" s="10">
        <v>0.23899999999999999</v>
      </c>
      <c r="CL50" s="9">
        <v>1.5</v>
      </c>
      <c r="CM50" s="9">
        <v>1.7</v>
      </c>
      <c r="CN50" s="9">
        <v>1.67</v>
      </c>
      <c r="CO50" s="9">
        <v>1.63</v>
      </c>
      <c r="CP50" s="9">
        <v>1.56</v>
      </c>
      <c r="CQ50" s="8">
        <v>-10.3</v>
      </c>
      <c r="CR50" s="11"/>
      <c r="CS50" s="11"/>
      <c r="CT50" s="11"/>
      <c r="CU50" s="8">
        <v>58.4</v>
      </c>
      <c r="CV50" s="11"/>
      <c r="CW50" s="8">
        <v>83.3</v>
      </c>
      <c r="CX50" s="8">
        <v>-426.2</v>
      </c>
      <c r="CY50" s="11"/>
      <c r="CZ50" s="11"/>
      <c r="DA50" s="9">
        <v>4.9000000000000004</v>
      </c>
      <c r="DB50" s="11"/>
      <c r="DC50" s="11"/>
      <c r="DD50" s="11"/>
      <c r="DE50" s="8">
        <v>72</v>
      </c>
      <c r="DF50" s="8">
        <v>147.1</v>
      </c>
      <c r="DG50" s="9">
        <v>49.09</v>
      </c>
      <c r="DH50" s="9">
        <v>1</v>
      </c>
      <c r="DI50" s="3" t="s">
        <v>212</v>
      </c>
      <c r="DJ50" s="8">
        <v>41.3</v>
      </c>
      <c r="DK50" s="8">
        <v>-80.400000000000006</v>
      </c>
      <c r="DL50" s="8">
        <v>-98.2</v>
      </c>
      <c r="DM50" s="8">
        <v>45.7</v>
      </c>
      <c r="DN50" s="8">
        <v>-123.1</v>
      </c>
      <c r="DO50" s="9">
        <v>28.57</v>
      </c>
      <c r="DP50" s="4" t="s">
        <v>494</v>
      </c>
      <c r="DQ50" s="8">
        <v>-23.4</v>
      </c>
      <c r="DR50" s="3" t="s">
        <v>313</v>
      </c>
      <c r="DS50" s="11"/>
      <c r="DT50" s="9">
        <v>58.29</v>
      </c>
      <c r="DU50" s="8">
        <v>30.1</v>
      </c>
      <c r="DV50" s="8">
        <v>-47.1</v>
      </c>
      <c r="DW50" s="8">
        <v>41.7</v>
      </c>
      <c r="DX50" s="11"/>
      <c r="DY50" s="8">
        <v>210.6</v>
      </c>
      <c r="DZ50" s="11"/>
      <c r="EA50" s="11"/>
      <c r="EB50" s="8">
        <v>169.7</v>
      </c>
      <c r="EC50" s="8">
        <v>13.5</v>
      </c>
      <c r="ED50" s="8">
        <v>68</v>
      </c>
      <c r="EE50" s="11"/>
      <c r="EF50" s="11"/>
      <c r="EG50" s="11"/>
      <c r="EH50" s="9">
        <v>4.3099999999999996</v>
      </c>
      <c r="EI50" s="8">
        <v>72</v>
      </c>
      <c r="EJ50" s="8">
        <v>473.6</v>
      </c>
      <c r="EK50" s="8">
        <v>217.4</v>
      </c>
      <c r="EL50" s="9">
        <v>3.81</v>
      </c>
      <c r="EM50" s="9">
        <v>2.4900000000000002</v>
      </c>
      <c r="EN50" s="11"/>
      <c r="EO50" s="9">
        <v>1</v>
      </c>
      <c r="EP50" s="9">
        <v>3.68</v>
      </c>
      <c r="EQ50" s="9">
        <v>21.03</v>
      </c>
      <c r="ER50" s="11">
        <v>3</v>
      </c>
      <c r="ES50" s="8">
        <v>41.3</v>
      </c>
      <c r="ET50" s="12" t="s">
        <v>495</v>
      </c>
      <c r="EU50" s="11"/>
      <c r="EV50" s="11"/>
      <c r="EW50" s="11"/>
      <c r="EX50" s="11"/>
      <c r="EY50" s="11"/>
      <c r="EZ50" s="11"/>
      <c r="FA50" s="11"/>
      <c r="FB50" s="8">
        <v>-19.600000000000001</v>
      </c>
      <c r="FC50" s="8">
        <v>-13.7</v>
      </c>
      <c r="FD50" s="8">
        <v>-47.4</v>
      </c>
      <c r="FE50" s="11"/>
      <c r="FF50" s="11"/>
      <c r="FG50" s="11"/>
      <c r="FH50" s="11"/>
      <c r="FI50" s="11"/>
      <c r="FJ50" s="11"/>
      <c r="FK50" s="11"/>
      <c r="FL50" s="8">
        <v>-18.600000000000001</v>
      </c>
      <c r="FM50" s="8">
        <v>-14.6</v>
      </c>
      <c r="FN50" s="8">
        <v>-51.1</v>
      </c>
      <c r="FO50" s="3"/>
      <c r="FP50" s="3"/>
      <c r="FQ50" s="8">
        <v>41.3</v>
      </c>
      <c r="FR50" s="12" t="s">
        <v>496</v>
      </c>
    </row>
    <row r="51" spans="1:174" x14ac:dyDescent="0.15">
      <c r="A51" s="4" t="s">
        <v>497</v>
      </c>
      <c r="B51" s="4" t="s">
        <v>498</v>
      </c>
      <c r="C51" s="3" t="s">
        <v>206</v>
      </c>
      <c r="D51" s="3" t="s">
        <v>207</v>
      </c>
      <c r="E51" s="3" t="s">
        <v>208</v>
      </c>
      <c r="F51" s="8">
        <v>1579.8</v>
      </c>
      <c r="G51" s="9">
        <v>38.840000000000003</v>
      </c>
      <c r="H51" s="11"/>
      <c r="I51" s="11"/>
      <c r="J51" s="11"/>
      <c r="K51" s="11"/>
      <c r="L51" s="11"/>
      <c r="M51" s="11"/>
      <c r="N51" s="8">
        <v>37.799999999999997</v>
      </c>
      <c r="O51" s="10">
        <v>0.25900000000000001</v>
      </c>
      <c r="P51" s="11"/>
      <c r="Q51" s="9">
        <v>3.98</v>
      </c>
      <c r="R51" s="11"/>
      <c r="S51" s="9">
        <v>-2.39</v>
      </c>
      <c r="T51" s="11"/>
      <c r="U51" s="11"/>
      <c r="V51" s="11"/>
      <c r="W51" s="11"/>
      <c r="X51" s="11"/>
      <c r="Y51" s="11"/>
      <c r="Z51" s="11"/>
      <c r="AA51" s="11"/>
      <c r="AB51" s="11"/>
      <c r="AC51" s="11"/>
      <c r="AD51" s="11"/>
      <c r="AE51" s="11"/>
      <c r="AF51" s="11"/>
      <c r="AG51" s="11"/>
      <c r="AH51" s="9">
        <v>6.5</v>
      </c>
      <c r="AI51" s="9">
        <v>1.35</v>
      </c>
      <c r="AJ51" s="14">
        <v>0</v>
      </c>
      <c r="AK51" s="3" t="s">
        <v>209</v>
      </c>
      <c r="AL51" s="12" t="s">
        <v>499</v>
      </c>
      <c r="AM51" s="3" t="s">
        <v>211</v>
      </c>
      <c r="AN51" s="13">
        <v>2003</v>
      </c>
      <c r="AO51" s="8">
        <v>1498.9</v>
      </c>
      <c r="AP51" s="14">
        <v>0</v>
      </c>
      <c r="AQ51" s="8">
        <v>-59.3</v>
      </c>
      <c r="AR51" s="8">
        <v>-59.4</v>
      </c>
      <c r="AS51" s="8">
        <v>-62.5</v>
      </c>
      <c r="AT51" s="8">
        <v>28.5</v>
      </c>
      <c r="AU51" s="10">
        <v>0.84199999999999997</v>
      </c>
      <c r="AV51" s="8">
        <v>108.4</v>
      </c>
      <c r="AW51" s="8">
        <v>24.4</v>
      </c>
      <c r="AX51" s="8">
        <v>63.5</v>
      </c>
      <c r="AY51" s="10">
        <v>0.85699999999999998</v>
      </c>
      <c r="AZ51" s="11"/>
      <c r="BA51" s="8">
        <v>13.7</v>
      </c>
      <c r="BB51" s="11"/>
      <c r="BC51" s="8">
        <v>45.7</v>
      </c>
      <c r="BD51" s="8">
        <v>45.6</v>
      </c>
      <c r="BE51" s="8">
        <v>47.3</v>
      </c>
      <c r="BF51" s="8">
        <v>53</v>
      </c>
      <c r="BG51" s="8">
        <v>60.5</v>
      </c>
      <c r="BH51" s="8">
        <v>65.5</v>
      </c>
      <c r="BI51" s="11"/>
      <c r="BJ51" s="8">
        <v>-59.4</v>
      </c>
      <c r="BK51" s="9">
        <v>-2.4700000000000002</v>
      </c>
      <c r="BL51" s="10">
        <v>9.4E-2</v>
      </c>
      <c r="BM51" s="11"/>
      <c r="BN51" s="8">
        <v>-62.5</v>
      </c>
      <c r="BO51" s="11"/>
      <c r="BP51" s="9">
        <v>9</v>
      </c>
      <c r="BQ51" s="9">
        <v>-4.04</v>
      </c>
      <c r="BR51" s="9">
        <v>-4.04</v>
      </c>
      <c r="BS51" s="9">
        <v>-2.2000000000000002</v>
      </c>
      <c r="BT51" s="9">
        <v>-4.04</v>
      </c>
      <c r="BU51" s="9">
        <v>-4.04</v>
      </c>
      <c r="BV51" s="11"/>
      <c r="BW51" s="11"/>
      <c r="BX51" s="11"/>
      <c r="BY51" s="11"/>
      <c r="BZ51" s="9">
        <v>1.01</v>
      </c>
      <c r="CA51" s="10">
        <v>0.16900000000000001</v>
      </c>
      <c r="CB51" s="11"/>
      <c r="CC51" s="9">
        <v>2.29</v>
      </c>
      <c r="CD51" s="11"/>
      <c r="CE51" s="10">
        <v>0.19800000000000001</v>
      </c>
      <c r="CF51" s="8">
        <v>24.4</v>
      </c>
      <c r="CG51" s="11"/>
      <c r="CH51" s="11"/>
      <c r="CI51" s="11"/>
      <c r="CJ51" s="11"/>
      <c r="CK51" s="11"/>
      <c r="CL51" s="10">
        <v>0.186</v>
      </c>
      <c r="CM51" s="10">
        <v>0.313</v>
      </c>
      <c r="CN51" s="10">
        <v>0.30499999999999999</v>
      </c>
      <c r="CO51" s="10">
        <v>0.29599999999999999</v>
      </c>
      <c r="CP51" s="10">
        <v>0.32800000000000001</v>
      </c>
      <c r="CQ51" s="9">
        <v>3.47</v>
      </c>
      <c r="CR51" s="11"/>
      <c r="CS51" s="11"/>
      <c r="CT51" s="11"/>
      <c r="CU51" s="8">
        <v>104</v>
      </c>
      <c r="CV51" s="8">
        <v>-13.2</v>
      </c>
      <c r="CW51" s="8">
        <v>24.6</v>
      </c>
      <c r="CX51" s="8">
        <v>-77.2</v>
      </c>
      <c r="CY51" s="11"/>
      <c r="CZ51" s="11"/>
      <c r="DA51" s="9">
        <v>1.99</v>
      </c>
      <c r="DB51" s="11"/>
      <c r="DC51" s="11"/>
      <c r="DD51" s="8">
        <v>13.4</v>
      </c>
      <c r="DE51" s="8">
        <v>26</v>
      </c>
      <c r="DF51" s="8">
        <v>63.5</v>
      </c>
      <c r="DG51" s="9">
        <v>41.77</v>
      </c>
      <c r="DH51" s="10">
        <v>0.2</v>
      </c>
      <c r="DI51" s="3" t="s">
        <v>212</v>
      </c>
      <c r="DJ51" s="11"/>
      <c r="DK51" s="8">
        <v>-59.3</v>
      </c>
      <c r="DL51" s="8">
        <v>-62.5</v>
      </c>
      <c r="DM51" s="14">
        <v>0</v>
      </c>
      <c r="DN51" s="8">
        <v>-81</v>
      </c>
      <c r="DO51" s="9">
        <v>30.77</v>
      </c>
      <c r="DP51" s="4" t="s">
        <v>500</v>
      </c>
      <c r="DQ51" s="11"/>
      <c r="DR51" s="3" t="s">
        <v>258</v>
      </c>
      <c r="DS51" s="11"/>
      <c r="DT51" s="9">
        <v>51.22</v>
      </c>
      <c r="DU51" s="9">
        <v>7.46</v>
      </c>
      <c r="DV51" s="11"/>
      <c r="DW51" s="8">
        <v>13</v>
      </c>
      <c r="DX51" s="11"/>
      <c r="DY51" s="8">
        <v>12.3</v>
      </c>
      <c r="DZ51" s="11"/>
      <c r="EA51" s="8">
        <v>252.8</v>
      </c>
      <c r="EB51" s="8">
        <v>-277.3</v>
      </c>
      <c r="EC51" s="8">
        <v>14.3</v>
      </c>
      <c r="ED51" s="8">
        <v>71.099999999999994</v>
      </c>
      <c r="EE51" s="11"/>
      <c r="EF51" s="11"/>
      <c r="EG51" s="8">
        <v>100</v>
      </c>
      <c r="EH51" s="10">
        <v>0.112</v>
      </c>
      <c r="EI51" s="8">
        <v>26</v>
      </c>
      <c r="EJ51" s="8">
        <v>107.3</v>
      </c>
      <c r="EK51" s="8">
        <v>12.6</v>
      </c>
      <c r="EL51" s="10">
        <v>0.3</v>
      </c>
      <c r="EM51" s="8">
        <v>21.9</v>
      </c>
      <c r="EN51" s="10">
        <v>0.127</v>
      </c>
      <c r="EO51" s="10">
        <v>0.2</v>
      </c>
      <c r="EP51" s="9">
        <v>3.22</v>
      </c>
      <c r="EQ51" s="9">
        <v>13.58</v>
      </c>
      <c r="ER51" s="11">
        <v>3</v>
      </c>
      <c r="ES51" s="11"/>
      <c r="ET51" s="12"/>
      <c r="EU51" s="11"/>
      <c r="EV51" s="11"/>
      <c r="EW51" s="11"/>
      <c r="EX51" s="11"/>
      <c r="EY51" s="11"/>
      <c r="EZ51" s="8">
        <v>-15.6</v>
      </c>
      <c r="FA51" s="8">
        <v>-15.3</v>
      </c>
      <c r="FB51" s="8">
        <v>-41.5</v>
      </c>
      <c r="FC51" s="8">
        <v>-64.099999999999994</v>
      </c>
      <c r="FD51" s="8">
        <v>-67.400000000000006</v>
      </c>
      <c r="FE51" s="11"/>
      <c r="FF51" s="11"/>
      <c r="FG51" s="11"/>
      <c r="FH51" s="11"/>
      <c r="FI51" s="11"/>
      <c r="FJ51" s="8">
        <v>-15.1</v>
      </c>
      <c r="FK51" s="8">
        <v>-14.6</v>
      </c>
      <c r="FL51" s="8">
        <v>-42.5</v>
      </c>
      <c r="FM51" s="8">
        <v>-69.099999999999994</v>
      </c>
      <c r="FN51" s="8">
        <v>-60.7</v>
      </c>
      <c r="FO51" s="3"/>
      <c r="FP51" s="3"/>
      <c r="FQ51" s="11"/>
      <c r="FR51" s="12"/>
    </row>
    <row r="52" spans="1:174" x14ac:dyDescent="0.15">
      <c r="A52" s="4" t="s">
        <v>501</v>
      </c>
      <c r="B52" s="4" t="s">
        <v>502</v>
      </c>
      <c r="C52" s="3" t="s">
        <v>206</v>
      </c>
      <c r="D52" s="3" t="s">
        <v>207</v>
      </c>
      <c r="E52" s="3" t="s">
        <v>208</v>
      </c>
      <c r="F52" s="8">
        <v>1573.4</v>
      </c>
      <c r="G52" s="9">
        <v>62.86</v>
      </c>
      <c r="H52" s="10">
        <v>0.22600000000000001</v>
      </c>
      <c r="I52" s="10">
        <v>0.02</v>
      </c>
      <c r="J52" s="10">
        <v>5.5E-2</v>
      </c>
      <c r="K52" s="9">
        <v>1.86</v>
      </c>
      <c r="L52" s="9">
        <v>1.39</v>
      </c>
      <c r="M52" s="9">
        <v>1.49</v>
      </c>
      <c r="N52" s="8">
        <v>187.5</v>
      </c>
      <c r="O52" s="9">
        <v>7.38</v>
      </c>
      <c r="P52" s="11"/>
      <c r="Q52" s="11"/>
      <c r="R52" s="11"/>
      <c r="S52" s="10">
        <v>-0.97799999999999998</v>
      </c>
      <c r="T52" s="11"/>
      <c r="U52" s="11"/>
      <c r="V52" s="11"/>
      <c r="W52" s="8">
        <v>64.2</v>
      </c>
      <c r="X52" s="11"/>
      <c r="Y52" s="11"/>
      <c r="Z52" s="11"/>
      <c r="AA52" s="8">
        <v>66.2</v>
      </c>
      <c r="AB52" s="11"/>
      <c r="AC52" s="11"/>
      <c r="AD52" s="11"/>
      <c r="AE52" s="8">
        <v>60.9</v>
      </c>
      <c r="AF52" s="11"/>
      <c r="AG52" s="11"/>
      <c r="AH52" s="11"/>
      <c r="AI52" s="9">
        <v>3.49</v>
      </c>
      <c r="AJ52" s="9">
        <v>2.09</v>
      </c>
      <c r="AK52" s="3" t="s">
        <v>209</v>
      </c>
      <c r="AL52" s="12" t="s">
        <v>503</v>
      </c>
      <c r="AM52" s="3" t="s">
        <v>211</v>
      </c>
      <c r="AN52" s="13">
        <v>1991</v>
      </c>
      <c r="AO52" s="8">
        <v>1377.6</v>
      </c>
      <c r="AP52" s="8">
        <v>105.4</v>
      </c>
      <c r="AQ52" s="8">
        <v>-155.5</v>
      </c>
      <c r="AR52" s="8">
        <v>-160.19999999999999</v>
      </c>
      <c r="AS52" s="8">
        <v>-162.6</v>
      </c>
      <c r="AT52" s="8">
        <v>352.7</v>
      </c>
      <c r="AU52" s="8">
        <v>203</v>
      </c>
      <c r="AV52" s="8">
        <v>603.9</v>
      </c>
      <c r="AW52" s="8">
        <v>156.9</v>
      </c>
      <c r="AX52" s="8">
        <v>80.8</v>
      </c>
      <c r="AY52" s="9">
        <v>2.79</v>
      </c>
      <c r="AZ52" s="11"/>
      <c r="BA52" s="8">
        <v>139.80000000000001</v>
      </c>
      <c r="BB52" s="11"/>
      <c r="BC52" s="8">
        <v>120.6</v>
      </c>
      <c r="BD52" s="8">
        <v>123.8</v>
      </c>
      <c r="BE52" s="8">
        <v>141.30000000000001</v>
      </c>
      <c r="BF52" s="8">
        <v>150.19999999999999</v>
      </c>
      <c r="BG52" s="8">
        <v>162.9</v>
      </c>
      <c r="BH52" s="8">
        <v>164.8</v>
      </c>
      <c r="BI52" s="11"/>
      <c r="BJ52" s="8">
        <v>-160.19999999999999</v>
      </c>
      <c r="BK52" s="9">
        <v>-8.08</v>
      </c>
      <c r="BL52" s="10">
        <v>8.5000000000000006E-2</v>
      </c>
      <c r="BM52" s="11"/>
      <c r="BN52" s="8">
        <v>-162</v>
      </c>
      <c r="BO52" s="10">
        <v>0.63</v>
      </c>
      <c r="BP52" s="11"/>
      <c r="BQ52" s="10">
        <v>-0.87</v>
      </c>
      <c r="BR52" s="10">
        <v>-0.87</v>
      </c>
      <c r="BS52" s="10">
        <v>-0.54200000000000004</v>
      </c>
      <c r="BT52" s="10">
        <v>-0.87</v>
      </c>
      <c r="BU52" s="10">
        <v>-0.87</v>
      </c>
      <c r="BV52" s="11"/>
      <c r="BW52" s="9">
        <v>8.4</v>
      </c>
      <c r="BX52" s="10">
        <v>0.97899999999999998</v>
      </c>
      <c r="BY52" s="8">
        <v>23.6</v>
      </c>
      <c r="BZ52" s="8">
        <v>241.9</v>
      </c>
      <c r="CA52" s="8">
        <v>38.799999999999997</v>
      </c>
      <c r="CB52" s="11"/>
      <c r="CC52" s="8">
        <v>10.8</v>
      </c>
      <c r="CD52" s="11"/>
      <c r="CE52" s="9">
        <v>7.35</v>
      </c>
      <c r="CF52" s="8">
        <v>156.9</v>
      </c>
      <c r="CG52" s="11"/>
      <c r="CH52" s="11"/>
      <c r="CI52" s="11"/>
      <c r="CJ52" s="8">
        <v>131.4</v>
      </c>
      <c r="CK52" s="8">
        <v>351.4</v>
      </c>
      <c r="CL52" s="8">
        <v>35.6</v>
      </c>
      <c r="CM52" s="8">
        <v>37.5</v>
      </c>
      <c r="CN52" s="8">
        <v>33.700000000000003</v>
      </c>
      <c r="CO52" s="8">
        <v>15.5</v>
      </c>
      <c r="CP52" s="8">
        <v>13.9</v>
      </c>
      <c r="CQ52" s="9">
        <v>3.17</v>
      </c>
      <c r="CR52" s="11"/>
      <c r="CS52" s="11"/>
      <c r="CT52" s="11"/>
      <c r="CU52" s="9">
        <v>3.7</v>
      </c>
      <c r="CV52" s="9">
        <v>-9.1</v>
      </c>
      <c r="CW52" s="8">
        <v>200</v>
      </c>
      <c r="CX52" s="9">
        <v>4.7699999999999996</v>
      </c>
      <c r="CY52" s="11"/>
      <c r="CZ52" s="11"/>
      <c r="DA52" s="10">
        <v>-0.13700000000000001</v>
      </c>
      <c r="DB52" s="10">
        <v>-0.56000000000000005</v>
      </c>
      <c r="DC52" s="9">
        <v>-7.09</v>
      </c>
      <c r="DD52" s="9">
        <v>9.65</v>
      </c>
      <c r="DE52" s="8">
        <v>379</v>
      </c>
      <c r="DF52" s="8">
        <v>80.8</v>
      </c>
      <c r="DG52" s="9">
        <v>8.39</v>
      </c>
      <c r="DH52" s="9">
        <v>7.6</v>
      </c>
      <c r="DI52" s="3" t="s">
        <v>212</v>
      </c>
      <c r="DJ52" s="8">
        <v>105.4</v>
      </c>
      <c r="DK52" s="8">
        <v>-155.5</v>
      </c>
      <c r="DL52" s="8">
        <v>-162.6</v>
      </c>
      <c r="DM52" s="8">
        <v>151.6</v>
      </c>
      <c r="DN52" s="8">
        <v>-149.30000000000001</v>
      </c>
      <c r="DO52" s="9">
        <v>22.22</v>
      </c>
      <c r="DP52" s="4" t="s">
        <v>504</v>
      </c>
      <c r="DQ52" s="8">
        <v>41.6</v>
      </c>
      <c r="DR52" s="3" t="s">
        <v>258</v>
      </c>
      <c r="DS52" s="11"/>
      <c r="DT52" s="9">
        <v>9.19</v>
      </c>
      <c r="DU52" s="9">
        <v>4.9000000000000004</v>
      </c>
      <c r="DV52" s="8">
        <v>100.2</v>
      </c>
      <c r="DW52" s="9">
        <v>9.1</v>
      </c>
      <c r="DX52" s="11"/>
      <c r="DY52" s="8">
        <v>237.2</v>
      </c>
      <c r="DZ52" s="11"/>
      <c r="EA52" s="11"/>
      <c r="EB52" s="8">
        <v>185.5</v>
      </c>
      <c r="EC52" s="8">
        <v>39</v>
      </c>
      <c r="ED52" s="8">
        <v>89</v>
      </c>
      <c r="EE52" s="11"/>
      <c r="EF52" s="8">
        <v>127.5</v>
      </c>
      <c r="EG52" s="14">
        <v>0</v>
      </c>
      <c r="EH52" s="8">
        <v>105.9</v>
      </c>
      <c r="EI52" s="8">
        <v>379</v>
      </c>
      <c r="EJ52" s="8">
        <v>385.6</v>
      </c>
      <c r="EK52" s="8">
        <v>244.9</v>
      </c>
      <c r="EL52" s="8">
        <v>11.4</v>
      </c>
      <c r="EM52" s="8">
        <v>40.5</v>
      </c>
      <c r="EN52" s="8">
        <v>16.2</v>
      </c>
      <c r="EO52" s="9">
        <v>7.6</v>
      </c>
      <c r="EP52" s="8">
        <v>10.1</v>
      </c>
      <c r="EQ52" s="9">
        <v>10.09</v>
      </c>
      <c r="ER52" s="11">
        <v>3</v>
      </c>
      <c r="ES52" s="8">
        <v>105.4</v>
      </c>
      <c r="ET52" s="12" t="s">
        <v>505</v>
      </c>
      <c r="EU52" s="8">
        <v>-36.4</v>
      </c>
      <c r="EV52" s="8">
        <v>-57</v>
      </c>
      <c r="EW52" s="8">
        <v>-63.7</v>
      </c>
      <c r="EX52" s="8">
        <v>-60.7</v>
      </c>
      <c r="EY52" s="8">
        <v>-71.900000000000006</v>
      </c>
      <c r="EZ52" s="8">
        <v>-72</v>
      </c>
      <c r="FA52" s="8">
        <v>106.6</v>
      </c>
      <c r="FB52" s="8">
        <v>-76.8</v>
      </c>
      <c r="FC52" s="8">
        <v>-200.3</v>
      </c>
      <c r="FD52" s="8">
        <v>-268.8</v>
      </c>
      <c r="FE52" s="8">
        <v>-35.6</v>
      </c>
      <c r="FF52" s="8">
        <v>-55.5</v>
      </c>
      <c r="FG52" s="8">
        <v>-61.9</v>
      </c>
      <c r="FH52" s="8">
        <v>-58.5</v>
      </c>
      <c r="FI52" s="8">
        <v>-71.099999999999994</v>
      </c>
      <c r="FJ52" s="8">
        <v>-80</v>
      </c>
      <c r="FK52" s="8">
        <v>85.2</v>
      </c>
      <c r="FL52" s="8">
        <v>-123.6</v>
      </c>
      <c r="FM52" s="8">
        <v>-220.9</v>
      </c>
      <c r="FN52" s="8">
        <v>-274.2</v>
      </c>
      <c r="FO52" s="3"/>
      <c r="FP52" s="3"/>
      <c r="FQ52" s="8">
        <v>105.4</v>
      </c>
      <c r="FR52" s="12" t="s">
        <v>506</v>
      </c>
    </row>
    <row r="53" spans="1:174" x14ac:dyDescent="0.15">
      <c r="A53" s="4" t="s">
        <v>507</v>
      </c>
      <c r="B53" s="4" t="s">
        <v>508</v>
      </c>
      <c r="C53" s="3" t="s">
        <v>206</v>
      </c>
      <c r="D53" s="3" t="s">
        <v>207</v>
      </c>
      <c r="E53" s="3" t="s">
        <v>208</v>
      </c>
      <c r="F53" s="8">
        <v>1522.2</v>
      </c>
      <c r="G53" s="9">
        <v>86.61</v>
      </c>
      <c r="H53" s="10">
        <v>8.0000000000000002E-3</v>
      </c>
      <c r="I53" s="14">
        <v>0</v>
      </c>
      <c r="J53" s="11"/>
      <c r="K53" s="10">
        <v>0.42499999999999999</v>
      </c>
      <c r="L53" s="10">
        <v>0.1</v>
      </c>
      <c r="M53" s="11"/>
      <c r="N53" s="8">
        <v>41.1</v>
      </c>
      <c r="O53" s="10">
        <v>0.59199999999999997</v>
      </c>
      <c r="P53" s="11"/>
      <c r="Q53" s="11"/>
      <c r="R53" s="11"/>
      <c r="S53" s="9">
        <v>-2.42</v>
      </c>
      <c r="T53" s="11"/>
      <c r="U53" s="11"/>
      <c r="V53" s="11"/>
      <c r="W53" s="11"/>
      <c r="X53" s="11"/>
      <c r="Y53" s="11"/>
      <c r="Z53" s="11"/>
      <c r="AA53" s="8">
        <v>-12.4</v>
      </c>
      <c r="AB53" s="11"/>
      <c r="AC53" s="11"/>
      <c r="AD53" s="11"/>
      <c r="AE53" s="8">
        <v>-30.6</v>
      </c>
      <c r="AF53" s="11"/>
      <c r="AG53" s="11"/>
      <c r="AH53" s="11"/>
      <c r="AI53" s="10">
        <v>0.77700000000000002</v>
      </c>
      <c r="AJ53" s="10">
        <v>0.318</v>
      </c>
      <c r="AK53" s="3" t="s">
        <v>209</v>
      </c>
      <c r="AL53" s="12" t="s">
        <v>509</v>
      </c>
      <c r="AM53" s="3" t="s">
        <v>211</v>
      </c>
      <c r="AN53" s="13">
        <v>2000</v>
      </c>
      <c r="AO53" s="8">
        <v>1292</v>
      </c>
      <c r="AP53" s="9">
        <v>4.04</v>
      </c>
      <c r="AQ53" s="8">
        <v>-58</v>
      </c>
      <c r="AR53" s="8">
        <v>-58.3</v>
      </c>
      <c r="AS53" s="8">
        <v>-59.3</v>
      </c>
      <c r="AT53" s="8">
        <v>128.5</v>
      </c>
      <c r="AU53" s="9">
        <v>1.31</v>
      </c>
      <c r="AV53" s="8">
        <v>291.89999999999998</v>
      </c>
      <c r="AW53" s="9">
        <v>4.3</v>
      </c>
      <c r="AX53" s="8">
        <v>274.60000000000002</v>
      </c>
      <c r="AY53" s="9">
        <v>1.02</v>
      </c>
      <c r="AZ53" s="11"/>
      <c r="BA53" s="8">
        <v>16.899999999999999</v>
      </c>
      <c r="BB53" s="11"/>
      <c r="BC53" s="8">
        <v>45.4</v>
      </c>
      <c r="BD53" s="8">
        <v>36</v>
      </c>
      <c r="BE53" s="8">
        <v>28</v>
      </c>
      <c r="BF53" s="8">
        <v>26.2</v>
      </c>
      <c r="BG53" s="8">
        <v>24.7</v>
      </c>
      <c r="BH53" s="8">
        <v>24.7</v>
      </c>
      <c r="BI53" s="11"/>
      <c r="BJ53" s="8">
        <v>-58.3</v>
      </c>
      <c r="BK53" s="10">
        <v>-0.44500000000000001</v>
      </c>
      <c r="BL53" s="11"/>
      <c r="BM53" s="11"/>
      <c r="BN53" s="8">
        <v>-59.3</v>
      </c>
      <c r="BO53" s="11"/>
      <c r="BP53" s="11"/>
      <c r="BQ53" s="9">
        <v>-1.8</v>
      </c>
      <c r="BR53" s="9">
        <v>-1.8</v>
      </c>
      <c r="BS53" s="9">
        <v>-1.1100000000000001</v>
      </c>
      <c r="BT53" s="9">
        <v>-1.8</v>
      </c>
      <c r="BU53" s="9">
        <v>-1.8</v>
      </c>
      <c r="BV53" s="11"/>
      <c r="BW53" s="10">
        <v>0.106</v>
      </c>
      <c r="BX53" s="11"/>
      <c r="BY53" s="11"/>
      <c r="BZ53" s="9">
        <v>2.68</v>
      </c>
      <c r="CA53" s="9">
        <v>1.37</v>
      </c>
      <c r="CB53" s="11"/>
      <c r="CC53" s="9">
        <v>5.94</v>
      </c>
      <c r="CD53" s="11"/>
      <c r="CE53" s="11"/>
      <c r="CF53" s="11"/>
      <c r="CG53" s="11"/>
      <c r="CH53" s="11"/>
      <c r="CI53" s="11"/>
      <c r="CJ53" s="9">
        <v>-7.55</v>
      </c>
      <c r="CK53" s="11"/>
      <c r="CL53" s="11"/>
      <c r="CM53" s="10">
        <v>0.128</v>
      </c>
      <c r="CN53" s="10">
        <v>0.51600000000000001</v>
      </c>
      <c r="CO53" s="10">
        <v>0.51100000000000001</v>
      </c>
      <c r="CP53" s="10">
        <v>0.54100000000000004</v>
      </c>
      <c r="CQ53" s="9">
        <v>-8.2899999999999991</v>
      </c>
      <c r="CR53" s="11"/>
      <c r="CS53" s="11"/>
      <c r="CT53" s="11"/>
      <c r="CU53" s="8">
        <v>231</v>
      </c>
      <c r="CV53" s="9">
        <v>-5.7</v>
      </c>
      <c r="CW53" s="11"/>
      <c r="CX53" s="8">
        <v>-158.69999999999999</v>
      </c>
      <c r="CY53" s="11"/>
      <c r="CZ53" s="11"/>
      <c r="DA53" s="9">
        <v>6.2</v>
      </c>
      <c r="DB53" s="11"/>
      <c r="DC53" s="10">
        <v>0.14199999999999999</v>
      </c>
      <c r="DD53" s="9">
        <v>1.6</v>
      </c>
      <c r="DE53" s="8">
        <v>76</v>
      </c>
      <c r="DF53" s="8">
        <v>274.60000000000002</v>
      </c>
      <c r="DG53" s="9">
        <v>37.049999999999997</v>
      </c>
      <c r="DH53" s="10">
        <v>0.4</v>
      </c>
      <c r="DI53" s="3" t="s">
        <v>212</v>
      </c>
      <c r="DJ53" s="9">
        <v>4.04</v>
      </c>
      <c r="DK53" s="8">
        <v>-58</v>
      </c>
      <c r="DL53" s="8">
        <v>-59.3</v>
      </c>
      <c r="DM53" s="9">
        <v>5.12</v>
      </c>
      <c r="DN53" s="8">
        <v>-106</v>
      </c>
      <c r="DO53" s="9">
        <v>6.25</v>
      </c>
      <c r="DP53" s="4" t="s">
        <v>510</v>
      </c>
      <c r="DQ53" s="8">
        <v>193.4</v>
      </c>
      <c r="DR53" s="3" t="s">
        <v>258</v>
      </c>
      <c r="DS53" s="11"/>
      <c r="DT53" s="9">
        <v>43.41</v>
      </c>
      <c r="DU53" s="8">
        <v>14</v>
      </c>
      <c r="DV53" s="8">
        <v>-41.3</v>
      </c>
      <c r="DW53" s="9">
        <v>9.8699999999999992</v>
      </c>
      <c r="DX53" s="11"/>
      <c r="DY53" s="8">
        <v>110</v>
      </c>
      <c r="DZ53" s="11"/>
      <c r="EA53" s="11"/>
      <c r="EB53" s="8">
        <v>98.5</v>
      </c>
      <c r="EC53" s="8">
        <v>11.2</v>
      </c>
      <c r="ED53" s="8">
        <v>91.2</v>
      </c>
      <c r="EE53" s="11"/>
      <c r="EF53" s="11"/>
      <c r="EG53" s="8">
        <v>349.2</v>
      </c>
      <c r="EH53" s="9">
        <v>1.1399999999999999</v>
      </c>
      <c r="EI53" s="8">
        <v>76</v>
      </c>
      <c r="EJ53" s="8">
        <v>237.5</v>
      </c>
      <c r="EK53" s="8">
        <v>113</v>
      </c>
      <c r="EL53" s="9">
        <v>2.21</v>
      </c>
      <c r="EM53" s="9">
        <v>2.42</v>
      </c>
      <c r="EN53" s="11"/>
      <c r="EO53" s="10">
        <v>0.4</v>
      </c>
      <c r="EP53" s="9">
        <v>1.86</v>
      </c>
      <c r="EQ53" s="9">
        <v>15.79</v>
      </c>
      <c r="ER53" s="11"/>
      <c r="ES53" s="9">
        <v>4.04</v>
      </c>
      <c r="ET53" s="12" t="s">
        <v>511</v>
      </c>
      <c r="EU53" s="11"/>
      <c r="EV53" s="11"/>
      <c r="EW53" s="11"/>
      <c r="EX53" s="11"/>
      <c r="EY53" s="11"/>
      <c r="EZ53" s="8">
        <v>-13.5</v>
      </c>
      <c r="FA53" s="8">
        <v>-25.3</v>
      </c>
      <c r="FB53" s="8">
        <v>-25</v>
      </c>
      <c r="FC53" s="9">
        <v>-2.78</v>
      </c>
      <c r="FD53" s="8">
        <v>-26.7</v>
      </c>
      <c r="FE53" s="11"/>
      <c r="FF53" s="11"/>
      <c r="FG53" s="11"/>
      <c r="FH53" s="11"/>
      <c r="FI53" s="11"/>
      <c r="FJ53" s="8">
        <v>-13.3</v>
      </c>
      <c r="FK53" s="8">
        <v>-25.5</v>
      </c>
      <c r="FL53" s="8">
        <v>-25.6</v>
      </c>
      <c r="FM53" s="9">
        <v>-4.41</v>
      </c>
      <c r="FN53" s="8">
        <v>-36.4</v>
      </c>
      <c r="FO53" s="3"/>
      <c r="FP53" s="3"/>
      <c r="FQ53" s="9">
        <v>4.04</v>
      </c>
      <c r="FR53" s="12" t="s">
        <v>512</v>
      </c>
    </row>
    <row r="54" spans="1:174" x14ac:dyDescent="0.15">
      <c r="A54" s="4" t="s">
        <v>513</v>
      </c>
      <c r="B54" s="4" t="s">
        <v>514</v>
      </c>
      <c r="C54" s="3" t="s">
        <v>206</v>
      </c>
      <c r="D54" s="3" t="s">
        <v>207</v>
      </c>
      <c r="E54" s="3" t="s">
        <v>208</v>
      </c>
      <c r="F54" s="8">
        <v>1485.6</v>
      </c>
      <c r="G54" s="9">
        <v>44.65</v>
      </c>
      <c r="H54" s="10">
        <v>4.2000000000000003E-2</v>
      </c>
      <c r="I54" s="10">
        <v>1.0999999999999999E-2</v>
      </c>
      <c r="J54" s="10">
        <v>6.0000000000000001E-3</v>
      </c>
      <c r="K54" s="9">
        <v>1.76</v>
      </c>
      <c r="L54" s="10">
        <v>0.82499999999999996</v>
      </c>
      <c r="M54" s="10">
        <v>0.63</v>
      </c>
      <c r="N54" s="8">
        <v>28.4</v>
      </c>
      <c r="O54" s="10">
        <v>0.60499999999999998</v>
      </c>
      <c r="P54" s="11"/>
      <c r="Q54" s="11"/>
      <c r="R54" s="11"/>
      <c r="S54" s="9">
        <v>-1.37</v>
      </c>
      <c r="T54" s="11"/>
      <c r="U54" s="11"/>
      <c r="V54" s="11"/>
      <c r="W54" s="11"/>
      <c r="X54" s="11"/>
      <c r="Y54" s="11"/>
      <c r="Z54" s="11"/>
      <c r="AA54" s="8">
        <v>184</v>
      </c>
      <c r="AB54" s="11"/>
      <c r="AC54" s="11"/>
      <c r="AD54" s="11"/>
      <c r="AE54" s="8">
        <v>351.8</v>
      </c>
      <c r="AF54" s="11"/>
      <c r="AG54" s="11"/>
      <c r="AH54" s="9">
        <v>24.9</v>
      </c>
      <c r="AI54" s="9">
        <v>2.59</v>
      </c>
      <c r="AJ54" s="9">
        <v>1.76</v>
      </c>
      <c r="AK54" s="3" t="s">
        <v>209</v>
      </c>
      <c r="AL54" s="12" t="s">
        <v>515</v>
      </c>
      <c r="AM54" s="3" t="s">
        <v>211</v>
      </c>
      <c r="AN54" s="13">
        <v>1999</v>
      </c>
      <c r="AO54" s="8">
        <v>1284</v>
      </c>
      <c r="AP54" s="8">
        <v>172.6</v>
      </c>
      <c r="AQ54" s="8">
        <v>118.7</v>
      </c>
      <c r="AR54" s="8">
        <v>117.6</v>
      </c>
      <c r="AS54" s="8">
        <v>102.9</v>
      </c>
      <c r="AT54" s="8">
        <v>190.4</v>
      </c>
      <c r="AU54" s="9">
        <v>7.6</v>
      </c>
      <c r="AV54" s="8">
        <v>238.1</v>
      </c>
      <c r="AW54" s="9">
        <v>1.1299999999999999</v>
      </c>
      <c r="AX54" s="8">
        <v>203.8</v>
      </c>
      <c r="AY54" s="9">
        <v>1.7</v>
      </c>
      <c r="AZ54" s="11"/>
      <c r="BA54" s="8">
        <v>19.3</v>
      </c>
      <c r="BB54" s="11"/>
      <c r="BC54" s="8">
        <v>35.700000000000003</v>
      </c>
      <c r="BD54" s="8">
        <v>29.3</v>
      </c>
      <c r="BE54" s="8">
        <v>24.5</v>
      </c>
      <c r="BF54" s="8">
        <v>23.1</v>
      </c>
      <c r="BG54" s="8">
        <v>23</v>
      </c>
      <c r="BH54" s="8">
        <v>22.3</v>
      </c>
      <c r="BI54" s="11"/>
      <c r="BJ54" s="8">
        <v>117.6</v>
      </c>
      <c r="BK54" s="10">
        <v>-2.5999999999999999E-2</v>
      </c>
      <c r="BL54" s="10">
        <v>8.5999999999999993E-2</v>
      </c>
      <c r="BM54" s="11"/>
      <c r="BN54" s="8">
        <v>117.6</v>
      </c>
      <c r="BO54" s="8">
        <v>14.8</v>
      </c>
      <c r="BP54" s="11"/>
      <c r="BQ54" s="9">
        <v>3.7</v>
      </c>
      <c r="BR54" s="9">
        <v>3.7</v>
      </c>
      <c r="BS54" s="9">
        <v>2.64</v>
      </c>
      <c r="BT54" s="9">
        <v>3.32</v>
      </c>
      <c r="BU54" s="9">
        <v>3.32</v>
      </c>
      <c r="BV54" s="8">
        <v>12.6</v>
      </c>
      <c r="BW54" s="11"/>
      <c r="BX54" s="11"/>
      <c r="BY54" s="11"/>
      <c r="BZ54" s="8">
        <v>12.6</v>
      </c>
      <c r="CA54" s="9">
        <v>4.96</v>
      </c>
      <c r="CB54" s="11"/>
      <c r="CC54" s="9">
        <v>2.41</v>
      </c>
      <c r="CD54" s="11"/>
      <c r="CE54" s="10">
        <v>8.4000000000000005E-2</v>
      </c>
      <c r="CF54" s="10">
        <v>0.92900000000000005</v>
      </c>
      <c r="CG54" s="11"/>
      <c r="CH54" s="11"/>
      <c r="CI54" s="11"/>
      <c r="CJ54" s="8">
        <v>15690.7</v>
      </c>
      <c r="CK54" s="10">
        <v>4.8000000000000001E-2</v>
      </c>
      <c r="CL54" s="10">
        <v>0.42499999999999999</v>
      </c>
      <c r="CM54" s="10">
        <v>0.42499999999999999</v>
      </c>
      <c r="CN54" s="10">
        <v>0.97899999999999998</v>
      </c>
      <c r="CO54" s="10">
        <v>0.97899999999999998</v>
      </c>
      <c r="CP54" s="9">
        <v>1.32</v>
      </c>
      <c r="CQ54" s="9">
        <v>4.09</v>
      </c>
      <c r="CR54" s="11"/>
      <c r="CS54" s="11"/>
      <c r="CT54" s="10">
        <v>-0.222</v>
      </c>
      <c r="CU54" s="8">
        <v>29.9</v>
      </c>
      <c r="CV54" s="10">
        <v>-0.187</v>
      </c>
      <c r="CW54" s="10">
        <v>9.7000000000000003E-2</v>
      </c>
      <c r="CX54" s="8">
        <v>-12.1</v>
      </c>
      <c r="CY54" s="11"/>
      <c r="CZ54" s="11"/>
      <c r="DA54" s="9">
        <v>7.9</v>
      </c>
      <c r="DB54" s="11"/>
      <c r="DC54" s="9">
        <v>-2.39</v>
      </c>
      <c r="DD54" s="9">
        <v>2.76</v>
      </c>
      <c r="DE54" s="8">
        <v>130</v>
      </c>
      <c r="DF54" s="8">
        <v>203.8</v>
      </c>
      <c r="DG54" s="9">
        <v>52.26</v>
      </c>
      <c r="DH54" s="9">
        <v>1.2</v>
      </c>
      <c r="DI54" s="3" t="s">
        <v>212</v>
      </c>
      <c r="DJ54" s="8">
        <v>172.6</v>
      </c>
      <c r="DK54" s="8">
        <v>118.7</v>
      </c>
      <c r="DL54" s="8">
        <v>102.9</v>
      </c>
      <c r="DM54" s="8">
        <v>20.100000000000001</v>
      </c>
      <c r="DN54" s="8">
        <v>-83.5</v>
      </c>
      <c r="DO54" s="9">
        <v>16.670000000000002</v>
      </c>
      <c r="DP54" s="4" t="s">
        <v>516</v>
      </c>
      <c r="DQ54" s="8">
        <v>152.9</v>
      </c>
      <c r="DR54" s="3" t="s">
        <v>245</v>
      </c>
      <c r="DS54" s="11"/>
      <c r="DT54" s="9">
        <v>57.47</v>
      </c>
      <c r="DU54" s="8">
        <v>17.3</v>
      </c>
      <c r="DV54" s="8">
        <v>136.9</v>
      </c>
      <c r="DW54" s="9">
        <v>1.22</v>
      </c>
      <c r="DX54" s="11"/>
      <c r="DY54" s="8">
        <v>61.3</v>
      </c>
      <c r="DZ54" s="11"/>
      <c r="EA54" s="11"/>
      <c r="EB54" s="8">
        <v>58.3</v>
      </c>
      <c r="EC54" s="8">
        <v>33.799999999999997</v>
      </c>
      <c r="ED54" s="8">
        <v>72.5</v>
      </c>
      <c r="EE54" s="11"/>
      <c r="EF54" s="8">
        <v>60.8</v>
      </c>
      <c r="EG54" s="8">
        <v>35</v>
      </c>
      <c r="EH54" s="9">
        <v>1.44</v>
      </c>
      <c r="EI54" s="8">
        <v>130</v>
      </c>
      <c r="EJ54" s="8">
        <v>230.5</v>
      </c>
      <c r="EK54" s="8">
        <v>64</v>
      </c>
      <c r="EL54" s="10">
        <v>0.61199999999999999</v>
      </c>
      <c r="EM54" s="9">
        <v>2.86</v>
      </c>
      <c r="EN54" s="10">
        <v>0.214</v>
      </c>
      <c r="EO54" s="9">
        <v>1.2</v>
      </c>
      <c r="EP54" s="9">
        <v>5.0999999999999996</v>
      </c>
      <c r="EQ54" s="9">
        <v>9.3800000000000008</v>
      </c>
      <c r="ER54" s="11">
        <v>3</v>
      </c>
      <c r="ES54" s="8">
        <v>172.6</v>
      </c>
      <c r="ET54" s="12" t="s">
        <v>517</v>
      </c>
      <c r="EU54" s="11"/>
      <c r="EV54" s="11"/>
      <c r="EW54" s="11"/>
      <c r="EX54" s="9">
        <v>-8.1199999999999992</v>
      </c>
      <c r="EY54" s="9">
        <v>-9.09</v>
      </c>
      <c r="EZ54" s="8">
        <v>-10.3</v>
      </c>
      <c r="FA54" s="8">
        <v>-16.7</v>
      </c>
      <c r="FB54" s="8">
        <v>-18.100000000000001</v>
      </c>
      <c r="FC54" s="8">
        <v>-23.3</v>
      </c>
      <c r="FD54" s="8">
        <v>-31.1</v>
      </c>
      <c r="FE54" s="11"/>
      <c r="FF54" s="11"/>
      <c r="FG54" s="11"/>
      <c r="FH54" s="9">
        <v>-7.58</v>
      </c>
      <c r="FI54" s="9">
        <v>-8.84</v>
      </c>
      <c r="FJ54" s="9">
        <v>-9.9700000000000006</v>
      </c>
      <c r="FK54" s="8">
        <v>-16.2</v>
      </c>
      <c r="FL54" s="8">
        <v>-18.100000000000001</v>
      </c>
      <c r="FM54" s="8">
        <v>-23.3</v>
      </c>
      <c r="FN54" s="8">
        <v>-31.2</v>
      </c>
      <c r="FO54" s="3"/>
      <c r="FP54" s="3"/>
      <c r="FQ54" s="8">
        <v>172.6</v>
      </c>
      <c r="FR54" s="12" t="s">
        <v>518</v>
      </c>
    </row>
    <row r="55" spans="1:174" x14ac:dyDescent="0.15">
      <c r="A55" s="4" t="s">
        <v>519</v>
      </c>
      <c r="B55" s="4" t="s">
        <v>520</v>
      </c>
      <c r="C55" s="3" t="s">
        <v>206</v>
      </c>
      <c r="D55" s="3" t="s">
        <v>207</v>
      </c>
      <c r="E55" s="3" t="s">
        <v>208</v>
      </c>
      <c r="F55" s="8">
        <v>1456.1</v>
      </c>
      <c r="G55" s="9">
        <v>106.55</v>
      </c>
      <c r="H55" s="10">
        <v>3.5999999999999997E-2</v>
      </c>
      <c r="I55" s="10">
        <v>7.0000000000000001E-3</v>
      </c>
      <c r="J55" s="10">
        <v>0.17100000000000001</v>
      </c>
      <c r="K55" s="10">
        <v>0.59399999999999997</v>
      </c>
      <c r="L55" s="10">
        <v>0.30299999999999999</v>
      </c>
      <c r="M55" s="9">
        <v>1.24</v>
      </c>
      <c r="N55" s="8">
        <v>42.6</v>
      </c>
      <c r="O55" s="10">
        <v>0.64100000000000001</v>
      </c>
      <c r="P55" s="8">
        <v>-27.7</v>
      </c>
      <c r="Q55" s="8">
        <v>30.5</v>
      </c>
      <c r="R55" s="11"/>
      <c r="S55" s="10">
        <v>0.626</v>
      </c>
      <c r="T55" s="11"/>
      <c r="U55" s="11"/>
      <c r="V55" s="11"/>
      <c r="W55" s="11"/>
      <c r="X55" s="11"/>
      <c r="Y55" s="11"/>
      <c r="Z55" s="11"/>
      <c r="AA55" s="8">
        <v>49</v>
      </c>
      <c r="AB55" s="8">
        <v>-16.7</v>
      </c>
      <c r="AC55" s="9">
        <v>2.46</v>
      </c>
      <c r="AD55" s="9">
        <v>4.4800000000000004</v>
      </c>
      <c r="AE55" s="8">
        <v>11.2</v>
      </c>
      <c r="AF55" s="9">
        <v>7.49</v>
      </c>
      <c r="AG55" s="8">
        <v>69.2</v>
      </c>
      <c r="AH55" s="11"/>
      <c r="AI55" s="9">
        <v>2.0499999999999998</v>
      </c>
      <c r="AJ55" s="9">
        <v>1.2</v>
      </c>
      <c r="AK55" s="3" t="s">
        <v>209</v>
      </c>
      <c r="AL55" s="12" t="s">
        <v>521</v>
      </c>
      <c r="AM55" s="3" t="s">
        <v>211</v>
      </c>
      <c r="AN55" s="13">
        <v>1995</v>
      </c>
      <c r="AO55" s="8">
        <v>1439.5</v>
      </c>
      <c r="AP55" s="8">
        <v>401.5</v>
      </c>
      <c r="AQ55" s="8">
        <v>61.6</v>
      </c>
      <c r="AR55" s="8">
        <v>53.1</v>
      </c>
      <c r="AS55" s="8">
        <v>17.7</v>
      </c>
      <c r="AT55" s="8">
        <v>182.2</v>
      </c>
      <c r="AU55" s="8">
        <v>46.1</v>
      </c>
      <c r="AV55" s="8">
        <v>1080.7</v>
      </c>
      <c r="AW55" s="8">
        <v>291</v>
      </c>
      <c r="AX55" s="8">
        <v>540.29999999999995</v>
      </c>
      <c r="AY55" s="9">
        <v>5.08</v>
      </c>
      <c r="AZ55" s="11"/>
      <c r="BA55" s="8">
        <v>194.6</v>
      </c>
      <c r="BB55" s="11"/>
      <c r="BC55" s="8">
        <v>73.5</v>
      </c>
      <c r="BD55" s="8">
        <v>61.9</v>
      </c>
      <c r="BE55" s="8">
        <v>59.1</v>
      </c>
      <c r="BF55" s="8">
        <v>55.9</v>
      </c>
      <c r="BG55" s="8">
        <v>53.9</v>
      </c>
      <c r="BH55" s="8">
        <v>57.8</v>
      </c>
      <c r="BI55" s="11"/>
      <c r="BJ55" s="8">
        <v>53.1</v>
      </c>
      <c r="BK55" s="9">
        <v>-9.2899999999999991</v>
      </c>
      <c r="BL55" s="10">
        <v>0.67400000000000004</v>
      </c>
      <c r="BM55" s="11"/>
      <c r="BN55" s="8">
        <v>28</v>
      </c>
      <c r="BO55" s="8">
        <v>10.3</v>
      </c>
      <c r="BP55" s="11"/>
      <c r="BQ55" s="10">
        <v>0.42899999999999999</v>
      </c>
      <c r="BR55" s="10">
        <v>0.42899999999999999</v>
      </c>
      <c r="BS55" s="10">
        <v>0.67500000000000004</v>
      </c>
      <c r="BT55" s="10">
        <v>0.42</v>
      </c>
      <c r="BU55" s="10">
        <v>0.42</v>
      </c>
      <c r="BV55" s="8">
        <v>36.9</v>
      </c>
      <c r="BW55" s="8">
        <v>32.200000000000003</v>
      </c>
      <c r="BX55" s="8">
        <v>26.8</v>
      </c>
      <c r="BY55" s="8">
        <v>26.9</v>
      </c>
      <c r="BZ55" s="8">
        <v>59.8</v>
      </c>
      <c r="CA55" s="8">
        <v>13.7</v>
      </c>
      <c r="CB55" s="8">
        <v>183</v>
      </c>
      <c r="CC55" s="8">
        <v>17.8</v>
      </c>
      <c r="CD55" s="11"/>
      <c r="CE55" s="11"/>
      <c r="CF55" s="8">
        <v>289.89999999999998</v>
      </c>
      <c r="CG55" s="11"/>
      <c r="CH55" s="11"/>
      <c r="CI55" s="8">
        <v>60.5</v>
      </c>
      <c r="CJ55" s="8">
        <v>19.3</v>
      </c>
      <c r="CK55" s="8">
        <v>16.8</v>
      </c>
      <c r="CL55" s="9">
        <v>4.6900000000000004</v>
      </c>
      <c r="CM55" s="9">
        <v>4.57</v>
      </c>
      <c r="CN55" s="9">
        <v>4.46</v>
      </c>
      <c r="CO55" s="9">
        <v>4.3499999999999996</v>
      </c>
      <c r="CP55" s="9">
        <v>4.79</v>
      </c>
      <c r="CQ55" s="9">
        <v>-9.6300000000000008</v>
      </c>
      <c r="CR55" s="11"/>
      <c r="CS55" s="11"/>
      <c r="CT55" s="11"/>
      <c r="CU55" s="8">
        <v>16</v>
      </c>
      <c r="CV55" s="11"/>
      <c r="CW55" s="8">
        <v>345</v>
      </c>
      <c r="CX55" s="8">
        <v>187.4</v>
      </c>
      <c r="CY55" s="11"/>
      <c r="CZ55" s="8">
        <v>-476.2</v>
      </c>
      <c r="DA55" s="8">
        <v>13.2</v>
      </c>
      <c r="DB55" s="10">
        <v>-0.66500000000000004</v>
      </c>
      <c r="DC55" s="9">
        <v>-1.43</v>
      </c>
      <c r="DD55" s="9">
        <v>5.75</v>
      </c>
      <c r="DE55" s="8">
        <v>489</v>
      </c>
      <c r="DF55" s="8">
        <v>540.29999999999995</v>
      </c>
      <c r="DG55" s="9">
        <v>34.200000000000003</v>
      </c>
      <c r="DH55" s="9">
        <v>6.2</v>
      </c>
      <c r="DI55" s="3" t="s">
        <v>212</v>
      </c>
      <c r="DJ55" s="8">
        <v>401.5</v>
      </c>
      <c r="DK55" s="8">
        <v>61.6</v>
      </c>
      <c r="DL55" s="8">
        <v>17.7</v>
      </c>
      <c r="DM55" s="8">
        <v>454.8</v>
      </c>
      <c r="DN55" s="11"/>
      <c r="DO55" s="9">
        <v>4.76</v>
      </c>
      <c r="DP55" s="4" t="s">
        <v>522</v>
      </c>
      <c r="DQ55" s="8">
        <v>13.3</v>
      </c>
      <c r="DR55" s="3" t="s">
        <v>291</v>
      </c>
      <c r="DS55" s="11"/>
      <c r="DT55" s="9">
        <v>45.45</v>
      </c>
      <c r="DU55" s="8">
        <v>28.3</v>
      </c>
      <c r="DV55" s="8">
        <v>321.2</v>
      </c>
      <c r="DW55" s="9">
        <v>4.37</v>
      </c>
      <c r="DX55" s="11"/>
      <c r="DY55" s="8">
        <v>48</v>
      </c>
      <c r="DZ55" s="11"/>
      <c r="EA55" s="11"/>
      <c r="EB55" s="8">
        <v>440.4</v>
      </c>
      <c r="EC55" s="8">
        <v>20</v>
      </c>
      <c r="ED55" s="8">
        <v>97.9</v>
      </c>
      <c r="EE55" s="11"/>
      <c r="EF55" s="8">
        <v>121.1</v>
      </c>
      <c r="EG55" s="11"/>
      <c r="EH55" s="8">
        <v>18.5</v>
      </c>
      <c r="EI55" s="8">
        <v>489</v>
      </c>
      <c r="EJ55" s="8">
        <v>409.1</v>
      </c>
      <c r="EK55" s="8">
        <v>367.3</v>
      </c>
      <c r="EL55" s="8">
        <v>15.9</v>
      </c>
      <c r="EM55" s="8">
        <v>37.6</v>
      </c>
      <c r="EN55" s="8">
        <v>42</v>
      </c>
      <c r="EO55" s="9">
        <v>6.2</v>
      </c>
      <c r="EP55" s="9">
        <v>7.79</v>
      </c>
      <c r="EQ55" s="9">
        <v>29.05</v>
      </c>
      <c r="ER55" s="11">
        <v>3</v>
      </c>
      <c r="ES55" s="8">
        <v>401.5</v>
      </c>
      <c r="ET55" s="12" t="s">
        <v>523</v>
      </c>
      <c r="EU55" s="8">
        <v>-44.8</v>
      </c>
      <c r="EV55" s="8">
        <v>-34.4</v>
      </c>
      <c r="EW55" s="8">
        <v>-23.5</v>
      </c>
      <c r="EX55" s="8">
        <v>-39.4</v>
      </c>
      <c r="EY55" s="8">
        <v>-70.8</v>
      </c>
      <c r="EZ55" s="8">
        <v>-81.3</v>
      </c>
      <c r="FA55" s="9">
        <v>-8.43</v>
      </c>
      <c r="FB55" s="8">
        <v>49.4</v>
      </c>
      <c r="FC55" s="8">
        <v>25.6</v>
      </c>
      <c r="FD55" s="8">
        <v>31.4</v>
      </c>
      <c r="FE55" s="8">
        <v>-44.7</v>
      </c>
      <c r="FF55" s="8">
        <v>-35.5</v>
      </c>
      <c r="FG55" s="8">
        <v>-24</v>
      </c>
      <c r="FH55" s="8">
        <v>-38</v>
      </c>
      <c r="FI55" s="8">
        <v>-74.3</v>
      </c>
      <c r="FJ55" s="8">
        <v>-83.9</v>
      </c>
      <c r="FK55" s="8">
        <v>-11.8</v>
      </c>
      <c r="FL55" s="8">
        <v>30.6</v>
      </c>
      <c r="FM55" s="8">
        <v>155</v>
      </c>
      <c r="FN55" s="8">
        <v>16.399999999999999</v>
      </c>
      <c r="FO55" s="3"/>
      <c r="FP55" s="3"/>
      <c r="FQ55" s="8">
        <v>401.5</v>
      </c>
      <c r="FR55" s="12" t="s">
        <v>524</v>
      </c>
    </row>
    <row r="56" spans="1:174" x14ac:dyDescent="0.15">
      <c r="A56" s="4" t="s">
        <v>525</v>
      </c>
      <c r="B56" s="4" t="s">
        <v>526</v>
      </c>
      <c r="C56" s="3" t="s">
        <v>206</v>
      </c>
      <c r="D56" s="3" t="s">
        <v>207</v>
      </c>
      <c r="E56" s="3" t="s">
        <v>208</v>
      </c>
      <c r="F56" s="8">
        <v>1428.2</v>
      </c>
      <c r="G56" s="9">
        <v>109.77</v>
      </c>
      <c r="H56" s="10">
        <v>1E-3</v>
      </c>
      <c r="I56" s="10">
        <v>0.01</v>
      </c>
      <c r="J56" s="10">
        <v>0.122</v>
      </c>
      <c r="K56" s="10">
        <v>-0.111</v>
      </c>
      <c r="L56" s="10">
        <v>0.45600000000000002</v>
      </c>
      <c r="M56" s="9">
        <v>1.2</v>
      </c>
      <c r="N56" s="8">
        <v>19.600000000000001</v>
      </c>
      <c r="O56" s="10">
        <v>0.35</v>
      </c>
      <c r="P56" s="8">
        <v>96.3</v>
      </c>
      <c r="Q56" s="8">
        <v>30</v>
      </c>
      <c r="R56" s="11"/>
      <c r="S56" s="9">
        <v>1.1299999999999999</v>
      </c>
      <c r="T56" s="11"/>
      <c r="U56" s="11"/>
      <c r="V56" s="11"/>
      <c r="W56" s="9">
        <v>-2.2200000000000002</v>
      </c>
      <c r="X56" s="11"/>
      <c r="Y56" s="11"/>
      <c r="Z56" s="11"/>
      <c r="AA56" s="8">
        <v>10.6</v>
      </c>
      <c r="AB56" s="9">
        <v>7.37</v>
      </c>
      <c r="AC56" s="8">
        <v>333.6</v>
      </c>
      <c r="AD56" s="8">
        <v>97.3</v>
      </c>
      <c r="AE56" s="8">
        <v>29</v>
      </c>
      <c r="AF56" s="9">
        <v>5.29</v>
      </c>
      <c r="AG56" s="8">
        <v>29.6</v>
      </c>
      <c r="AH56" s="11"/>
      <c r="AI56" s="9">
        <v>4.1399999999999997</v>
      </c>
      <c r="AJ56" s="10">
        <v>0.69499999999999995</v>
      </c>
      <c r="AK56" s="3" t="s">
        <v>209</v>
      </c>
      <c r="AL56" s="12" t="s">
        <v>527</v>
      </c>
      <c r="AM56" s="3" t="s">
        <v>211</v>
      </c>
      <c r="AN56" s="13">
        <v>1987</v>
      </c>
      <c r="AO56" s="8">
        <v>1455.2</v>
      </c>
      <c r="AP56" s="8">
        <v>64.5</v>
      </c>
      <c r="AQ56" s="8">
        <v>23.4</v>
      </c>
      <c r="AR56" s="8">
        <v>20.7</v>
      </c>
      <c r="AS56" s="8">
        <v>12</v>
      </c>
      <c r="AT56" s="8">
        <v>160.19999999999999</v>
      </c>
      <c r="AU56" s="10">
        <v>0.48599999999999999</v>
      </c>
      <c r="AV56" s="8">
        <v>258</v>
      </c>
      <c r="AW56" s="8">
        <v>196.2</v>
      </c>
      <c r="AX56" s="8">
        <v>24.4</v>
      </c>
      <c r="AY56" s="10">
        <v>6.0000000000000001E-3</v>
      </c>
      <c r="AZ56" s="11"/>
      <c r="BA56" s="8">
        <v>22.6</v>
      </c>
      <c r="BB56" s="11"/>
      <c r="BC56" s="8">
        <v>12.1</v>
      </c>
      <c r="BD56" s="8">
        <v>11.2</v>
      </c>
      <c r="BE56" s="8">
        <v>10.6</v>
      </c>
      <c r="BF56" s="9">
        <v>9.94</v>
      </c>
      <c r="BG56" s="9">
        <v>9.27</v>
      </c>
      <c r="BH56" s="9">
        <v>9.3800000000000008</v>
      </c>
      <c r="BI56" s="11"/>
      <c r="BJ56" s="8">
        <v>20.7</v>
      </c>
      <c r="BK56" s="9">
        <v>-4.8600000000000003</v>
      </c>
      <c r="BL56" s="11"/>
      <c r="BM56" s="11"/>
      <c r="BN56" s="8">
        <v>11.3</v>
      </c>
      <c r="BO56" s="10">
        <v>0.41</v>
      </c>
      <c r="BP56" s="11"/>
      <c r="BQ56" s="10">
        <v>0.58899999999999997</v>
      </c>
      <c r="BR56" s="10">
        <v>0.58899999999999997</v>
      </c>
      <c r="BS56" s="10">
        <v>0.54500000000000004</v>
      </c>
      <c r="BT56" s="10">
        <v>0.56000000000000005</v>
      </c>
      <c r="BU56" s="10">
        <v>0.56000000000000005</v>
      </c>
      <c r="BV56" s="9">
        <v>3.63</v>
      </c>
      <c r="BW56" s="8">
        <v>12.6</v>
      </c>
      <c r="BX56" s="10">
        <v>0.26900000000000002</v>
      </c>
      <c r="BY56" s="9">
        <v>3.08</v>
      </c>
      <c r="BZ56" s="9">
        <v>3.13</v>
      </c>
      <c r="CA56" s="9">
        <v>2.64</v>
      </c>
      <c r="CB56" s="8">
        <v>12.2</v>
      </c>
      <c r="CC56" s="9">
        <v>7.7</v>
      </c>
      <c r="CD56" s="11"/>
      <c r="CE56" s="9">
        <v>9.4700000000000006</v>
      </c>
      <c r="CF56" s="8">
        <v>195.9</v>
      </c>
      <c r="CG56" s="9">
        <v>-1.91</v>
      </c>
      <c r="CH56" s="11"/>
      <c r="CI56" s="8">
        <v>25.3</v>
      </c>
      <c r="CJ56" s="8">
        <v>31.8</v>
      </c>
      <c r="CK56" s="11"/>
      <c r="CL56" s="11"/>
      <c r="CM56" s="10">
        <v>0.373</v>
      </c>
      <c r="CN56" s="10">
        <v>0.73699999999999999</v>
      </c>
      <c r="CO56" s="10">
        <v>0.77200000000000002</v>
      </c>
      <c r="CP56" s="9">
        <v>7.16</v>
      </c>
      <c r="CQ56" s="9">
        <v>6.31</v>
      </c>
      <c r="CR56" s="11"/>
      <c r="CS56" s="11"/>
      <c r="CT56" s="8">
        <v>-68</v>
      </c>
      <c r="CU56" s="9">
        <v>4.5599999999999996</v>
      </c>
      <c r="CV56" s="9">
        <v>-9.3699999999999992</v>
      </c>
      <c r="CW56" s="8">
        <v>245</v>
      </c>
      <c r="CX56" s="9">
        <v>1.35</v>
      </c>
      <c r="CY56" s="11"/>
      <c r="CZ56" s="9">
        <v>-3.49</v>
      </c>
      <c r="DA56" s="9">
        <v>-3.16</v>
      </c>
      <c r="DB56" s="9">
        <v>4.37</v>
      </c>
      <c r="DC56" s="8">
        <v>-10.4</v>
      </c>
      <c r="DD56" s="9">
        <v>5.97</v>
      </c>
      <c r="DE56" s="8">
        <v>19</v>
      </c>
      <c r="DF56" s="8">
        <v>26.3</v>
      </c>
      <c r="DG56" s="9">
        <v>72.95</v>
      </c>
      <c r="DH56" s="10">
        <v>0.7</v>
      </c>
      <c r="DI56" s="3" t="s">
        <v>212</v>
      </c>
      <c r="DJ56" s="8">
        <v>64.5</v>
      </c>
      <c r="DK56" s="8">
        <v>23.4</v>
      </c>
      <c r="DL56" s="8">
        <v>12</v>
      </c>
      <c r="DM56" s="8">
        <v>81.599999999999994</v>
      </c>
      <c r="DN56" s="8">
        <v>34.6</v>
      </c>
      <c r="DO56" s="9">
        <v>11.11</v>
      </c>
      <c r="DP56" s="4" t="s">
        <v>528</v>
      </c>
      <c r="DQ56" s="8">
        <v>30.5</v>
      </c>
      <c r="DR56" s="3" t="s">
        <v>529</v>
      </c>
      <c r="DS56" s="11"/>
      <c r="DT56" s="9">
        <v>79.61</v>
      </c>
      <c r="DU56" s="8">
        <v>42</v>
      </c>
      <c r="DV56" s="8">
        <v>43.3</v>
      </c>
      <c r="DW56" s="9">
        <v>9.11</v>
      </c>
      <c r="DX56" s="11"/>
      <c r="DY56" s="8">
        <v>11.6</v>
      </c>
      <c r="DZ56" s="8">
        <v>12.2</v>
      </c>
      <c r="EA56" s="11"/>
      <c r="EB56" s="8">
        <v>49.6</v>
      </c>
      <c r="EC56" s="8">
        <v>18.5</v>
      </c>
      <c r="ED56" s="8">
        <v>84</v>
      </c>
      <c r="EE56" s="11"/>
      <c r="EF56" s="8">
        <v>125</v>
      </c>
      <c r="EG56" s="14">
        <v>0</v>
      </c>
      <c r="EH56" s="8">
        <v>14</v>
      </c>
      <c r="EI56" s="8">
        <v>19</v>
      </c>
      <c r="EJ56" s="8">
        <v>185.2</v>
      </c>
      <c r="EK56" s="8">
        <v>24.9</v>
      </c>
      <c r="EL56" s="9">
        <v>3.95</v>
      </c>
      <c r="EM56" s="9">
        <v>5.34</v>
      </c>
      <c r="EN56" s="8">
        <v>10.5</v>
      </c>
      <c r="EO56" s="10">
        <v>0.7</v>
      </c>
      <c r="EP56" s="9">
        <v>1.8</v>
      </c>
      <c r="EQ56" s="9">
        <v>28.78</v>
      </c>
      <c r="ER56" s="11">
        <v>1</v>
      </c>
      <c r="ES56" s="8">
        <v>64.5</v>
      </c>
      <c r="ET56" s="12" t="s">
        <v>530</v>
      </c>
      <c r="EU56" s="8">
        <v>-46.7</v>
      </c>
      <c r="EV56" s="8">
        <v>-43.6</v>
      </c>
      <c r="EW56" s="8">
        <v>-81.5</v>
      </c>
      <c r="EX56" s="8">
        <v>-54.7</v>
      </c>
      <c r="EY56" s="8">
        <v>-27.2</v>
      </c>
      <c r="EZ56" s="8">
        <v>-16.100000000000001</v>
      </c>
      <c r="FA56" s="8">
        <v>-11.4</v>
      </c>
      <c r="FB56" s="10">
        <v>0.254</v>
      </c>
      <c r="FC56" s="9">
        <v>1.22</v>
      </c>
      <c r="FD56" s="8">
        <v>16</v>
      </c>
      <c r="FE56" s="8">
        <v>-45.1</v>
      </c>
      <c r="FF56" s="8">
        <v>-36.4</v>
      </c>
      <c r="FG56" s="8">
        <v>-31.7</v>
      </c>
      <c r="FH56" s="8">
        <v>281.7</v>
      </c>
      <c r="FI56" s="8">
        <v>-98.1</v>
      </c>
      <c r="FJ56" s="9">
        <v>-1.95</v>
      </c>
      <c r="FK56" s="8">
        <v>-10.4</v>
      </c>
      <c r="FL56" s="9">
        <v>9.7200000000000006</v>
      </c>
      <c r="FM56" s="10">
        <v>-0.52700000000000002</v>
      </c>
      <c r="FN56" s="8">
        <v>11.4</v>
      </c>
      <c r="FO56" s="3"/>
      <c r="FP56" s="3"/>
      <c r="FQ56" s="8">
        <v>64.5</v>
      </c>
      <c r="FR56" s="12" t="s">
        <v>531</v>
      </c>
    </row>
    <row r="57" spans="1:174" x14ac:dyDescent="0.15">
      <c r="A57" s="4" t="s">
        <v>532</v>
      </c>
      <c r="B57" s="4" t="s">
        <v>533</v>
      </c>
      <c r="C57" s="3" t="s">
        <v>206</v>
      </c>
      <c r="D57" s="3" t="s">
        <v>207</v>
      </c>
      <c r="E57" s="3" t="s">
        <v>208</v>
      </c>
      <c r="F57" s="8">
        <v>1397.5</v>
      </c>
      <c r="G57" s="9">
        <v>45.87</v>
      </c>
      <c r="H57" s="10">
        <v>3.0000000000000001E-3</v>
      </c>
      <c r="I57" s="14">
        <v>0</v>
      </c>
      <c r="J57" s="11"/>
      <c r="K57" s="10">
        <v>0.50600000000000001</v>
      </c>
      <c r="L57" s="10">
        <v>8.7999999999999995E-2</v>
      </c>
      <c r="M57" s="11"/>
      <c r="N57" s="8">
        <v>29.1</v>
      </c>
      <c r="O57" s="10">
        <v>0.33300000000000002</v>
      </c>
      <c r="P57" s="11"/>
      <c r="Q57" s="11"/>
      <c r="R57" s="11"/>
      <c r="S57" s="9">
        <v>-2.0699999999999998</v>
      </c>
      <c r="T57" s="11"/>
      <c r="U57" s="11"/>
      <c r="V57" s="11"/>
      <c r="W57" s="11"/>
      <c r="X57" s="11"/>
      <c r="Y57" s="11"/>
      <c r="Z57" s="11"/>
      <c r="AA57" s="11"/>
      <c r="AB57" s="11"/>
      <c r="AC57" s="11"/>
      <c r="AD57" s="11"/>
      <c r="AE57" s="8">
        <v>209.7</v>
      </c>
      <c r="AF57" s="11"/>
      <c r="AG57" s="11"/>
      <c r="AH57" s="9">
        <v>1.42</v>
      </c>
      <c r="AI57" s="9">
        <v>4.34</v>
      </c>
      <c r="AJ57" s="9">
        <v>1.84</v>
      </c>
      <c r="AK57" s="3" t="s">
        <v>209</v>
      </c>
      <c r="AL57" s="12" t="s">
        <v>534</v>
      </c>
      <c r="AM57" s="3" t="s">
        <v>211</v>
      </c>
      <c r="AN57" s="13">
        <v>2009</v>
      </c>
      <c r="AO57" s="8">
        <v>1325.4</v>
      </c>
      <c r="AP57" s="8">
        <v>61.1</v>
      </c>
      <c r="AQ57" s="8">
        <v>-45.5</v>
      </c>
      <c r="AR57" s="8">
        <v>-53.3</v>
      </c>
      <c r="AS57" s="8">
        <v>-52.2</v>
      </c>
      <c r="AT57" s="8">
        <v>72.099999999999994</v>
      </c>
      <c r="AU57" s="8">
        <v>21</v>
      </c>
      <c r="AV57" s="8">
        <v>111.9</v>
      </c>
      <c r="AW57" s="14">
        <v>0</v>
      </c>
      <c r="AX57" s="8">
        <v>86.2</v>
      </c>
      <c r="AY57" s="9">
        <v>9.69</v>
      </c>
      <c r="AZ57" s="11"/>
      <c r="BA57" s="8">
        <v>56.3</v>
      </c>
      <c r="BB57" s="11"/>
      <c r="BC57" s="8">
        <v>30.6</v>
      </c>
      <c r="BD57" s="8">
        <v>29.6</v>
      </c>
      <c r="BE57" s="8">
        <v>29.4</v>
      </c>
      <c r="BF57" s="8">
        <v>26.8</v>
      </c>
      <c r="BG57" s="8">
        <v>24.9</v>
      </c>
      <c r="BH57" s="8">
        <v>22.7</v>
      </c>
      <c r="BI57" s="11"/>
      <c r="BJ57" s="8">
        <v>-53.3</v>
      </c>
      <c r="BK57" s="10">
        <v>-4.2000000000000003E-2</v>
      </c>
      <c r="BL57" s="11"/>
      <c r="BM57" s="11"/>
      <c r="BN57" s="8">
        <v>-52.2</v>
      </c>
      <c r="BO57" s="11"/>
      <c r="BP57" s="11"/>
      <c r="BQ57" s="9">
        <v>-1.87</v>
      </c>
      <c r="BR57" s="9">
        <v>-1.87</v>
      </c>
      <c r="BS57" s="9">
        <v>-1.17</v>
      </c>
      <c r="BT57" s="9">
        <v>-1.87</v>
      </c>
      <c r="BU57" s="9">
        <v>-1.87</v>
      </c>
      <c r="BV57" s="11"/>
      <c r="BW57" s="9">
        <v>9.89</v>
      </c>
      <c r="BX57" s="9">
        <v>4.8099999999999996</v>
      </c>
      <c r="BY57" s="11"/>
      <c r="BZ57" s="8">
        <v>38.4</v>
      </c>
      <c r="CA57" s="8">
        <v>17.399999999999999</v>
      </c>
      <c r="CB57" s="11"/>
      <c r="CC57" s="9">
        <v>7.26</v>
      </c>
      <c r="CD57" s="11"/>
      <c r="CE57" s="9">
        <v>1.9</v>
      </c>
      <c r="CF57" s="11"/>
      <c r="CG57" s="11"/>
      <c r="CH57" s="11"/>
      <c r="CI57" s="11"/>
      <c r="CJ57" s="8">
        <v>110.7</v>
      </c>
      <c r="CK57" s="9">
        <v>5.35</v>
      </c>
      <c r="CL57" s="9">
        <v>4.59</v>
      </c>
      <c r="CM57" s="9">
        <v>4.46</v>
      </c>
      <c r="CN57" s="9">
        <v>4.33</v>
      </c>
      <c r="CO57" s="9">
        <v>4.2699999999999996</v>
      </c>
      <c r="CP57" s="9">
        <v>4.25</v>
      </c>
      <c r="CQ57" s="9">
        <v>6.37</v>
      </c>
      <c r="CR57" s="11"/>
      <c r="CS57" s="11"/>
      <c r="CT57" s="11"/>
      <c r="CU57" s="10">
        <v>0.63700000000000001</v>
      </c>
      <c r="CV57" s="9">
        <v>-1.29</v>
      </c>
      <c r="CW57" s="11"/>
      <c r="CX57" s="10">
        <v>0.86099999999999999</v>
      </c>
      <c r="CY57" s="11"/>
      <c r="CZ57" s="11"/>
      <c r="DA57" s="9">
        <v>3.12</v>
      </c>
      <c r="DB57" s="9">
        <v>-3.05</v>
      </c>
      <c r="DC57" s="9">
        <v>-3.63</v>
      </c>
      <c r="DD57" s="11"/>
      <c r="DE57" s="8">
        <v>293</v>
      </c>
      <c r="DF57" s="8">
        <v>86.2</v>
      </c>
      <c r="DG57" s="9">
        <v>47.97</v>
      </c>
      <c r="DH57" s="9">
        <v>2.41</v>
      </c>
      <c r="DI57" s="3" t="s">
        <v>212</v>
      </c>
      <c r="DJ57" s="8">
        <v>61.1</v>
      </c>
      <c r="DK57" s="8">
        <v>-45.5</v>
      </c>
      <c r="DL57" s="8">
        <v>-52.2</v>
      </c>
      <c r="DM57" s="8">
        <v>107.8</v>
      </c>
      <c r="DN57" s="8">
        <v>-55.2</v>
      </c>
      <c r="DO57" s="9">
        <v>28.57</v>
      </c>
      <c r="DP57" s="4" t="s">
        <v>535</v>
      </c>
      <c r="DQ57" s="8">
        <v>76.400000000000006</v>
      </c>
      <c r="DR57" s="3" t="s">
        <v>258</v>
      </c>
      <c r="DS57" s="11"/>
      <c r="DT57" s="9">
        <v>54.28</v>
      </c>
      <c r="DU57" s="8">
        <v>18.3</v>
      </c>
      <c r="DV57" s="8">
        <v>33.6</v>
      </c>
      <c r="DW57" s="9">
        <v>1.5</v>
      </c>
      <c r="DX57" s="11"/>
      <c r="DY57" s="8">
        <v>124.3</v>
      </c>
      <c r="DZ57" s="11"/>
      <c r="EA57" s="11"/>
      <c r="EB57" s="8">
        <v>131.69999999999999</v>
      </c>
      <c r="EC57" s="9">
        <v>8.6199999999999992</v>
      </c>
      <c r="ED57" s="8">
        <v>67.599999999999994</v>
      </c>
      <c r="EE57" s="11"/>
      <c r="EF57" s="11"/>
      <c r="EG57" s="11"/>
      <c r="EH57" s="8">
        <v>17.8</v>
      </c>
      <c r="EI57" s="8">
        <v>293</v>
      </c>
      <c r="EJ57" s="8">
        <v>89.6</v>
      </c>
      <c r="EK57" s="8">
        <v>133.30000000000001</v>
      </c>
      <c r="EL57" s="9">
        <v>7.01</v>
      </c>
      <c r="EM57" s="9">
        <v>5.05</v>
      </c>
      <c r="EN57" s="9">
        <v>2.21</v>
      </c>
      <c r="EO57" s="9">
        <v>2.41</v>
      </c>
      <c r="EP57" s="9">
        <v>2.79</v>
      </c>
      <c r="EQ57" s="9">
        <v>10.82</v>
      </c>
      <c r="ER57" s="11">
        <v>3</v>
      </c>
      <c r="ES57" s="8">
        <v>61.1</v>
      </c>
      <c r="ET57" s="12" t="s">
        <v>536</v>
      </c>
      <c r="EU57" s="11"/>
      <c r="EV57" s="11"/>
      <c r="EW57" s="11"/>
      <c r="EX57" s="11"/>
      <c r="EY57" s="11"/>
      <c r="EZ57" s="11"/>
      <c r="FA57" s="11"/>
      <c r="FB57" s="8">
        <v>-15.8</v>
      </c>
      <c r="FC57" s="8">
        <v>-21.9</v>
      </c>
      <c r="FD57" s="8">
        <v>-41.8</v>
      </c>
      <c r="FE57" s="11"/>
      <c r="FF57" s="11"/>
      <c r="FG57" s="11"/>
      <c r="FH57" s="11"/>
      <c r="FI57" s="11"/>
      <c r="FJ57" s="11"/>
      <c r="FK57" s="11"/>
      <c r="FL57" s="8">
        <v>-17</v>
      </c>
      <c r="FM57" s="8">
        <v>-22.4</v>
      </c>
      <c r="FN57" s="8">
        <v>-42.9</v>
      </c>
      <c r="FO57" s="3"/>
      <c r="FP57" s="3"/>
      <c r="FQ57" s="8">
        <v>61.1</v>
      </c>
      <c r="FR57" s="12" t="s">
        <v>537</v>
      </c>
    </row>
    <row r="58" spans="1:174" x14ac:dyDescent="0.15">
      <c r="A58" s="4" t="s">
        <v>538</v>
      </c>
      <c r="B58" s="4" t="s">
        <v>539</v>
      </c>
      <c r="C58" s="3" t="s">
        <v>206</v>
      </c>
      <c r="D58" s="3" t="s">
        <v>207</v>
      </c>
      <c r="E58" s="3" t="s">
        <v>208</v>
      </c>
      <c r="F58" s="8">
        <v>1326.8</v>
      </c>
      <c r="G58" s="9">
        <v>24.34</v>
      </c>
      <c r="H58" s="10">
        <v>2E-3</v>
      </c>
      <c r="I58" s="10">
        <v>2E-3</v>
      </c>
      <c r="J58" s="10">
        <v>0.10100000000000001</v>
      </c>
      <c r="K58" s="10">
        <v>0.32200000000000001</v>
      </c>
      <c r="L58" s="10">
        <v>0.36</v>
      </c>
      <c r="M58" s="9">
        <v>1.79</v>
      </c>
      <c r="N58" s="8">
        <v>115.9</v>
      </c>
      <c r="O58" s="9">
        <v>1.83</v>
      </c>
      <c r="P58" s="11"/>
      <c r="Q58" s="11"/>
      <c r="R58" s="11"/>
      <c r="S58" s="10">
        <v>-0.54700000000000004</v>
      </c>
      <c r="T58" s="11"/>
      <c r="U58" s="11"/>
      <c r="V58" s="11"/>
      <c r="W58" s="11"/>
      <c r="X58" s="11"/>
      <c r="Y58" s="11"/>
      <c r="Z58" s="11"/>
      <c r="AA58" s="11"/>
      <c r="AB58" s="11"/>
      <c r="AC58" s="11"/>
      <c r="AD58" s="11"/>
      <c r="AE58" s="8">
        <v>27.2</v>
      </c>
      <c r="AF58" s="11"/>
      <c r="AG58" s="11"/>
      <c r="AH58" s="9">
        <v>15.38</v>
      </c>
      <c r="AI58" s="9">
        <v>2.83</v>
      </c>
      <c r="AJ58" s="10">
        <v>0.64200000000000002</v>
      </c>
      <c r="AK58" s="3" t="s">
        <v>209</v>
      </c>
      <c r="AL58" s="12" t="s">
        <v>540</v>
      </c>
      <c r="AM58" s="3" t="s">
        <v>211</v>
      </c>
      <c r="AN58" s="11"/>
      <c r="AO58" s="8">
        <v>1284</v>
      </c>
      <c r="AP58" s="9">
        <v>1.37</v>
      </c>
      <c r="AQ58" s="8">
        <v>-43</v>
      </c>
      <c r="AR58" s="8">
        <v>-43.5</v>
      </c>
      <c r="AS58" s="8">
        <v>-31.8</v>
      </c>
      <c r="AT58" s="8">
        <v>42.8</v>
      </c>
      <c r="AU58" s="10">
        <v>0.53100000000000003</v>
      </c>
      <c r="AV58" s="8">
        <v>45.2</v>
      </c>
      <c r="AW58" s="14">
        <v>0</v>
      </c>
      <c r="AX58" s="8">
        <v>33.799999999999997</v>
      </c>
      <c r="AY58" s="10">
        <v>0.193</v>
      </c>
      <c r="AZ58" s="11"/>
      <c r="BA58" s="8">
        <v>12.2</v>
      </c>
      <c r="BB58" s="11"/>
      <c r="BC58" s="8">
        <v>32.700000000000003</v>
      </c>
      <c r="BD58" s="8">
        <v>27.3</v>
      </c>
      <c r="BE58" s="8">
        <v>23.9</v>
      </c>
      <c r="BF58" s="8">
        <v>30.3</v>
      </c>
      <c r="BG58" s="8">
        <v>42.9</v>
      </c>
      <c r="BH58" s="8">
        <v>75.099999999999994</v>
      </c>
      <c r="BI58" s="11"/>
      <c r="BJ58" s="8">
        <v>-43.5</v>
      </c>
      <c r="BK58" s="11"/>
      <c r="BL58" s="11"/>
      <c r="BM58" s="11"/>
      <c r="BN58" s="8">
        <v>-31.8</v>
      </c>
      <c r="BO58" s="11"/>
      <c r="BP58" s="11"/>
      <c r="BQ58" s="10">
        <v>-0.314</v>
      </c>
      <c r="BR58" s="10">
        <v>-0.314</v>
      </c>
      <c r="BS58" s="10">
        <v>-0.19600000000000001</v>
      </c>
      <c r="BT58" s="10">
        <v>-0.314</v>
      </c>
      <c r="BU58" s="10">
        <v>-0.314</v>
      </c>
      <c r="BV58" s="11"/>
      <c r="BW58" s="10">
        <v>0.14499999999999999</v>
      </c>
      <c r="BX58" s="11"/>
      <c r="BY58" s="11"/>
      <c r="BZ58" s="9">
        <v>3.15</v>
      </c>
      <c r="CA58" s="9">
        <v>2.62</v>
      </c>
      <c r="CB58" s="11"/>
      <c r="CC58" s="9">
        <v>2</v>
      </c>
      <c r="CD58" s="11"/>
      <c r="CE58" s="10">
        <v>0.28000000000000003</v>
      </c>
      <c r="CF58" s="11"/>
      <c r="CG58" s="11"/>
      <c r="CH58" s="11"/>
      <c r="CI58" s="11"/>
      <c r="CJ58" s="8">
        <v>71.599999999999994</v>
      </c>
      <c r="CK58" s="11"/>
      <c r="CL58" s="11"/>
      <c r="CM58" s="10">
        <v>0.42399999999999999</v>
      </c>
      <c r="CN58" s="10">
        <v>0.501</v>
      </c>
      <c r="CO58" s="10">
        <v>0.997</v>
      </c>
      <c r="CP58" s="9">
        <v>1.24</v>
      </c>
      <c r="CQ58" s="9">
        <v>-3.84</v>
      </c>
      <c r="CR58" s="11"/>
      <c r="CS58" s="11"/>
      <c r="CT58" s="10">
        <v>-0.54400000000000004</v>
      </c>
      <c r="CU58" s="8">
        <v>12</v>
      </c>
      <c r="CV58" s="11"/>
      <c r="CW58" s="11"/>
      <c r="CX58" s="11"/>
      <c r="CY58" s="11"/>
      <c r="CZ58" s="11"/>
      <c r="DA58" s="9">
        <v>1.58</v>
      </c>
      <c r="DB58" s="11"/>
      <c r="DC58" s="11"/>
      <c r="DD58" s="11"/>
      <c r="DE58" s="8">
        <v>27</v>
      </c>
      <c r="DF58" s="8">
        <v>33.799999999999997</v>
      </c>
      <c r="DG58" s="9">
        <v>11.45</v>
      </c>
      <c r="DH58" s="9">
        <v>1.2</v>
      </c>
      <c r="DI58" s="3" t="s">
        <v>212</v>
      </c>
      <c r="DJ58" s="9">
        <v>1.37</v>
      </c>
      <c r="DK58" s="8">
        <v>-43</v>
      </c>
      <c r="DL58" s="8">
        <v>-31.8</v>
      </c>
      <c r="DM58" s="10">
        <v>0.53300000000000003</v>
      </c>
      <c r="DN58" s="8">
        <v>-61.2</v>
      </c>
      <c r="DO58" s="9">
        <v>6.67</v>
      </c>
      <c r="DP58" s="4" t="s">
        <v>541</v>
      </c>
      <c r="DQ58" s="8">
        <v>-46</v>
      </c>
      <c r="DR58" s="3" t="s">
        <v>214</v>
      </c>
      <c r="DS58" s="11"/>
      <c r="DT58" s="9">
        <v>14.4</v>
      </c>
      <c r="DU58" s="9">
        <v>2.31</v>
      </c>
      <c r="DV58" s="8">
        <v>-31.3</v>
      </c>
      <c r="DW58" s="14">
        <v>0</v>
      </c>
      <c r="DX58" s="11"/>
      <c r="DY58" s="8">
        <v>68.2</v>
      </c>
      <c r="DZ58" s="11"/>
      <c r="EA58" s="11"/>
      <c r="EB58" s="8">
        <v>49.4</v>
      </c>
      <c r="EC58" s="8">
        <v>66.2</v>
      </c>
      <c r="ED58" s="8">
        <v>66.400000000000006</v>
      </c>
      <c r="EE58" s="11"/>
      <c r="EF58" s="11"/>
      <c r="EG58" s="11"/>
      <c r="EH58" s="9">
        <v>4.3499999999999996</v>
      </c>
      <c r="EI58" s="8">
        <v>27</v>
      </c>
      <c r="EJ58" s="8">
        <v>44.1</v>
      </c>
      <c r="EK58" s="8">
        <v>70.3</v>
      </c>
      <c r="EL58" s="10">
        <v>0.42199999999999999</v>
      </c>
      <c r="EM58" s="9">
        <v>6.36</v>
      </c>
      <c r="EN58" s="9">
        <v>1.01</v>
      </c>
      <c r="EO58" s="9">
        <v>1.2</v>
      </c>
      <c r="EP58" s="9">
        <v>6.51</v>
      </c>
      <c r="EQ58" s="9">
        <v>4.07</v>
      </c>
      <c r="ER58" s="11">
        <v>1</v>
      </c>
      <c r="ES58" s="9">
        <v>1.37</v>
      </c>
      <c r="ET58" s="12" t="s">
        <v>542</v>
      </c>
      <c r="EU58" s="9">
        <v>-5.71</v>
      </c>
      <c r="EV58" s="9">
        <v>-9.36</v>
      </c>
      <c r="EW58" s="8">
        <v>-19.100000000000001</v>
      </c>
      <c r="EX58" s="8">
        <v>-28.6</v>
      </c>
      <c r="EY58" s="8">
        <v>-25.6</v>
      </c>
      <c r="EZ58" s="8">
        <v>-12.1</v>
      </c>
      <c r="FA58" s="8">
        <v>-24.5</v>
      </c>
      <c r="FB58" s="8">
        <v>-71.400000000000006</v>
      </c>
      <c r="FC58" s="8">
        <v>-100.9</v>
      </c>
      <c r="FD58" s="8">
        <v>-55.2</v>
      </c>
      <c r="FE58" s="9">
        <v>-5.69</v>
      </c>
      <c r="FF58" s="9">
        <v>-9.52</v>
      </c>
      <c r="FG58" s="8">
        <v>-17.899999999999999</v>
      </c>
      <c r="FH58" s="8">
        <v>-26.6</v>
      </c>
      <c r="FI58" s="8">
        <v>-25.2</v>
      </c>
      <c r="FJ58" s="9">
        <v>-7.65</v>
      </c>
      <c r="FK58" s="8">
        <v>-32.700000000000003</v>
      </c>
      <c r="FL58" s="8">
        <v>-63.8</v>
      </c>
      <c r="FM58" s="8">
        <v>-96.1</v>
      </c>
      <c r="FN58" s="8">
        <v>-57.1</v>
      </c>
      <c r="FO58" s="3"/>
      <c r="FP58" s="3"/>
      <c r="FQ58" s="9">
        <v>1.37</v>
      </c>
      <c r="FR58" s="12" t="s">
        <v>543</v>
      </c>
    </row>
    <row r="59" spans="1:174" x14ac:dyDescent="0.15">
      <c r="A59" s="4" t="s">
        <v>544</v>
      </c>
      <c r="B59" s="4" t="s">
        <v>545</v>
      </c>
      <c r="C59" s="3" t="s">
        <v>206</v>
      </c>
      <c r="D59" s="3" t="s">
        <v>207</v>
      </c>
      <c r="E59" s="3" t="s">
        <v>208</v>
      </c>
      <c r="F59" s="8">
        <v>1315.7</v>
      </c>
      <c r="G59" s="9">
        <v>58.45</v>
      </c>
      <c r="H59" s="10">
        <v>4.4999999999999998E-2</v>
      </c>
      <c r="I59" s="10">
        <v>4.3999999999999997E-2</v>
      </c>
      <c r="J59" s="10">
        <v>8.8999999999999996E-2</v>
      </c>
      <c r="K59" s="10">
        <v>0.94599999999999995</v>
      </c>
      <c r="L59" s="10">
        <v>0.93</v>
      </c>
      <c r="M59" s="9">
        <v>3.15</v>
      </c>
      <c r="N59" s="8">
        <v>103.6</v>
      </c>
      <c r="O59" s="9">
        <v>1.93</v>
      </c>
      <c r="P59" s="11"/>
      <c r="Q59" s="11"/>
      <c r="R59" s="11"/>
      <c r="S59" s="10">
        <v>-0.88800000000000001</v>
      </c>
      <c r="T59" s="11"/>
      <c r="U59" s="11"/>
      <c r="V59" s="11"/>
      <c r="W59" s="8">
        <v>29.6</v>
      </c>
      <c r="X59" s="11"/>
      <c r="Y59" s="11"/>
      <c r="Z59" s="11"/>
      <c r="AA59" s="8">
        <v>-12.9</v>
      </c>
      <c r="AB59" s="11"/>
      <c r="AC59" s="11"/>
      <c r="AD59" s="11"/>
      <c r="AE59" s="8">
        <v>29.4</v>
      </c>
      <c r="AF59" s="11"/>
      <c r="AG59" s="11"/>
      <c r="AH59" s="11"/>
      <c r="AI59" s="9">
        <v>1.85</v>
      </c>
      <c r="AJ59" s="10">
        <v>0.752</v>
      </c>
      <c r="AK59" s="3" t="s">
        <v>209</v>
      </c>
      <c r="AL59" s="12" t="s">
        <v>546</v>
      </c>
      <c r="AM59" s="3" t="s">
        <v>211</v>
      </c>
      <c r="AN59" s="13">
        <v>1997</v>
      </c>
      <c r="AO59" s="8">
        <v>1229.9000000000001</v>
      </c>
      <c r="AP59" s="8">
        <v>10.8</v>
      </c>
      <c r="AQ59" s="8">
        <v>-105.9</v>
      </c>
      <c r="AR59" s="8">
        <v>-106.2</v>
      </c>
      <c r="AS59" s="8">
        <v>-111.5</v>
      </c>
      <c r="AT59" s="8">
        <v>74.3</v>
      </c>
      <c r="AU59" s="9">
        <v>1.53</v>
      </c>
      <c r="AV59" s="8">
        <v>103.6</v>
      </c>
      <c r="AW59" s="14">
        <v>0</v>
      </c>
      <c r="AX59" s="8">
        <v>73.5</v>
      </c>
      <c r="AY59" s="9">
        <v>1.49</v>
      </c>
      <c r="AZ59" s="11"/>
      <c r="BA59" s="8">
        <v>70.099999999999994</v>
      </c>
      <c r="BB59" s="11"/>
      <c r="BC59" s="8">
        <v>51.5</v>
      </c>
      <c r="BD59" s="8">
        <v>56.1</v>
      </c>
      <c r="BE59" s="8">
        <v>47.8</v>
      </c>
      <c r="BF59" s="8">
        <v>44.7</v>
      </c>
      <c r="BG59" s="8">
        <v>34.700000000000003</v>
      </c>
      <c r="BH59" s="8">
        <v>29.2</v>
      </c>
      <c r="BI59" s="11"/>
      <c r="BJ59" s="8">
        <v>-106.2</v>
      </c>
      <c r="BK59" s="11"/>
      <c r="BL59" s="10">
        <v>0.28999999999999998</v>
      </c>
      <c r="BM59" s="11"/>
      <c r="BN59" s="8">
        <v>-110.8</v>
      </c>
      <c r="BO59" s="10">
        <v>0.7</v>
      </c>
      <c r="BP59" s="11"/>
      <c r="BQ59" s="9">
        <v>-1.23</v>
      </c>
      <c r="BR59" s="9">
        <v>-1.23</v>
      </c>
      <c r="BS59" s="10">
        <v>-0.72699999999999998</v>
      </c>
      <c r="BT59" s="9">
        <v>-1.23</v>
      </c>
      <c r="BU59" s="9">
        <v>-1.23</v>
      </c>
      <c r="BV59" s="11"/>
      <c r="BW59" s="10">
        <v>0.83399999999999996</v>
      </c>
      <c r="BX59" s="9">
        <v>7.83</v>
      </c>
      <c r="BY59" s="9">
        <v>4.09</v>
      </c>
      <c r="BZ59" s="9">
        <v>2.72</v>
      </c>
      <c r="CA59" s="9">
        <v>1.18</v>
      </c>
      <c r="CB59" s="9">
        <v>3.21</v>
      </c>
      <c r="CC59" s="8">
        <v>24.1</v>
      </c>
      <c r="CD59" s="11"/>
      <c r="CE59" s="11"/>
      <c r="CF59" s="11"/>
      <c r="CG59" s="11"/>
      <c r="CH59" s="11"/>
      <c r="CI59" s="11"/>
      <c r="CJ59" s="8">
        <v>54.6</v>
      </c>
      <c r="CK59" s="11"/>
      <c r="CL59" s="11"/>
      <c r="CM59" s="11"/>
      <c r="CN59" s="10">
        <v>0.42699999999999999</v>
      </c>
      <c r="CO59" s="10">
        <v>0.42699999999999999</v>
      </c>
      <c r="CP59" s="9">
        <v>1.52</v>
      </c>
      <c r="CQ59" s="9">
        <v>-2.41</v>
      </c>
      <c r="CR59" s="11"/>
      <c r="CS59" s="11"/>
      <c r="CT59" s="11"/>
      <c r="CU59" s="8">
        <v>120.1</v>
      </c>
      <c r="CV59" s="11"/>
      <c r="CW59" s="11"/>
      <c r="CX59" s="8">
        <v>-11.5</v>
      </c>
      <c r="CY59" s="11"/>
      <c r="CZ59" s="11"/>
      <c r="DA59" s="8">
        <v>10.1</v>
      </c>
      <c r="DB59" s="9">
        <v>-7.77</v>
      </c>
      <c r="DC59" s="10">
        <v>-0.83399999999999996</v>
      </c>
      <c r="DD59" s="11"/>
      <c r="DE59" s="8">
        <v>155</v>
      </c>
      <c r="DF59" s="8">
        <v>73.5</v>
      </c>
      <c r="DG59" s="9">
        <v>12.7</v>
      </c>
      <c r="DH59" s="9">
        <v>1.5</v>
      </c>
      <c r="DI59" s="3" t="s">
        <v>212</v>
      </c>
      <c r="DJ59" s="8">
        <v>10.8</v>
      </c>
      <c r="DK59" s="8">
        <v>-105.9</v>
      </c>
      <c r="DL59" s="8">
        <v>-111.5</v>
      </c>
      <c r="DM59" s="8">
        <v>47.3</v>
      </c>
      <c r="DN59" s="8">
        <v>-91.9</v>
      </c>
      <c r="DO59" s="9">
        <v>25</v>
      </c>
      <c r="DP59" s="4" t="s">
        <v>547</v>
      </c>
      <c r="DQ59" s="8">
        <v>274.10000000000002</v>
      </c>
      <c r="DR59" s="3" t="s">
        <v>336</v>
      </c>
      <c r="DS59" s="11"/>
      <c r="DT59" s="9">
        <v>18.48</v>
      </c>
      <c r="DU59" s="8">
        <v>10.9</v>
      </c>
      <c r="DV59" s="8">
        <v>10.3</v>
      </c>
      <c r="DW59" s="14">
        <v>0</v>
      </c>
      <c r="DX59" s="11"/>
      <c r="DY59" s="8">
        <v>55.7</v>
      </c>
      <c r="DZ59" s="9">
        <v>3.21</v>
      </c>
      <c r="EA59" s="11"/>
      <c r="EB59" s="8">
        <v>45.4</v>
      </c>
      <c r="EC59" s="8">
        <v>16.899999999999999</v>
      </c>
      <c r="ED59" s="8">
        <v>80.5</v>
      </c>
      <c r="EE59" s="11"/>
      <c r="EF59" s="11"/>
      <c r="EG59" s="11"/>
      <c r="EH59" s="9">
        <v>2.85</v>
      </c>
      <c r="EI59" s="8">
        <v>155</v>
      </c>
      <c r="EJ59" s="8">
        <v>98.6</v>
      </c>
      <c r="EK59" s="8">
        <v>56.9</v>
      </c>
      <c r="EL59" s="8">
        <v>14</v>
      </c>
      <c r="EM59" s="9">
        <v>1.32</v>
      </c>
      <c r="EN59" s="11"/>
      <c r="EO59" s="9">
        <v>1.5</v>
      </c>
      <c r="EP59" s="9">
        <v>5.13</v>
      </c>
      <c r="EQ59" s="9">
        <v>9.32</v>
      </c>
      <c r="ER59" s="11">
        <v>1</v>
      </c>
      <c r="ES59" s="8">
        <v>10.8</v>
      </c>
      <c r="ET59" s="12" t="s">
        <v>548</v>
      </c>
      <c r="EU59" s="8">
        <v>-14.9</v>
      </c>
      <c r="EV59" s="8">
        <v>-29.2</v>
      </c>
      <c r="EW59" s="8">
        <v>-79.099999999999994</v>
      </c>
      <c r="EX59" s="8">
        <v>-94.6</v>
      </c>
      <c r="EY59" s="8">
        <v>-37.6</v>
      </c>
      <c r="EZ59" s="9">
        <v>9.19</v>
      </c>
      <c r="FA59" s="8">
        <v>-21.2</v>
      </c>
      <c r="FB59" s="8">
        <v>-28.7</v>
      </c>
      <c r="FC59" s="8">
        <v>-27.1</v>
      </c>
      <c r="FD59" s="8">
        <v>-46.1</v>
      </c>
      <c r="FE59" s="8">
        <v>-32.9</v>
      </c>
      <c r="FF59" s="8">
        <v>-26.9</v>
      </c>
      <c r="FG59" s="8">
        <v>-73.8</v>
      </c>
      <c r="FH59" s="8">
        <v>-90.1</v>
      </c>
      <c r="FI59" s="8">
        <v>-52.9</v>
      </c>
      <c r="FJ59" s="8">
        <v>10.5</v>
      </c>
      <c r="FK59" s="8">
        <v>-20.3</v>
      </c>
      <c r="FL59" s="8">
        <v>-28.1</v>
      </c>
      <c r="FM59" s="8">
        <v>-22.7</v>
      </c>
      <c r="FN59" s="8">
        <v>-46.7</v>
      </c>
      <c r="FO59" s="3"/>
      <c r="FP59" s="3"/>
      <c r="FQ59" s="8">
        <v>10.8</v>
      </c>
      <c r="FR59" s="12" t="s">
        <v>549</v>
      </c>
    </row>
    <row r="60" spans="1:174" x14ac:dyDescent="0.15">
      <c r="A60" s="4" t="s">
        <v>550</v>
      </c>
      <c r="B60" s="4" t="s">
        <v>551</v>
      </c>
      <c r="C60" s="3" t="s">
        <v>206</v>
      </c>
      <c r="D60" s="3" t="s">
        <v>207</v>
      </c>
      <c r="E60" s="3" t="s">
        <v>208</v>
      </c>
      <c r="F60" s="8">
        <v>1308.5</v>
      </c>
      <c r="G60" s="9">
        <v>34.090000000000003</v>
      </c>
      <c r="H60" s="11"/>
      <c r="I60" s="11"/>
      <c r="J60" s="11"/>
      <c r="K60" s="11"/>
      <c r="L60" s="11"/>
      <c r="M60" s="11"/>
      <c r="N60" s="8">
        <v>25.8</v>
      </c>
      <c r="O60" s="10">
        <v>0.123</v>
      </c>
      <c r="P60" s="11"/>
      <c r="Q60" s="11"/>
      <c r="R60" s="11"/>
      <c r="S60" s="9">
        <v>-2.2799999999999998</v>
      </c>
      <c r="T60" s="11"/>
      <c r="U60" s="11"/>
      <c r="V60" s="11"/>
      <c r="W60" s="11"/>
      <c r="X60" s="11"/>
      <c r="Y60" s="11"/>
      <c r="Z60" s="11"/>
      <c r="AA60" s="11"/>
      <c r="AB60" s="11"/>
      <c r="AC60" s="11"/>
      <c r="AD60" s="11"/>
      <c r="AE60" s="11"/>
      <c r="AF60" s="11"/>
      <c r="AG60" s="11"/>
      <c r="AH60" s="11"/>
      <c r="AI60" s="9">
        <v>4.71</v>
      </c>
      <c r="AJ60" s="10">
        <v>2.3E-2</v>
      </c>
      <c r="AK60" s="3" t="s">
        <v>209</v>
      </c>
      <c r="AL60" s="12" t="s">
        <v>552</v>
      </c>
      <c r="AM60" s="3" t="s">
        <v>211</v>
      </c>
      <c r="AN60" s="13">
        <v>2010</v>
      </c>
      <c r="AO60" s="8">
        <v>1180.8</v>
      </c>
      <c r="AP60" s="14">
        <v>0</v>
      </c>
      <c r="AQ60" s="8">
        <v>-33.799999999999997</v>
      </c>
      <c r="AR60" s="8">
        <v>-33.799999999999997</v>
      </c>
      <c r="AS60" s="8">
        <v>-33.799999999999997</v>
      </c>
      <c r="AT60" s="8">
        <v>127.8</v>
      </c>
      <c r="AU60" s="10">
        <v>0.16300000000000001</v>
      </c>
      <c r="AV60" s="8">
        <v>129.69999999999999</v>
      </c>
      <c r="AW60" s="14">
        <v>0</v>
      </c>
      <c r="AX60" s="8">
        <v>121.9</v>
      </c>
      <c r="AY60" s="10">
        <v>0.128</v>
      </c>
      <c r="AZ60" s="11"/>
      <c r="BA60" s="9">
        <v>9.7100000000000009</v>
      </c>
      <c r="BB60" s="11"/>
      <c r="BC60" s="8">
        <v>24.1</v>
      </c>
      <c r="BD60" s="8">
        <v>19.7</v>
      </c>
      <c r="BE60" s="8">
        <v>16.5</v>
      </c>
      <c r="BF60" s="8">
        <v>15.9</v>
      </c>
      <c r="BG60" s="8">
        <v>14.4</v>
      </c>
      <c r="BH60" s="9">
        <v>7.23</v>
      </c>
      <c r="BI60" s="11"/>
      <c r="BJ60" s="8">
        <v>-33.799999999999997</v>
      </c>
      <c r="BK60" s="11"/>
      <c r="BL60" s="10">
        <v>8.0000000000000002E-3</v>
      </c>
      <c r="BM60" s="11"/>
      <c r="BN60" s="8">
        <v>-33.799999999999997</v>
      </c>
      <c r="BO60" s="11"/>
      <c r="BP60" s="9">
        <v>2.29</v>
      </c>
      <c r="BQ60" s="9">
        <v>-1.67</v>
      </c>
      <c r="BR60" s="9">
        <v>-1.67</v>
      </c>
      <c r="BS60" s="10">
        <v>-0.97899999999999998</v>
      </c>
      <c r="BT60" s="9">
        <v>-1.67</v>
      </c>
      <c r="BU60" s="9">
        <v>-1.67</v>
      </c>
      <c r="BV60" s="11"/>
      <c r="BW60" s="11"/>
      <c r="BX60" s="11"/>
      <c r="BY60" s="11"/>
      <c r="BZ60" s="10">
        <v>0.309</v>
      </c>
      <c r="CA60" s="10">
        <v>0.14599999999999999</v>
      </c>
      <c r="CB60" s="11"/>
      <c r="CC60" s="9">
        <v>2.4300000000000002</v>
      </c>
      <c r="CD60" s="11"/>
      <c r="CE60" s="11"/>
      <c r="CF60" s="11"/>
      <c r="CG60" s="11"/>
      <c r="CH60" s="11"/>
      <c r="CI60" s="11"/>
      <c r="CJ60" s="11"/>
      <c r="CK60" s="11"/>
      <c r="CL60" s="11"/>
      <c r="CM60" s="11"/>
      <c r="CN60" s="10">
        <v>4.4999999999999998E-2</v>
      </c>
      <c r="CO60" s="10">
        <v>0.3</v>
      </c>
      <c r="CP60" s="10">
        <v>0.31</v>
      </c>
      <c r="CQ60" s="9">
        <v>-4.7300000000000004</v>
      </c>
      <c r="CR60" s="11"/>
      <c r="CS60" s="11"/>
      <c r="CT60" s="11"/>
      <c r="CU60" s="8">
        <v>96.3</v>
      </c>
      <c r="CV60" s="11"/>
      <c r="CW60" s="11"/>
      <c r="CX60" s="11"/>
      <c r="CY60" s="11"/>
      <c r="CZ60" s="11"/>
      <c r="DA60" s="10">
        <v>0.441</v>
      </c>
      <c r="DB60" s="11"/>
      <c r="DC60" s="11"/>
      <c r="DD60" s="11"/>
      <c r="DE60" s="8">
        <v>31</v>
      </c>
      <c r="DF60" s="8">
        <v>121.9</v>
      </c>
      <c r="DG60" s="9">
        <v>50.7</v>
      </c>
      <c r="DH60" s="10">
        <v>0.37</v>
      </c>
      <c r="DI60" s="3" t="s">
        <v>212</v>
      </c>
      <c r="DJ60" s="11"/>
      <c r="DK60" s="8">
        <v>-33.799999999999997</v>
      </c>
      <c r="DL60" s="8">
        <v>-33.799999999999997</v>
      </c>
      <c r="DM60" s="14">
        <v>0</v>
      </c>
      <c r="DN60" s="8">
        <v>-64</v>
      </c>
      <c r="DO60" s="9">
        <v>11.76</v>
      </c>
      <c r="DP60" s="4" t="s">
        <v>553</v>
      </c>
      <c r="DQ60" s="11"/>
      <c r="DR60" s="3" t="s">
        <v>258</v>
      </c>
      <c r="DS60" s="11"/>
      <c r="DT60" s="9">
        <v>55.01</v>
      </c>
      <c r="DU60" s="8">
        <v>24.3</v>
      </c>
      <c r="DV60" s="11"/>
      <c r="DW60" s="14">
        <v>0</v>
      </c>
      <c r="DX60" s="11"/>
      <c r="DY60" s="9">
        <v>8.07</v>
      </c>
      <c r="DZ60" s="11"/>
      <c r="EA60" s="8">
        <v>37.700000000000003</v>
      </c>
      <c r="EB60" s="8">
        <v>-31.5</v>
      </c>
      <c r="EC60" s="8">
        <v>12.7</v>
      </c>
      <c r="ED60" s="8">
        <v>45.1</v>
      </c>
      <c r="EE60" s="11"/>
      <c r="EF60" s="11"/>
      <c r="EG60" s="11"/>
      <c r="EH60" s="9">
        <v>1.1299999999999999</v>
      </c>
      <c r="EI60" s="8">
        <v>31</v>
      </c>
      <c r="EJ60" s="8">
        <v>128.80000000000001</v>
      </c>
      <c r="EK60" s="9">
        <v>8.41</v>
      </c>
      <c r="EL60" s="9">
        <v>1.99</v>
      </c>
      <c r="EM60" s="10">
        <v>0.32700000000000001</v>
      </c>
      <c r="EN60" s="11"/>
      <c r="EO60" s="10">
        <v>0.37</v>
      </c>
      <c r="EP60" s="9">
        <v>2</v>
      </c>
      <c r="EQ60" s="9">
        <v>7.01</v>
      </c>
      <c r="ER60" s="11"/>
      <c r="ES60" s="11"/>
      <c r="ET60" s="12"/>
      <c r="EU60" s="11"/>
      <c r="EV60" s="11"/>
      <c r="EW60" s="11"/>
      <c r="EX60" s="11"/>
      <c r="EY60" s="11"/>
      <c r="EZ60" s="11"/>
      <c r="FA60" s="11"/>
      <c r="FB60" s="11"/>
      <c r="FC60" s="9">
        <v>-9.6300000000000008</v>
      </c>
      <c r="FD60" s="8">
        <v>-18.3</v>
      </c>
      <c r="FE60" s="11"/>
      <c r="FF60" s="11"/>
      <c r="FG60" s="11"/>
      <c r="FH60" s="11"/>
      <c r="FI60" s="11"/>
      <c r="FJ60" s="11"/>
      <c r="FK60" s="11"/>
      <c r="FL60" s="11"/>
      <c r="FM60" s="9">
        <v>-9.6300000000000008</v>
      </c>
      <c r="FN60" s="8">
        <v>-18.3</v>
      </c>
      <c r="FO60" s="3"/>
      <c r="FP60" s="3"/>
      <c r="FQ60" s="11"/>
      <c r="FR60" s="12"/>
    </row>
    <row r="61" spans="1:174" x14ac:dyDescent="0.15">
      <c r="A61" s="4" t="s">
        <v>554</v>
      </c>
      <c r="B61" s="4" t="s">
        <v>555</v>
      </c>
      <c r="C61" s="3" t="s">
        <v>206</v>
      </c>
      <c r="D61" s="3" t="s">
        <v>207</v>
      </c>
      <c r="E61" s="3" t="s">
        <v>208</v>
      </c>
      <c r="F61" s="8">
        <v>1241.5</v>
      </c>
      <c r="G61" s="9">
        <v>56.45</v>
      </c>
      <c r="H61" s="10">
        <v>1E-3</v>
      </c>
      <c r="I61" s="14">
        <v>0</v>
      </c>
      <c r="J61" s="10">
        <v>2.5999999999999999E-2</v>
      </c>
      <c r="K61" s="10">
        <v>0.14899999999999999</v>
      </c>
      <c r="L61" s="10">
        <v>0.11</v>
      </c>
      <c r="M61" s="9">
        <v>1.39</v>
      </c>
      <c r="N61" s="8">
        <v>106.9</v>
      </c>
      <c r="O61" s="9">
        <v>1.89</v>
      </c>
      <c r="P61" s="11"/>
      <c r="Q61" s="11"/>
      <c r="R61" s="11"/>
      <c r="S61" s="10">
        <v>-0.97499999999999998</v>
      </c>
      <c r="T61" s="11"/>
      <c r="U61" s="11"/>
      <c r="V61" s="11"/>
      <c r="W61" s="11"/>
      <c r="X61" s="11"/>
      <c r="Y61" s="11"/>
      <c r="Z61" s="11"/>
      <c r="AA61" s="8">
        <v>116.7</v>
      </c>
      <c r="AB61" s="11"/>
      <c r="AC61" s="11"/>
      <c r="AD61" s="11"/>
      <c r="AE61" s="8">
        <v>44.3</v>
      </c>
      <c r="AF61" s="11"/>
      <c r="AG61" s="11"/>
      <c r="AH61" s="9">
        <v>2.93</v>
      </c>
      <c r="AI61" s="9">
        <v>6.85</v>
      </c>
      <c r="AJ61" s="9">
        <v>1.57</v>
      </c>
      <c r="AK61" s="3" t="s">
        <v>209</v>
      </c>
      <c r="AL61" s="12" t="s">
        <v>556</v>
      </c>
      <c r="AM61" s="3" t="s">
        <v>211</v>
      </c>
      <c r="AN61" s="13">
        <v>1993</v>
      </c>
      <c r="AO61" s="8">
        <v>1237.7</v>
      </c>
      <c r="AP61" s="8">
        <v>102.8</v>
      </c>
      <c r="AQ61" s="8">
        <v>-63</v>
      </c>
      <c r="AR61" s="8">
        <v>-66.3</v>
      </c>
      <c r="AS61" s="8">
        <v>-83.3</v>
      </c>
      <c r="AT61" s="8">
        <v>35.700000000000003</v>
      </c>
      <c r="AU61" s="8">
        <v>14.5</v>
      </c>
      <c r="AV61" s="8">
        <v>158.69999999999999</v>
      </c>
      <c r="AW61" s="8">
        <v>120.2</v>
      </c>
      <c r="AX61" s="8">
        <v>-102.1</v>
      </c>
      <c r="AY61" s="9">
        <v>6.04</v>
      </c>
      <c r="AZ61" s="11"/>
      <c r="BA61" s="8">
        <v>30.5</v>
      </c>
      <c r="BB61" s="11"/>
      <c r="BC61" s="8">
        <v>138.80000000000001</v>
      </c>
      <c r="BD61" s="8">
        <v>138.1</v>
      </c>
      <c r="BE61" s="8">
        <v>132.1</v>
      </c>
      <c r="BF61" s="8">
        <v>140.80000000000001</v>
      </c>
      <c r="BG61" s="8">
        <v>147.5</v>
      </c>
      <c r="BH61" s="8">
        <v>152</v>
      </c>
      <c r="BI61" s="11"/>
      <c r="BJ61" s="8">
        <v>-66.3</v>
      </c>
      <c r="BK61" s="8">
        <v>-18.2</v>
      </c>
      <c r="BL61" s="10">
        <v>0.114</v>
      </c>
      <c r="BM61" s="11"/>
      <c r="BN61" s="8">
        <v>-83.6</v>
      </c>
      <c r="BO61" s="11"/>
      <c r="BP61" s="11"/>
      <c r="BQ61" s="10">
        <v>-0.79800000000000004</v>
      </c>
      <c r="BR61" s="10">
        <v>-0.79800000000000004</v>
      </c>
      <c r="BS61" s="10">
        <v>-0.498</v>
      </c>
      <c r="BT61" s="10">
        <v>-0.79800000000000004</v>
      </c>
      <c r="BU61" s="10">
        <v>-0.79800000000000004</v>
      </c>
      <c r="BV61" s="11"/>
      <c r="BW61" s="9">
        <v>3.31</v>
      </c>
      <c r="BX61" s="11"/>
      <c r="BY61" s="10">
        <v>0.10100000000000001</v>
      </c>
      <c r="BZ61" s="8">
        <v>38.6</v>
      </c>
      <c r="CA61" s="8">
        <v>24.1</v>
      </c>
      <c r="CB61" s="9">
        <v>3.61</v>
      </c>
      <c r="CC61" s="9">
        <v>2.5099999999999998</v>
      </c>
      <c r="CD61" s="11"/>
      <c r="CE61" s="9">
        <v>1.77</v>
      </c>
      <c r="CF61" s="8">
        <v>106.8</v>
      </c>
      <c r="CG61" s="10">
        <v>6.9000000000000006E-2</v>
      </c>
      <c r="CH61" s="11"/>
      <c r="CI61" s="11"/>
      <c r="CJ61" s="8">
        <v>115</v>
      </c>
      <c r="CK61" s="11"/>
      <c r="CL61" s="9">
        <v>2.81</v>
      </c>
      <c r="CM61" s="9">
        <v>5.59</v>
      </c>
      <c r="CN61" s="9">
        <v>5.47</v>
      </c>
      <c r="CO61" s="9">
        <v>5.35</v>
      </c>
      <c r="CP61" s="9">
        <v>5.21</v>
      </c>
      <c r="CQ61" s="8">
        <v>-51.7</v>
      </c>
      <c r="CR61" s="10">
        <v>-7.0000000000000001E-3</v>
      </c>
      <c r="CS61" s="11"/>
      <c r="CT61" s="11"/>
      <c r="CU61" s="8">
        <v>10.4</v>
      </c>
      <c r="CV61" s="11"/>
      <c r="CW61" s="9">
        <v>1.04</v>
      </c>
      <c r="CX61" s="10">
        <v>2.4E-2</v>
      </c>
      <c r="CY61" s="11"/>
      <c r="CZ61" s="11"/>
      <c r="DA61" s="10">
        <v>-0.64600000000000002</v>
      </c>
      <c r="DB61" s="11"/>
      <c r="DC61" s="9">
        <v>2.59</v>
      </c>
      <c r="DD61" s="8">
        <v>15.3</v>
      </c>
      <c r="DE61" s="8">
        <v>306</v>
      </c>
      <c r="DF61" s="8">
        <v>-102.1</v>
      </c>
      <c r="DG61" s="9">
        <v>11.61</v>
      </c>
      <c r="DH61" s="9">
        <v>5.9</v>
      </c>
      <c r="DI61" s="3" t="s">
        <v>212</v>
      </c>
      <c r="DJ61" s="8">
        <v>102.8</v>
      </c>
      <c r="DK61" s="8">
        <v>-63</v>
      </c>
      <c r="DL61" s="8">
        <v>-83.3</v>
      </c>
      <c r="DM61" s="8">
        <v>92.8</v>
      </c>
      <c r="DN61" s="8">
        <v>-108.7</v>
      </c>
      <c r="DO61" s="9">
        <v>11.76</v>
      </c>
      <c r="DP61" s="4" t="s">
        <v>557</v>
      </c>
      <c r="DQ61" s="8">
        <v>35.1</v>
      </c>
      <c r="DR61" s="3" t="s">
        <v>336</v>
      </c>
      <c r="DS61" s="11"/>
      <c r="DT61" s="9">
        <v>12.5</v>
      </c>
      <c r="DU61" s="9">
        <v>4.13</v>
      </c>
      <c r="DV61" s="8">
        <v>-35.700000000000003</v>
      </c>
      <c r="DW61" s="8">
        <v>111.7</v>
      </c>
      <c r="DX61" s="10">
        <v>0.33700000000000002</v>
      </c>
      <c r="DY61" s="8">
        <v>65.099999999999994</v>
      </c>
      <c r="DZ61" s="9">
        <v>3.61</v>
      </c>
      <c r="EA61" s="11"/>
      <c r="EB61" s="8">
        <v>-43.5</v>
      </c>
      <c r="EC61" s="8">
        <v>11.6</v>
      </c>
      <c r="ED61" s="8">
        <v>90.2</v>
      </c>
      <c r="EE61" s="11"/>
      <c r="EF61" s="8">
        <v>132.1</v>
      </c>
      <c r="EG61" s="8">
        <v>38.700000000000003</v>
      </c>
      <c r="EH61" s="8">
        <v>26.7</v>
      </c>
      <c r="EI61" s="8">
        <v>306</v>
      </c>
      <c r="EJ61" s="8">
        <v>132.1</v>
      </c>
      <c r="EK61" s="8">
        <v>166.6</v>
      </c>
      <c r="EL61" s="9">
        <v>1.89</v>
      </c>
      <c r="EM61" s="8">
        <v>36.200000000000003</v>
      </c>
      <c r="EN61" s="8">
        <v>11.4</v>
      </c>
      <c r="EO61" s="9">
        <v>5.9</v>
      </c>
      <c r="EP61" s="8">
        <v>19.600000000000001</v>
      </c>
      <c r="EQ61" s="9">
        <v>4.47</v>
      </c>
      <c r="ER61" s="11">
        <v>1</v>
      </c>
      <c r="ES61" s="8">
        <v>102.8</v>
      </c>
      <c r="ET61" s="12" t="s">
        <v>558</v>
      </c>
      <c r="EU61" s="11"/>
      <c r="EV61" s="11"/>
      <c r="EW61" s="11"/>
      <c r="EX61" s="11"/>
      <c r="EY61" s="8">
        <v>-43</v>
      </c>
      <c r="EZ61" s="8">
        <v>-47.7</v>
      </c>
      <c r="FA61" s="8">
        <v>-49.4</v>
      </c>
      <c r="FB61" s="8">
        <v>-80.900000000000006</v>
      </c>
      <c r="FC61" s="8">
        <v>-92.7</v>
      </c>
      <c r="FD61" s="8">
        <v>-119.7</v>
      </c>
      <c r="FE61" s="11"/>
      <c r="FF61" s="11"/>
      <c r="FG61" s="11"/>
      <c r="FH61" s="11"/>
      <c r="FI61" s="8">
        <v>-45.6</v>
      </c>
      <c r="FJ61" s="8">
        <v>-49.1</v>
      </c>
      <c r="FK61" s="8">
        <v>-50.1</v>
      </c>
      <c r="FL61" s="8">
        <v>-79.2</v>
      </c>
      <c r="FM61" s="8">
        <v>-91.3</v>
      </c>
      <c r="FN61" s="8">
        <v>-130.9</v>
      </c>
      <c r="FO61" s="3"/>
      <c r="FP61" s="3"/>
      <c r="FQ61" s="8">
        <v>102.8</v>
      </c>
      <c r="FR61" s="12" t="s">
        <v>559</v>
      </c>
    </row>
    <row r="62" spans="1:174" x14ac:dyDescent="0.15">
      <c r="A62" s="4" t="s">
        <v>560</v>
      </c>
      <c r="B62" s="4" t="s">
        <v>561</v>
      </c>
      <c r="C62" s="3" t="s">
        <v>206</v>
      </c>
      <c r="D62" s="3" t="s">
        <v>207</v>
      </c>
      <c r="E62" s="3" t="s">
        <v>208</v>
      </c>
      <c r="F62" s="8">
        <v>1237.5999999999999</v>
      </c>
      <c r="G62" s="9">
        <v>79.73</v>
      </c>
      <c r="H62" s="10">
        <v>2.5000000000000001E-2</v>
      </c>
      <c r="I62" s="10">
        <v>3.6999999999999998E-2</v>
      </c>
      <c r="J62" s="10">
        <v>1E-3</v>
      </c>
      <c r="K62" s="10">
        <v>0.68200000000000005</v>
      </c>
      <c r="L62" s="10">
        <v>0.94699999999999995</v>
      </c>
      <c r="M62" s="10">
        <v>0.27800000000000002</v>
      </c>
      <c r="N62" s="8">
        <v>25.7</v>
      </c>
      <c r="O62" s="10">
        <v>0.249</v>
      </c>
      <c r="P62" s="11"/>
      <c r="Q62" s="8">
        <v>21</v>
      </c>
      <c r="R62" s="11"/>
      <c r="S62" s="9">
        <v>-4.49</v>
      </c>
      <c r="T62" s="11"/>
      <c r="U62" s="11"/>
      <c r="V62" s="11"/>
      <c r="W62" s="11"/>
      <c r="X62" s="11"/>
      <c r="Y62" s="11"/>
      <c r="Z62" s="11"/>
      <c r="AA62" s="11"/>
      <c r="AB62" s="11"/>
      <c r="AC62" s="11"/>
      <c r="AD62" s="11"/>
      <c r="AE62" s="11"/>
      <c r="AF62" s="11"/>
      <c r="AG62" s="11"/>
      <c r="AH62" s="11"/>
      <c r="AI62" s="9">
        <v>5.94</v>
      </c>
      <c r="AJ62" s="9">
        <v>3.79</v>
      </c>
      <c r="AK62" s="3" t="s">
        <v>209</v>
      </c>
      <c r="AL62" s="12" t="s">
        <v>562</v>
      </c>
      <c r="AM62" s="3" t="s">
        <v>211</v>
      </c>
      <c r="AN62" s="13">
        <v>2004</v>
      </c>
      <c r="AO62" s="8">
        <v>1166</v>
      </c>
      <c r="AP62" s="14">
        <v>0</v>
      </c>
      <c r="AQ62" s="8">
        <v>-78.599999999999994</v>
      </c>
      <c r="AR62" s="8">
        <v>-78.900000000000006</v>
      </c>
      <c r="AS62" s="8">
        <v>-135.6</v>
      </c>
      <c r="AT62" s="8">
        <v>29.2</v>
      </c>
      <c r="AU62" s="9">
        <v>1.85</v>
      </c>
      <c r="AV62" s="8">
        <v>103.4</v>
      </c>
      <c r="AW62" s="8">
        <v>28.1</v>
      </c>
      <c r="AX62" s="8">
        <v>59.4</v>
      </c>
      <c r="AY62" s="9">
        <v>2.06</v>
      </c>
      <c r="AZ62" s="11"/>
      <c r="BA62" s="8">
        <v>31.1</v>
      </c>
      <c r="BB62" s="11"/>
      <c r="BC62" s="8">
        <v>51.4</v>
      </c>
      <c r="BD62" s="8">
        <v>55.3</v>
      </c>
      <c r="BE62" s="8">
        <v>47.2</v>
      </c>
      <c r="BF62" s="8">
        <v>45</v>
      </c>
      <c r="BG62" s="8">
        <v>45.7</v>
      </c>
      <c r="BH62" s="8">
        <v>40.9</v>
      </c>
      <c r="BI62" s="11"/>
      <c r="BJ62" s="8">
        <v>-78.900000000000006</v>
      </c>
      <c r="BK62" s="9">
        <v>-4.16</v>
      </c>
      <c r="BL62" s="10">
        <v>0.26</v>
      </c>
      <c r="BM62" s="11"/>
      <c r="BN62" s="8">
        <v>-135.6</v>
      </c>
      <c r="BO62" s="11"/>
      <c r="BP62" s="11"/>
      <c r="BQ62" s="9">
        <v>-6.04</v>
      </c>
      <c r="BR62" s="9">
        <v>-6.04</v>
      </c>
      <c r="BS62" s="9">
        <v>-2.31</v>
      </c>
      <c r="BT62" s="9">
        <v>-6.04</v>
      </c>
      <c r="BU62" s="9">
        <v>-6.04</v>
      </c>
      <c r="BV62" s="11"/>
      <c r="BW62" s="11"/>
      <c r="BX62" s="11"/>
      <c r="BY62" s="11"/>
      <c r="BZ62" s="9">
        <v>3.16</v>
      </c>
      <c r="CA62" s="9">
        <v>1.32</v>
      </c>
      <c r="CB62" s="11"/>
      <c r="CC62" s="9">
        <v>4.6900000000000004</v>
      </c>
      <c r="CD62" s="11"/>
      <c r="CE62" s="10">
        <v>0.63700000000000001</v>
      </c>
      <c r="CF62" s="8">
        <v>22.7</v>
      </c>
      <c r="CG62" s="11"/>
      <c r="CH62" s="11"/>
      <c r="CI62" s="11"/>
      <c r="CJ62" s="11"/>
      <c r="CK62" s="11"/>
      <c r="CL62" s="11"/>
      <c r="CM62" s="11"/>
      <c r="CN62" s="10">
        <v>0.629</v>
      </c>
      <c r="CO62" s="9">
        <v>1.06</v>
      </c>
      <c r="CP62" s="10">
        <v>0.96199999999999997</v>
      </c>
      <c r="CQ62" s="9">
        <v>-7.81</v>
      </c>
      <c r="CR62" s="11"/>
      <c r="CS62" s="11"/>
      <c r="CT62" s="11"/>
      <c r="CU62" s="9">
        <v>1.4</v>
      </c>
      <c r="CV62" s="9">
        <v>-5.87</v>
      </c>
      <c r="CW62" s="11"/>
      <c r="CX62" s="8">
        <v>-16.2</v>
      </c>
      <c r="CY62" s="11"/>
      <c r="CZ62" s="11"/>
      <c r="DA62" s="9">
        <v>4.5999999999999996</v>
      </c>
      <c r="DB62" s="11"/>
      <c r="DC62" s="11"/>
      <c r="DD62" s="8">
        <v>15.6</v>
      </c>
      <c r="DE62" s="8">
        <v>106</v>
      </c>
      <c r="DF62" s="8">
        <v>59.4</v>
      </c>
      <c r="DG62" s="9">
        <v>48.18</v>
      </c>
      <c r="DH62" s="10">
        <v>0.74099999999999999</v>
      </c>
      <c r="DI62" s="3" t="s">
        <v>212</v>
      </c>
      <c r="DJ62" s="11"/>
      <c r="DK62" s="8">
        <v>-78.599999999999994</v>
      </c>
      <c r="DL62" s="8">
        <v>-135.6</v>
      </c>
      <c r="DM62" s="8">
        <v>14</v>
      </c>
      <c r="DN62" s="8">
        <v>453.4</v>
      </c>
      <c r="DO62" s="9">
        <v>11.76</v>
      </c>
      <c r="DP62" s="4" t="s">
        <v>563</v>
      </c>
      <c r="DQ62" s="11"/>
      <c r="DR62" s="3" t="s">
        <v>222</v>
      </c>
      <c r="DS62" s="11"/>
      <c r="DT62" s="9">
        <v>56</v>
      </c>
      <c r="DU62" s="8">
        <v>29.5</v>
      </c>
      <c r="DV62" s="11"/>
      <c r="DW62" s="8">
        <v>11.5</v>
      </c>
      <c r="DX62" s="11"/>
      <c r="DY62" s="8">
        <v>111.5</v>
      </c>
      <c r="DZ62" s="11"/>
      <c r="EA62" s="11"/>
      <c r="EB62" s="8">
        <v>149.80000000000001</v>
      </c>
      <c r="EC62" s="8">
        <v>19.2</v>
      </c>
      <c r="ED62" s="8">
        <v>86.5</v>
      </c>
      <c r="EE62" s="8">
        <v>181.2</v>
      </c>
      <c r="EF62" s="11"/>
      <c r="EG62" s="8">
        <v>21.2</v>
      </c>
      <c r="EH62" s="10">
        <v>0.246</v>
      </c>
      <c r="EI62" s="8">
        <v>106</v>
      </c>
      <c r="EJ62" s="8">
        <v>101.2</v>
      </c>
      <c r="EK62" s="8">
        <v>173.3</v>
      </c>
      <c r="EL62" s="9">
        <v>3.23</v>
      </c>
      <c r="EM62" s="9">
        <v>6.68</v>
      </c>
      <c r="EN62" s="9">
        <v>2.15</v>
      </c>
      <c r="EO62" s="10">
        <v>0.74099999999999999</v>
      </c>
      <c r="EP62" s="9">
        <v>2.98</v>
      </c>
      <c r="EQ62" s="9">
        <v>23.59</v>
      </c>
      <c r="ER62" s="11">
        <v>3</v>
      </c>
      <c r="ES62" s="11"/>
      <c r="ET62" s="12"/>
      <c r="EU62" s="11"/>
      <c r="EV62" s="11"/>
      <c r="EW62" s="11"/>
      <c r="EX62" s="11"/>
      <c r="EY62" s="11"/>
      <c r="EZ62" s="8">
        <v>-14.8</v>
      </c>
      <c r="FA62" s="8">
        <v>-17.600000000000001</v>
      </c>
      <c r="FB62" s="8">
        <v>-10.8</v>
      </c>
      <c r="FC62" s="8">
        <v>-35.9</v>
      </c>
      <c r="FD62" s="8">
        <v>-50.1</v>
      </c>
      <c r="FE62" s="11"/>
      <c r="FF62" s="11"/>
      <c r="FG62" s="11"/>
      <c r="FH62" s="11"/>
      <c r="FI62" s="11"/>
      <c r="FJ62" s="8">
        <v>-14.8</v>
      </c>
      <c r="FK62" s="8">
        <v>-16</v>
      </c>
      <c r="FL62" s="8">
        <v>-11.2</v>
      </c>
      <c r="FM62" s="8">
        <v>-36.799999999999997</v>
      </c>
      <c r="FN62" s="8">
        <v>-51.9</v>
      </c>
      <c r="FO62" s="3"/>
      <c r="FP62" s="3"/>
      <c r="FQ62" s="11"/>
      <c r="FR62" s="12"/>
    </row>
    <row r="63" spans="1:174" x14ac:dyDescent="0.15">
      <c r="A63" s="4" t="s">
        <v>564</v>
      </c>
      <c r="B63" s="4" t="s">
        <v>565</v>
      </c>
      <c r="C63" s="3" t="s">
        <v>206</v>
      </c>
      <c r="D63" s="3" t="s">
        <v>207</v>
      </c>
      <c r="E63" s="3" t="s">
        <v>208</v>
      </c>
      <c r="F63" s="8">
        <v>1225.8</v>
      </c>
      <c r="G63" s="9">
        <v>70.89</v>
      </c>
      <c r="H63" s="10">
        <v>5.0000000000000001E-3</v>
      </c>
      <c r="I63" s="10">
        <v>2E-3</v>
      </c>
      <c r="J63" s="11"/>
      <c r="K63" s="10">
        <v>-0.33700000000000002</v>
      </c>
      <c r="L63" s="10">
        <v>-0.25</v>
      </c>
      <c r="M63" s="11"/>
      <c r="N63" s="8">
        <v>32.6</v>
      </c>
      <c r="O63" s="10">
        <v>0.27</v>
      </c>
      <c r="P63" s="11"/>
      <c r="Q63" s="11"/>
      <c r="R63" s="11"/>
      <c r="S63" s="9">
        <v>-1.07</v>
      </c>
      <c r="T63" s="11"/>
      <c r="U63" s="11"/>
      <c r="V63" s="11"/>
      <c r="W63" s="11"/>
      <c r="X63" s="11"/>
      <c r="Y63" s="11"/>
      <c r="Z63" s="11"/>
      <c r="AA63" s="11"/>
      <c r="AB63" s="11"/>
      <c r="AC63" s="11"/>
      <c r="AD63" s="11"/>
      <c r="AE63" s="8">
        <v>-43.5</v>
      </c>
      <c r="AF63" s="11"/>
      <c r="AG63" s="11"/>
      <c r="AH63" s="9">
        <v>14.01</v>
      </c>
      <c r="AI63" s="9">
        <v>1.02</v>
      </c>
      <c r="AJ63" s="10">
        <v>8.5000000000000006E-2</v>
      </c>
      <c r="AK63" s="3" t="s">
        <v>209</v>
      </c>
      <c r="AL63" s="12" t="s">
        <v>566</v>
      </c>
      <c r="AM63" s="3" t="s">
        <v>211</v>
      </c>
      <c r="AN63" s="13">
        <v>2003</v>
      </c>
      <c r="AO63" s="8">
        <v>1049.3</v>
      </c>
      <c r="AP63" s="8">
        <v>14.6</v>
      </c>
      <c r="AQ63" s="8">
        <v>-49.3</v>
      </c>
      <c r="AR63" s="8">
        <v>-50.5</v>
      </c>
      <c r="AS63" s="8">
        <v>-51.3</v>
      </c>
      <c r="AT63" s="8">
        <v>176.5</v>
      </c>
      <c r="AU63" s="9">
        <v>3.09</v>
      </c>
      <c r="AV63" s="8">
        <v>186.3</v>
      </c>
      <c r="AW63" s="14">
        <v>0</v>
      </c>
      <c r="AX63" s="8">
        <v>156.30000000000001</v>
      </c>
      <c r="AY63" s="10">
        <v>0.51400000000000001</v>
      </c>
      <c r="AZ63" s="11"/>
      <c r="BA63" s="8">
        <v>14.2</v>
      </c>
      <c r="BB63" s="11"/>
      <c r="BC63" s="8">
        <v>50.9</v>
      </c>
      <c r="BD63" s="8">
        <v>46.5</v>
      </c>
      <c r="BE63" s="8">
        <v>42.8</v>
      </c>
      <c r="BF63" s="8">
        <v>39</v>
      </c>
      <c r="BG63" s="8">
        <v>36.1</v>
      </c>
      <c r="BH63" s="8">
        <v>35.5</v>
      </c>
      <c r="BI63" s="11"/>
      <c r="BJ63" s="8">
        <v>-50.5</v>
      </c>
      <c r="BK63" s="10">
        <v>-0.92200000000000004</v>
      </c>
      <c r="BL63" s="10">
        <v>8.3000000000000004E-2</v>
      </c>
      <c r="BM63" s="11"/>
      <c r="BN63" s="8">
        <v>-51.3</v>
      </c>
      <c r="BO63" s="11"/>
      <c r="BP63" s="11"/>
      <c r="BQ63" s="9">
        <v>-1.63</v>
      </c>
      <c r="BR63" s="9">
        <v>-1.63</v>
      </c>
      <c r="BS63" s="10">
        <v>-0.91700000000000004</v>
      </c>
      <c r="BT63" s="9">
        <v>-1.63</v>
      </c>
      <c r="BU63" s="9">
        <v>-1.63</v>
      </c>
      <c r="BV63" s="11"/>
      <c r="BW63" s="9">
        <v>3.37</v>
      </c>
      <c r="BX63" s="11"/>
      <c r="BY63" s="11"/>
      <c r="BZ63" s="8">
        <v>22.4</v>
      </c>
      <c r="CA63" s="8">
        <v>19.3</v>
      </c>
      <c r="CB63" s="11"/>
      <c r="CC63" s="10">
        <v>0.72399999999999998</v>
      </c>
      <c r="CD63" s="11"/>
      <c r="CE63" s="10">
        <v>0.51900000000000002</v>
      </c>
      <c r="CF63" s="11"/>
      <c r="CG63" s="11"/>
      <c r="CH63" s="11"/>
      <c r="CI63" s="11"/>
      <c r="CJ63" s="8">
        <v>-74.400000000000006</v>
      </c>
      <c r="CK63" s="11"/>
      <c r="CL63" s="11"/>
      <c r="CM63" s="9">
        <v>2.95</v>
      </c>
      <c r="CN63" s="9">
        <v>3.94</v>
      </c>
      <c r="CO63" s="9">
        <v>3.94</v>
      </c>
      <c r="CP63" s="9">
        <v>4.1100000000000003</v>
      </c>
      <c r="CQ63" s="9">
        <v>1.08</v>
      </c>
      <c r="CR63" s="11"/>
      <c r="CS63" s="11"/>
      <c r="CT63" s="11"/>
      <c r="CU63" s="8">
        <v>133.4</v>
      </c>
      <c r="CV63" s="8">
        <v>-16.3</v>
      </c>
      <c r="CW63" s="11"/>
      <c r="CX63" s="11"/>
      <c r="CY63" s="11"/>
      <c r="CZ63" s="11"/>
      <c r="DA63" s="10">
        <v>-0.161</v>
      </c>
      <c r="DB63" s="11"/>
      <c r="DC63" s="10">
        <v>0.249</v>
      </c>
      <c r="DD63" s="11"/>
      <c r="DE63" s="8">
        <v>83</v>
      </c>
      <c r="DF63" s="8">
        <v>156.30000000000001</v>
      </c>
      <c r="DG63" s="9">
        <v>37.549999999999997</v>
      </c>
      <c r="DH63" s="9">
        <v>3.3</v>
      </c>
      <c r="DI63" s="3" t="s">
        <v>212</v>
      </c>
      <c r="DJ63" s="8">
        <v>14.6</v>
      </c>
      <c r="DK63" s="8">
        <v>-49.3</v>
      </c>
      <c r="DL63" s="8">
        <v>-51.3</v>
      </c>
      <c r="DM63" s="8">
        <v>36.200000000000003</v>
      </c>
      <c r="DN63" s="11"/>
      <c r="DO63" s="9">
        <v>23.08</v>
      </c>
      <c r="DP63" s="4" t="s">
        <v>567</v>
      </c>
      <c r="DQ63" s="8">
        <v>67.2</v>
      </c>
      <c r="DR63" s="3" t="s">
        <v>568</v>
      </c>
      <c r="DS63" s="11"/>
      <c r="DT63" s="9">
        <v>48.5</v>
      </c>
      <c r="DU63" s="8">
        <v>23.6</v>
      </c>
      <c r="DV63" s="9">
        <v>-5.96</v>
      </c>
      <c r="DW63" s="8">
        <v>16.899999999999999</v>
      </c>
      <c r="DX63" s="11"/>
      <c r="DY63" s="8">
        <v>113.2</v>
      </c>
      <c r="DZ63" s="11"/>
      <c r="EA63" s="11"/>
      <c r="EB63" s="8">
        <v>57.8</v>
      </c>
      <c r="EC63" s="9">
        <v>6.1</v>
      </c>
      <c r="ED63" s="8">
        <v>63.2</v>
      </c>
      <c r="EE63" s="11"/>
      <c r="EF63" s="11"/>
      <c r="EG63" s="11"/>
      <c r="EH63" s="8">
        <v>19.5</v>
      </c>
      <c r="EI63" s="8">
        <v>83</v>
      </c>
      <c r="EJ63" s="8">
        <v>182.3</v>
      </c>
      <c r="EK63" s="8">
        <v>119</v>
      </c>
      <c r="EL63" s="10">
        <v>0.88500000000000001</v>
      </c>
      <c r="EM63" s="9">
        <v>6.93</v>
      </c>
      <c r="EN63" s="9">
        <v>2.5299999999999998</v>
      </c>
      <c r="EO63" s="9">
        <v>3.3</v>
      </c>
      <c r="EP63" s="9">
        <v>3.21</v>
      </c>
      <c r="EQ63" s="9">
        <v>9.57</v>
      </c>
      <c r="ER63" s="11">
        <v>3</v>
      </c>
      <c r="ES63" s="8">
        <v>14.6</v>
      </c>
      <c r="ET63" s="12" t="s">
        <v>569</v>
      </c>
      <c r="EU63" s="11"/>
      <c r="EV63" s="11"/>
      <c r="EW63" s="11"/>
      <c r="EX63" s="11"/>
      <c r="EY63" s="11"/>
      <c r="EZ63" s="11"/>
      <c r="FA63" s="11"/>
      <c r="FB63" s="8">
        <v>38.6</v>
      </c>
      <c r="FC63" s="8">
        <v>-28.9</v>
      </c>
      <c r="FD63" s="9">
        <v>6.95</v>
      </c>
      <c r="FE63" s="11"/>
      <c r="FF63" s="11"/>
      <c r="FG63" s="11"/>
      <c r="FH63" s="11"/>
      <c r="FI63" s="11"/>
      <c r="FJ63" s="11"/>
      <c r="FK63" s="11"/>
      <c r="FL63" s="8">
        <v>36.299999999999997</v>
      </c>
      <c r="FM63" s="8">
        <v>-32.6</v>
      </c>
      <c r="FN63" s="8">
        <v>-21.9</v>
      </c>
      <c r="FO63" s="3"/>
      <c r="FP63" s="3"/>
      <c r="FQ63" s="8">
        <v>14.6</v>
      </c>
      <c r="FR63" s="12" t="s">
        <v>570</v>
      </c>
    </row>
    <row r="64" spans="1:174" x14ac:dyDescent="0.15">
      <c r="A64" s="4" t="s">
        <v>571</v>
      </c>
      <c r="B64" s="4" t="s">
        <v>572</v>
      </c>
      <c r="C64" s="3" t="s">
        <v>206</v>
      </c>
      <c r="D64" s="3" t="s">
        <v>207</v>
      </c>
      <c r="E64" s="3" t="s">
        <v>208</v>
      </c>
      <c r="F64" s="8">
        <v>1194.2</v>
      </c>
      <c r="G64" s="9">
        <v>78.459999999999994</v>
      </c>
      <c r="H64" s="10">
        <v>1E-3</v>
      </c>
      <c r="I64" s="10">
        <v>6.0000000000000001E-3</v>
      </c>
      <c r="J64" s="10">
        <v>5.1999999999999998E-2</v>
      </c>
      <c r="K64" s="10">
        <v>0.314</v>
      </c>
      <c r="L64" s="10">
        <v>0.88600000000000001</v>
      </c>
      <c r="M64" s="9">
        <v>1.9</v>
      </c>
      <c r="N64" s="8">
        <v>117.5</v>
      </c>
      <c r="O64" s="9">
        <v>5.98</v>
      </c>
      <c r="P64" s="11"/>
      <c r="Q64" s="11"/>
      <c r="R64" s="11"/>
      <c r="S64" s="10">
        <v>-0.88100000000000001</v>
      </c>
      <c r="T64" s="11"/>
      <c r="U64" s="11"/>
      <c r="V64" s="11"/>
      <c r="W64" s="11"/>
      <c r="X64" s="11"/>
      <c r="Y64" s="11"/>
      <c r="Z64" s="11"/>
      <c r="AA64" s="11"/>
      <c r="AB64" s="11"/>
      <c r="AC64" s="11"/>
      <c r="AD64" s="11"/>
      <c r="AE64" s="11"/>
      <c r="AF64" s="11"/>
      <c r="AG64" s="11"/>
      <c r="AH64" s="11"/>
      <c r="AI64" s="10">
        <v>0.19900000000000001</v>
      </c>
      <c r="AJ64" s="11"/>
      <c r="AK64" s="3" t="s">
        <v>209</v>
      </c>
      <c r="AL64" s="12" t="s">
        <v>573</v>
      </c>
      <c r="AM64" s="3" t="s">
        <v>211</v>
      </c>
      <c r="AN64" s="13">
        <v>1998</v>
      </c>
      <c r="AO64" s="8">
        <v>1041.8</v>
      </c>
      <c r="AP64" s="14">
        <v>0</v>
      </c>
      <c r="AQ64" s="8">
        <v>-68.900000000000006</v>
      </c>
      <c r="AR64" s="8">
        <v>-69.400000000000006</v>
      </c>
      <c r="AS64" s="8">
        <v>-69</v>
      </c>
      <c r="AT64" s="8">
        <v>73.7</v>
      </c>
      <c r="AU64" s="9">
        <v>1.73</v>
      </c>
      <c r="AV64" s="8">
        <v>156.80000000000001</v>
      </c>
      <c r="AW64" s="10">
        <v>0.47399999999999998</v>
      </c>
      <c r="AX64" s="8">
        <v>143.5</v>
      </c>
      <c r="AY64" s="10">
        <v>0.94699999999999995</v>
      </c>
      <c r="AZ64" s="11"/>
      <c r="BA64" s="8">
        <v>15.9</v>
      </c>
      <c r="BB64" s="11"/>
      <c r="BC64" s="8">
        <v>54.2</v>
      </c>
      <c r="BD64" s="8">
        <v>47.7</v>
      </c>
      <c r="BE64" s="8">
        <v>46.7</v>
      </c>
      <c r="BF64" s="8">
        <v>51.1</v>
      </c>
      <c r="BG64" s="8">
        <v>46.9</v>
      </c>
      <c r="BH64" s="8">
        <v>45.5</v>
      </c>
      <c r="BI64" s="11"/>
      <c r="BJ64" s="8">
        <v>-69.400000000000006</v>
      </c>
      <c r="BK64" s="10">
        <v>-3.6999999999999998E-2</v>
      </c>
      <c r="BL64" s="10">
        <v>0.45500000000000002</v>
      </c>
      <c r="BM64" s="11"/>
      <c r="BN64" s="8">
        <v>-69</v>
      </c>
      <c r="BO64" s="11"/>
      <c r="BP64" s="11"/>
      <c r="BQ64" s="10">
        <v>-0.70199999999999996</v>
      </c>
      <c r="BR64" s="10">
        <v>-0.70199999999999996</v>
      </c>
      <c r="BS64" s="10">
        <v>-0.438</v>
      </c>
      <c r="BT64" s="10">
        <v>-0.70199999999999996</v>
      </c>
      <c r="BU64" s="10">
        <v>-0.70199999999999996</v>
      </c>
      <c r="BV64" s="11"/>
      <c r="BW64" s="11"/>
      <c r="BX64" s="11"/>
      <c r="BY64" s="10">
        <v>0.38700000000000001</v>
      </c>
      <c r="BZ64" s="9">
        <v>7.47</v>
      </c>
      <c r="CA64" s="9">
        <v>5.74</v>
      </c>
      <c r="CB64" s="11"/>
      <c r="CC64" s="9">
        <v>6.42</v>
      </c>
      <c r="CD64" s="11"/>
      <c r="CE64" s="11"/>
      <c r="CF64" s="10">
        <v>0.27900000000000003</v>
      </c>
      <c r="CG64" s="11"/>
      <c r="CH64" s="11"/>
      <c r="CI64" s="11"/>
      <c r="CJ64" s="11"/>
      <c r="CK64" s="11"/>
      <c r="CL64" s="10">
        <v>8.4000000000000005E-2</v>
      </c>
      <c r="CM64" s="10">
        <v>8.4000000000000005E-2</v>
      </c>
      <c r="CN64" s="10">
        <v>0.41499999999999998</v>
      </c>
      <c r="CO64" s="10">
        <v>0.41499999999999998</v>
      </c>
      <c r="CP64" s="10">
        <v>0.63800000000000001</v>
      </c>
      <c r="CQ64" s="9">
        <v>-4.6900000000000004</v>
      </c>
      <c r="CR64" s="11"/>
      <c r="CS64" s="11"/>
      <c r="CT64" s="11"/>
      <c r="CU64" s="8">
        <v>52.3</v>
      </c>
      <c r="CV64" s="10">
        <v>-0.313</v>
      </c>
      <c r="CW64" s="10">
        <v>0.44</v>
      </c>
      <c r="CX64" s="8">
        <v>44.3</v>
      </c>
      <c r="CY64" s="11"/>
      <c r="CZ64" s="11"/>
      <c r="DA64" s="9">
        <v>1.83</v>
      </c>
      <c r="DB64" s="11"/>
      <c r="DC64" s="10">
        <v>0.38500000000000001</v>
      </c>
      <c r="DD64" s="8">
        <v>19.2</v>
      </c>
      <c r="DE64" s="8">
        <v>68</v>
      </c>
      <c r="DF64" s="8">
        <v>143.5</v>
      </c>
      <c r="DG64" s="9">
        <v>10.16</v>
      </c>
      <c r="DH64" s="9">
        <v>2.81</v>
      </c>
      <c r="DI64" s="3" t="s">
        <v>212</v>
      </c>
      <c r="DJ64" s="11"/>
      <c r="DK64" s="8">
        <v>-68.900000000000006</v>
      </c>
      <c r="DL64" s="8">
        <v>-69</v>
      </c>
      <c r="DM64" s="9">
        <v>7.5</v>
      </c>
      <c r="DN64" s="8">
        <v>-94.6</v>
      </c>
      <c r="DO64" s="9">
        <v>11.11</v>
      </c>
      <c r="DP64" s="4" t="s">
        <v>574</v>
      </c>
      <c r="DQ64" s="11"/>
      <c r="DR64" s="3" t="s">
        <v>258</v>
      </c>
      <c r="DS64" s="11"/>
      <c r="DT64" s="9">
        <v>16.87</v>
      </c>
      <c r="DU64" s="9">
        <v>2.4500000000000002</v>
      </c>
      <c r="DV64" s="8">
        <v>-53.5</v>
      </c>
      <c r="DW64" s="10">
        <v>0.34699999999999998</v>
      </c>
      <c r="DX64" s="11"/>
      <c r="DY64" s="8">
        <v>33.5</v>
      </c>
      <c r="DZ64" s="11"/>
      <c r="EA64" s="11"/>
      <c r="EB64" s="8">
        <v>153</v>
      </c>
      <c r="EC64" s="8">
        <v>23.8</v>
      </c>
      <c r="ED64" s="8">
        <v>94.1</v>
      </c>
      <c r="EE64" s="11"/>
      <c r="EF64" s="11"/>
      <c r="EG64" s="8">
        <v>99.9</v>
      </c>
      <c r="EH64" s="9">
        <v>2.1</v>
      </c>
      <c r="EI64" s="8">
        <v>68</v>
      </c>
      <c r="EJ64" s="8">
        <v>154.9</v>
      </c>
      <c r="EK64" s="8">
        <v>124.8</v>
      </c>
      <c r="EL64" s="9">
        <v>4.59</v>
      </c>
      <c r="EM64" s="9">
        <v>4.5199999999999996</v>
      </c>
      <c r="EN64" s="11"/>
      <c r="EO64" s="9">
        <v>2.81</v>
      </c>
      <c r="EP64" s="9">
        <v>9.49</v>
      </c>
      <c r="EQ64" s="9">
        <v>6.88</v>
      </c>
      <c r="ER64" s="11">
        <v>3</v>
      </c>
      <c r="ES64" s="11"/>
      <c r="ET64" s="12"/>
      <c r="EU64" s="8">
        <v>-17.2</v>
      </c>
      <c r="EV64" s="8">
        <v>-12.7</v>
      </c>
      <c r="EW64" s="8">
        <v>-24.3</v>
      </c>
      <c r="EX64" s="8">
        <v>-29.6</v>
      </c>
      <c r="EY64" s="8">
        <v>-27.8</v>
      </c>
      <c r="EZ64" s="8">
        <v>-25.3</v>
      </c>
      <c r="FA64" s="8">
        <v>-25.3</v>
      </c>
      <c r="FB64" s="8">
        <v>-44.3</v>
      </c>
      <c r="FC64" s="8">
        <v>-47.3</v>
      </c>
      <c r="FD64" s="8">
        <v>-59.5</v>
      </c>
      <c r="FE64" s="8">
        <v>-17.5</v>
      </c>
      <c r="FF64" s="8">
        <v>-13.6</v>
      </c>
      <c r="FG64" s="8">
        <v>-24.1</v>
      </c>
      <c r="FH64" s="8">
        <v>-28.1</v>
      </c>
      <c r="FI64" s="8">
        <v>-28.2</v>
      </c>
      <c r="FJ64" s="8">
        <v>-25.9</v>
      </c>
      <c r="FK64" s="8">
        <v>-25.5</v>
      </c>
      <c r="FL64" s="8">
        <v>-44.2</v>
      </c>
      <c r="FM64" s="8">
        <v>-47.1</v>
      </c>
      <c r="FN64" s="8">
        <v>-58.9</v>
      </c>
      <c r="FO64" s="3"/>
      <c r="FP64" s="3"/>
      <c r="FQ64" s="11"/>
      <c r="FR64" s="12"/>
    </row>
    <row r="65" spans="1:174" x14ac:dyDescent="0.15">
      <c r="A65" s="4" t="s">
        <v>575</v>
      </c>
      <c r="B65" s="4" t="s">
        <v>576</v>
      </c>
      <c r="C65" s="3" t="s">
        <v>206</v>
      </c>
      <c r="D65" s="3" t="s">
        <v>207</v>
      </c>
      <c r="E65" s="3" t="s">
        <v>208</v>
      </c>
      <c r="F65" s="8">
        <v>1178.9000000000001</v>
      </c>
      <c r="G65" s="9">
        <v>62.08</v>
      </c>
      <c r="H65" s="10">
        <v>0.1</v>
      </c>
      <c r="I65" s="10">
        <v>4.1000000000000002E-2</v>
      </c>
      <c r="J65" s="10">
        <v>2E-3</v>
      </c>
      <c r="K65" s="9">
        <v>2</v>
      </c>
      <c r="L65" s="9">
        <v>1.23</v>
      </c>
      <c r="M65" s="10">
        <v>-0.38900000000000001</v>
      </c>
      <c r="N65" s="8">
        <v>27.1</v>
      </c>
      <c r="O65" s="10">
        <v>0.248</v>
      </c>
      <c r="P65" s="11"/>
      <c r="Q65" s="8">
        <v>22.8</v>
      </c>
      <c r="R65" s="11"/>
      <c r="S65" s="9">
        <v>-2.48</v>
      </c>
      <c r="T65" s="11"/>
      <c r="U65" s="11"/>
      <c r="V65" s="11"/>
      <c r="W65" s="11"/>
      <c r="X65" s="11"/>
      <c r="Y65" s="11"/>
      <c r="Z65" s="11"/>
      <c r="AA65" s="11"/>
      <c r="AB65" s="11"/>
      <c r="AC65" s="11"/>
      <c r="AD65" s="11"/>
      <c r="AE65" s="11"/>
      <c r="AF65" s="11"/>
      <c r="AG65" s="11"/>
      <c r="AH65" s="11"/>
      <c r="AI65" s="9">
        <v>8.85</v>
      </c>
      <c r="AJ65" s="9">
        <v>3.02</v>
      </c>
      <c r="AK65" s="3" t="s">
        <v>209</v>
      </c>
      <c r="AL65" s="12" t="s">
        <v>577</v>
      </c>
      <c r="AM65" s="3" t="s">
        <v>211</v>
      </c>
      <c r="AN65" s="13">
        <v>2011</v>
      </c>
      <c r="AO65" s="8">
        <v>1118.7</v>
      </c>
      <c r="AP65" s="14">
        <v>0</v>
      </c>
      <c r="AQ65" s="8">
        <v>-47.5</v>
      </c>
      <c r="AR65" s="8">
        <v>-47.9</v>
      </c>
      <c r="AS65" s="8">
        <v>-49.5</v>
      </c>
      <c r="AT65" s="9">
        <v>6.41</v>
      </c>
      <c r="AU65" s="9">
        <v>3.37</v>
      </c>
      <c r="AV65" s="8">
        <v>65.599999999999994</v>
      </c>
      <c r="AW65" s="14">
        <v>0</v>
      </c>
      <c r="AX65" s="8">
        <v>55.3</v>
      </c>
      <c r="AY65" s="9">
        <v>2.8</v>
      </c>
      <c r="AZ65" s="11"/>
      <c r="BA65" s="8">
        <v>26.1</v>
      </c>
      <c r="BB65" s="11"/>
      <c r="BC65" s="8">
        <v>21.8</v>
      </c>
      <c r="BD65" s="8">
        <v>21.8</v>
      </c>
      <c r="BE65" s="8">
        <v>19.7</v>
      </c>
      <c r="BF65" s="8">
        <v>17.8</v>
      </c>
      <c r="BG65" s="8">
        <v>15.8</v>
      </c>
      <c r="BH65" s="8">
        <v>10.9</v>
      </c>
      <c r="BI65" s="11"/>
      <c r="BJ65" s="8">
        <v>-47.9</v>
      </c>
      <c r="BK65" s="11"/>
      <c r="BL65" s="10">
        <v>0.745</v>
      </c>
      <c r="BM65" s="11"/>
      <c r="BN65" s="8">
        <v>-49.5</v>
      </c>
      <c r="BO65" s="11"/>
      <c r="BP65" s="11"/>
      <c r="BQ65" s="9">
        <v>-2.19</v>
      </c>
      <c r="BR65" s="9">
        <v>-2.19</v>
      </c>
      <c r="BS65" s="9">
        <v>-1.34</v>
      </c>
      <c r="BT65" s="9">
        <v>-2.19</v>
      </c>
      <c r="BU65" s="9">
        <v>-2.19</v>
      </c>
      <c r="BV65" s="11"/>
      <c r="BW65" s="11"/>
      <c r="BX65" s="11"/>
      <c r="BY65" s="11"/>
      <c r="BZ65" s="9">
        <v>4.51</v>
      </c>
      <c r="CA65" s="9">
        <v>1.1399999999999999</v>
      </c>
      <c r="CB65" s="11"/>
      <c r="CC65" s="9">
        <v>2.52</v>
      </c>
      <c r="CD65" s="11"/>
      <c r="CE65" s="11"/>
      <c r="CF65" s="11"/>
      <c r="CG65" s="11"/>
      <c r="CH65" s="11"/>
      <c r="CI65" s="11"/>
      <c r="CJ65" s="11"/>
      <c r="CK65" s="11"/>
      <c r="CL65" s="11"/>
      <c r="CM65" s="11"/>
      <c r="CN65" s="10">
        <v>0.17299999999999999</v>
      </c>
      <c r="CO65" s="10">
        <v>0.29199999999999998</v>
      </c>
      <c r="CP65" s="10">
        <v>0.64600000000000002</v>
      </c>
      <c r="CQ65" s="9">
        <v>-3.4</v>
      </c>
      <c r="CR65" s="11"/>
      <c r="CS65" s="11"/>
      <c r="CT65" s="11"/>
      <c r="CU65" s="8">
        <v>51.7</v>
      </c>
      <c r="CV65" s="11"/>
      <c r="CW65" s="11"/>
      <c r="CX65" s="8">
        <v>-30</v>
      </c>
      <c r="CY65" s="11"/>
      <c r="CZ65" s="11"/>
      <c r="DA65" s="9">
        <v>2.3199999999999998</v>
      </c>
      <c r="DB65" s="11"/>
      <c r="DC65" s="11"/>
      <c r="DD65" s="11"/>
      <c r="DE65" s="8">
        <v>52</v>
      </c>
      <c r="DF65" s="8">
        <v>55.3</v>
      </c>
      <c r="DG65" s="9">
        <v>43.47</v>
      </c>
      <c r="DH65" s="10">
        <v>0.6</v>
      </c>
      <c r="DI65" s="3" t="s">
        <v>212</v>
      </c>
      <c r="DJ65" s="11"/>
      <c r="DK65" s="8">
        <v>-47.5</v>
      </c>
      <c r="DL65" s="8">
        <v>-49.5</v>
      </c>
      <c r="DM65" s="8">
        <v>13.3</v>
      </c>
      <c r="DN65" s="8">
        <v>-69</v>
      </c>
      <c r="DO65" s="9">
        <v>10.26</v>
      </c>
      <c r="DP65" s="4" t="s">
        <v>578</v>
      </c>
      <c r="DQ65" s="11"/>
      <c r="DR65" s="3" t="s">
        <v>313</v>
      </c>
      <c r="DS65" s="11"/>
      <c r="DT65" s="9">
        <v>55.69</v>
      </c>
      <c r="DU65" s="9">
        <v>5.51</v>
      </c>
      <c r="DV65" s="11"/>
      <c r="DW65" s="14">
        <v>0</v>
      </c>
      <c r="DX65" s="11"/>
      <c r="DY65" s="8">
        <v>18.100000000000001</v>
      </c>
      <c r="DZ65" s="11"/>
      <c r="EA65" s="11"/>
      <c r="EB65" s="8">
        <v>41.7</v>
      </c>
      <c r="EC65" s="8">
        <v>85.4</v>
      </c>
      <c r="ED65" s="8">
        <v>86</v>
      </c>
      <c r="EE65" s="11"/>
      <c r="EF65" s="11"/>
      <c r="EG65" s="11"/>
      <c r="EH65" s="9">
        <v>1.1000000000000001</v>
      </c>
      <c r="EI65" s="8">
        <v>52</v>
      </c>
      <c r="EJ65" s="8">
        <v>61.9</v>
      </c>
      <c r="EK65" s="8">
        <v>45.1</v>
      </c>
      <c r="EL65" s="9">
        <v>1.65</v>
      </c>
      <c r="EM65" s="9">
        <v>4.12</v>
      </c>
      <c r="EN65" s="11"/>
      <c r="EO65" s="10">
        <v>0.6</v>
      </c>
      <c r="EP65" s="9">
        <v>3.63</v>
      </c>
      <c r="EQ65" s="9">
        <v>16.010000000000002</v>
      </c>
      <c r="ER65" s="11">
        <v>3</v>
      </c>
      <c r="ES65" s="11"/>
      <c r="ET65" s="12"/>
      <c r="EU65" s="11"/>
      <c r="EV65" s="11"/>
      <c r="EW65" s="11"/>
      <c r="EX65" s="11"/>
      <c r="EY65" s="11"/>
      <c r="EZ65" s="11"/>
      <c r="FA65" s="11"/>
      <c r="FB65" s="9">
        <v>-3.5</v>
      </c>
      <c r="FC65" s="8">
        <v>-13.5</v>
      </c>
      <c r="FD65" s="8">
        <v>-28.8</v>
      </c>
      <c r="FE65" s="11"/>
      <c r="FF65" s="11"/>
      <c r="FG65" s="11"/>
      <c r="FH65" s="11"/>
      <c r="FI65" s="11"/>
      <c r="FJ65" s="11"/>
      <c r="FK65" s="11"/>
      <c r="FL65" s="9">
        <v>-3.5</v>
      </c>
      <c r="FM65" s="8">
        <v>-13.5</v>
      </c>
      <c r="FN65" s="8">
        <v>-29</v>
      </c>
      <c r="FO65" s="3"/>
      <c r="FP65" s="3"/>
      <c r="FQ65" s="11"/>
      <c r="FR65" s="12"/>
    </row>
    <row r="66" spans="1:174" x14ac:dyDescent="0.15">
      <c r="A66" s="4" t="s">
        <v>579</v>
      </c>
      <c r="B66" s="4" t="s">
        <v>580</v>
      </c>
      <c r="C66" s="3" t="s">
        <v>206</v>
      </c>
      <c r="D66" s="3" t="s">
        <v>207</v>
      </c>
      <c r="E66" s="3" t="s">
        <v>208</v>
      </c>
      <c r="F66" s="8">
        <v>1154.3</v>
      </c>
      <c r="G66" s="9">
        <v>42.64</v>
      </c>
      <c r="H66" s="10">
        <v>8.6999999999999994E-2</v>
      </c>
      <c r="I66" s="10">
        <v>2.5000000000000001E-2</v>
      </c>
      <c r="J66" s="10">
        <v>5.8000000000000003E-2</v>
      </c>
      <c r="K66" s="9">
        <v>1.22</v>
      </c>
      <c r="L66" s="10">
        <v>0.78500000000000003</v>
      </c>
      <c r="M66" s="9">
        <v>1.06</v>
      </c>
      <c r="N66" s="8">
        <v>108.1</v>
      </c>
      <c r="O66" s="10">
        <v>0.71099999999999997</v>
      </c>
      <c r="P66" s="8">
        <v>139.4</v>
      </c>
      <c r="Q66" s="8">
        <v>15</v>
      </c>
      <c r="R66" s="11"/>
      <c r="S66" s="10">
        <v>0.14699999999999999</v>
      </c>
      <c r="T66" s="11"/>
      <c r="U66" s="11"/>
      <c r="V66" s="11"/>
      <c r="W66" s="11"/>
      <c r="X66" s="11"/>
      <c r="Y66" s="11"/>
      <c r="Z66" s="11"/>
      <c r="AA66" s="8">
        <v>981.2</v>
      </c>
      <c r="AB66" s="11"/>
      <c r="AC66" s="11"/>
      <c r="AD66" s="11"/>
      <c r="AE66" s="8">
        <v>147.9</v>
      </c>
      <c r="AF66" s="11"/>
      <c r="AG66" s="11"/>
      <c r="AH66" s="11"/>
      <c r="AI66" s="9">
        <v>8.74</v>
      </c>
      <c r="AJ66" s="9">
        <v>5.63</v>
      </c>
      <c r="AK66" s="3" t="s">
        <v>209</v>
      </c>
      <c r="AL66" s="12" t="s">
        <v>581</v>
      </c>
      <c r="AM66" s="3" t="s">
        <v>211</v>
      </c>
      <c r="AN66" s="11"/>
      <c r="AO66" s="8">
        <v>1102</v>
      </c>
      <c r="AP66" s="8">
        <v>118.2</v>
      </c>
      <c r="AQ66" s="9">
        <v>9.23</v>
      </c>
      <c r="AR66" s="9">
        <v>7.1</v>
      </c>
      <c r="AS66" s="9">
        <v>6.22</v>
      </c>
      <c r="AT66" s="8">
        <v>46.6</v>
      </c>
      <c r="AU66" s="9">
        <v>5.45</v>
      </c>
      <c r="AV66" s="8">
        <v>109.3</v>
      </c>
      <c r="AW66" s="14">
        <v>0</v>
      </c>
      <c r="AX66" s="8">
        <v>89.3</v>
      </c>
      <c r="AY66" s="9">
        <v>2.56</v>
      </c>
      <c r="AZ66" s="11"/>
      <c r="BA66" s="8">
        <v>90.5</v>
      </c>
      <c r="BB66" s="11"/>
      <c r="BC66" s="9">
        <v>7.05</v>
      </c>
      <c r="BD66" s="9">
        <v>6.59</v>
      </c>
      <c r="BE66" s="9">
        <v>5.86</v>
      </c>
      <c r="BF66" s="9">
        <v>4.99</v>
      </c>
      <c r="BG66" s="9">
        <v>4.84</v>
      </c>
      <c r="BH66" s="9">
        <v>4.59</v>
      </c>
      <c r="BI66" s="10">
        <v>0.92800000000000005</v>
      </c>
      <c r="BJ66" s="9">
        <v>7.1</v>
      </c>
      <c r="BK66" s="10">
        <v>-4.8000000000000001E-2</v>
      </c>
      <c r="BL66" s="11"/>
      <c r="BM66" s="11"/>
      <c r="BN66" s="9">
        <v>7.05</v>
      </c>
      <c r="BO66" s="10">
        <v>0.83199999999999996</v>
      </c>
      <c r="BP66" s="11"/>
      <c r="BQ66" s="10">
        <v>5.8999999999999997E-2</v>
      </c>
      <c r="BR66" s="10">
        <v>5.8999999999999997E-2</v>
      </c>
      <c r="BS66" s="10">
        <v>4.2000000000000003E-2</v>
      </c>
      <c r="BT66" s="10">
        <v>0.05</v>
      </c>
      <c r="BU66" s="10">
        <v>0.05</v>
      </c>
      <c r="BV66" s="8">
        <v>11.8</v>
      </c>
      <c r="BW66" s="8">
        <v>26.7</v>
      </c>
      <c r="BX66" s="9">
        <v>5.13</v>
      </c>
      <c r="BY66" s="11"/>
      <c r="BZ66" s="9">
        <v>8.9499999999999993</v>
      </c>
      <c r="CA66" s="9">
        <v>3.5</v>
      </c>
      <c r="CB66" s="9">
        <v>4.04</v>
      </c>
      <c r="CC66" s="9">
        <v>3.66</v>
      </c>
      <c r="CD66" s="11"/>
      <c r="CE66" s="10">
        <v>0.71599999999999997</v>
      </c>
      <c r="CF66" s="11"/>
      <c r="CG66" s="11"/>
      <c r="CH66" s="11"/>
      <c r="CI66" s="11"/>
      <c r="CJ66" s="8">
        <v>99.8</v>
      </c>
      <c r="CK66" s="11"/>
      <c r="CL66" s="10">
        <v>0.77700000000000002</v>
      </c>
      <c r="CM66" s="10">
        <v>0.77700000000000002</v>
      </c>
      <c r="CN66" s="9">
        <v>1.51</v>
      </c>
      <c r="CO66" s="9">
        <v>1.51</v>
      </c>
      <c r="CP66" s="9">
        <v>1.44</v>
      </c>
      <c r="CQ66" s="9">
        <v>3.24</v>
      </c>
      <c r="CR66" s="11"/>
      <c r="CS66" s="11"/>
      <c r="CT66" s="9">
        <v>-5.61</v>
      </c>
      <c r="CU66" s="9">
        <v>3.58</v>
      </c>
      <c r="CV66" s="10">
        <v>-0.11700000000000001</v>
      </c>
      <c r="CW66" s="11"/>
      <c r="CX66" s="9">
        <v>-9.59</v>
      </c>
      <c r="CY66" s="11"/>
      <c r="CZ66" s="11"/>
      <c r="DA66" s="9">
        <v>1.29</v>
      </c>
      <c r="DB66" s="9">
        <v>-1.25</v>
      </c>
      <c r="DC66" s="8">
        <v>-10.6</v>
      </c>
      <c r="DD66" s="11"/>
      <c r="DE66" s="8">
        <v>386</v>
      </c>
      <c r="DF66" s="8">
        <v>89.3</v>
      </c>
      <c r="DG66" s="9">
        <v>10.68</v>
      </c>
      <c r="DH66" s="9">
        <v>1.1299999999999999</v>
      </c>
      <c r="DI66" s="3" t="s">
        <v>212</v>
      </c>
      <c r="DJ66" s="8">
        <v>118.2</v>
      </c>
      <c r="DK66" s="9">
        <v>9.23</v>
      </c>
      <c r="DL66" s="9">
        <v>6.22</v>
      </c>
      <c r="DM66" s="8">
        <v>186.2</v>
      </c>
      <c r="DN66" s="8">
        <v>44.2</v>
      </c>
      <c r="DO66" s="9">
        <v>8.6999999999999993</v>
      </c>
      <c r="DP66" s="4" t="s">
        <v>582</v>
      </c>
      <c r="DQ66" s="8">
        <v>44.3</v>
      </c>
      <c r="DR66" s="3" t="s">
        <v>398</v>
      </c>
      <c r="DS66" s="8">
        <v>87.9</v>
      </c>
      <c r="DT66" s="9">
        <v>11.97</v>
      </c>
      <c r="DU66" s="9">
        <v>4.88</v>
      </c>
      <c r="DV66" s="8">
        <v>105.6</v>
      </c>
      <c r="DW66" s="14">
        <v>0</v>
      </c>
      <c r="DX66" s="11"/>
      <c r="DY66" s="8">
        <v>44.1</v>
      </c>
      <c r="DZ66" s="9">
        <v>4.04</v>
      </c>
      <c r="EA66" s="11"/>
      <c r="EB66" s="8">
        <v>73.599999999999994</v>
      </c>
      <c r="EC66" s="9">
        <v>4.3899999999999997</v>
      </c>
      <c r="ED66" s="8">
        <v>91.3</v>
      </c>
      <c r="EE66" s="11"/>
      <c r="EF66" s="11"/>
      <c r="EG66" s="11"/>
      <c r="EH66" s="9">
        <v>6.31</v>
      </c>
      <c r="EI66" s="8">
        <v>386</v>
      </c>
      <c r="EJ66" s="8">
        <v>85.7</v>
      </c>
      <c r="EK66" s="8">
        <v>65.400000000000006</v>
      </c>
      <c r="EL66" s="9">
        <v>2.4900000000000002</v>
      </c>
      <c r="EM66" s="9">
        <v>6.99</v>
      </c>
      <c r="EN66" s="10">
        <v>0.123</v>
      </c>
      <c r="EO66" s="9">
        <v>1.1299999999999999</v>
      </c>
      <c r="EP66" s="8">
        <v>16.5</v>
      </c>
      <c r="EQ66" s="9">
        <v>3.43</v>
      </c>
      <c r="ER66" s="11">
        <v>3</v>
      </c>
      <c r="ES66" s="8">
        <v>118.2</v>
      </c>
      <c r="ET66" s="12" t="s">
        <v>583</v>
      </c>
      <c r="EU66" s="11"/>
      <c r="EV66" s="11"/>
      <c r="EW66" s="11"/>
      <c r="EX66" s="11"/>
      <c r="EY66" s="8">
        <v>-12</v>
      </c>
      <c r="EZ66" s="9">
        <v>-8.93</v>
      </c>
      <c r="FA66" s="8">
        <v>-10.5</v>
      </c>
      <c r="FB66" s="9">
        <v>-9.76</v>
      </c>
      <c r="FC66" s="9">
        <v>-1.99</v>
      </c>
      <c r="FD66" s="9">
        <v>-2.2400000000000002</v>
      </c>
      <c r="FE66" s="11"/>
      <c r="FF66" s="11"/>
      <c r="FG66" s="11"/>
      <c r="FH66" s="11"/>
      <c r="FI66" s="8">
        <v>-13.7</v>
      </c>
      <c r="FJ66" s="8">
        <v>-11.2</v>
      </c>
      <c r="FK66" s="8">
        <v>-11.4</v>
      </c>
      <c r="FL66" s="8">
        <v>-10.199999999999999</v>
      </c>
      <c r="FM66" s="9">
        <v>-7.66</v>
      </c>
      <c r="FN66" s="9">
        <v>-4.1100000000000003</v>
      </c>
      <c r="FO66" s="3"/>
      <c r="FP66" s="3"/>
      <c r="FQ66" s="8">
        <v>118.2</v>
      </c>
      <c r="FR66" s="12" t="s">
        <v>584</v>
      </c>
    </row>
    <row r="67" spans="1:174" x14ac:dyDescent="0.15">
      <c r="A67" s="4" t="s">
        <v>585</v>
      </c>
      <c r="B67" s="4" t="s">
        <v>586</v>
      </c>
      <c r="C67" s="3" t="s">
        <v>206</v>
      </c>
      <c r="D67" s="3" t="s">
        <v>207</v>
      </c>
      <c r="E67" s="3" t="s">
        <v>208</v>
      </c>
      <c r="F67" s="8">
        <v>1145.8</v>
      </c>
      <c r="G67" s="9">
        <v>93.64</v>
      </c>
      <c r="H67" s="10">
        <v>7.0000000000000007E-2</v>
      </c>
      <c r="I67" s="10">
        <v>8.7999999999999995E-2</v>
      </c>
      <c r="J67" s="10">
        <v>5.2999999999999999E-2</v>
      </c>
      <c r="K67" s="10">
        <v>0.68200000000000005</v>
      </c>
      <c r="L67" s="10">
        <v>0.76800000000000002</v>
      </c>
      <c r="M67" s="10">
        <v>0.51600000000000001</v>
      </c>
      <c r="N67" s="8">
        <v>162.80000000000001</v>
      </c>
      <c r="O67" s="9">
        <v>2.92</v>
      </c>
      <c r="P67" s="8">
        <v>-40.9</v>
      </c>
      <c r="Q67" s="11"/>
      <c r="R67" s="11"/>
      <c r="S67" s="9">
        <v>2.2000000000000002</v>
      </c>
      <c r="T67" s="11"/>
      <c r="U67" s="11"/>
      <c r="V67" s="11"/>
      <c r="W67" s="8">
        <v>17.600000000000001</v>
      </c>
      <c r="X67" s="8">
        <v>11.2</v>
      </c>
      <c r="Y67" s="9">
        <v>8.7799999999999994</v>
      </c>
      <c r="Z67" s="9">
        <v>8.9600000000000009</v>
      </c>
      <c r="AA67" s="9">
        <v>8.91</v>
      </c>
      <c r="AB67" s="8">
        <v>17.399999999999999</v>
      </c>
      <c r="AC67" s="9">
        <v>9.6</v>
      </c>
      <c r="AD67" s="9">
        <v>9.8800000000000008</v>
      </c>
      <c r="AE67" s="8">
        <v>10.4</v>
      </c>
      <c r="AF67" s="8">
        <v>21.8</v>
      </c>
      <c r="AG67" s="8">
        <v>12.6</v>
      </c>
      <c r="AH67" s="11"/>
      <c r="AI67" s="10">
        <v>0.55400000000000005</v>
      </c>
      <c r="AJ67" s="10">
        <v>0.25700000000000001</v>
      </c>
      <c r="AK67" s="3" t="s">
        <v>209</v>
      </c>
      <c r="AL67" s="12" t="s">
        <v>587</v>
      </c>
      <c r="AM67" s="3" t="s">
        <v>211</v>
      </c>
      <c r="AN67" s="13">
        <v>1986</v>
      </c>
      <c r="AO67" s="8">
        <v>1303.8</v>
      </c>
      <c r="AP67" s="8">
        <v>487.5</v>
      </c>
      <c r="AQ67" s="8">
        <v>457.8</v>
      </c>
      <c r="AR67" s="8">
        <v>452.5</v>
      </c>
      <c r="AS67" s="8">
        <v>322.2</v>
      </c>
      <c r="AT67" s="8">
        <v>291.39999999999998</v>
      </c>
      <c r="AU67" s="10">
        <v>6.2E-2</v>
      </c>
      <c r="AV67" s="8">
        <v>962.4</v>
      </c>
      <c r="AW67" s="8">
        <v>451.7</v>
      </c>
      <c r="AX67" s="8">
        <v>460.4</v>
      </c>
      <c r="AY67" s="10">
        <v>4.9000000000000002E-2</v>
      </c>
      <c r="AZ67" s="10">
        <v>0.6</v>
      </c>
      <c r="BA67" s="8">
        <v>34.9</v>
      </c>
      <c r="BB67" s="11"/>
      <c r="BC67" s="11"/>
      <c r="BD67" s="11"/>
      <c r="BE67" s="11"/>
      <c r="BF67" s="11"/>
      <c r="BG67" s="11"/>
      <c r="BH67" s="11"/>
      <c r="BI67" s="11"/>
      <c r="BJ67" s="8">
        <v>452.5</v>
      </c>
      <c r="BK67" s="8">
        <v>-39.200000000000003</v>
      </c>
      <c r="BL67" s="8">
        <v>48.3</v>
      </c>
      <c r="BM67" s="11"/>
      <c r="BN67" s="8">
        <v>501.3</v>
      </c>
      <c r="BO67" s="8">
        <v>179</v>
      </c>
      <c r="BP67" s="11"/>
      <c r="BQ67" s="9">
        <v>2.04</v>
      </c>
      <c r="BR67" s="9">
        <v>2.04</v>
      </c>
      <c r="BS67" s="9">
        <v>1.82</v>
      </c>
      <c r="BT67" s="9">
        <v>1.86</v>
      </c>
      <c r="BU67" s="9">
        <v>1.86</v>
      </c>
      <c r="BV67" s="8">
        <v>35.700000000000003</v>
      </c>
      <c r="BW67" s="10">
        <v>0.3</v>
      </c>
      <c r="BX67" s="11"/>
      <c r="BY67" s="9">
        <v>3.73</v>
      </c>
      <c r="BZ67" s="9">
        <v>9.24</v>
      </c>
      <c r="CA67" s="9">
        <v>9.18</v>
      </c>
      <c r="CB67" s="11"/>
      <c r="CC67" s="10">
        <v>0.318</v>
      </c>
      <c r="CD67" s="11"/>
      <c r="CE67" s="10">
        <v>0.38600000000000001</v>
      </c>
      <c r="CF67" s="8">
        <v>276.2</v>
      </c>
      <c r="CG67" s="11"/>
      <c r="CH67" s="11"/>
      <c r="CI67" s="8">
        <v>12.4</v>
      </c>
      <c r="CJ67" s="8">
        <v>12.9</v>
      </c>
      <c r="CK67" s="11"/>
      <c r="CL67" s="11"/>
      <c r="CM67" s="11"/>
      <c r="CN67" s="11"/>
      <c r="CO67" s="10">
        <v>0.10100000000000001</v>
      </c>
      <c r="CP67" s="10">
        <v>0.221</v>
      </c>
      <c r="CQ67" s="8">
        <v>53.7</v>
      </c>
      <c r="CR67" s="11"/>
      <c r="CS67" s="8">
        <v>-96.6</v>
      </c>
      <c r="CT67" s="11"/>
      <c r="CU67" s="11"/>
      <c r="CV67" s="8">
        <v>-131.19999999999999</v>
      </c>
      <c r="CW67" s="8">
        <v>300</v>
      </c>
      <c r="CX67" s="8">
        <v>-138.1</v>
      </c>
      <c r="CY67" s="11"/>
      <c r="CZ67" s="11"/>
      <c r="DA67" s="10">
        <v>3.1E-2</v>
      </c>
      <c r="DB67" s="11"/>
      <c r="DC67" s="11"/>
      <c r="DD67" s="9">
        <v>8</v>
      </c>
      <c r="DE67" s="8">
        <v>10</v>
      </c>
      <c r="DF67" s="8">
        <v>460.4</v>
      </c>
      <c r="DG67" s="9">
        <v>7.04</v>
      </c>
      <c r="DH67" s="10">
        <v>0.2</v>
      </c>
      <c r="DI67" s="3" t="s">
        <v>212</v>
      </c>
      <c r="DJ67" s="8">
        <v>487.5</v>
      </c>
      <c r="DK67" s="8">
        <v>457.8</v>
      </c>
      <c r="DL67" s="8">
        <v>322.2</v>
      </c>
      <c r="DM67" s="8">
        <v>588.70000000000005</v>
      </c>
      <c r="DN67" s="11"/>
      <c r="DO67" s="9">
        <v>20</v>
      </c>
      <c r="DP67" s="4" t="s">
        <v>588</v>
      </c>
      <c r="DQ67" s="8">
        <v>-39</v>
      </c>
      <c r="DR67" s="3" t="s">
        <v>222</v>
      </c>
      <c r="DS67" s="11"/>
      <c r="DT67" s="9">
        <v>10.26</v>
      </c>
      <c r="DU67" s="9">
        <v>6.52</v>
      </c>
      <c r="DV67" s="8">
        <v>487.5</v>
      </c>
      <c r="DW67" s="8">
        <v>395.3</v>
      </c>
      <c r="DX67" s="11"/>
      <c r="DY67" s="8">
        <v>94.3</v>
      </c>
      <c r="DZ67" s="11"/>
      <c r="EA67" s="11"/>
      <c r="EB67" s="8">
        <v>113.5</v>
      </c>
      <c r="EC67" s="8">
        <v>20.100000000000001</v>
      </c>
      <c r="ED67" s="8">
        <v>92.2</v>
      </c>
      <c r="EE67" s="11"/>
      <c r="EF67" s="8">
        <v>105.7</v>
      </c>
      <c r="EG67" s="14">
        <v>0</v>
      </c>
      <c r="EH67" s="10">
        <v>0.13400000000000001</v>
      </c>
      <c r="EI67" s="8">
        <v>10</v>
      </c>
      <c r="EJ67" s="8">
        <v>355.9</v>
      </c>
      <c r="EK67" s="8">
        <v>107.7</v>
      </c>
      <c r="EL67" s="10">
        <v>0.28699999999999998</v>
      </c>
      <c r="EM67" s="9">
        <v>4.12</v>
      </c>
      <c r="EN67" s="9">
        <v>7.74</v>
      </c>
      <c r="EO67" s="10">
        <v>0.2</v>
      </c>
      <c r="EP67" s="10">
        <v>5.8000000000000003E-2</v>
      </c>
      <c r="EQ67" s="9">
        <v>5.41</v>
      </c>
      <c r="ER67" s="11">
        <v>3</v>
      </c>
      <c r="ES67" s="8">
        <v>581.20000000000005</v>
      </c>
      <c r="ET67" s="12" t="s">
        <v>589</v>
      </c>
      <c r="EU67" s="8">
        <v>-58.3</v>
      </c>
      <c r="EV67" s="8">
        <v>-32.9</v>
      </c>
      <c r="EW67" s="8">
        <v>155.5</v>
      </c>
      <c r="EX67" s="8">
        <v>183.9</v>
      </c>
      <c r="EY67" s="8">
        <v>242.9</v>
      </c>
      <c r="EZ67" s="8">
        <v>297.10000000000002</v>
      </c>
      <c r="FA67" s="8">
        <v>303.60000000000002</v>
      </c>
      <c r="FB67" s="8">
        <v>343.7</v>
      </c>
      <c r="FC67" s="8">
        <v>349.1</v>
      </c>
      <c r="FD67" s="8">
        <v>402</v>
      </c>
      <c r="FE67" s="8">
        <v>-53.2</v>
      </c>
      <c r="FF67" s="8">
        <v>-166.6</v>
      </c>
      <c r="FG67" s="8">
        <v>-130</v>
      </c>
      <c r="FH67" s="8">
        <v>-21.1</v>
      </c>
      <c r="FI67" s="8">
        <v>68.400000000000006</v>
      </c>
      <c r="FJ67" s="8">
        <v>189.7</v>
      </c>
      <c r="FK67" s="8">
        <v>91.9</v>
      </c>
      <c r="FL67" s="8">
        <v>199.4</v>
      </c>
      <c r="FM67" s="8">
        <v>211.7</v>
      </c>
      <c r="FN67" s="8">
        <v>264.5</v>
      </c>
      <c r="FO67" s="3" t="s">
        <v>267</v>
      </c>
      <c r="FP67" s="3" t="s">
        <v>267</v>
      </c>
      <c r="FQ67" s="8">
        <v>487.5</v>
      </c>
      <c r="FR67" s="12" t="s">
        <v>590</v>
      </c>
    </row>
    <row r="68" spans="1:174" x14ac:dyDescent="0.15">
      <c r="A68" s="4" t="s">
        <v>591</v>
      </c>
      <c r="B68" s="4" t="s">
        <v>592</v>
      </c>
      <c r="C68" s="3" t="s">
        <v>206</v>
      </c>
      <c r="D68" s="3" t="s">
        <v>207</v>
      </c>
      <c r="E68" s="3" t="s">
        <v>208</v>
      </c>
      <c r="F68" s="8">
        <v>1081.4000000000001</v>
      </c>
      <c r="G68" s="9">
        <v>80.02</v>
      </c>
      <c r="H68" s="10">
        <v>9.0999999999999998E-2</v>
      </c>
      <c r="I68" s="10">
        <v>0.14299999999999999</v>
      </c>
      <c r="J68" s="10">
        <v>0.18099999999999999</v>
      </c>
      <c r="K68" s="10">
        <v>0.86599999999999999</v>
      </c>
      <c r="L68" s="9">
        <v>1.1599999999999999</v>
      </c>
      <c r="M68" s="9">
        <v>1.0900000000000001</v>
      </c>
      <c r="N68" s="8">
        <v>37.9</v>
      </c>
      <c r="O68" s="10">
        <v>0.26300000000000001</v>
      </c>
      <c r="P68" s="8">
        <v>42.4</v>
      </c>
      <c r="Q68" s="8">
        <v>23</v>
      </c>
      <c r="R68" s="11"/>
      <c r="S68" s="10">
        <v>0.58199999999999996</v>
      </c>
      <c r="T68" s="8">
        <v>12.3</v>
      </c>
      <c r="U68" s="8">
        <v>17.5</v>
      </c>
      <c r="V68" s="8">
        <v>20.9</v>
      </c>
      <c r="W68" s="8">
        <v>18.399999999999999</v>
      </c>
      <c r="X68" s="9">
        <v>3.36</v>
      </c>
      <c r="Y68" s="9">
        <v>6.45</v>
      </c>
      <c r="Z68" s="8">
        <v>13.2</v>
      </c>
      <c r="AA68" s="8">
        <v>13.9</v>
      </c>
      <c r="AB68" s="8">
        <v>16.899999999999999</v>
      </c>
      <c r="AC68" s="8">
        <v>24.9</v>
      </c>
      <c r="AD68" s="8">
        <v>31.7</v>
      </c>
      <c r="AE68" s="8">
        <v>18.100000000000001</v>
      </c>
      <c r="AF68" s="8">
        <v>18</v>
      </c>
      <c r="AG68" s="8">
        <v>27.7</v>
      </c>
      <c r="AH68" s="9">
        <v>10.220000000000001</v>
      </c>
      <c r="AI68" s="9">
        <v>7.76</v>
      </c>
      <c r="AJ68" s="10">
        <v>0.19400000000000001</v>
      </c>
      <c r="AK68" s="3" t="s">
        <v>209</v>
      </c>
      <c r="AL68" s="12" t="s">
        <v>593</v>
      </c>
      <c r="AM68" s="3" t="s">
        <v>211</v>
      </c>
      <c r="AN68" s="13">
        <v>1998</v>
      </c>
      <c r="AO68" s="8">
        <v>1051.9000000000001</v>
      </c>
      <c r="AP68" s="8">
        <v>450.1</v>
      </c>
      <c r="AQ68" s="8">
        <v>97.3</v>
      </c>
      <c r="AR68" s="8">
        <v>64.900000000000006</v>
      </c>
      <c r="AS68" s="8">
        <v>36.700000000000003</v>
      </c>
      <c r="AT68" s="8">
        <v>280.5</v>
      </c>
      <c r="AU68" s="8">
        <v>314</v>
      </c>
      <c r="AV68" s="8">
        <v>945.3</v>
      </c>
      <c r="AW68" s="8">
        <v>251</v>
      </c>
      <c r="AX68" s="8">
        <v>553.20000000000005</v>
      </c>
      <c r="AY68" s="8">
        <v>30.7</v>
      </c>
      <c r="AZ68" s="11"/>
      <c r="BA68" s="8">
        <v>119.1</v>
      </c>
      <c r="BB68" s="11"/>
      <c r="BC68" s="8">
        <v>150.80000000000001</v>
      </c>
      <c r="BD68" s="8">
        <v>141.9</v>
      </c>
      <c r="BE68" s="8">
        <v>126.6</v>
      </c>
      <c r="BF68" s="8">
        <v>119.5</v>
      </c>
      <c r="BG68" s="8">
        <v>119.9</v>
      </c>
      <c r="BH68" s="8">
        <v>125.9</v>
      </c>
      <c r="BI68" s="11"/>
      <c r="BJ68" s="8">
        <v>64.900000000000006</v>
      </c>
      <c r="BK68" s="9">
        <v>-8.24</v>
      </c>
      <c r="BL68" s="10">
        <v>0.32</v>
      </c>
      <c r="BM68" s="11"/>
      <c r="BN68" s="8">
        <v>53.1</v>
      </c>
      <c r="BO68" s="8">
        <v>16.3</v>
      </c>
      <c r="BP68" s="11"/>
      <c r="BQ68" s="10">
        <v>0.98399999999999999</v>
      </c>
      <c r="BR68" s="10">
        <v>0.98399999999999999</v>
      </c>
      <c r="BS68" s="9">
        <v>1</v>
      </c>
      <c r="BT68" s="10">
        <v>0.80200000000000005</v>
      </c>
      <c r="BU68" s="10">
        <v>0.80200000000000005</v>
      </c>
      <c r="BV68" s="8">
        <v>30.8</v>
      </c>
      <c r="BW68" s="8">
        <v>58.8</v>
      </c>
      <c r="BX68" s="8">
        <v>65.7</v>
      </c>
      <c r="BY68" s="9">
        <v>4.1100000000000003</v>
      </c>
      <c r="BZ68" s="8">
        <v>393.4</v>
      </c>
      <c r="CA68" s="8">
        <v>79.400000000000006</v>
      </c>
      <c r="CB68" s="8">
        <v>42</v>
      </c>
      <c r="CC68" s="8">
        <v>40.9</v>
      </c>
      <c r="CD68" s="11"/>
      <c r="CE68" s="9">
        <v>8.73</v>
      </c>
      <c r="CF68" s="8">
        <v>251</v>
      </c>
      <c r="CG68" s="11"/>
      <c r="CH68" s="11"/>
      <c r="CI68" s="8">
        <v>39.5</v>
      </c>
      <c r="CJ68" s="8">
        <v>43.9</v>
      </c>
      <c r="CK68" s="10">
        <v>0.90400000000000003</v>
      </c>
      <c r="CL68" s="9">
        <v>1.7</v>
      </c>
      <c r="CM68" s="9">
        <v>1.81</v>
      </c>
      <c r="CN68" s="9">
        <v>1.95</v>
      </c>
      <c r="CO68" s="9">
        <v>2.2000000000000002</v>
      </c>
      <c r="CP68" s="9">
        <v>2.56</v>
      </c>
      <c r="CQ68" s="8">
        <v>21.6</v>
      </c>
      <c r="CR68" s="11"/>
      <c r="CS68" s="11"/>
      <c r="CT68" s="10">
        <v>-0.2</v>
      </c>
      <c r="CU68" s="8">
        <v>14.1</v>
      </c>
      <c r="CV68" s="8">
        <v>-62</v>
      </c>
      <c r="CW68" s="8">
        <v>242.6</v>
      </c>
      <c r="CX68" s="11"/>
      <c r="CY68" s="11"/>
      <c r="CZ68" s="8">
        <v>-179.4</v>
      </c>
      <c r="DA68" s="9">
        <v>-9.2799999999999994</v>
      </c>
      <c r="DB68" s="9">
        <v>4.2300000000000004</v>
      </c>
      <c r="DC68" s="8">
        <v>21.4</v>
      </c>
      <c r="DD68" s="9">
        <v>1.87</v>
      </c>
      <c r="DE68" s="8">
        <v>1280</v>
      </c>
      <c r="DF68" s="8">
        <v>553.20000000000005</v>
      </c>
      <c r="DG68" s="9">
        <v>28.52</v>
      </c>
      <c r="DH68" s="9">
        <v>4.5999999999999996</v>
      </c>
      <c r="DI68" s="3" t="s">
        <v>212</v>
      </c>
      <c r="DJ68" s="8">
        <v>450.1</v>
      </c>
      <c r="DK68" s="8">
        <v>97.3</v>
      </c>
      <c r="DL68" s="8">
        <v>36.700000000000003</v>
      </c>
      <c r="DM68" s="8">
        <v>470.4</v>
      </c>
      <c r="DN68" s="11"/>
      <c r="DO68" s="9">
        <v>20</v>
      </c>
      <c r="DP68" s="4" t="s">
        <v>594</v>
      </c>
      <c r="DQ68" s="8">
        <v>13.3</v>
      </c>
      <c r="DR68" s="3" t="s">
        <v>245</v>
      </c>
      <c r="DS68" s="11"/>
      <c r="DT68" s="9">
        <v>30.96</v>
      </c>
      <c r="DU68" s="8">
        <v>19.3</v>
      </c>
      <c r="DV68" s="8">
        <v>184</v>
      </c>
      <c r="DW68" s="8">
        <v>62</v>
      </c>
      <c r="DX68" s="10">
        <v>-0.45300000000000001</v>
      </c>
      <c r="DY68" s="8">
        <v>179.3</v>
      </c>
      <c r="DZ68" s="8">
        <v>14</v>
      </c>
      <c r="EA68" s="11"/>
      <c r="EB68" s="8">
        <v>489.6</v>
      </c>
      <c r="EC68" s="9">
        <v>4.34</v>
      </c>
      <c r="ED68" s="8">
        <v>76.5</v>
      </c>
      <c r="EE68" s="11"/>
      <c r="EF68" s="8">
        <v>99.6</v>
      </c>
      <c r="EG68" s="11"/>
      <c r="EH68" s="9">
        <v>6.35</v>
      </c>
      <c r="EI68" s="8">
        <v>1280</v>
      </c>
      <c r="EJ68" s="8">
        <v>432.2</v>
      </c>
      <c r="EK68" s="8">
        <v>273.10000000000002</v>
      </c>
      <c r="EL68" s="8">
        <v>27.5</v>
      </c>
      <c r="EM68" s="8">
        <v>25.9</v>
      </c>
      <c r="EN68" s="9">
        <v>3.26</v>
      </c>
      <c r="EO68" s="9">
        <v>4.5999999999999996</v>
      </c>
      <c r="EP68" s="9">
        <v>3.88</v>
      </c>
      <c r="EQ68" s="9">
        <v>19.93</v>
      </c>
      <c r="ER68" s="11">
        <v>3</v>
      </c>
      <c r="ES68" s="11"/>
      <c r="ET68" s="12"/>
      <c r="EU68" s="8">
        <v>13</v>
      </c>
      <c r="EV68" s="8">
        <v>37.9</v>
      </c>
      <c r="EW68" s="8">
        <v>38.5</v>
      </c>
      <c r="EX68" s="8">
        <v>33.1</v>
      </c>
      <c r="EY68" s="8">
        <v>29.9</v>
      </c>
      <c r="EZ68" s="8">
        <v>47.5</v>
      </c>
      <c r="FA68" s="8">
        <v>77.3</v>
      </c>
      <c r="FB68" s="8">
        <v>33.299999999999997</v>
      </c>
      <c r="FC68" s="8">
        <v>36.6</v>
      </c>
      <c r="FD68" s="8">
        <v>50.8</v>
      </c>
      <c r="FE68" s="8">
        <v>11.5</v>
      </c>
      <c r="FF68" s="8">
        <v>15.8</v>
      </c>
      <c r="FG68" s="8">
        <v>22.8</v>
      </c>
      <c r="FH68" s="8">
        <v>22.9</v>
      </c>
      <c r="FI68" s="8">
        <v>20.7</v>
      </c>
      <c r="FJ68" s="8">
        <v>31.1</v>
      </c>
      <c r="FK68" s="8">
        <v>51.7</v>
      </c>
      <c r="FL68" s="8">
        <v>23</v>
      </c>
      <c r="FM68" s="8">
        <v>23.5</v>
      </c>
      <c r="FN68" s="8">
        <v>31.1</v>
      </c>
      <c r="FO68" s="3"/>
      <c r="FP68" s="3"/>
      <c r="FQ68" s="8">
        <v>450.1</v>
      </c>
      <c r="FR68" s="12" t="s">
        <v>595</v>
      </c>
    </row>
    <row r="69" spans="1:174" x14ac:dyDescent="0.15">
      <c r="A69" s="4" t="s">
        <v>596</v>
      </c>
      <c r="B69" s="4" t="s">
        <v>597</v>
      </c>
      <c r="C69" s="3" t="s">
        <v>206</v>
      </c>
      <c r="D69" s="3" t="s">
        <v>207</v>
      </c>
      <c r="E69" s="3" t="s">
        <v>208</v>
      </c>
      <c r="F69" s="8">
        <v>1078.2</v>
      </c>
      <c r="G69" s="9">
        <v>21.66</v>
      </c>
      <c r="H69" s="11"/>
      <c r="I69" s="11"/>
      <c r="J69" s="11"/>
      <c r="K69" s="11"/>
      <c r="L69" s="11"/>
      <c r="M69" s="11"/>
      <c r="N69" s="8">
        <v>37.9</v>
      </c>
      <c r="O69" s="10">
        <v>0.223</v>
      </c>
      <c r="P69" s="11"/>
      <c r="Q69" s="11"/>
      <c r="R69" s="11"/>
      <c r="S69" s="9">
        <v>-1.8</v>
      </c>
      <c r="T69" s="11"/>
      <c r="U69" s="11"/>
      <c r="V69" s="11"/>
      <c r="W69" s="11"/>
      <c r="X69" s="11"/>
      <c r="Y69" s="11"/>
      <c r="Z69" s="11"/>
      <c r="AA69" s="11"/>
      <c r="AB69" s="11"/>
      <c r="AC69" s="11"/>
      <c r="AD69" s="11"/>
      <c r="AE69" s="8">
        <v>35.799999999999997</v>
      </c>
      <c r="AF69" s="11"/>
      <c r="AG69" s="11"/>
      <c r="AH69" s="11"/>
      <c r="AI69" s="9">
        <v>2.11</v>
      </c>
      <c r="AJ69" s="10">
        <v>0.28999999999999998</v>
      </c>
      <c r="AK69" s="3" t="s">
        <v>209</v>
      </c>
      <c r="AL69" s="12" t="s">
        <v>598</v>
      </c>
      <c r="AM69" s="3" t="s">
        <v>211</v>
      </c>
      <c r="AN69" s="13">
        <v>2002</v>
      </c>
      <c r="AO69" s="8">
        <v>1022.3</v>
      </c>
      <c r="AP69" s="8">
        <v>54.7</v>
      </c>
      <c r="AQ69" s="9">
        <v>9.51</v>
      </c>
      <c r="AR69" s="9">
        <v>8.8000000000000007</v>
      </c>
      <c r="AS69" s="9">
        <v>8.91</v>
      </c>
      <c r="AT69" s="8">
        <v>46.8</v>
      </c>
      <c r="AU69" s="9">
        <v>1.1599999999999999</v>
      </c>
      <c r="AV69" s="8">
        <v>64.400000000000006</v>
      </c>
      <c r="AW69" s="14">
        <v>0</v>
      </c>
      <c r="AX69" s="8">
        <v>59.2</v>
      </c>
      <c r="AY69" s="10">
        <v>0.64900000000000002</v>
      </c>
      <c r="AZ69" s="11"/>
      <c r="BA69" s="8">
        <v>12.5</v>
      </c>
      <c r="BB69" s="11"/>
      <c r="BC69" s="8">
        <v>33.4</v>
      </c>
      <c r="BD69" s="8">
        <v>29.8</v>
      </c>
      <c r="BE69" s="8">
        <v>31.7</v>
      </c>
      <c r="BF69" s="8">
        <v>30.4</v>
      </c>
      <c r="BG69" s="8">
        <v>31.9</v>
      </c>
      <c r="BH69" s="8">
        <v>32.4</v>
      </c>
      <c r="BI69" s="11"/>
      <c r="BJ69" s="9">
        <v>8.8000000000000007</v>
      </c>
      <c r="BK69" s="11"/>
      <c r="BL69" s="10">
        <v>4.3999999999999997E-2</v>
      </c>
      <c r="BM69" s="11"/>
      <c r="BN69" s="9">
        <v>8.91</v>
      </c>
      <c r="BO69" s="11"/>
      <c r="BP69" s="11"/>
      <c r="BQ69" s="10">
        <v>0.434</v>
      </c>
      <c r="BR69" s="10">
        <v>0.434</v>
      </c>
      <c r="BS69" s="10">
        <v>0.27100000000000002</v>
      </c>
      <c r="BT69" s="10">
        <v>0.3</v>
      </c>
      <c r="BU69" s="10">
        <v>0.3</v>
      </c>
      <c r="BV69" s="11"/>
      <c r="BW69" s="10">
        <v>0.113</v>
      </c>
      <c r="BX69" s="11"/>
      <c r="BY69" s="9">
        <v>4.1100000000000003</v>
      </c>
      <c r="BZ69" s="9">
        <v>7.75</v>
      </c>
      <c r="CA69" s="9">
        <v>6.59</v>
      </c>
      <c r="CB69" s="11"/>
      <c r="CC69" s="9">
        <v>1.91</v>
      </c>
      <c r="CD69" s="11"/>
      <c r="CE69" s="10">
        <v>0.13500000000000001</v>
      </c>
      <c r="CF69" s="11"/>
      <c r="CG69" s="11"/>
      <c r="CH69" s="11"/>
      <c r="CI69" s="11"/>
      <c r="CJ69" s="8">
        <v>191</v>
      </c>
      <c r="CK69" s="11"/>
      <c r="CL69" s="11"/>
      <c r="CM69" s="11"/>
      <c r="CN69" s="10">
        <v>0.109</v>
      </c>
      <c r="CO69" s="10">
        <v>0.63900000000000001</v>
      </c>
      <c r="CP69" s="10">
        <v>0.56299999999999994</v>
      </c>
      <c r="CQ69" s="8">
        <v>20.6</v>
      </c>
      <c r="CR69" s="11"/>
      <c r="CS69" s="11"/>
      <c r="CT69" s="11"/>
      <c r="CU69" s="8">
        <v>81</v>
      </c>
      <c r="CV69" s="11"/>
      <c r="CW69" s="11"/>
      <c r="CX69" s="9">
        <v>-9.09</v>
      </c>
      <c r="CY69" s="11"/>
      <c r="CZ69" s="11"/>
      <c r="DA69" s="10">
        <v>-0.312</v>
      </c>
      <c r="DB69" s="11"/>
      <c r="DC69" s="10">
        <v>0.20300000000000001</v>
      </c>
      <c r="DD69" s="11"/>
      <c r="DE69" s="8">
        <v>79</v>
      </c>
      <c r="DF69" s="8">
        <v>59.2</v>
      </c>
      <c r="DG69" s="9">
        <v>28.43</v>
      </c>
      <c r="DH69" s="10">
        <v>0.8</v>
      </c>
      <c r="DI69" s="3" t="s">
        <v>212</v>
      </c>
      <c r="DJ69" s="8">
        <v>54.7</v>
      </c>
      <c r="DK69" s="9">
        <v>9.51</v>
      </c>
      <c r="DL69" s="9">
        <v>8.91</v>
      </c>
      <c r="DM69" s="10">
        <v>0.69199999999999995</v>
      </c>
      <c r="DN69" s="8">
        <v>-64.400000000000006</v>
      </c>
      <c r="DO69" s="9">
        <v>4.76</v>
      </c>
      <c r="DP69" s="4" t="s">
        <v>599</v>
      </c>
      <c r="DQ69" s="8">
        <v>-56.9</v>
      </c>
      <c r="DR69" s="3" t="s">
        <v>258</v>
      </c>
      <c r="DS69" s="11"/>
      <c r="DT69" s="9">
        <v>32.299999999999997</v>
      </c>
      <c r="DU69" s="9">
        <v>9.5</v>
      </c>
      <c r="DV69" s="8">
        <v>39.6</v>
      </c>
      <c r="DW69" s="14">
        <v>0</v>
      </c>
      <c r="DX69" s="11"/>
      <c r="DY69" s="8">
        <v>23.2</v>
      </c>
      <c r="DZ69" s="11"/>
      <c r="EA69" s="8">
        <v>111.4</v>
      </c>
      <c r="EB69" s="8">
        <v>-143.4</v>
      </c>
      <c r="EC69" s="9">
        <v>4.3099999999999996</v>
      </c>
      <c r="ED69" s="8">
        <v>46.9</v>
      </c>
      <c r="EE69" s="11"/>
      <c r="EF69" s="11"/>
      <c r="EG69" s="11"/>
      <c r="EH69" s="9">
        <v>1.85</v>
      </c>
      <c r="EI69" s="8">
        <v>79</v>
      </c>
      <c r="EJ69" s="8">
        <v>60.7</v>
      </c>
      <c r="EK69" s="8">
        <v>25.5</v>
      </c>
      <c r="EL69" s="9">
        <v>2.2200000000000002</v>
      </c>
      <c r="EM69" s="9">
        <v>2.13</v>
      </c>
      <c r="EN69" s="8">
        <v>18.7</v>
      </c>
      <c r="EO69" s="10">
        <v>0.8</v>
      </c>
      <c r="EP69" s="9">
        <v>2.4900000000000002</v>
      </c>
      <c r="EQ69" s="9">
        <v>4.3600000000000003</v>
      </c>
      <c r="ER69" s="11"/>
      <c r="ES69" s="8">
        <v>54.7</v>
      </c>
      <c r="ET69" s="12" t="s">
        <v>600</v>
      </c>
      <c r="EU69" s="11"/>
      <c r="EV69" s="11"/>
      <c r="EW69" s="11"/>
      <c r="EX69" s="11"/>
      <c r="EY69" s="11"/>
      <c r="EZ69" s="11"/>
      <c r="FA69" s="11"/>
      <c r="FB69" s="8">
        <v>-13.1</v>
      </c>
      <c r="FC69" s="8">
        <v>-17.8</v>
      </c>
      <c r="FD69" s="8">
        <v>-20.8</v>
      </c>
      <c r="FE69" s="11"/>
      <c r="FF69" s="11"/>
      <c r="FG69" s="11"/>
      <c r="FH69" s="11"/>
      <c r="FI69" s="11"/>
      <c r="FJ69" s="11"/>
      <c r="FK69" s="11"/>
      <c r="FL69" s="8">
        <v>-13.3</v>
      </c>
      <c r="FM69" s="8">
        <v>-17.8</v>
      </c>
      <c r="FN69" s="8">
        <v>-20.6</v>
      </c>
      <c r="FO69" s="3"/>
      <c r="FP69" s="3"/>
      <c r="FQ69" s="8">
        <v>54.7</v>
      </c>
      <c r="FR69" s="12" t="s">
        <v>601</v>
      </c>
    </row>
    <row r="70" spans="1:174" x14ac:dyDescent="0.15">
      <c r="A70" s="4" t="s">
        <v>602</v>
      </c>
      <c r="B70" s="4" t="s">
        <v>603</v>
      </c>
      <c r="C70" s="3" t="s">
        <v>206</v>
      </c>
      <c r="D70" s="3" t="s">
        <v>207</v>
      </c>
      <c r="E70" s="3" t="s">
        <v>208</v>
      </c>
      <c r="F70" s="8">
        <v>1074.9000000000001</v>
      </c>
      <c r="G70" s="9">
        <v>79.16</v>
      </c>
      <c r="H70" s="10">
        <v>1E-3</v>
      </c>
      <c r="I70" s="10">
        <v>4.0000000000000001E-3</v>
      </c>
      <c r="J70" s="10">
        <v>0.16900000000000001</v>
      </c>
      <c r="K70" s="10">
        <v>-0.19900000000000001</v>
      </c>
      <c r="L70" s="10">
        <v>0.39900000000000002</v>
      </c>
      <c r="M70" s="9">
        <v>2.13</v>
      </c>
      <c r="N70" s="8">
        <v>69.2</v>
      </c>
      <c r="O70" s="10">
        <v>0.93300000000000005</v>
      </c>
      <c r="P70" s="11"/>
      <c r="Q70" s="11"/>
      <c r="R70" s="11"/>
      <c r="S70" s="10">
        <v>-0.57999999999999996</v>
      </c>
      <c r="T70" s="11"/>
      <c r="U70" s="11"/>
      <c r="V70" s="11"/>
      <c r="W70" s="8">
        <v>42.6</v>
      </c>
      <c r="X70" s="11"/>
      <c r="Y70" s="11"/>
      <c r="Z70" s="11"/>
      <c r="AA70" s="8">
        <v>15.6</v>
      </c>
      <c r="AB70" s="11"/>
      <c r="AC70" s="11"/>
      <c r="AD70" s="11"/>
      <c r="AE70" s="8">
        <v>64.400000000000006</v>
      </c>
      <c r="AF70" s="11"/>
      <c r="AG70" s="11"/>
      <c r="AH70" s="11"/>
      <c r="AI70" s="9">
        <v>2.7</v>
      </c>
      <c r="AJ70" s="9">
        <v>1.71</v>
      </c>
      <c r="AK70" s="3" t="s">
        <v>209</v>
      </c>
      <c r="AL70" s="12" t="s">
        <v>604</v>
      </c>
      <c r="AM70" s="3" t="s">
        <v>211</v>
      </c>
      <c r="AN70" s="13">
        <v>1995</v>
      </c>
      <c r="AO70" s="8">
        <v>895.9</v>
      </c>
      <c r="AP70" s="8">
        <v>45.9</v>
      </c>
      <c r="AQ70" s="8">
        <v>-26</v>
      </c>
      <c r="AR70" s="8">
        <v>-26.6</v>
      </c>
      <c r="AS70" s="8">
        <v>-26.4</v>
      </c>
      <c r="AT70" s="9">
        <v>6.03</v>
      </c>
      <c r="AU70" s="9">
        <v>1.48</v>
      </c>
      <c r="AV70" s="8">
        <v>243.2</v>
      </c>
      <c r="AW70" s="14">
        <v>0</v>
      </c>
      <c r="AX70" s="8">
        <v>206.6</v>
      </c>
      <c r="AY70" s="10">
        <v>0.621</v>
      </c>
      <c r="AZ70" s="11"/>
      <c r="BA70" s="8">
        <v>15.7</v>
      </c>
      <c r="BB70" s="11"/>
      <c r="BC70" s="8">
        <v>56.7</v>
      </c>
      <c r="BD70" s="8">
        <v>52.5</v>
      </c>
      <c r="BE70" s="8">
        <v>44.9</v>
      </c>
      <c r="BF70" s="8">
        <v>40.799999999999997</v>
      </c>
      <c r="BG70" s="8">
        <v>37</v>
      </c>
      <c r="BH70" s="8">
        <v>35.5</v>
      </c>
      <c r="BI70" s="11"/>
      <c r="BJ70" s="8">
        <v>-26.6</v>
      </c>
      <c r="BK70" s="11"/>
      <c r="BL70" s="10">
        <v>0.36399999999999999</v>
      </c>
      <c r="BM70" s="11"/>
      <c r="BN70" s="8">
        <v>-26.4</v>
      </c>
      <c r="BO70" s="11"/>
      <c r="BP70" s="11"/>
      <c r="BQ70" s="10">
        <v>-0.39400000000000002</v>
      </c>
      <c r="BR70" s="10">
        <v>-0.39400000000000002</v>
      </c>
      <c r="BS70" s="10">
        <v>-0.24399999999999999</v>
      </c>
      <c r="BT70" s="10">
        <v>-0.39400000000000002</v>
      </c>
      <c r="BU70" s="10">
        <v>-0.39400000000000002</v>
      </c>
      <c r="BV70" s="11"/>
      <c r="BW70" s="8">
        <v>10.4</v>
      </c>
      <c r="BX70" s="11"/>
      <c r="BY70" s="10">
        <v>0.503</v>
      </c>
      <c r="BZ70" s="9">
        <v>5.38</v>
      </c>
      <c r="CA70" s="9">
        <v>3.9</v>
      </c>
      <c r="CB70" s="9">
        <v>1.59</v>
      </c>
      <c r="CC70" s="9">
        <v>5.53</v>
      </c>
      <c r="CD70" s="11"/>
      <c r="CE70" s="10">
        <v>0.48799999999999999</v>
      </c>
      <c r="CF70" s="11"/>
      <c r="CG70" s="11"/>
      <c r="CH70" s="11"/>
      <c r="CI70" s="11"/>
      <c r="CJ70" s="8">
        <v>90.1</v>
      </c>
      <c r="CK70" s="11"/>
      <c r="CL70" s="10">
        <v>0.496</v>
      </c>
      <c r="CM70" s="10">
        <v>0.748</v>
      </c>
      <c r="CN70" s="10">
        <v>0.92800000000000005</v>
      </c>
      <c r="CO70" s="10">
        <v>0.90100000000000002</v>
      </c>
      <c r="CP70" s="10">
        <v>0.86499999999999999</v>
      </c>
      <c r="CQ70" s="9">
        <v>-3.3</v>
      </c>
      <c r="CR70" s="11"/>
      <c r="CS70" s="11"/>
      <c r="CT70" s="11"/>
      <c r="CU70" s="8">
        <v>106.7</v>
      </c>
      <c r="CV70" s="11"/>
      <c r="CW70" s="11"/>
      <c r="CX70" s="8">
        <v>-100</v>
      </c>
      <c r="CY70" s="11"/>
      <c r="CZ70" s="11"/>
      <c r="DA70" s="9">
        <v>4.32</v>
      </c>
      <c r="DB70" s="11"/>
      <c r="DC70" s="9">
        <v>-7.21</v>
      </c>
      <c r="DD70" s="11"/>
      <c r="DE70" s="8">
        <v>102</v>
      </c>
      <c r="DF70" s="8">
        <v>206.6</v>
      </c>
      <c r="DG70" s="9">
        <v>15.54</v>
      </c>
      <c r="DH70" s="10">
        <v>0.7</v>
      </c>
      <c r="DI70" s="3" t="s">
        <v>212</v>
      </c>
      <c r="DJ70" s="8">
        <v>45.9</v>
      </c>
      <c r="DK70" s="8">
        <v>-26</v>
      </c>
      <c r="DL70" s="8">
        <v>-26.4</v>
      </c>
      <c r="DM70" s="8">
        <v>66.599999999999994</v>
      </c>
      <c r="DN70" s="8">
        <v>-37</v>
      </c>
      <c r="DO70" s="9">
        <v>7.14</v>
      </c>
      <c r="DP70" s="4" t="s">
        <v>605</v>
      </c>
      <c r="DQ70" s="9">
        <v>4.29</v>
      </c>
      <c r="DR70" s="3" t="s">
        <v>251</v>
      </c>
      <c r="DS70" s="11"/>
      <c r="DT70" s="9">
        <v>19.25</v>
      </c>
      <c r="DU70" s="9">
        <v>9.39</v>
      </c>
      <c r="DV70" s="8">
        <v>-10.9</v>
      </c>
      <c r="DW70" s="14">
        <v>0</v>
      </c>
      <c r="DX70" s="11"/>
      <c r="DY70" s="8">
        <v>10.199999999999999</v>
      </c>
      <c r="DZ70" s="9">
        <v>1.59</v>
      </c>
      <c r="EA70" s="11"/>
      <c r="EB70" s="8">
        <v>121.7</v>
      </c>
      <c r="EC70" s="9">
        <v>8.7200000000000006</v>
      </c>
      <c r="ED70" s="8">
        <v>97</v>
      </c>
      <c r="EE70" s="11"/>
      <c r="EF70" s="11"/>
      <c r="EG70" s="11"/>
      <c r="EH70" s="9">
        <v>3.37</v>
      </c>
      <c r="EI70" s="8">
        <v>102</v>
      </c>
      <c r="EJ70" s="8">
        <v>190.9</v>
      </c>
      <c r="EK70" s="8">
        <v>97.3</v>
      </c>
      <c r="EL70" s="9">
        <v>3.02</v>
      </c>
      <c r="EM70" s="9">
        <v>4.43</v>
      </c>
      <c r="EN70" s="9">
        <v>2.68</v>
      </c>
      <c r="EO70" s="10">
        <v>0.7</v>
      </c>
      <c r="EP70" s="9">
        <v>8.01</v>
      </c>
      <c r="EQ70" s="9">
        <v>8.9</v>
      </c>
      <c r="ER70" s="11">
        <v>1</v>
      </c>
      <c r="ES70" s="8">
        <v>45.9</v>
      </c>
      <c r="ET70" s="12" t="s">
        <v>606</v>
      </c>
      <c r="EU70" s="8">
        <v>-14.7</v>
      </c>
      <c r="EV70" s="8">
        <v>-13.7</v>
      </c>
      <c r="EW70" s="8">
        <v>-20.7</v>
      </c>
      <c r="EX70" s="8">
        <v>-24.8</v>
      </c>
      <c r="EY70" s="8">
        <v>-25.4</v>
      </c>
      <c r="EZ70" s="8">
        <v>-19.399999999999999</v>
      </c>
      <c r="FA70" s="8">
        <v>-24.9</v>
      </c>
      <c r="FB70" s="8">
        <v>-35.799999999999997</v>
      </c>
      <c r="FC70" s="8">
        <v>-22.2</v>
      </c>
      <c r="FD70" s="8">
        <v>-26.6</v>
      </c>
      <c r="FE70" s="8">
        <v>-13.8</v>
      </c>
      <c r="FF70" s="8">
        <v>-13.3</v>
      </c>
      <c r="FG70" s="8">
        <v>-17.899999999999999</v>
      </c>
      <c r="FH70" s="8">
        <v>-21.5</v>
      </c>
      <c r="FI70" s="8">
        <v>-24.3</v>
      </c>
      <c r="FJ70" s="8">
        <v>-18.600000000000001</v>
      </c>
      <c r="FK70" s="8">
        <v>-24.9</v>
      </c>
      <c r="FL70" s="8">
        <v>-35.799999999999997</v>
      </c>
      <c r="FM70" s="8">
        <v>-22.3</v>
      </c>
      <c r="FN70" s="8">
        <v>-26.6</v>
      </c>
      <c r="FO70" s="3"/>
      <c r="FP70" s="3"/>
      <c r="FQ70" s="8">
        <v>45.9</v>
      </c>
      <c r="FR70" s="12" t="s">
        <v>607</v>
      </c>
    </row>
    <row r="71" spans="1:174" x14ac:dyDescent="0.15">
      <c r="A71" s="4" t="s">
        <v>608</v>
      </c>
      <c r="B71" s="4" t="s">
        <v>609</v>
      </c>
      <c r="C71" s="3" t="s">
        <v>206</v>
      </c>
      <c r="D71" s="3" t="s">
        <v>207</v>
      </c>
      <c r="E71" s="3" t="s">
        <v>208</v>
      </c>
      <c r="F71" s="8">
        <v>1073.7</v>
      </c>
      <c r="G71" s="9">
        <v>38.74</v>
      </c>
      <c r="H71" s="11"/>
      <c r="I71" s="11"/>
      <c r="J71" s="11"/>
      <c r="K71" s="11"/>
      <c r="L71" s="11"/>
      <c r="M71" s="11"/>
      <c r="N71" s="8">
        <v>26.9</v>
      </c>
      <c r="O71" s="10">
        <v>0.128</v>
      </c>
      <c r="P71" s="11"/>
      <c r="Q71" s="11"/>
      <c r="R71" s="11"/>
      <c r="S71" s="9">
        <v>-3.01</v>
      </c>
      <c r="T71" s="11"/>
      <c r="U71" s="11"/>
      <c r="V71" s="11"/>
      <c r="W71" s="11"/>
      <c r="X71" s="11"/>
      <c r="Y71" s="11"/>
      <c r="Z71" s="11"/>
      <c r="AA71" s="11"/>
      <c r="AB71" s="11"/>
      <c r="AC71" s="11"/>
      <c r="AD71" s="11"/>
      <c r="AE71" s="11"/>
      <c r="AF71" s="11"/>
      <c r="AG71" s="11"/>
      <c r="AH71" s="11"/>
      <c r="AI71" s="9">
        <v>1.76</v>
      </c>
      <c r="AJ71" s="10">
        <v>0.13100000000000001</v>
      </c>
      <c r="AK71" s="3" t="s">
        <v>209</v>
      </c>
      <c r="AL71" s="12" t="s">
        <v>610</v>
      </c>
      <c r="AM71" s="3" t="s">
        <v>211</v>
      </c>
      <c r="AN71" s="13">
        <v>2005</v>
      </c>
      <c r="AO71" s="8">
        <v>965.8</v>
      </c>
      <c r="AP71" s="14">
        <v>0</v>
      </c>
      <c r="AQ71" s="8">
        <v>-35.5</v>
      </c>
      <c r="AR71" s="8">
        <v>-35.5</v>
      </c>
      <c r="AS71" s="8">
        <v>-36.5</v>
      </c>
      <c r="AT71" s="8">
        <v>58.1</v>
      </c>
      <c r="AU71" s="10">
        <v>7.9000000000000001E-2</v>
      </c>
      <c r="AV71" s="8">
        <v>117.5</v>
      </c>
      <c r="AW71" s="9">
        <v>7.56</v>
      </c>
      <c r="AX71" s="8">
        <v>104.4</v>
      </c>
      <c r="AY71" s="10">
        <v>5.8000000000000003E-2</v>
      </c>
      <c r="AZ71" s="11"/>
      <c r="BA71" s="9">
        <v>8.14</v>
      </c>
      <c r="BB71" s="11"/>
      <c r="BC71" s="8">
        <v>27.8</v>
      </c>
      <c r="BD71" s="8">
        <v>22.9</v>
      </c>
      <c r="BE71" s="8">
        <v>13</v>
      </c>
      <c r="BF71" s="8">
        <v>10.7</v>
      </c>
      <c r="BG71" s="8">
        <v>10.8</v>
      </c>
      <c r="BH71" s="8">
        <v>11.3</v>
      </c>
      <c r="BI71" s="11"/>
      <c r="BJ71" s="8">
        <v>-35.5</v>
      </c>
      <c r="BK71" s="10">
        <v>-0.87</v>
      </c>
      <c r="BL71" s="10">
        <v>2.8000000000000001E-2</v>
      </c>
      <c r="BM71" s="11"/>
      <c r="BN71" s="8">
        <v>-36.5</v>
      </c>
      <c r="BO71" s="11"/>
      <c r="BP71" s="10">
        <v>9.1999999999999998E-2</v>
      </c>
      <c r="BQ71" s="9">
        <v>-3</v>
      </c>
      <c r="BR71" s="9">
        <v>-3</v>
      </c>
      <c r="BS71" s="9">
        <v>-1.87</v>
      </c>
      <c r="BT71" s="9">
        <v>-3</v>
      </c>
      <c r="BU71" s="9">
        <v>-3</v>
      </c>
      <c r="BV71" s="11"/>
      <c r="BW71" s="11"/>
      <c r="BX71" s="11"/>
      <c r="BY71" s="11"/>
      <c r="BZ71" s="10">
        <v>0.129</v>
      </c>
      <c r="CA71" s="10">
        <v>0.05</v>
      </c>
      <c r="CB71" s="11"/>
      <c r="CC71" s="9">
        <v>2.35</v>
      </c>
      <c r="CD71" s="11"/>
      <c r="CE71" s="11"/>
      <c r="CF71" s="9">
        <v>6.18</v>
      </c>
      <c r="CG71" s="11"/>
      <c r="CH71" s="11"/>
      <c r="CI71" s="11"/>
      <c r="CJ71" s="11"/>
      <c r="CK71" s="11"/>
      <c r="CL71" s="11"/>
      <c r="CM71" s="11"/>
      <c r="CN71" s="10">
        <v>0.13900000000000001</v>
      </c>
      <c r="CO71" s="10">
        <v>0.23499999999999999</v>
      </c>
      <c r="CP71" s="10">
        <v>0.22900000000000001</v>
      </c>
      <c r="CQ71" s="9">
        <v>-2.71</v>
      </c>
      <c r="CR71" s="11"/>
      <c r="CS71" s="11"/>
      <c r="CT71" s="11"/>
      <c r="CU71" s="8">
        <v>102.7</v>
      </c>
      <c r="CV71" s="11"/>
      <c r="CW71" s="9">
        <v>7.39</v>
      </c>
      <c r="CX71" s="8">
        <v>-57.3</v>
      </c>
      <c r="CY71" s="11"/>
      <c r="CZ71" s="11"/>
      <c r="DA71" s="10">
        <v>0.81499999999999995</v>
      </c>
      <c r="DB71" s="11"/>
      <c r="DC71" s="11"/>
      <c r="DD71" s="8">
        <v>11.3</v>
      </c>
      <c r="DE71" s="8">
        <v>23</v>
      </c>
      <c r="DF71" s="8">
        <v>104.4</v>
      </c>
      <c r="DG71" s="9">
        <v>39.979999999999997</v>
      </c>
      <c r="DH71" s="10">
        <v>0.16</v>
      </c>
      <c r="DI71" s="3" t="s">
        <v>212</v>
      </c>
      <c r="DJ71" s="11"/>
      <c r="DK71" s="8">
        <v>-35.5</v>
      </c>
      <c r="DL71" s="8">
        <v>-36.5</v>
      </c>
      <c r="DM71" s="14">
        <v>0</v>
      </c>
      <c r="DN71" s="11"/>
      <c r="DO71" s="9">
        <v>5.56</v>
      </c>
      <c r="DP71" s="4" t="s">
        <v>611</v>
      </c>
      <c r="DQ71" s="11"/>
      <c r="DR71" s="3" t="s">
        <v>258</v>
      </c>
      <c r="DS71" s="11"/>
      <c r="DT71" s="9">
        <v>55.36</v>
      </c>
      <c r="DU71" s="8">
        <v>16</v>
      </c>
      <c r="DV71" s="11"/>
      <c r="DW71" s="14">
        <v>0</v>
      </c>
      <c r="DX71" s="11"/>
      <c r="DY71" s="8">
        <v>35.5</v>
      </c>
      <c r="DZ71" s="11"/>
      <c r="EA71" s="8">
        <v>103.8</v>
      </c>
      <c r="EB71" s="8">
        <v>-68.599999999999994</v>
      </c>
      <c r="EC71" s="9">
        <v>9.5299999999999994</v>
      </c>
      <c r="ED71" s="8">
        <v>64</v>
      </c>
      <c r="EE71" s="11"/>
      <c r="EF71" s="8">
        <v>99.2</v>
      </c>
      <c r="EG71" s="11"/>
      <c r="EH71" s="10">
        <v>6.4000000000000001E-2</v>
      </c>
      <c r="EI71" s="8">
        <v>23</v>
      </c>
      <c r="EJ71" s="8">
        <v>117.2</v>
      </c>
      <c r="EK71" s="8">
        <v>37.4</v>
      </c>
      <c r="EL71" s="9">
        <v>2.02</v>
      </c>
      <c r="EM71" s="10">
        <v>0.9</v>
      </c>
      <c r="EN71" s="11"/>
      <c r="EO71" s="10">
        <v>0.16</v>
      </c>
      <c r="EP71" s="9">
        <v>2.0099999999999998</v>
      </c>
      <c r="EQ71" s="9">
        <v>6.65</v>
      </c>
      <c r="ER71" s="11"/>
      <c r="ES71" s="11"/>
      <c r="ET71" s="12"/>
      <c r="EU71" s="11"/>
      <c r="EV71" s="11"/>
      <c r="EW71" s="11"/>
      <c r="EX71" s="11"/>
      <c r="EY71" s="11"/>
      <c r="EZ71" s="11"/>
      <c r="FA71" s="11"/>
      <c r="FB71" s="8">
        <v>-13.2</v>
      </c>
      <c r="FC71" s="8">
        <v>-13.8</v>
      </c>
      <c r="FD71" s="8">
        <v>-13.8</v>
      </c>
      <c r="FE71" s="11"/>
      <c r="FF71" s="11"/>
      <c r="FG71" s="11"/>
      <c r="FH71" s="11"/>
      <c r="FI71" s="11"/>
      <c r="FJ71" s="11"/>
      <c r="FK71" s="11"/>
      <c r="FL71" s="8">
        <v>-13.2</v>
      </c>
      <c r="FM71" s="8">
        <v>-13.9</v>
      </c>
      <c r="FN71" s="8">
        <v>-14</v>
      </c>
      <c r="FO71" s="3"/>
      <c r="FP71" s="3"/>
      <c r="FQ71" s="11"/>
      <c r="FR71" s="12"/>
    </row>
    <row r="72" spans="1:174" x14ac:dyDescent="0.15">
      <c r="A72" s="4" t="s">
        <v>612</v>
      </c>
      <c r="B72" s="4" t="s">
        <v>613</v>
      </c>
      <c r="C72" s="3" t="s">
        <v>206</v>
      </c>
      <c r="D72" s="3" t="s">
        <v>207</v>
      </c>
      <c r="E72" s="3" t="s">
        <v>208</v>
      </c>
      <c r="F72" s="8">
        <v>1061.2</v>
      </c>
      <c r="G72" s="9">
        <v>53.91</v>
      </c>
      <c r="H72" s="10">
        <v>1.6E-2</v>
      </c>
      <c r="I72" s="10">
        <v>8.0000000000000002E-3</v>
      </c>
      <c r="J72" s="11"/>
      <c r="K72" s="9">
        <v>1.21</v>
      </c>
      <c r="L72" s="10">
        <v>0.82099999999999995</v>
      </c>
      <c r="M72" s="11"/>
      <c r="N72" s="8">
        <v>35.700000000000003</v>
      </c>
      <c r="O72" s="10">
        <v>0.34799999999999998</v>
      </c>
      <c r="P72" s="11"/>
      <c r="Q72" s="8">
        <v>-13.7</v>
      </c>
      <c r="R72" s="11"/>
      <c r="S72" s="9">
        <v>-3.3</v>
      </c>
      <c r="T72" s="11"/>
      <c r="U72" s="11"/>
      <c r="V72" s="11"/>
      <c r="W72" s="11"/>
      <c r="X72" s="11"/>
      <c r="Y72" s="11"/>
      <c r="Z72" s="11"/>
      <c r="AA72" s="11"/>
      <c r="AB72" s="11"/>
      <c r="AC72" s="11"/>
      <c r="AD72" s="11"/>
      <c r="AE72" s="8">
        <v>14.6</v>
      </c>
      <c r="AF72" s="11"/>
      <c r="AG72" s="11"/>
      <c r="AH72" s="11"/>
      <c r="AI72" s="9">
        <v>37.5</v>
      </c>
      <c r="AJ72" s="9">
        <v>1.58</v>
      </c>
      <c r="AK72" s="3" t="s">
        <v>209</v>
      </c>
      <c r="AL72" s="12" t="s">
        <v>614</v>
      </c>
      <c r="AM72" s="3" t="s">
        <v>211</v>
      </c>
      <c r="AN72" s="13">
        <v>2008</v>
      </c>
      <c r="AO72" s="8">
        <v>855.5</v>
      </c>
      <c r="AP72" s="10">
        <v>0.22900000000000001</v>
      </c>
      <c r="AQ72" s="8">
        <v>-75.5</v>
      </c>
      <c r="AR72" s="8">
        <v>-75.8</v>
      </c>
      <c r="AS72" s="8">
        <v>-75.8</v>
      </c>
      <c r="AT72" s="8">
        <v>150.6</v>
      </c>
      <c r="AU72" s="9">
        <v>2.75</v>
      </c>
      <c r="AV72" s="8">
        <v>220.3</v>
      </c>
      <c r="AW72" s="14">
        <v>0</v>
      </c>
      <c r="AX72" s="8">
        <v>206.8</v>
      </c>
      <c r="AY72" s="9">
        <v>2.83</v>
      </c>
      <c r="AZ72" s="11"/>
      <c r="BA72" s="8">
        <v>15.9</v>
      </c>
      <c r="BB72" s="11"/>
      <c r="BC72" s="8">
        <v>60.1</v>
      </c>
      <c r="BD72" s="8">
        <v>49.8</v>
      </c>
      <c r="BE72" s="8">
        <v>41.6</v>
      </c>
      <c r="BF72" s="8">
        <v>34.5</v>
      </c>
      <c r="BG72" s="8">
        <v>28.5</v>
      </c>
      <c r="BH72" s="8">
        <v>22.4</v>
      </c>
      <c r="BI72" s="11"/>
      <c r="BJ72" s="8">
        <v>-75.8</v>
      </c>
      <c r="BK72" s="10">
        <v>-1E-3</v>
      </c>
      <c r="BL72" s="10">
        <v>9.7000000000000003E-2</v>
      </c>
      <c r="BM72" s="11"/>
      <c r="BN72" s="8">
        <v>-75.8</v>
      </c>
      <c r="BO72" s="11"/>
      <c r="BP72" s="11"/>
      <c r="BQ72" s="9">
        <v>-2.4300000000000002</v>
      </c>
      <c r="BR72" s="9">
        <v>-2.4300000000000002</v>
      </c>
      <c r="BS72" s="9">
        <v>-1.52</v>
      </c>
      <c r="BT72" s="9">
        <v>-2.4300000000000002</v>
      </c>
      <c r="BU72" s="9">
        <v>-2.4300000000000002</v>
      </c>
      <c r="BV72" s="11"/>
      <c r="BW72" s="11"/>
      <c r="BX72" s="11"/>
      <c r="BY72" s="11"/>
      <c r="BZ72" s="9">
        <v>3.25</v>
      </c>
      <c r="CA72" s="10">
        <v>0.49399999999999999</v>
      </c>
      <c r="CB72" s="11"/>
      <c r="CC72" s="9">
        <v>6.29</v>
      </c>
      <c r="CD72" s="11"/>
      <c r="CE72" s="10">
        <v>0.188</v>
      </c>
      <c r="CF72" s="11"/>
      <c r="CG72" s="11"/>
      <c r="CH72" s="11"/>
      <c r="CI72" s="11"/>
      <c r="CJ72" s="8">
        <v>-40.799999999999997</v>
      </c>
      <c r="CK72" s="9">
        <v>3.89</v>
      </c>
      <c r="CL72" s="9">
        <v>1.46</v>
      </c>
      <c r="CM72" s="9">
        <v>1.44</v>
      </c>
      <c r="CN72" s="9">
        <v>1.41</v>
      </c>
      <c r="CO72" s="9">
        <v>1.34</v>
      </c>
      <c r="CP72" s="10">
        <v>0.78400000000000003</v>
      </c>
      <c r="CQ72" s="9">
        <v>-8.9600000000000009</v>
      </c>
      <c r="CR72" s="11"/>
      <c r="CS72" s="11"/>
      <c r="CT72" s="11"/>
      <c r="CU72" s="8">
        <v>113.1</v>
      </c>
      <c r="CV72" s="11"/>
      <c r="CW72" s="11"/>
      <c r="CX72" s="8">
        <v>-64.2</v>
      </c>
      <c r="CY72" s="11"/>
      <c r="CZ72" s="11"/>
      <c r="DA72" s="9">
        <v>4.5</v>
      </c>
      <c r="DB72" s="11"/>
      <c r="DC72" s="11"/>
      <c r="DD72" s="11"/>
      <c r="DE72" s="8">
        <v>71</v>
      </c>
      <c r="DF72" s="8">
        <v>206.8</v>
      </c>
      <c r="DG72" s="9">
        <v>29.74</v>
      </c>
      <c r="DH72" s="10">
        <v>0.52</v>
      </c>
      <c r="DI72" s="3" t="s">
        <v>212</v>
      </c>
      <c r="DJ72" s="10">
        <v>0.22900000000000001</v>
      </c>
      <c r="DK72" s="8">
        <v>-75.5</v>
      </c>
      <c r="DL72" s="8">
        <v>-75.8</v>
      </c>
      <c r="DM72" s="9">
        <v>1.08</v>
      </c>
      <c r="DN72" s="11"/>
      <c r="DO72" s="9">
        <v>21.43</v>
      </c>
      <c r="DP72" s="4" t="s">
        <v>615</v>
      </c>
      <c r="DQ72" s="8">
        <v>115.4</v>
      </c>
      <c r="DR72" s="3" t="s">
        <v>313</v>
      </c>
      <c r="DS72" s="11"/>
      <c r="DT72" s="9">
        <v>49.01</v>
      </c>
      <c r="DU72" s="8">
        <v>23.9</v>
      </c>
      <c r="DV72" s="8">
        <v>-59.9</v>
      </c>
      <c r="DW72" s="14">
        <v>0</v>
      </c>
      <c r="DX72" s="11"/>
      <c r="DY72" s="8">
        <v>156</v>
      </c>
      <c r="DZ72" s="11"/>
      <c r="EA72" s="11"/>
      <c r="EB72" s="8">
        <v>154.9</v>
      </c>
      <c r="EC72" s="9">
        <v>4.45</v>
      </c>
      <c r="ED72" s="8">
        <v>56.2</v>
      </c>
      <c r="EE72" s="11"/>
      <c r="EF72" s="11"/>
      <c r="EG72" s="11"/>
      <c r="EH72" s="10">
        <v>0.106</v>
      </c>
      <c r="EI72" s="8">
        <v>71</v>
      </c>
      <c r="EJ72" s="8">
        <v>207.8</v>
      </c>
      <c r="EK72" s="8">
        <v>158</v>
      </c>
      <c r="EL72" s="9">
        <v>1.74</v>
      </c>
      <c r="EM72" s="9">
        <v>1.17</v>
      </c>
      <c r="EN72" s="10">
        <v>0.38400000000000001</v>
      </c>
      <c r="EO72" s="10">
        <v>0.52</v>
      </c>
      <c r="EP72" s="9">
        <v>3.01</v>
      </c>
      <c r="EQ72" s="9">
        <v>16.649999999999999</v>
      </c>
      <c r="ER72" s="11">
        <v>3</v>
      </c>
      <c r="ES72" s="10">
        <v>0.22900000000000001</v>
      </c>
      <c r="ET72" s="12" t="s">
        <v>616</v>
      </c>
      <c r="EU72" s="11"/>
      <c r="EV72" s="11"/>
      <c r="EW72" s="11"/>
      <c r="EX72" s="11"/>
      <c r="EY72" s="11"/>
      <c r="EZ72" s="11"/>
      <c r="FA72" s="11"/>
      <c r="FB72" s="8">
        <v>-10.3</v>
      </c>
      <c r="FC72" s="8">
        <v>-15.9</v>
      </c>
      <c r="FD72" s="8">
        <v>-34</v>
      </c>
      <c r="FE72" s="11"/>
      <c r="FF72" s="11"/>
      <c r="FG72" s="11"/>
      <c r="FH72" s="11"/>
      <c r="FI72" s="11"/>
      <c r="FJ72" s="11"/>
      <c r="FK72" s="11"/>
      <c r="FL72" s="8">
        <v>-10.3</v>
      </c>
      <c r="FM72" s="8">
        <v>-15.9</v>
      </c>
      <c r="FN72" s="8">
        <v>-33.9</v>
      </c>
      <c r="FO72" s="3"/>
      <c r="FP72" s="3"/>
      <c r="FQ72" s="10">
        <v>0.22900000000000001</v>
      </c>
      <c r="FR72" s="12" t="s">
        <v>617</v>
      </c>
    </row>
    <row r="73" spans="1:174" x14ac:dyDescent="0.15">
      <c r="A73" s="4" t="s">
        <v>618</v>
      </c>
      <c r="B73" s="4" t="s">
        <v>619</v>
      </c>
      <c r="C73" s="3" t="s">
        <v>206</v>
      </c>
      <c r="D73" s="3" t="s">
        <v>207</v>
      </c>
      <c r="E73" s="3" t="s">
        <v>208</v>
      </c>
      <c r="F73" s="8">
        <v>1048</v>
      </c>
      <c r="G73" s="9">
        <v>60.42</v>
      </c>
      <c r="H73" s="10">
        <v>0.106</v>
      </c>
      <c r="I73" s="10">
        <v>8.4000000000000005E-2</v>
      </c>
      <c r="J73" s="10">
        <v>8.4000000000000005E-2</v>
      </c>
      <c r="K73" s="9">
        <v>2.0299999999999998</v>
      </c>
      <c r="L73" s="9">
        <v>1.72</v>
      </c>
      <c r="M73" s="9">
        <v>1.78</v>
      </c>
      <c r="N73" s="8">
        <v>95.6</v>
      </c>
      <c r="O73" s="9">
        <v>1.84</v>
      </c>
      <c r="P73" s="11"/>
      <c r="Q73" s="11"/>
      <c r="R73" s="11"/>
      <c r="S73" s="10">
        <v>-0.86499999999999999</v>
      </c>
      <c r="T73" s="11"/>
      <c r="U73" s="11"/>
      <c r="V73" s="11"/>
      <c r="W73" s="11"/>
      <c r="X73" s="11"/>
      <c r="Y73" s="11"/>
      <c r="Z73" s="11"/>
      <c r="AA73" s="8">
        <v>-54.7</v>
      </c>
      <c r="AB73" s="11"/>
      <c r="AC73" s="11"/>
      <c r="AD73" s="11"/>
      <c r="AE73" s="8">
        <v>-61.5</v>
      </c>
      <c r="AF73" s="11"/>
      <c r="AG73" s="11"/>
      <c r="AH73" s="9">
        <v>11.83</v>
      </c>
      <c r="AI73" s="9">
        <v>2.11</v>
      </c>
      <c r="AJ73" s="10">
        <v>0.155</v>
      </c>
      <c r="AK73" s="3" t="s">
        <v>209</v>
      </c>
      <c r="AL73" s="12" t="s">
        <v>620</v>
      </c>
      <c r="AM73" s="3" t="s">
        <v>211</v>
      </c>
      <c r="AN73" s="13">
        <v>2002</v>
      </c>
      <c r="AO73" s="8">
        <v>910.7</v>
      </c>
      <c r="AP73" s="9">
        <v>1.22</v>
      </c>
      <c r="AQ73" s="8">
        <v>-67.099999999999994</v>
      </c>
      <c r="AR73" s="8">
        <v>-68.7</v>
      </c>
      <c r="AS73" s="8">
        <v>-68.900000000000006</v>
      </c>
      <c r="AT73" s="8">
        <v>24.1</v>
      </c>
      <c r="AU73" s="9">
        <v>2.81</v>
      </c>
      <c r="AV73" s="8">
        <v>210</v>
      </c>
      <c r="AW73" s="8">
        <v>14.4</v>
      </c>
      <c r="AX73" s="8">
        <v>122.2</v>
      </c>
      <c r="AY73" s="10">
        <v>0.23799999999999999</v>
      </c>
      <c r="AZ73" s="11"/>
      <c r="BA73" s="8">
        <v>20.7</v>
      </c>
      <c r="BB73" s="11"/>
      <c r="BC73" s="8">
        <v>47.6</v>
      </c>
      <c r="BD73" s="8">
        <v>41.1</v>
      </c>
      <c r="BE73" s="8">
        <v>39.200000000000003</v>
      </c>
      <c r="BF73" s="8">
        <v>39.9</v>
      </c>
      <c r="BG73" s="8">
        <v>41.9</v>
      </c>
      <c r="BH73" s="8">
        <v>43.9</v>
      </c>
      <c r="BI73" s="9">
        <v>1.55</v>
      </c>
      <c r="BJ73" s="8">
        <v>-68.7</v>
      </c>
      <c r="BK73" s="9">
        <v>-1.48</v>
      </c>
      <c r="BL73" s="10">
        <v>0.223</v>
      </c>
      <c r="BM73" s="11"/>
      <c r="BN73" s="8">
        <v>-70</v>
      </c>
      <c r="BO73" s="9">
        <v>-1.1100000000000001</v>
      </c>
      <c r="BP73" s="11"/>
      <c r="BQ73" s="10">
        <v>-0.92600000000000005</v>
      </c>
      <c r="BR73" s="10">
        <v>-0.92600000000000005</v>
      </c>
      <c r="BS73" s="10">
        <v>-0.58799999999999997</v>
      </c>
      <c r="BT73" s="10">
        <v>-0.92600000000000005</v>
      </c>
      <c r="BU73" s="10">
        <v>-0.92600000000000005</v>
      </c>
      <c r="BV73" s="11"/>
      <c r="BW73" s="11"/>
      <c r="BX73" s="11"/>
      <c r="BY73" s="11"/>
      <c r="BZ73" s="8">
        <v>14.3</v>
      </c>
      <c r="CA73" s="8">
        <v>11.5</v>
      </c>
      <c r="CB73" s="8">
        <v>11.6</v>
      </c>
      <c r="CC73" s="9">
        <v>5.87</v>
      </c>
      <c r="CD73" s="11"/>
      <c r="CE73" s="10">
        <v>0.34100000000000003</v>
      </c>
      <c r="CF73" s="8">
        <v>10.5</v>
      </c>
      <c r="CG73" s="11"/>
      <c r="CH73" s="11"/>
      <c r="CI73" s="11"/>
      <c r="CJ73" s="8">
        <v>237.2</v>
      </c>
      <c r="CK73" s="11"/>
      <c r="CL73" s="10">
        <v>0.29699999999999999</v>
      </c>
      <c r="CM73" s="9">
        <v>1.78</v>
      </c>
      <c r="CN73" s="9">
        <v>1.77</v>
      </c>
      <c r="CO73" s="9">
        <v>2.04</v>
      </c>
      <c r="CP73" s="9">
        <v>2.0299999999999998</v>
      </c>
      <c r="CQ73" s="9">
        <v>-9.56</v>
      </c>
      <c r="CR73" s="11"/>
      <c r="CS73" s="11"/>
      <c r="CT73" s="11"/>
      <c r="CU73" s="8">
        <v>139.5</v>
      </c>
      <c r="CV73" s="10">
        <v>-0.29899999999999999</v>
      </c>
      <c r="CW73" s="11"/>
      <c r="CX73" s="8">
        <v>-106.8</v>
      </c>
      <c r="CY73" s="11"/>
      <c r="CZ73" s="11"/>
      <c r="DA73" s="9">
        <v>6.17</v>
      </c>
      <c r="DB73" s="11"/>
      <c r="DC73" s="9">
        <v>1.08</v>
      </c>
      <c r="DD73" s="8">
        <v>10.6</v>
      </c>
      <c r="DE73" s="8">
        <v>97</v>
      </c>
      <c r="DF73" s="8">
        <v>122.2</v>
      </c>
      <c r="DG73" s="9">
        <v>10.96</v>
      </c>
      <c r="DH73" s="9">
        <v>2.4</v>
      </c>
      <c r="DI73" s="3" t="s">
        <v>212</v>
      </c>
      <c r="DJ73" s="9">
        <v>1.22</v>
      </c>
      <c r="DK73" s="8">
        <v>-67.099999999999994</v>
      </c>
      <c r="DL73" s="8">
        <v>-68.900000000000006</v>
      </c>
      <c r="DM73" s="10">
        <v>0.97499999999999998</v>
      </c>
      <c r="DN73" s="8">
        <v>-77.400000000000006</v>
      </c>
      <c r="DO73" s="9">
        <v>5.56</v>
      </c>
      <c r="DP73" s="4" t="s">
        <v>621</v>
      </c>
      <c r="DQ73" s="8">
        <v>424.2</v>
      </c>
      <c r="DR73" s="3" t="s">
        <v>343</v>
      </c>
      <c r="DS73" s="11"/>
      <c r="DT73" s="9">
        <v>13.2</v>
      </c>
      <c r="DU73" s="9">
        <v>1.77</v>
      </c>
      <c r="DV73" s="8">
        <v>-21.2</v>
      </c>
      <c r="DW73" s="8">
        <v>14.5</v>
      </c>
      <c r="DX73" s="11"/>
      <c r="DY73" s="8">
        <v>43.6</v>
      </c>
      <c r="DZ73" s="8">
        <v>11.6</v>
      </c>
      <c r="EA73" s="11"/>
      <c r="EB73" s="8">
        <v>45.8</v>
      </c>
      <c r="EC73" s="8">
        <v>17</v>
      </c>
      <c r="ED73" s="8">
        <v>57.9</v>
      </c>
      <c r="EE73" s="11"/>
      <c r="EF73" s="11"/>
      <c r="EG73" s="8">
        <v>104.5</v>
      </c>
      <c r="EH73" s="9">
        <v>9.5500000000000007</v>
      </c>
      <c r="EI73" s="8">
        <v>97</v>
      </c>
      <c r="EJ73" s="8">
        <v>154.6</v>
      </c>
      <c r="EK73" s="8">
        <v>88.3</v>
      </c>
      <c r="EL73" s="9">
        <v>2.15</v>
      </c>
      <c r="EM73" s="9">
        <v>8.02</v>
      </c>
      <c r="EN73" s="11"/>
      <c r="EO73" s="9">
        <v>2.4</v>
      </c>
      <c r="EP73" s="8">
        <v>10</v>
      </c>
      <c r="EQ73" s="9">
        <v>5.0199999999999996</v>
      </c>
      <c r="ER73" s="11">
        <v>3</v>
      </c>
      <c r="ES73" s="9">
        <v>1.22</v>
      </c>
      <c r="ET73" s="12" t="s">
        <v>622</v>
      </c>
      <c r="EU73" s="9">
        <v>-8.5299999999999994</v>
      </c>
      <c r="EV73" s="8">
        <v>-20.8</v>
      </c>
      <c r="EW73" s="8">
        <v>-46.9</v>
      </c>
      <c r="EX73" s="8">
        <v>-45.8</v>
      </c>
      <c r="EY73" s="8">
        <v>-44</v>
      </c>
      <c r="EZ73" s="9">
        <v>-5.83</v>
      </c>
      <c r="FA73" s="8">
        <v>-55.8</v>
      </c>
      <c r="FB73" s="8">
        <v>-50.3</v>
      </c>
      <c r="FC73" s="8">
        <v>-52.9</v>
      </c>
      <c r="FD73" s="8">
        <v>-61.7</v>
      </c>
      <c r="FE73" s="9">
        <v>-8.81</v>
      </c>
      <c r="FF73" s="8">
        <v>-20</v>
      </c>
      <c r="FG73" s="8">
        <v>-46.3</v>
      </c>
      <c r="FH73" s="8">
        <v>-41.2</v>
      </c>
      <c r="FI73" s="8">
        <v>-39.4</v>
      </c>
      <c r="FJ73" s="9">
        <v>-6.57</v>
      </c>
      <c r="FK73" s="8">
        <v>-54.9</v>
      </c>
      <c r="FL73" s="8">
        <v>-44.4</v>
      </c>
      <c r="FM73" s="8">
        <v>-48.8</v>
      </c>
      <c r="FN73" s="8">
        <v>-59.6</v>
      </c>
      <c r="FO73" s="3"/>
      <c r="FP73" s="3"/>
      <c r="FQ73" s="9">
        <v>1.22</v>
      </c>
      <c r="FR73" s="12" t="s">
        <v>623</v>
      </c>
    </row>
    <row r="74" spans="1:174" x14ac:dyDescent="0.15">
      <c r="A74" s="4" t="s">
        <v>624</v>
      </c>
      <c r="B74" s="4" t="s">
        <v>625</v>
      </c>
      <c r="C74" s="3" t="s">
        <v>206</v>
      </c>
      <c r="D74" s="3" t="s">
        <v>207</v>
      </c>
      <c r="E74" s="3" t="s">
        <v>208</v>
      </c>
      <c r="F74" s="8">
        <v>1045.5</v>
      </c>
      <c r="G74" s="9">
        <v>48.58</v>
      </c>
      <c r="H74" s="10">
        <v>3.0000000000000001E-3</v>
      </c>
      <c r="I74" s="10">
        <v>1.4E-2</v>
      </c>
      <c r="J74" s="10">
        <v>3.0000000000000001E-3</v>
      </c>
      <c r="K74" s="10">
        <v>0.314</v>
      </c>
      <c r="L74" s="10">
        <v>0.66200000000000003</v>
      </c>
      <c r="M74" s="10">
        <v>-0.56100000000000005</v>
      </c>
      <c r="N74" s="8">
        <v>241.5</v>
      </c>
      <c r="O74" s="9">
        <v>5.67</v>
      </c>
      <c r="P74" s="11"/>
      <c r="Q74" s="8">
        <v>67.099999999999994</v>
      </c>
      <c r="R74" s="11"/>
      <c r="S74" s="10">
        <v>-0.53500000000000003</v>
      </c>
      <c r="T74" s="11"/>
      <c r="U74" s="11"/>
      <c r="V74" s="11"/>
      <c r="W74" s="8">
        <v>10.4</v>
      </c>
      <c r="X74" s="11"/>
      <c r="Y74" s="11"/>
      <c r="Z74" s="11"/>
      <c r="AA74" s="8">
        <v>28.9</v>
      </c>
      <c r="AB74" s="11"/>
      <c r="AC74" s="11"/>
      <c r="AD74" s="11"/>
      <c r="AE74" s="8">
        <v>42.7</v>
      </c>
      <c r="AF74" s="11"/>
      <c r="AG74" s="11"/>
      <c r="AH74" s="11"/>
      <c r="AI74" s="10">
        <v>0.48899999999999999</v>
      </c>
      <c r="AJ74" s="10">
        <v>0.20399999999999999</v>
      </c>
      <c r="AK74" s="3" t="s">
        <v>209</v>
      </c>
      <c r="AL74" s="12" t="s">
        <v>626</v>
      </c>
      <c r="AM74" s="3" t="s">
        <v>211</v>
      </c>
      <c r="AN74" s="13">
        <v>1997</v>
      </c>
      <c r="AO74" s="8">
        <v>953.1</v>
      </c>
      <c r="AP74" s="8">
        <v>37</v>
      </c>
      <c r="AQ74" s="8">
        <v>-96.1</v>
      </c>
      <c r="AR74" s="8">
        <v>-105.3</v>
      </c>
      <c r="AS74" s="8">
        <v>-60.5</v>
      </c>
      <c r="AT74" s="8">
        <v>163.19999999999999</v>
      </c>
      <c r="AU74" s="8">
        <v>82.9</v>
      </c>
      <c r="AV74" s="8">
        <v>276.39999999999998</v>
      </c>
      <c r="AW74" s="8">
        <v>70.7</v>
      </c>
      <c r="AX74" s="8">
        <v>47.3</v>
      </c>
      <c r="AY74" s="11"/>
      <c r="AZ74" s="11"/>
      <c r="BA74" s="8">
        <v>34.1</v>
      </c>
      <c r="BB74" s="11"/>
      <c r="BC74" s="8">
        <v>100.3</v>
      </c>
      <c r="BD74" s="8">
        <v>91.6</v>
      </c>
      <c r="BE74" s="8">
        <v>81.599999999999994</v>
      </c>
      <c r="BF74" s="8">
        <v>73.400000000000006</v>
      </c>
      <c r="BG74" s="8">
        <v>66.5</v>
      </c>
      <c r="BH74" s="8">
        <v>61.4</v>
      </c>
      <c r="BI74" s="11"/>
      <c r="BJ74" s="8">
        <v>-105.3</v>
      </c>
      <c r="BK74" s="9">
        <v>-6.92</v>
      </c>
      <c r="BL74" s="10">
        <v>8.3000000000000004E-2</v>
      </c>
      <c r="BM74" s="11"/>
      <c r="BN74" s="8">
        <v>-60.5</v>
      </c>
      <c r="BO74" s="11"/>
      <c r="BP74" s="11"/>
      <c r="BQ74" s="10">
        <v>-0.27500000000000002</v>
      </c>
      <c r="BR74" s="10">
        <v>-0.27500000000000002</v>
      </c>
      <c r="BS74" s="10">
        <v>-0.313</v>
      </c>
      <c r="BT74" s="10">
        <v>-0.28000000000000003</v>
      </c>
      <c r="BU74" s="10">
        <v>-0.28000000000000003</v>
      </c>
      <c r="BV74" s="11"/>
      <c r="BW74" s="9">
        <v>3.71</v>
      </c>
      <c r="BX74" s="8">
        <v>10.8</v>
      </c>
      <c r="BY74" s="11"/>
      <c r="BZ74" s="8">
        <v>174.9</v>
      </c>
      <c r="CA74" s="8">
        <v>92</v>
      </c>
      <c r="CB74" s="11"/>
      <c r="CC74" s="9">
        <v>2.84</v>
      </c>
      <c r="CD74" s="11"/>
      <c r="CE74" s="8">
        <v>32.4</v>
      </c>
      <c r="CF74" s="11"/>
      <c r="CG74" s="11"/>
      <c r="CH74" s="11"/>
      <c r="CI74" s="11"/>
      <c r="CJ74" s="8">
        <v>-54.6</v>
      </c>
      <c r="CK74" s="9">
        <v>7.83</v>
      </c>
      <c r="CL74" s="9">
        <v>1.19</v>
      </c>
      <c r="CM74" s="9">
        <v>1.17</v>
      </c>
      <c r="CN74" s="9">
        <v>1.1499999999999999</v>
      </c>
      <c r="CO74" s="9">
        <v>1.1299999999999999</v>
      </c>
      <c r="CP74" s="10">
        <v>0.96899999999999997</v>
      </c>
      <c r="CQ74" s="9">
        <v>-4.43</v>
      </c>
      <c r="CR74" s="11"/>
      <c r="CS74" s="11"/>
      <c r="CT74" s="11"/>
      <c r="CU74" s="9">
        <v>5.23</v>
      </c>
      <c r="CV74" s="9">
        <v>-2.06</v>
      </c>
      <c r="CW74" s="11"/>
      <c r="CX74" s="8">
        <v>40.9</v>
      </c>
      <c r="CY74" s="11"/>
      <c r="CZ74" s="11"/>
      <c r="DA74" s="8">
        <v>13.2</v>
      </c>
      <c r="DB74" s="10">
        <v>0.87</v>
      </c>
      <c r="DC74" s="9">
        <v>6.41</v>
      </c>
      <c r="DD74" s="9">
        <v>9.6300000000000008</v>
      </c>
      <c r="DE74" s="8">
        <v>325</v>
      </c>
      <c r="DF74" s="8">
        <v>47.3</v>
      </c>
      <c r="DG74" s="9">
        <v>4.33</v>
      </c>
      <c r="DH74" s="9">
        <v>1.1000000000000001</v>
      </c>
      <c r="DI74" s="3" t="s">
        <v>212</v>
      </c>
      <c r="DJ74" s="8">
        <v>37</v>
      </c>
      <c r="DK74" s="8">
        <v>-96.1</v>
      </c>
      <c r="DL74" s="8">
        <v>-60.5</v>
      </c>
      <c r="DM74" s="8">
        <v>43.3</v>
      </c>
      <c r="DN74" s="8">
        <v>-105.6</v>
      </c>
      <c r="DO74" s="9">
        <v>22.22</v>
      </c>
      <c r="DP74" s="4" t="s">
        <v>627</v>
      </c>
      <c r="DQ74" s="8">
        <v>56.3</v>
      </c>
      <c r="DR74" s="3" t="s">
        <v>214</v>
      </c>
      <c r="DS74" s="11"/>
      <c r="DT74" s="9">
        <v>7.24</v>
      </c>
      <c r="DU74" s="9">
        <v>3.26</v>
      </c>
      <c r="DV74" s="8">
        <v>-71.099999999999994</v>
      </c>
      <c r="DW74" s="8">
        <v>72.8</v>
      </c>
      <c r="DX74" s="11"/>
      <c r="DY74" s="8">
        <v>221.9</v>
      </c>
      <c r="DZ74" s="11"/>
      <c r="EA74" s="11"/>
      <c r="EB74" s="8">
        <v>91.9</v>
      </c>
      <c r="EC74" s="8">
        <v>11.6</v>
      </c>
      <c r="ED74" s="8">
        <v>99.5</v>
      </c>
      <c r="EE74" s="11"/>
      <c r="EF74" s="11"/>
      <c r="EG74" s="11"/>
      <c r="EH74" s="9">
        <v>4.37</v>
      </c>
      <c r="EI74" s="8">
        <v>325</v>
      </c>
      <c r="EJ74" s="8">
        <v>181.9</v>
      </c>
      <c r="EK74" s="8">
        <v>248.8</v>
      </c>
      <c r="EL74" s="9">
        <v>3.72</v>
      </c>
      <c r="EM74" s="9">
        <v>7.8</v>
      </c>
      <c r="EN74" s="8">
        <v>57.2</v>
      </c>
      <c r="EO74" s="9">
        <v>1.1000000000000001</v>
      </c>
      <c r="EP74" s="8">
        <v>15.8</v>
      </c>
      <c r="EQ74" s="9">
        <v>5.25</v>
      </c>
      <c r="ER74" s="11">
        <v>1</v>
      </c>
      <c r="ES74" s="11"/>
      <c r="ET74" s="12"/>
      <c r="EU74" s="8">
        <v>-57.8</v>
      </c>
      <c r="EV74" s="8">
        <v>-71.099999999999994</v>
      </c>
      <c r="EW74" s="8">
        <v>-92.8</v>
      </c>
      <c r="EX74" s="8">
        <v>-158.30000000000001</v>
      </c>
      <c r="EY74" s="8">
        <v>-235.9</v>
      </c>
      <c r="EZ74" s="8">
        <v>-135.1</v>
      </c>
      <c r="FA74" s="8">
        <v>-96.4</v>
      </c>
      <c r="FB74" s="8">
        <v>-79.3</v>
      </c>
      <c r="FC74" s="8">
        <v>-57.1</v>
      </c>
      <c r="FD74" s="8">
        <v>-22.9</v>
      </c>
      <c r="FE74" s="8">
        <v>-58</v>
      </c>
      <c r="FF74" s="8">
        <v>-67.900000000000006</v>
      </c>
      <c r="FG74" s="8">
        <v>-86.2</v>
      </c>
      <c r="FH74" s="8">
        <v>-143.19999999999999</v>
      </c>
      <c r="FI74" s="8">
        <v>-237.6</v>
      </c>
      <c r="FJ74" s="8">
        <v>-153.19999999999999</v>
      </c>
      <c r="FK74" s="8">
        <v>-124.5</v>
      </c>
      <c r="FL74" s="8">
        <v>-109.2</v>
      </c>
      <c r="FM74" s="8">
        <v>-85.5</v>
      </c>
      <c r="FN74" s="8">
        <v>-19.399999999999999</v>
      </c>
      <c r="FO74" s="3"/>
      <c r="FP74" s="3"/>
      <c r="FQ74" s="8">
        <v>37</v>
      </c>
      <c r="FR74" s="12" t="s">
        <v>628</v>
      </c>
    </row>
    <row r="75" spans="1:174" x14ac:dyDescent="0.15">
      <c r="A75" s="4" t="s">
        <v>629</v>
      </c>
      <c r="B75" s="4" t="s">
        <v>630</v>
      </c>
      <c r="C75" s="3" t="s">
        <v>206</v>
      </c>
      <c r="D75" s="3" t="s">
        <v>207</v>
      </c>
      <c r="E75" s="3" t="s">
        <v>208</v>
      </c>
      <c r="F75" s="8">
        <v>1033.8</v>
      </c>
      <c r="G75" s="9">
        <v>59.68</v>
      </c>
      <c r="H75" s="10">
        <v>9.7000000000000003E-2</v>
      </c>
      <c r="I75" s="10">
        <v>9.1999999999999998E-2</v>
      </c>
      <c r="J75" s="10">
        <v>0.13800000000000001</v>
      </c>
      <c r="K75" s="9">
        <v>2</v>
      </c>
      <c r="L75" s="9">
        <v>1.81</v>
      </c>
      <c r="M75" s="9">
        <v>1.69</v>
      </c>
      <c r="N75" s="8">
        <v>139.69999999999999</v>
      </c>
      <c r="O75" s="9">
        <v>2.12</v>
      </c>
      <c r="P75" s="11"/>
      <c r="Q75" s="11"/>
      <c r="R75" s="11"/>
      <c r="S75" s="10">
        <v>-0.40400000000000003</v>
      </c>
      <c r="T75" s="11"/>
      <c r="U75" s="11"/>
      <c r="V75" s="11"/>
      <c r="W75" s="9">
        <v>1.1000000000000001</v>
      </c>
      <c r="X75" s="11"/>
      <c r="Y75" s="11"/>
      <c r="Z75" s="11"/>
      <c r="AA75" s="9">
        <v>9.9700000000000006</v>
      </c>
      <c r="AB75" s="11"/>
      <c r="AC75" s="11"/>
      <c r="AD75" s="11"/>
      <c r="AE75" s="8">
        <v>-17.2</v>
      </c>
      <c r="AF75" s="11"/>
      <c r="AG75" s="11"/>
      <c r="AH75" s="11"/>
      <c r="AI75" s="9">
        <v>1.33</v>
      </c>
      <c r="AJ75" s="10">
        <v>2.3E-2</v>
      </c>
      <c r="AK75" s="3" t="s">
        <v>209</v>
      </c>
      <c r="AL75" s="12" t="s">
        <v>631</v>
      </c>
      <c r="AM75" s="3" t="s">
        <v>211</v>
      </c>
      <c r="AN75" s="13">
        <v>1998</v>
      </c>
      <c r="AO75" s="8">
        <v>998.8</v>
      </c>
      <c r="AP75" s="8">
        <v>46.8</v>
      </c>
      <c r="AQ75" s="8">
        <v>-75.5</v>
      </c>
      <c r="AR75" s="8">
        <v>-79.5</v>
      </c>
      <c r="AS75" s="8">
        <v>-89.4</v>
      </c>
      <c r="AT75" s="8">
        <v>68.099999999999994</v>
      </c>
      <c r="AU75" s="9">
        <v>8.07</v>
      </c>
      <c r="AV75" s="8">
        <v>163.6</v>
      </c>
      <c r="AW75" s="8">
        <v>106.6</v>
      </c>
      <c r="AX75" s="8">
        <v>-13.9</v>
      </c>
      <c r="AY75" s="9">
        <v>3.61</v>
      </c>
      <c r="AZ75" s="11"/>
      <c r="BA75" s="8">
        <v>26.1</v>
      </c>
      <c r="BB75" s="11"/>
      <c r="BC75" s="8">
        <v>52.6</v>
      </c>
      <c r="BD75" s="8">
        <v>50.3</v>
      </c>
      <c r="BE75" s="8">
        <v>49.8</v>
      </c>
      <c r="BF75" s="8">
        <v>52.2</v>
      </c>
      <c r="BG75" s="8">
        <v>53.1</v>
      </c>
      <c r="BH75" s="8">
        <v>57.6</v>
      </c>
      <c r="BI75" s="11"/>
      <c r="BJ75" s="8">
        <v>-79.5</v>
      </c>
      <c r="BK75" s="9">
        <v>-9.9600000000000009</v>
      </c>
      <c r="BL75" s="10">
        <v>5.8999999999999997E-2</v>
      </c>
      <c r="BM75" s="11"/>
      <c r="BN75" s="8">
        <v>-89.4</v>
      </c>
      <c r="BO75" s="11"/>
      <c r="BP75" s="11"/>
      <c r="BQ75" s="10">
        <v>-0.69</v>
      </c>
      <c r="BR75" s="10">
        <v>-0.69</v>
      </c>
      <c r="BS75" s="10">
        <v>-0.43099999999999999</v>
      </c>
      <c r="BT75" s="10">
        <v>-0.69</v>
      </c>
      <c r="BU75" s="10">
        <v>-0.69</v>
      </c>
      <c r="BV75" s="11"/>
      <c r="BW75" s="9">
        <v>4.88</v>
      </c>
      <c r="BX75" s="11"/>
      <c r="BY75" s="11"/>
      <c r="BZ75" s="11"/>
      <c r="CA75" s="11"/>
      <c r="CB75" s="11"/>
      <c r="CC75" s="9">
        <v>9.26</v>
      </c>
      <c r="CD75" s="11"/>
      <c r="CE75" s="8">
        <v>28.8</v>
      </c>
      <c r="CF75" s="8">
        <v>106.6</v>
      </c>
      <c r="CG75" s="11"/>
      <c r="CH75" s="11"/>
      <c r="CI75" s="11"/>
      <c r="CJ75" s="8">
        <v>-26.5</v>
      </c>
      <c r="CK75" s="11"/>
      <c r="CL75" s="11"/>
      <c r="CM75" s="11"/>
      <c r="CN75" s="10">
        <v>0.36799999999999999</v>
      </c>
      <c r="CO75" s="9">
        <v>8.34</v>
      </c>
      <c r="CP75" s="9">
        <v>8.32</v>
      </c>
      <c r="CQ75" s="8">
        <v>-29.3</v>
      </c>
      <c r="CR75" s="11"/>
      <c r="CS75" s="11"/>
      <c r="CT75" s="11"/>
      <c r="CU75" s="8">
        <v>63.1</v>
      </c>
      <c r="CV75" s="11"/>
      <c r="CW75" s="11"/>
      <c r="CX75" s="8">
        <v>16.899999999999999</v>
      </c>
      <c r="CY75" s="11"/>
      <c r="CZ75" s="11"/>
      <c r="DA75" s="9">
        <v>6.38</v>
      </c>
      <c r="DB75" s="11"/>
      <c r="DC75" s="10">
        <v>0.83199999999999996</v>
      </c>
      <c r="DD75" s="9">
        <v>9.61</v>
      </c>
      <c r="DE75" s="11"/>
      <c r="DF75" s="8">
        <v>-13.9</v>
      </c>
      <c r="DG75" s="9">
        <v>7.4</v>
      </c>
      <c r="DH75" s="11"/>
      <c r="DI75" s="3" t="s">
        <v>212</v>
      </c>
      <c r="DJ75" s="8">
        <v>42.1</v>
      </c>
      <c r="DK75" s="8">
        <v>-68.3</v>
      </c>
      <c r="DL75" s="8">
        <v>-85.3</v>
      </c>
      <c r="DM75" s="8">
        <v>32.1</v>
      </c>
      <c r="DN75" s="8">
        <v>-42.5</v>
      </c>
      <c r="DO75" s="9">
        <v>9.09</v>
      </c>
      <c r="DP75" s="4" t="s">
        <v>632</v>
      </c>
      <c r="DQ75" s="8">
        <v>30</v>
      </c>
      <c r="DR75" s="3" t="s">
        <v>258</v>
      </c>
      <c r="DS75" s="11"/>
      <c r="DT75" s="9">
        <v>8.59</v>
      </c>
      <c r="DU75" s="9">
        <v>2.98</v>
      </c>
      <c r="DV75" s="10">
        <v>-0.7</v>
      </c>
      <c r="DW75" s="8">
        <v>101.4</v>
      </c>
      <c r="DX75" s="11"/>
      <c r="DY75" s="8">
        <v>47.2</v>
      </c>
      <c r="DZ75" s="11"/>
      <c r="EA75" s="11"/>
      <c r="EB75" s="9">
        <v>-5.35</v>
      </c>
      <c r="EC75" s="9">
        <v>9.5500000000000007</v>
      </c>
      <c r="ED75" s="8">
        <v>68.099999999999994</v>
      </c>
      <c r="EE75" s="11"/>
      <c r="EF75" s="8">
        <v>127.2</v>
      </c>
      <c r="EG75" s="8">
        <v>14</v>
      </c>
      <c r="EH75" s="8">
        <v>25.3</v>
      </c>
      <c r="EI75" s="8">
        <v>198</v>
      </c>
      <c r="EJ75" s="8">
        <v>150.80000000000001</v>
      </c>
      <c r="EK75" s="8">
        <v>128.5</v>
      </c>
      <c r="EL75" s="9">
        <v>3.96</v>
      </c>
      <c r="EM75" s="8">
        <v>14.4</v>
      </c>
      <c r="EN75" s="8">
        <v>19.899999999999999</v>
      </c>
      <c r="EO75" s="9">
        <v>5.23</v>
      </c>
      <c r="EP75" s="8">
        <v>10.199999999999999</v>
      </c>
      <c r="EQ75" s="9">
        <v>4.84</v>
      </c>
      <c r="ER75" s="11">
        <v>3</v>
      </c>
      <c r="ES75" s="8">
        <v>46.8</v>
      </c>
      <c r="ET75" s="12" t="s">
        <v>633</v>
      </c>
      <c r="EU75" s="8">
        <v>-24.8</v>
      </c>
      <c r="EV75" s="8">
        <v>-33.4</v>
      </c>
      <c r="EW75" s="8">
        <v>-48.1</v>
      </c>
      <c r="EX75" s="8">
        <v>-76.2</v>
      </c>
      <c r="EY75" s="8">
        <v>-109.5</v>
      </c>
      <c r="EZ75" s="8">
        <v>-87.6</v>
      </c>
      <c r="FA75" s="8">
        <v>-39.6</v>
      </c>
      <c r="FB75" s="8">
        <v>-15.7</v>
      </c>
      <c r="FC75" s="8">
        <v>-27.5</v>
      </c>
      <c r="FD75" s="8">
        <v>-47</v>
      </c>
      <c r="FE75" s="8">
        <v>-24.3</v>
      </c>
      <c r="FF75" s="8">
        <v>-31.1</v>
      </c>
      <c r="FG75" s="8">
        <v>-45.3</v>
      </c>
      <c r="FH75" s="8">
        <v>-70.8</v>
      </c>
      <c r="FI75" s="8">
        <v>-128.4</v>
      </c>
      <c r="FJ75" s="8">
        <v>-102.9</v>
      </c>
      <c r="FK75" s="8">
        <v>-54.1</v>
      </c>
      <c r="FL75" s="8">
        <v>-40.6</v>
      </c>
      <c r="FM75" s="8">
        <v>-38.9</v>
      </c>
      <c r="FN75" s="8">
        <v>-71.3</v>
      </c>
      <c r="FO75" s="3"/>
      <c r="FP75" s="3"/>
      <c r="FQ75" s="8">
        <v>46.8</v>
      </c>
      <c r="FR75" s="12" t="s">
        <v>634</v>
      </c>
    </row>
    <row r="76" spans="1:174" x14ac:dyDescent="0.15">
      <c r="A76" s="4" t="s">
        <v>635</v>
      </c>
      <c r="B76" s="4" t="s">
        <v>636</v>
      </c>
      <c r="C76" s="3" t="s">
        <v>206</v>
      </c>
      <c r="D76" s="3" t="s">
        <v>207</v>
      </c>
      <c r="E76" s="3" t="s">
        <v>208</v>
      </c>
      <c r="F76" s="8">
        <v>1024.9000000000001</v>
      </c>
      <c r="G76" s="9">
        <v>83.31</v>
      </c>
      <c r="H76" s="10">
        <v>4.8000000000000001E-2</v>
      </c>
      <c r="I76" s="10">
        <v>2.7E-2</v>
      </c>
      <c r="J76" s="10">
        <v>7.0000000000000001E-3</v>
      </c>
      <c r="K76" s="9">
        <v>1.38</v>
      </c>
      <c r="L76" s="9">
        <v>1.08</v>
      </c>
      <c r="M76" s="10">
        <v>0.47799999999999998</v>
      </c>
      <c r="N76" s="8">
        <v>50</v>
      </c>
      <c r="O76" s="10">
        <v>0.72899999999999998</v>
      </c>
      <c r="P76" s="11"/>
      <c r="Q76" s="11"/>
      <c r="R76" s="11"/>
      <c r="S76" s="9">
        <v>-2.11</v>
      </c>
      <c r="T76" s="11"/>
      <c r="U76" s="11"/>
      <c r="V76" s="11"/>
      <c r="W76" s="11"/>
      <c r="X76" s="11"/>
      <c r="Y76" s="11"/>
      <c r="Z76" s="11"/>
      <c r="AA76" s="11"/>
      <c r="AB76" s="11"/>
      <c r="AC76" s="11"/>
      <c r="AD76" s="11"/>
      <c r="AE76" s="11"/>
      <c r="AF76" s="11"/>
      <c r="AG76" s="11"/>
      <c r="AH76" s="11"/>
      <c r="AI76" s="9">
        <v>1.45</v>
      </c>
      <c r="AJ76" s="10">
        <v>9.4E-2</v>
      </c>
      <c r="AK76" s="3" t="s">
        <v>209</v>
      </c>
      <c r="AL76" s="12" t="s">
        <v>637</v>
      </c>
      <c r="AM76" s="3" t="s">
        <v>211</v>
      </c>
      <c r="AN76" s="13">
        <v>1999</v>
      </c>
      <c r="AO76" s="8">
        <v>890.5</v>
      </c>
      <c r="AP76" s="14">
        <v>0</v>
      </c>
      <c r="AQ76" s="8">
        <v>-86.3</v>
      </c>
      <c r="AR76" s="8">
        <v>-87.4</v>
      </c>
      <c r="AS76" s="8">
        <v>-79.2</v>
      </c>
      <c r="AT76" s="8">
        <v>159.19999999999999</v>
      </c>
      <c r="AU76" s="9">
        <v>7.53</v>
      </c>
      <c r="AV76" s="8">
        <v>230.9</v>
      </c>
      <c r="AW76" s="8">
        <v>24.9</v>
      </c>
      <c r="AX76" s="8">
        <v>186.2</v>
      </c>
      <c r="AY76" s="9">
        <v>5.35</v>
      </c>
      <c r="AZ76" s="11"/>
      <c r="BA76" s="8">
        <v>31.1</v>
      </c>
      <c r="BB76" s="11"/>
      <c r="BC76" s="8">
        <v>56.3</v>
      </c>
      <c r="BD76" s="8">
        <v>51.1</v>
      </c>
      <c r="BE76" s="8">
        <v>48</v>
      </c>
      <c r="BF76" s="8">
        <v>45.3</v>
      </c>
      <c r="BG76" s="8">
        <v>44.3</v>
      </c>
      <c r="BH76" s="8">
        <v>46.2</v>
      </c>
      <c r="BI76" s="11"/>
      <c r="BJ76" s="8">
        <v>-87.4</v>
      </c>
      <c r="BK76" s="9">
        <v>-2.42</v>
      </c>
      <c r="BL76" s="10">
        <v>5.8000000000000003E-2</v>
      </c>
      <c r="BM76" s="11"/>
      <c r="BN76" s="8">
        <v>-89.6</v>
      </c>
      <c r="BO76" s="8">
        <v>-10.4</v>
      </c>
      <c r="BP76" s="11"/>
      <c r="BQ76" s="9">
        <v>-1.84</v>
      </c>
      <c r="BR76" s="9">
        <v>-1.84</v>
      </c>
      <c r="BS76" s="9">
        <v>-1.3</v>
      </c>
      <c r="BT76" s="9">
        <v>-1.84</v>
      </c>
      <c r="BU76" s="9">
        <v>-1.84</v>
      </c>
      <c r="BV76" s="11"/>
      <c r="BW76" s="11"/>
      <c r="BX76" s="11"/>
      <c r="BY76" s="11"/>
      <c r="BZ76" s="8">
        <v>10.9</v>
      </c>
      <c r="CA76" s="9">
        <v>3.32</v>
      </c>
      <c r="CB76" s="11"/>
      <c r="CC76" s="9">
        <v>9.25</v>
      </c>
      <c r="CD76" s="11"/>
      <c r="CE76" s="9">
        <v>1.92</v>
      </c>
      <c r="CF76" s="8">
        <v>24.9</v>
      </c>
      <c r="CG76" s="11"/>
      <c r="CH76" s="11"/>
      <c r="CI76" s="11"/>
      <c r="CJ76" s="11"/>
      <c r="CK76" s="11"/>
      <c r="CL76" s="10">
        <v>0.71799999999999997</v>
      </c>
      <c r="CM76" s="10">
        <v>0.76200000000000001</v>
      </c>
      <c r="CN76" s="10">
        <v>0.74099999999999999</v>
      </c>
      <c r="CO76" s="9">
        <v>1.1399999999999999</v>
      </c>
      <c r="CP76" s="9">
        <v>1.1100000000000001</v>
      </c>
      <c r="CQ76" s="9">
        <v>-3.3</v>
      </c>
      <c r="CR76" s="11"/>
      <c r="CS76" s="11"/>
      <c r="CT76" s="11"/>
      <c r="CU76" s="8">
        <v>110.4</v>
      </c>
      <c r="CV76" s="10">
        <v>-6.4000000000000001E-2</v>
      </c>
      <c r="CW76" s="9">
        <v>5</v>
      </c>
      <c r="CX76" s="11"/>
      <c r="CY76" s="11"/>
      <c r="CZ76" s="11"/>
      <c r="DA76" s="9">
        <v>3.31</v>
      </c>
      <c r="DB76" s="11"/>
      <c r="DC76" s="11"/>
      <c r="DD76" s="8">
        <v>11.1</v>
      </c>
      <c r="DE76" s="8">
        <v>89</v>
      </c>
      <c r="DF76" s="8">
        <v>186.2</v>
      </c>
      <c r="DG76" s="9">
        <v>20.5</v>
      </c>
      <c r="DH76" s="9">
        <v>1.3</v>
      </c>
      <c r="DI76" s="3" t="s">
        <v>212</v>
      </c>
      <c r="DJ76" s="11"/>
      <c r="DK76" s="8">
        <v>-86.3</v>
      </c>
      <c r="DL76" s="8">
        <v>-79.2</v>
      </c>
      <c r="DM76" s="9">
        <v>3.53</v>
      </c>
      <c r="DN76" s="8">
        <v>-106.7</v>
      </c>
      <c r="DO76" s="9">
        <v>11.11</v>
      </c>
      <c r="DP76" s="4" t="s">
        <v>638</v>
      </c>
      <c r="DQ76" s="11"/>
      <c r="DR76" s="3" t="s">
        <v>297</v>
      </c>
      <c r="DS76" s="11"/>
      <c r="DT76" s="9">
        <v>22.59</v>
      </c>
      <c r="DU76" s="8">
        <v>11.3</v>
      </c>
      <c r="DV76" s="8">
        <v>-33.5</v>
      </c>
      <c r="DW76" s="8">
        <v>19.7</v>
      </c>
      <c r="DX76" s="11"/>
      <c r="DY76" s="8">
        <v>113.9</v>
      </c>
      <c r="DZ76" s="11"/>
      <c r="EA76" s="11"/>
      <c r="EB76" s="8">
        <v>143.30000000000001</v>
      </c>
      <c r="EC76" s="8">
        <v>10.8</v>
      </c>
      <c r="ED76" s="8">
        <v>74.5</v>
      </c>
      <c r="EE76" s="11"/>
      <c r="EF76" s="11"/>
      <c r="EG76" s="8">
        <v>100.6</v>
      </c>
      <c r="EH76" s="9">
        <v>4.03</v>
      </c>
      <c r="EI76" s="8">
        <v>89</v>
      </c>
      <c r="EJ76" s="8">
        <v>164.7</v>
      </c>
      <c r="EK76" s="8">
        <v>116.2</v>
      </c>
      <c r="EL76" s="9">
        <v>5.93</v>
      </c>
      <c r="EM76" s="9">
        <v>7.05</v>
      </c>
      <c r="EN76" s="10">
        <v>0.129</v>
      </c>
      <c r="EO76" s="9">
        <v>1.3</v>
      </c>
      <c r="EP76" s="9">
        <v>4.4000000000000004</v>
      </c>
      <c r="EQ76" s="9">
        <v>10.59</v>
      </c>
      <c r="ER76" s="11">
        <v>3</v>
      </c>
      <c r="ES76" s="11"/>
      <c r="ET76" s="12"/>
      <c r="EU76" s="8">
        <v>-27.4</v>
      </c>
      <c r="EV76" s="8">
        <v>-27.4</v>
      </c>
      <c r="EW76" s="8">
        <v>-47.3</v>
      </c>
      <c r="EX76" s="8">
        <v>-20.399999999999999</v>
      </c>
      <c r="EY76" s="8">
        <v>-14.4</v>
      </c>
      <c r="EZ76" s="9">
        <v>-7.47</v>
      </c>
      <c r="FA76" s="9">
        <v>-3.29</v>
      </c>
      <c r="FB76" s="8">
        <v>-34.5</v>
      </c>
      <c r="FC76" s="8">
        <v>-40.200000000000003</v>
      </c>
      <c r="FD76" s="8">
        <v>-66.5</v>
      </c>
      <c r="FE76" s="8">
        <v>-27.2</v>
      </c>
      <c r="FF76" s="8">
        <v>-40.9</v>
      </c>
      <c r="FG76" s="8">
        <v>-56.1</v>
      </c>
      <c r="FH76" s="8">
        <v>-20</v>
      </c>
      <c r="FI76" s="8">
        <v>-15.7</v>
      </c>
      <c r="FJ76" s="8">
        <v>118.4</v>
      </c>
      <c r="FK76" s="9">
        <v>-6.43</v>
      </c>
      <c r="FL76" s="8">
        <v>-59.7</v>
      </c>
      <c r="FM76" s="8">
        <v>-41.4</v>
      </c>
      <c r="FN76" s="8">
        <v>-56.1</v>
      </c>
      <c r="FO76" s="3"/>
      <c r="FP76" s="3"/>
      <c r="FQ76" s="11"/>
      <c r="FR76" s="12"/>
    </row>
    <row r="77" spans="1:174" x14ac:dyDescent="0.15">
      <c r="A77" s="4" t="s">
        <v>639</v>
      </c>
      <c r="B77" s="4" t="s">
        <v>640</v>
      </c>
      <c r="C77" s="3" t="s">
        <v>206</v>
      </c>
      <c r="D77" s="3" t="s">
        <v>207</v>
      </c>
      <c r="E77" s="3" t="s">
        <v>208</v>
      </c>
      <c r="F77" s="8">
        <v>1002</v>
      </c>
      <c r="G77" s="9">
        <v>91.38</v>
      </c>
      <c r="H77" s="10">
        <v>8.0000000000000002E-3</v>
      </c>
      <c r="I77" s="10">
        <v>1E-3</v>
      </c>
      <c r="J77" s="10">
        <v>8.6999999999999994E-2</v>
      </c>
      <c r="K77" s="10">
        <v>0.39500000000000002</v>
      </c>
      <c r="L77" s="10">
        <v>0.114</v>
      </c>
      <c r="M77" s="9">
        <v>1.1399999999999999</v>
      </c>
      <c r="N77" s="8">
        <v>32.799999999999997</v>
      </c>
      <c r="O77" s="10">
        <v>0.45100000000000001</v>
      </c>
      <c r="P77" s="8">
        <v>35.6</v>
      </c>
      <c r="Q77" s="11"/>
      <c r="R77" s="11"/>
      <c r="S77" s="10">
        <v>0.27</v>
      </c>
      <c r="T77" s="11"/>
      <c r="U77" s="11"/>
      <c r="V77" s="11"/>
      <c r="W77" s="11"/>
      <c r="X77" s="11"/>
      <c r="Y77" s="11"/>
      <c r="Z77" s="11"/>
      <c r="AA77" s="11"/>
      <c r="AB77" s="11"/>
      <c r="AC77" s="11"/>
      <c r="AD77" s="11"/>
      <c r="AE77" s="8">
        <v>29.4</v>
      </c>
      <c r="AF77" s="8">
        <v>-49.2</v>
      </c>
      <c r="AG77" s="8">
        <v>-40.9</v>
      </c>
      <c r="AH77" s="11"/>
      <c r="AI77" s="9">
        <v>5.45</v>
      </c>
      <c r="AJ77" s="9">
        <v>1.29</v>
      </c>
      <c r="AK77" s="3" t="s">
        <v>209</v>
      </c>
      <c r="AL77" s="12" t="s">
        <v>641</v>
      </c>
      <c r="AM77" s="3" t="s">
        <v>211</v>
      </c>
      <c r="AN77" s="13">
        <v>1981</v>
      </c>
      <c r="AO77" s="8">
        <v>943.6</v>
      </c>
      <c r="AP77" s="8">
        <v>63.5</v>
      </c>
      <c r="AQ77" s="8">
        <v>17.600000000000001</v>
      </c>
      <c r="AR77" s="8">
        <v>13.6</v>
      </c>
      <c r="AS77" s="9">
        <v>8.17</v>
      </c>
      <c r="AT77" s="8">
        <v>35.4</v>
      </c>
      <c r="AU77" s="8">
        <v>14.5</v>
      </c>
      <c r="AV77" s="8">
        <v>128.30000000000001</v>
      </c>
      <c r="AW77" s="14">
        <v>0</v>
      </c>
      <c r="AX77" s="8">
        <v>111.7</v>
      </c>
      <c r="AY77" s="9">
        <v>5.6</v>
      </c>
      <c r="AZ77" s="11"/>
      <c r="BA77" s="8">
        <v>16.3</v>
      </c>
      <c r="BB77" s="11"/>
      <c r="BC77" s="9">
        <v>5.61</v>
      </c>
      <c r="BD77" s="9">
        <v>5.7</v>
      </c>
      <c r="BE77" s="9">
        <v>5.48</v>
      </c>
      <c r="BF77" s="9">
        <v>6.36</v>
      </c>
      <c r="BG77" s="9">
        <v>7.34</v>
      </c>
      <c r="BH77" s="9">
        <v>8.26</v>
      </c>
      <c r="BI77" s="11"/>
      <c r="BJ77" s="8">
        <v>13.6</v>
      </c>
      <c r="BK77" s="10">
        <v>-0.05</v>
      </c>
      <c r="BL77" s="10">
        <v>0.309</v>
      </c>
      <c r="BM77" s="11"/>
      <c r="BN77" s="8">
        <v>11.1</v>
      </c>
      <c r="BO77" s="9">
        <v>2.97</v>
      </c>
      <c r="BP77" s="11"/>
      <c r="BQ77" s="10">
        <v>0.251</v>
      </c>
      <c r="BR77" s="10">
        <v>0.251</v>
      </c>
      <c r="BS77" s="10">
        <v>0.27</v>
      </c>
      <c r="BT77" s="10">
        <v>0.25</v>
      </c>
      <c r="BU77" s="10">
        <v>0.25</v>
      </c>
      <c r="BV77" s="8">
        <v>26.6</v>
      </c>
      <c r="BW77" s="9">
        <v>8</v>
      </c>
      <c r="BX77" s="8">
        <v>12.4</v>
      </c>
      <c r="BY77" s="10">
        <v>0.94399999999999995</v>
      </c>
      <c r="BZ77" s="8">
        <v>28.3</v>
      </c>
      <c r="CA77" s="8">
        <v>13.8</v>
      </c>
      <c r="CB77" s="8">
        <v>14.2</v>
      </c>
      <c r="CC77" s="9">
        <v>3.86</v>
      </c>
      <c r="CD77" s="11"/>
      <c r="CE77" s="9">
        <v>1.1399999999999999</v>
      </c>
      <c r="CF77" s="11"/>
      <c r="CG77" s="11"/>
      <c r="CH77" s="11"/>
      <c r="CI77" s="8">
        <v>-32.5</v>
      </c>
      <c r="CJ77" s="9">
        <v>-6.78</v>
      </c>
      <c r="CK77" s="9">
        <v>4.41</v>
      </c>
      <c r="CL77" s="9">
        <v>1.42</v>
      </c>
      <c r="CM77" s="9">
        <v>1.44</v>
      </c>
      <c r="CN77" s="9">
        <v>1.93</v>
      </c>
      <c r="CO77" s="9">
        <v>2.42</v>
      </c>
      <c r="CP77" s="9">
        <v>2.42</v>
      </c>
      <c r="CQ77" s="9">
        <v>-1.62</v>
      </c>
      <c r="CR77" s="11"/>
      <c r="CS77" s="11"/>
      <c r="CT77" s="11"/>
      <c r="CU77" s="9">
        <v>1.68</v>
      </c>
      <c r="CV77" s="11"/>
      <c r="CW77" s="11"/>
      <c r="CX77" s="9">
        <v>7.05</v>
      </c>
      <c r="CY77" s="11"/>
      <c r="CZ77" s="8">
        <v>-21.2</v>
      </c>
      <c r="DA77" s="9">
        <v>2.29</v>
      </c>
      <c r="DB77" s="10">
        <v>-0.86</v>
      </c>
      <c r="DC77" s="9">
        <v>4.96</v>
      </c>
      <c r="DD77" s="11"/>
      <c r="DE77" s="8">
        <v>136</v>
      </c>
      <c r="DF77" s="8">
        <v>111.7</v>
      </c>
      <c r="DG77" s="9">
        <v>30.57</v>
      </c>
      <c r="DH77" s="9">
        <v>2.74</v>
      </c>
      <c r="DI77" s="3" t="s">
        <v>212</v>
      </c>
      <c r="DJ77" s="8">
        <v>63.5</v>
      </c>
      <c r="DK77" s="8">
        <v>17.600000000000001</v>
      </c>
      <c r="DL77" s="9">
        <v>8.17</v>
      </c>
      <c r="DM77" s="8">
        <v>73.7</v>
      </c>
      <c r="DN77" s="8">
        <v>18.100000000000001</v>
      </c>
      <c r="DO77" s="9">
        <v>11.11</v>
      </c>
      <c r="DP77" s="4" t="s">
        <v>642</v>
      </c>
      <c r="DQ77" s="8">
        <v>14.6</v>
      </c>
      <c r="DR77" s="3" t="s">
        <v>643</v>
      </c>
      <c r="DS77" s="8">
        <v>26.5</v>
      </c>
      <c r="DT77" s="9">
        <v>34.15</v>
      </c>
      <c r="DU77" s="8">
        <v>12.2</v>
      </c>
      <c r="DV77" s="8">
        <v>35.5</v>
      </c>
      <c r="DW77" s="14">
        <v>0</v>
      </c>
      <c r="DX77" s="11"/>
      <c r="DY77" s="8">
        <v>39.799999999999997</v>
      </c>
      <c r="DZ77" s="10">
        <v>0.99399999999999999</v>
      </c>
      <c r="EA77" s="11"/>
      <c r="EB77" s="8">
        <v>103.9</v>
      </c>
      <c r="EC77" s="9">
        <v>9.99</v>
      </c>
      <c r="ED77" s="8">
        <v>94.6</v>
      </c>
      <c r="EE77" s="11"/>
      <c r="EF77" s="11"/>
      <c r="EG77" s="11"/>
      <c r="EH77" s="9">
        <v>9.59</v>
      </c>
      <c r="EI77" s="8">
        <v>136</v>
      </c>
      <c r="EJ77" s="8">
        <v>80.900000000000006</v>
      </c>
      <c r="EK77" s="8">
        <v>86.4</v>
      </c>
      <c r="EL77" s="9">
        <v>1.72</v>
      </c>
      <c r="EM77" s="9">
        <v>6.06</v>
      </c>
      <c r="EN77" s="9">
        <v>3.52</v>
      </c>
      <c r="EO77" s="9">
        <v>2.74</v>
      </c>
      <c r="EP77" s="9">
        <v>1.23</v>
      </c>
      <c r="EQ77" s="9">
        <v>8.31</v>
      </c>
      <c r="ER77" s="11">
        <v>1</v>
      </c>
      <c r="ES77" s="8">
        <v>63.5</v>
      </c>
      <c r="ET77" s="12" t="s">
        <v>644</v>
      </c>
      <c r="EU77" s="9">
        <v>-4.55</v>
      </c>
      <c r="EV77" s="10">
        <v>-0.755</v>
      </c>
      <c r="EW77" s="9">
        <v>-2.4900000000000002</v>
      </c>
      <c r="EX77" s="10">
        <v>-0.76500000000000001</v>
      </c>
      <c r="EY77" s="9">
        <v>8.07</v>
      </c>
      <c r="EZ77" s="9">
        <v>-7.22</v>
      </c>
      <c r="FA77" s="10">
        <v>-0.05</v>
      </c>
      <c r="FB77" s="9">
        <v>-3.62</v>
      </c>
      <c r="FC77" s="8">
        <v>11.4</v>
      </c>
      <c r="FD77" s="8">
        <v>23</v>
      </c>
      <c r="FE77" s="9">
        <v>-5.81</v>
      </c>
      <c r="FF77" s="9">
        <v>1.0900000000000001</v>
      </c>
      <c r="FG77" s="9">
        <v>-1.6</v>
      </c>
      <c r="FH77" s="8">
        <v>40.200000000000003</v>
      </c>
      <c r="FI77" s="9">
        <v>5.24</v>
      </c>
      <c r="FJ77" s="9">
        <v>-5.13</v>
      </c>
      <c r="FK77" s="10">
        <v>0.35799999999999998</v>
      </c>
      <c r="FL77" s="9">
        <v>-3.64</v>
      </c>
      <c r="FM77" s="8">
        <v>14.2</v>
      </c>
      <c r="FN77" s="8">
        <v>16.100000000000001</v>
      </c>
      <c r="FO77" s="3"/>
      <c r="FP77" s="3"/>
      <c r="FQ77" s="8">
        <v>63.5</v>
      </c>
      <c r="FR77" s="12" t="s">
        <v>645</v>
      </c>
    </row>
    <row r="78" spans="1:174" x14ac:dyDescent="0.15">
      <c r="A78" s="4" t="s">
        <v>646</v>
      </c>
      <c r="B78" s="4" t="s">
        <v>647</v>
      </c>
      <c r="C78" s="3" t="s">
        <v>206</v>
      </c>
      <c r="D78" s="3" t="s">
        <v>207</v>
      </c>
      <c r="E78" s="3" t="s">
        <v>208</v>
      </c>
      <c r="F78" s="8">
        <v>973.5</v>
      </c>
      <c r="G78" s="9">
        <v>41.98</v>
      </c>
      <c r="H78" s="11"/>
      <c r="I78" s="11"/>
      <c r="J78" s="11"/>
      <c r="K78" s="11"/>
      <c r="L78" s="11"/>
      <c r="M78" s="11"/>
      <c r="N78" s="8">
        <v>25.2</v>
      </c>
      <c r="O78" s="10">
        <v>0.23200000000000001</v>
      </c>
      <c r="P78" s="11"/>
      <c r="Q78" s="11"/>
      <c r="R78" s="11"/>
      <c r="S78" s="9">
        <v>-2.0099999999999998</v>
      </c>
      <c r="T78" s="11"/>
      <c r="U78" s="11"/>
      <c r="V78" s="11"/>
      <c r="W78" s="11"/>
      <c r="X78" s="11"/>
      <c r="Y78" s="11"/>
      <c r="Z78" s="11"/>
      <c r="AA78" s="11"/>
      <c r="AB78" s="11"/>
      <c r="AC78" s="11"/>
      <c r="AD78" s="11"/>
      <c r="AE78" s="11"/>
      <c r="AF78" s="11"/>
      <c r="AG78" s="11"/>
      <c r="AH78" s="9">
        <v>16.940000000000001</v>
      </c>
      <c r="AI78" s="9">
        <v>9.8000000000000007</v>
      </c>
      <c r="AJ78" s="9">
        <v>4.47</v>
      </c>
      <c r="AK78" s="3" t="s">
        <v>209</v>
      </c>
      <c r="AL78" s="12" t="s">
        <v>648</v>
      </c>
      <c r="AM78" s="3" t="s">
        <v>211</v>
      </c>
      <c r="AN78" s="13">
        <v>2006</v>
      </c>
      <c r="AO78" s="8">
        <v>814.1</v>
      </c>
      <c r="AP78" s="10">
        <v>0.57199999999999995</v>
      </c>
      <c r="AQ78" s="8">
        <v>-24.2</v>
      </c>
      <c r="AR78" s="8">
        <v>-24.4</v>
      </c>
      <c r="AS78" s="8">
        <v>-25.4</v>
      </c>
      <c r="AT78" s="8">
        <v>159.4</v>
      </c>
      <c r="AU78" s="9">
        <v>1.0900000000000001</v>
      </c>
      <c r="AV78" s="8">
        <v>161.9</v>
      </c>
      <c r="AW78" s="14">
        <v>0</v>
      </c>
      <c r="AX78" s="8">
        <v>149.5</v>
      </c>
      <c r="AY78" s="10">
        <v>0.94299999999999995</v>
      </c>
      <c r="AZ78" s="11"/>
      <c r="BA78" s="9">
        <v>8</v>
      </c>
      <c r="BB78" s="11"/>
      <c r="BC78" s="8">
        <v>17.100000000000001</v>
      </c>
      <c r="BD78" s="8">
        <v>10.7</v>
      </c>
      <c r="BE78" s="9">
        <v>5.59</v>
      </c>
      <c r="BF78" s="9">
        <v>3.21</v>
      </c>
      <c r="BG78" s="9">
        <v>2.95</v>
      </c>
      <c r="BH78" s="9">
        <v>1.31</v>
      </c>
      <c r="BI78" s="11"/>
      <c r="BJ78" s="8">
        <v>-24.4</v>
      </c>
      <c r="BK78" s="10">
        <v>-1.7999999999999999E-2</v>
      </c>
      <c r="BL78" s="11"/>
      <c r="BM78" s="11"/>
      <c r="BN78" s="8">
        <v>-25.4</v>
      </c>
      <c r="BO78" s="11"/>
      <c r="BP78" s="9">
        <v>3.23</v>
      </c>
      <c r="BQ78" s="9">
        <v>-2.46</v>
      </c>
      <c r="BR78" s="9">
        <v>-2.46</v>
      </c>
      <c r="BS78" s="9">
        <v>-1.35</v>
      </c>
      <c r="BT78" s="9">
        <v>-2.46</v>
      </c>
      <c r="BU78" s="9">
        <v>-2.46</v>
      </c>
      <c r="BV78" s="11"/>
      <c r="BW78" s="11"/>
      <c r="BX78" s="11"/>
      <c r="BY78" s="11"/>
      <c r="BZ78" s="9">
        <v>1.28</v>
      </c>
      <c r="CA78" s="10">
        <v>0.19</v>
      </c>
      <c r="CB78" s="11"/>
      <c r="CC78" s="10">
        <v>0.95099999999999996</v>
      </c>
      <c r="CD78" s="11"/>
      <c r="CE78" s="10">
        <v>0.02</v>
      </c>
      <c r="CF78" s="11"/>
      <c r="CG78" s="11"/>
      <c r="CH78" s="11"/>
      <c r="CI78" s="11"/>
      <c r="CJ78" s="8">
        <v>19.2</v>
      </c>
      <c r="CK78" s="10">
        <v>0.40300000000000002</v>
      </c>
      <c r="CL78" s="9">
        <v>1.2</v>
      </c>
      <c r="CM78" s="9">
        <v>1.1599999999999999</v>
      </c>
      <c r="CN78" s="9">
        <v>1.1299999999999999</v>
      </c>
      <c r="CO78" s="9">
        <v>1.1000000000000001</v>
      </c>
      <c r="CP78" s="10">
        <v>0.82599999999999996</v>
      </c>
      <c r="CQ78" s="9">
        <v>-3.69</v>
      </c>
      <c r="CR78" s="11"/>
      <c r="CS78" s="11"/>
      <c r="CT78" s="11"/>
      <c r="CU78" s="8">
        <v>127.9</v>
      </c>
      <c r="CV78" s="11"/>
      <c r="CW78" s="9">
        <v>2</v>
      </c>
      <c r="CX78" s="11"/>
      <c r="CY78" s="11"/>
      <c r="CZ78" s="11"/>
      <c r="DA78" s="10">
        <v>-6.0000000000000001E-3</v>
      </c>
      <c r="DB78" s="11"/>
      <c r="DC78" s="10">
        <v>8.0000000000000002E-3</v>
      </c>
      <c r="DD78" s="11"/>
      <c r="DE78" s="8">
        <v>52</v>
      </c>
      <c r="DF78" s="8">
        <v>149.5</v>
      </c>
      <c r="DG78" s="9">
        <v>38.6</v>
      </c>
      <c r="DH78" s="10">
        <v>0.66200000000000003</v>
      </c>
      <c r="DI78" s="3" t="s">
        <v>212</v>
      </c>
      <c r="DJ78" s="10">
        <v>0.57199999999999995</v>
      </c>
      <c r="DK78" s="8">
        <v>-24.2</v>
      </c>
      <c r="DL78" s="8">
        <v>-25.4</v>
      </c>
      <c r="DM78" s="10">
        <v>0.57699999999999996</v>
      </c>
      <c r="DN78" s="11"/>
      <c r="DO78" s="9">
        <v>26.67</v>
      </c>
      <c r="DP78" s="4" t="s">
        <v>649</v>
      </c>
      <c r="DQ78" s="8">
        <v>-26.3</v>
      </c>
      <c r="DR78" s="3" t="s">
        <v>313</v>
      </c>
      <c r="DS78" s="11"/>
      <c r="DT78" s="9">
        <v>62.48</v>
      </c>
      <c r="DU78" s="8">
        <v>22</v>
      </c>
      <c r="DV78" s="8">
        <v>-16.399999999999999</v>
      </c>
      <c r="DW78" s="14">
        <v>0</v>
      </c>
      <c r="DX78" s="11"/>
      <c r="DY78" s="10">
        <v>0.56399999999999995</v>
      </c>
      <c r="DZ78" s="11"/>
      <c r="EA78" s="9">
        <v>8.08</v>
      </c>
      <c r="EB78" s="9">
        <v>-8.2100000000000009</v>
      </c>
      <c r="EC78" s="8">
        <v>18.399999999999999</v>
      </c>
      <c r="ED78" s="8">
        <v>56.2</v>
      </c>
      <c r="EE78" s="11"/>
      <c r="EF78" s="11"/>
      <c r="EG78" s="11"/>
      <c r="EH78" s="9">
        <v>1.32</v>
      </c>
      <c r="EI78" s="8">
        <v>52</v>
      </c>
      <c r="EJ78" s="8">
        <v>160.30000000000001</v>
      </c>
      <c r="EK78" s="10">
        <v>0.82199999999999995</v>
      </c>
      <c r="EL78" s="10">
        <v>0.76900000000000002</v>
      </c>
      <c r="EM78" s="10">
        <v>0.378</v>
      </c>
      <c r="EN78" s="10">
        <v>1.4999999999999999E-2</v>
      </c>
      <c r="EO78" s="10">
        <v>0.66200000000000003</v>
      </c>
      <c r="EP78" s="9">
        <v>4.93</v>
      </c>
      <c r="EQ78" s="9">
        <v>5.61</v>
      </c>
      <c r="ER78" s="11"/>
      <c r="ES78" s="11"/>
      <c r="ET78" s="12"/>
      <c r="EU78" s="11"/>
      <c r="EV78" s="11"/>
      <c r="EW78" s="11"/>
      <c r="EX78" s="11"/>
      <c r="EY78" s="11"/>
      <c r="EZ78" s="11"/>
      <c r="FA78" s="11"/>
      <c r="FB78" s="11"/>
      <c r="FC78" s="9">
        <v>-1.82</v>
      </c>
      <c r="FD78" s="9">
        <v>-2.65</v>
      </c>
      <c r="FE78" s="11"/>
      <c r="FF78" s="11"/>
      <c r="FG78" s="11"/>
      <c r="FH78" s="11"/>
      <c r="FI78" s="11"/>
      <c r="FJ78" s="11"/>
      <c r="FK78" s="11"/>
      <c r="FL78" s="11"/>
      <c r="FM78" s="9">
        <v>-1.81</v>
      </c>
      <c r="FN78" s="9">
        <v>-5.28</v>
      </c>
      <c r="FO78" s="3"/>
      <c r="FP78" s="3"/>
      <c r="FQ78" s="10">
        <v>0.57199999999999995</v>
      </c>
      <c r="FR78" s="12" t="s">
        <v>650</v>
      </c>
    </row>
    <row r="79" spans="1:174" x14ac:dyDescent="0.15">
      <c r="A79" s="4" t="s">
        <v>651</v>
      </c>
      <c r="B79" s="4" t="s">
        <v>652</v>
      </c>
      <c r="C79" s="3" t="s">
        <v>206</v>
      </c>
      <c r="D79" s="3" t="s">
        <v>207</v>
      </c>
      <c r="E79" s="3" t="s">
        <v>208</v>
      </c>
      <c r="F79" s="8">
        <v>971.9</v>
      </c>
      <c r="G79" s="9">
        <v>46.37</v>
      </c>
      <c r="H79" s="10">
        <v>4.0000000000000001E-3</v>
      </c>
      <c r="I79" s="10">
        <v>3.7999999999999999E-2</v>
      </c>
      <c r="J79" s="10">
        <v>2.3E-2</v>
      </c>
      <c r="K79" s="10">
        <v>0.157</v>
      </c>
      <c r="L79" s="10">
        <v>0.63200000000000001</v>
      </c>
      <c r="M79" s="10">
        <v>0.43099999999999999</v>
      </c>
      <c r="N79" s="8">
        <v>32.200000000000003</v>
      </c>
      <c r="O79" s="10">
        <v>0.15</v>
      </c>
      <c r="P79" s="11"/>
      <c r="Q79" s="11"/>
      <c r="R79" s="11"/>
      <c r="S79" s="10">
        <v>-0.56399999999999995</v>
      </c>
      <c r="T79" s="11"/>
      <c r="U79" s="11"/>
      <c r="V79" s="11"/>
      <c r="W79" s="8">
        <v>96.2</v>
      </c>
      <c r="X79" s="11"/>
      <c r="Y79" s="11"/>
      <c r="Z79" s="11"/>
      <c r="AA79" s="8">
        <v>13</v>
      </c>
      <c r="AB79" s="11"/>
      <c r="AC79" s="11"/>
      <c r="AD79" s="11"/>
      <c r="AE79" s="8">
        <v>10.199999999999999</v>
      </c>
      <c r="AF79" s="11"/>
      <c r="AG79" s="11"/>
      <c r="AH79" s="11"/>
      <c r="AI79" s="9">
        <v>2.2599999999999998</v>
      </c>
      <c r="AJ79" s="10">
        <v>0.79</v>
      </c>
      <c r="AK79" s="3" t="s">
        <v>209</v>
      </c>
      <c r="AL79" s="12" t="s">
        <v>653</v>
      </c>
      <c r="AM79" s="3" t="s">
        <v>211</v>
      </c>
      <c r="AN79" s="13">
        <v>2000</v>
      </c>
      <c r="AO79" s="8">
        <v>868.3</v>
      </c>
      <c r="AP79" s="8">
        <v>275.7</v>
      </c>
      <c r="AQ79" s="8">
        <v>-16.8</v>
      </c>
      <c r="AR79" s="8">
        <v>-23.6</v>
      </c>
      <c r="AS79" s="8">
        <v>-24.6</v>
      </c>
      <c r="AT79" s="8">
        <v>29.7</v>
      </c>
      <c r="AU79" s="8">
        <v>21.9</v>
      </c>
      <c r="AV79" s="8">
        <v>185.9</v>
      </c>
      <c r="AW79" s="14">
        <v>0</v>
      </c>
      <c r="AX79" s="8">
        <v>145.5</v>
      </c>
      <c r="AY79" s="8">
        <v>10.5</v>
      </c>
      <c r="AZ79" s="11"/>
      <c r="BA79" s="8">
        <v>194.5</v>
      </c>
      <c r="BB79" s="11"/>
      <c r="BC79" s="8">
        <v>56.1</v>
      </c>
      <c r="BD79" s="8">
        <v>66.900000000000006</v>
      </c>
      <c r="BE79" s="8">
        <v>66.8</v>
      </c>
      <c r="BF79" s="8">
        <v>67.400000000000006</v>
      </c>
      <c r="BG79" s="8">
        <v>66.3</v>
      </c>
      <c r="BH79" s="8">
        <v>55.5</v>
      </c>
      <c r="BI79" s="11"/>
      <c r="BJ79" s="8">
        <v>-23.6</v>
      </c>
      <c r="BK79" s="11"/>
      <c r="BL79" s="10">
        <v>0.192</v>
      </c>
      <c r="BM79" s="11"/>
      <c r="BN79" s="8">
        <v>-24.2</v>
      </c>
      <c r="BO79" s="10">
        <v>0.39300000000000002</v>
      </c>
      <c r="BP79" s="11"/>
      <c r="BQ79" s="10">
        <v>-0.78200000000000003</v>
      </c>
      <c r="BR79" s="10">
        <v>-0.78200000000000003</v>
      </c>
      <c r="BS79" s="10">
        <v>-0.48199999999999998</v>
      </c>
      <c r="BT79" s="10">
        <v>-0.78200000000000003</v>
      </c>
      <c r="BU79" s="10">
        <v>-0.78200000000000003</v>
      </c>
      <c r="BV79" s="11"/>
      <c r="BW79" s="8">
        <v>34.9</v>
      </c>
      <c r="BX79" s="11"/>
      <c r="BY79" s="11"/>
      <c r="BZ79" s="8">
        <v>67.8</v>
      </c>
      <c r="CA79" s="8">
        <v>45.9</v>
      </c>
      <c r="CB79" s="11"/>
      <c r="CC79" s="9">
        <v>6.99</v>
      </c>
      <c r="CD79" s="11"/>
      <c r="CE79" s="9">
        <v>2.3199999999999998</v>
      </c>
      <c r="CF79" s="11"/>
      <c r="CG79" s="11"/>
      <c r="CH79" s="11"/>
      <c r="CI79" s="11"/>
      <c r="CJ79" s="9">
        <v>5.39</v>
      </c>
      <c r="CK79" s="11"/>
      <c r="CL79" s="10">
        <v>0.504</v>
      </c>
      <c r="CM79" s="9">
        <v>2.48</v>
      </c>
      <c r="CN79" s="9">
        <v>3.87</v>
      </c>
      <c r="CO79" s="9">
        <v>3.87</v>
      </c>
      <c r="CP79" s="9">
        <v>3.93</v>
      </c>
      <c r="CQ79" s="9">
        <v>-3.29</v>
      </c>
      <c r="CR79" s="11"/>
      <c r="CS79" s="11"/>
      <c r="CT79" s="11"/>
      <c r="CU79" s="8">
        <v>12</v>
      </c>
      <c r="CV79" s="11"/>
      <c r="CW79" s="11"/>
      <c r="CX79" s="9">
        <v>-3.89</v>
      </c>
      <c r="CY79" s="11"/>
      <c r="CZ79" s="11"/>
      <c r="DA79" s="10">
        <v>0.98499999999999999</v>
      </c>
      <c r="DB79" s="11"/>
      <c r="DC79" s="9">
        <v>-5.47</v>
      </c>
      <c r="DD79" s="11"/>
      <c r="DE79" s="8">
        <v>752</v>
      </c>
      <c r="DF79" s="8">
        <v>145.5</v>
      </c>
      <c r="DG79" s="9">
        <v>30.21</v>
      </c>
      <c r="DH79" s="9">
        <v>3.7</v>
      </c>
      <c r="DI79" s="3" t="s">
        <v>212</v>
      </c>
      <c r="DJ79" s="8">
        <v>275.7</v>
      </c>
      <c r="DK79" s="8">
        <v>-16.8</v>
      </c>
      <c r="DL79" s="8">
        <v>-24.6</v>
      </c>
      <c r="DM79" s="8">
        <v>299.39999999999998</v>
      </c>
      <c r="DN79" s="9">
        <v>-7.97</v>
      </c>
      <c r="DO79" s="9">
        <v>28.57</v>
      </c>
      <c r="DP79" s="4" t="s">
        <v>654</v>
      </c>
      <c r="DQ79" s="8">
        <v>11.2</v>
      </c>
      <c r="DR79" s="3" t="s">
        <v>319</v>
      </c>
      <c r="DS79" s="11"/>
      <c r="DT79" s="9">
        <v>37.75</v>
      </c>
      <c r="DU79" s="8">
        <v>23.9</v>
      </c>
      <c r="DV79" s="8">
        <v>220.5</v>
      </c>
      <c r="DW79" s="14">
        <v>0</v>
      </c>
      <c r="DX79" s="11"/>
      <c r="DY79" s="8">
        <v>33.299999999999997</v>
      </c>
      <c r="DZ79" s="11"/>
      <c r="EA79" s="11"/>
      <c r="EB79" s="8">
        <v>145</v>
      </c>
      <c r="EC79" s="9">
        <v>3.27</v>
      </c>
      <c r="ED79" s="8">
        <v>48</v>
      </c>
      <c r="EE79" s="11"/>
      <c r="EF79" s="11"/>
      <c r="EG79" s="11"/>
      <c r="EH79" s="8">
        <v>16.8</v>
      </c>
      <c r="EI79" s="8">
        <v>752</v>
      </c>
      <c r="EJ79" s="8">
        <v>148.5</v>
      </c>
      <c r="EK79" s="8">
        <v>145</v>
      </c>
      <c r="EL79" s="9">
        <v>5.16</v>
      </c>
      <c r="EM79" s="8">
        <v>22.4</v>
      </c>
      <c r="EN79" s="9">
        <v>2.3199999999999998</v>
      </c>
      <c r="EO79" s="9">
        <v>3.7</v>
      </c>
      <c r="EP79" s="9">
        <v>3.78</v>
      </c>
      <c r="EQ79" s="9">
        <v>22.1</v>
      </c>
      <c r="ER79" s="11">
        <v>1</v>
      </c>
      <c r="ES79" s="8">
        <v>275.7</v>
      </c>
      <c r="ET79" s="12" t="s">
        <v>655</v>
      </c>
      <c r="EU79" s="8">
        <v>-25.3</v>
      </c>
      <c r="EV79" s="8">
        <v>-32.299999999999997</v>
      </c>
      <c r="EW79" s="8">
        <v>-31</v>
      </c>
      <c r="EX79" s="8">
        <v>-29.7</v>
      </c>
      <c r="EY79" s="8">
        <v>-17.5</v>
      </c>
      <c r="EZ79" s="9">
        <v>-9.4</v>
      </c>
      <c r="FA79" s="9">
        <v>3.92</v>
      </c>
      <c r="FB79" s="9">
        <v>7.46</v>
      </c>
      <c r="FC79" s="9">
        <v>8.43</v>
      </c>
      <c r="FD79" s="8">
        <v>-11.8</v>
      </c>
      <c r="FE79" s="8">
        <v>-25</v>
      </c>
      <c r="FF79" s="8">
        <v>-31.4</v>
      </c>
      <c r="FG79" s="8">
        <v>-28.9</v>
      </c>
      <c r="FH79" s="8">
        <v>-27.3</v>
      </c>
      <c r="FI79" s="8">
        <v>-16.100000000000001</v>
      </c>
      <c r="FJ79" s="9">
        <v>-9.41</v>
      </c>
      <c r="FK79" s="9">
        <v>4.29</v>
      </c>
      <c r="FL79" s="9">
        <v>7.85</v>
      </c>
      <c r="FM79" s="9">
        <v>8.25</v>
      </c>
      <c r="FN79" s="8">
        <v>-12.8</v>
      </c>
      <c r="FO79" s="3"/>
      <c r="FP79" s="3"/>
      <c r="FQ79" s="8">
        <v>275.7</v>
      </c>
      <c r="FR79" s="12" t="s">
        <v>656</v>
      </c>
    </row>
    <row r="80" spans="1:174" x14ac:dyDescent="0.15">
      <c r="A80" s="4" t="s">
        <v>657</v>
      </c>
      <c r="B80" s="4" t="s">
        <v>658</v>
      </c>
      <c r="C80" s="3" t="s">
        <v>206</v>
      </c>
      <c r="D80" s="3" t="s">
        <v>207</v>
      </c>
      <c r="E80" s="3" t="s">
        <v>208</v>
      </c>
      <c r="F80" s="8">
        <v>956.9</v>
      </c>
      <c r="G80" s="9">
        <v>66.62</v>
      </c>
      <c r="H80" s="10">
        <v>0.215</v>
      </c>
      <c r="I80" s="10">
        <v>0.10100000000000001</v>
      </c>
      <c r="J80" s="11"/>
      <c r="K80" s="9">
        <v>2.27</v>
      </c>
      <c r="L80" s="9">
        <v>1.66</v>
      </c>
      <c r="M80" s="11"/>
      <c r="N80" s="8">
        <v>30</v>
      </c>
      <c r="O80" s="10">
        <v>0.27500000000000002</v>
      </c>
      <c r="P80" s="11"/>
      <c r="Q80" s="9">
        <v>-4.88</v>
      </c>
      <c r="R80" s="11"/>
      <c r="S80" s="10">
        <v>-0.45500000000000002</v>
      </c>
      <c r="T80" s="11"/>
      <c r="U80" s="11"/>
      <c r="V80" s="11"/>
      <c r="W80" s="11"/>
      <c r="X80" s="11"/>
      <c r="Y80" s="11"/>
      <c r="Z80" s="11"/>
      <c r="AA80" s="11"/>
      <c r="AB80" s="11"/>
      <c r="AC80" s="11"/>
      <c r="AD80" s="11"/>
      <c r="AE80" s="9">
        <v>-5.82</v>
      </c>
      <c r="AF80" s="11"/>
      <c r="AG80" s="11"/>
      <c r="AH80" s="11"/>
      <c r="AI80" s="9">
        <v>3.63</v>
      </c>
      <c r="AJ80" s="9">
        <v>2.7</v>
      </c>
      <c r="AK80" s="3" t="s">
        <v>209</v>
      </c>
      <c r="AL80" s="12" t="s">
        <v>659</v>
      </c>
      <c r="AM80" s="3" t="s">
        <v>211</v>
      </c>
      <c r="AN80" s="13">
        <v>2000</v>
      </c>
      <c r="AO80" s="8">
        <v>799.3</v>
      </c>
      <c r="AP80" s="8">
        <v>47.8</v>
      </c>
      <c r="AQ80" s="8">
        <v>-36.5</v>
      </c>
      <c r="AR80" s="8">
        <v>-38.299999999999997</v>
      </c>
      <c r="AS80" s="8">
        <v>-38.299999999999997</v>
      </c>
      <c r="AT80" s="8">
        <v>157.6</v>
      </c>
      <c r="AU80" s="9">
        <v>6.79</v>
      </c>
      <c r="AV80" s="8">
        <v>173.9</v>
      </c>
      <c r="AW80" s="14">
        <v>0</v>
      </c>
      <c r="AX80" s="8">
        <v>121.3</v>
      </c>
      <c r="AY80" s="9">
        <v>3.57</v>
      </c>
      <c r="AZ80" s="11"/>
      <c r="BA80" s="8">
        <v>15.9</v>
      </c>
      <c r="BB80" s="11"/>
      <c r="BC80" s="8">
        <v>70.2</v>
      </c>
      <c r="BD80" s="8">
        <v>64.900000000000006</v>
      </c>
      <c r="BE80" s="8">
        <v>57.3</v>
      </c>
      <c r="BF80" s="8">
        <v>51.1</v>
      </c>
      <c r="BG80" s="8">
        <v>46.6</v>
      </c>
      <c r="BH80" s="8">
        <v>40.700000000000003</v>
      </c>
      <c r="BI80" s="11"/>
      <c r="BJ80" s="8">
        <v>-38.299999999999997</v>
      </c>
      <c r="BK80" s="11"/>
      <c r="BL80" s="11"/>
      <c r="BM80" s="11"/>
      <c r="BN80" s="8">
        <v>-38.299999999999997</v>
      </c>
      <c r="BO80" s="11"/>
      <c r="BP80" s="11"/>
      <c r="BQ80" s="9">
        <v>-1.4</v>
      </c>
      <c r="BR80" s="9">
        <v>-1.4</v>
      </c>
      <c r="BS80" s="10">
        <v>-0.874</v>
      </c>
      <c r="BT80" s="9">
        <v>-1.4</v>
      </c>
      <c r="BU80" s="9">
        <v>-1.4</v>
      </c>
      <c r="BV80" s="11"/>
      <c r="BW80" s="9">
        <v>2.94</v>
      </c>
      <c r="BX80" s="11"/>
      <c r="BY80" s="11"/>
      <c r="BZ80" s="8">
        <v>24.1</v>
      </c>
      <c r="CA80" s="8">
        <v>17.399999999999999</v>
      </c>
      <c r="CB80" s="11"/>
      <c r="CC80" s="9">
        <v>1.67</v>
      </c>
      <c r="CD80" s="11"/>
      <c r="CE80" s="9">
        <v>3.25</v>
      </c>
      <c r="CF80" s="11"/>
      <c r="CG80" s="11"/>
      <c r="CH80" s="11"/>
      <c r="CI80" s="11"/>
      <c r="CJ80" s="8">
        <v>-17.600000000000001</v>
      </c>
      <c r="CK80" s="10">
        <v>0.11600000000000001</v>
      </c>
      <c r="CL80" s="9">
        <v>1.87</v>
      </c>
      <c r="CM80" s="9">
        <v>4.4000000000000004</v>
      </c>
      <c r="CN80" s="9">
        <v>4.5</v>
      </c>
      <c r="CO80" s="9">
        <v>4.3600000000000003</v>
      </c>
      <c r="CP80" s="9">
        <v>3.95</v>
      </c>
      <c r="CQ80" s="9">
        <v>5.9</v>
      </c>
      <c r="CR80" s="11"/>
      <c r="CS80" s="11"/>
      <c r="CT80" s="10">
        <v>-1.9E-2</v>
      </c>
      <c r="CU80" s="8">
        <v>77.5</v>
      </c>
      <c r="CV80" s="11"/>
      <c r="CW80" s="11"/>
      <c r="CX80" s="11"/>
      <c r="CY80" s="11"/>
      <c r="CZ80" s="11"/>
      <c r="DA80" s="9">
        <v>-1.5</v>
      </c>
      <c r="DB80" s="11"/>
      <c r="DC80" s="10">
        <v>-0.93100000000000005</v>
      </c>
      <c r="DD80" s="11"/>
      <c r="DE80" s="8">
        <v>211</v>
      </c>
      <c r="DF80" s="8">
        <v>121.3</v>
      </c>
      <c r="DG80" s="9">
        <v>31.93</v>
      </c>
      <c r="DH80" s="9">
        <v>2</v>
      </c>
      <c r="DI80" s="3" t="s">
        <v>212</v>
      </c>
      <c r="DJ80" s="8">
        <v>47.8</v>
      </c>
      <c r="DK80" s="8">
        <v>-36.5</v>
      </c>
      <c r="DL80" s="8">
        <v>-38.299999999999997</v>
      </c>
      <c r="DM80" s="8">
        <v>113.3</v>
      </c>
      <c r="DN80" s="8">
        <v>32.6</v>
      </c>
      <c r="DO80" s="9">
        <v>16.670000000000002</v>
      </c>
      <c r="DP80" s="4" t="s">
        <v>660</v>
      </c>
      <c r="DQ80" s="8">
        <v>14.7</v>
      </c>
      <c r="DR80" s="3" t="s">
        <v>258</v>
      </c>
      <c r="DS80" s="11"/>
      <c r="DT80" s="9">
        <v>39.9</v>
      </c>
      <c r="DU80" s="8">
        <v>17.3</v>
      </c>
      <c r="DV80" s="8">
        <v>-22.4</v>
      </c>
      <c r="DW80" s="14">
        <v>0</v>
      </c>
      <c r="DX80" s="11"/>
      <c r="DY80" s="8">
        <v>116.5</v>
      </c>
      <c r="DZ80" s="11"/>
      <c r="EA80" s="11"/>
      <c r="EB80" s="8">
        <v>78.900000000000006</v>
      </c>
      <c r="EC80" s="9">
        <v>4.6500000000000004</v>
      </c>
      <c r="ED80" s="8">
        <v>84.3</v>
      </c>
      <c r="EE80" s="11"/>
      <c r="EF80" s="11"/>
      <c r="EG80" s="11"/>
      <c r="EH80" s="8">
        <v>16.7</v>
      </c>
      <c r="EI80" s="8">
        <v>211</v>
      </c>
      <c r="EJ80" s="8">
        <v>164.7</v>
      </c>
      <c r="EK80" s="8">
        <v>119.5</v>
      </c>
      <c r="EL80" s="9">
        <v>3.17</v>
      </c>
      <c r="EM80" s="9">
        <v>3.58</v>
      </c>
      <c r="EN80" s="8">
        <v>22.1</v>
      </c>
      <c r="EO80" s="9">
        <v>2</v>
      </c>
      <c r="EP80" s="9">
        <v>3.57</v>
      </c>
      <c r="EQ80" s="9">
        <v>11.4</v>
      </c>
      <c r="ER80" s="11">
        <v>3</v>
      </c>
      <c r="ES80" s="8">
        <v>47.8</v>
      </c>
      <c r="ET80" s="12" t="s">
        <v>661</v>
      </c>
      <c r="EU80" s="11"/>
      <c r="EV80" s="11"/>
      <c r="EW80" s="11"/>
      <c r="EX80" s="11"/>
      <c r="EY80" s="11"/>
      <c r="EZ80" s="11"/>
      <c r="FA80" s="11"/>
      <c r="FB80" s="9">
        <v>5.25</v>
      </c>
      <c r="FC80" s="9">
        <v>8.2100000000000009</v>
      </c>
      <c r="FD80" s="10">
        <v>0.36599999999999999</v>
      </c>
      <c r="FE80" s="11"/>
      <c r="FF80" s="11"/>
      <c r="FG80" s="11"/>
      <c r="FH80" s="11"/>
      <c r="FI80" s="11"/>
      <c r="FJ80" s="11"/>
      <c r="FK80" s="11"/>
      <c r="FL80" s="9">
        <v>6.72</v>
      </c>
      <c r="FM80" s="9">
        <v>8.36</v>
      </c>
      <c r="FN80" s="10">
        <v>-0.26100000000000001</v>
      </c>
      <c r="FO80" s="3"/>
      <c r="FP80" s="3"/>
      <c r="FQ80" s="8">
        <v>47.8</v>
      </c>
      <c r="FR80" s="12" t="s">
        <v>662</v>
      </c>
    </row>
    <row r="81" spans="1:174" x14ac:dyDescent="0.15">
      <c r="A81" s="4" t="s">
        <v>663</v>
      </c>
      <c r="B81" s="4" t="s">
        <v>664</v>
      </c>
      <c r="C81" s="3" t="s">
        <v>206</v>
      </c>
      <c r="D81" s="3" t="s">
        <v>207</v>
      </c>
      <c r="E81" s="3" t="s">
        <v>208</v>
      </c>
      <c r="F81" s="8">
        <v>946.7</v>
      </c>
      <c r="G81" s="9">
        <v>21.29</v>
      </c>
      <c r="H81" s="11"/>
      <c r="I81" s="11"/>
      <c r="J81" s="11"/>
      <c r="K81" s="11"/>
      <c r="L81" s="11"/>
      <c r="M81" s="11"/>
      <c r="N81" s="8">
        <v>33.299999999999997</v>
      </c>
      <c r="O81" s="10">
        <v>0.219</v>
      </c>
      <c r="P81" s="11"/>
      <c r="Q81" s="11"/>
      <c r="R81" s="11"/>
      <c r="S81" s="9">
        <v>-2.94</v>
      </c>
      <c r="T81" s="11"/>
      <c r="U81" s="11"/>
      <c r="V81" s="11"/>
      <c r="W81" s="11"/>
      <c r="X81" s="11"/>
      <c r="Y81" s="11"/>
      <c r="Z81" s="11"/>
      <c r="AA81" s="11"/>
      <c r="AB81" s="11"/>
      <c r="AC81" s="11"/>
      <c r="AD81" s="11"/>
      <c r="AE81" s="11"/>
      <c r="AF81" s="11"/>
      <c r="AG81" s="11"/>
      <c r="AH81" s="9">
        <v>15.03</v>
      </c>
      <c r="AI81" s="9">
        <v>16.579999999999998</v>
      </c>
      <c r="AJ81" s="9">
        <v>4.25</v>
      </c>
      <c r="AK81" s="3" t="s">
        <v>209</v>
      </c>
      <c r="AL81" s="12" t="s">
        <v>665</v>
      </c>
      <c r="AM81" s="3" t="s">
        <v>211</v>
      </c>
      <c r="AN81" s="13">
        <v>2010</v>
      </c>
      <c r="AO81" s="8">
        <v>796.3</v>
      </c>
      <c r="AP81" s="8">
        <v>31.1</v>
      </c>
      <c r="AQ81" s="8">
        <v>-63.9</v>
      </c>
      <c r="AR81" s="8">
        <v>-64.5</v>
      </c>
      <c r="AS81" s="8">
        <v>-87.1</v>
      </c>
      <c r="AT81" s="8">
        <v>150.4</v>
      </c>
      <c r="AU81" s="9">
        <v>4.47</v>
      </c>
      <c r="AV81" s="8">
        <v>187.2</v>
      </c>
      <c r="AW81" s="14">
        <v>0</v>
      </c>
      <c r="AX81" s="8">
        <v>66.8</v>
      </c>
      <c r="AY81" s="9">
        <v>2.85</v>
      </c>
      <c r="AZ81" s="11"/>
      <c r="BA81" s="8">
        <v>17.399999999999999</v>
      </c>
      <c r="BB81" s="11"/>
      <c r="BC81" s="8">
        <v>85.3</v>
      </c>
      <c r="BD81" s="8">
        <v>64.3</v>
      </c>
      <c r="BE81" s="8">
        <v>50.2</v>
      </c>
      <c r="BF81" s="8">
        <v>37.9</v>
      </c>
      <c r="BG81" s="8">
        <v>32.6</v>
      </c>
      <c r="BH81" s="8">
        <v>35</v>
      </c>
      <c r="BI81" s="11"/>
      <c r="BJ81" s="8">
        <v>-64.5</v>
      </c>
      <c r="BK81" s="9">
        <v>-3.9</v>
      </c>
      <c r="BL81" s="11"/>
      <c r="BM81" s="11"/>
      <c r="BN81" s="8">
        <v>-87.2</v>
      </c>
      <c r="BO81" s="11"/>
      <c r="BP81" s="11"/>
      <c r="BQ81" s="8">
        <v>-10.6</v>
      </c>
      <c r="BR81" s="8">
        <v>-10.6</v>
      </c>
      <c r="BS81" s="9">
        <v>-6.4</v>
      </c>
      <c r="BT81" s="8">
        <v>-10.6</v>
      </c>
      <c r="BU81" s="8">
        <v>-10.6</v>
      </c>
      <c r="BV81" s="11"/>
      <c r="BW81" s="9">
        <v>2.42</v>
      </c>
      <c r="BX81" s="11"/>
      <c r="BY81" s="9">
        <v>4.03</v>
      </c>
      <c r="BZ81" s="9">
        <v>5.76</v>
      </c>
      <c r="CA81" s="9">
        <v>1.29</v>
      </c>
      <c r="CB81" s="10">
        <v>0.94299999999999995</v>
      </c>
      <c r="CC81" s="9">
        <v>8.81</v>
      </c>
      <c r="CD81" s="11"/>
      <c r="CE81" s="9">
        <v>5.76</v>
      </c>
      <c r="CF81" s="11"/>
      <c r="CG81" s="10">
        <v>-4.3999999999999997E-2</v>
      </c>
      <c r="CH81" s="11"/>
      <c r="CI81" s="11"/>
      <c r="CJ81" s="8">
        <v>1030.7</v>
      </c>
      <c r="CK81" s="11"/>
      <c r="CL81" s="11"/>
      <c r="CM81" s="11"/>
      <c r="CN81" s="10">
        <v>0.40400000000000003</v>
      </c>
      <c r="CO81" s="9">
        <v>1.1200000000000001</v>
      </c>
      <c r="CP81" s="9">
        <v>1.08</v>
      </c>
      <c r="CQ81" s="8">
        <v>20.3</v>
      </c>
      <c r="CR81" s="11"/>
      <c r="CS81" s="11"/>
      <c r="CT81" s="10">
        <v>-2E-3</v>
      </c>
      <c r="CU81" s="8">
        <v>85.5</v>
      </c>
      <c r="CV81" s="11"/>
      <c r="CW81" s="11"/>
      <c r="CX81" s="10">
        <v>-0.01</v>
      </c>
      <c r="CY81" s="11"/>
      <c r="CZ81" s="9">
        <v>2.33</v>
      </c>
      <c r="DA81" s="9">
        <v>5.27</v>
      </c>
      <c r="DB81" s="11"/>
      <c r="DC81" s="9">
        <v>-2.14</v>
      </c>
      <c r="DD81" s="11"/>
      <c r="DE81" s="8">
        <v>66</v>
      </c>
      <c r="DF81" s="8">
        <v>66.8</v>
      </c>
      <c r="DG81" s="9">
        <v>28.41</v>
      </c>
      <c r="DH81" s="10">
        <v>0.76300000000000001</v>
      </c>
      <c r="DI81" s="3" t="s">
        <v>212</v>
      </c>
      <c r="DJ81" s="8">
        <v>31.1</v>
      </c>
      <c r="DK81" s="8">
        <v>-63.9</v>
      </c>
      <c r="DL81" s="8">
        <v>-87.1</v>
      </c>
      <c r="DM81" s="9">
        <v>1.25</v>
      </c>
      <c r="DN81" s="11"/>
      <c r="DO81" s="9">
        <v>7.14</v>
      </c>
      <c r="DP81" s="4" t="s">
        <v>666</v>
      </c>
      <c r="DQ81" s="8">
        <v>29.9</v>
      </c>
      <c r="DR81" s="3" t="s">
        <v>222</v>
      </c>
      <c r="DS81" s="11"/>
      <c r="DT81" s="9">
        <v>33.299999999999997</v>
      </c>
      <c r="DU81" s="8">
        <v>12.3</v>
      </c>
      <c r="DV81" s="8">
        <v>-27.8</v>
      </c>
      <c r="DW81" s="9">
        <v>4.2</v>
      </c>
      <c r="DX81" s="11"/>
      <c r="DY81" s="8">
        <v>39.6</v>
      </c>
      <c r="DZ81" s="11"/>
      <c r="EA81" s="8">
        <v>54.7</v>
      </c>
      <c r="EB81" s="8">
        <v>-97.1</v>
      </c>
      <c r="EC81" s="9">
        <v>4.71</v>
      </c>
      <c r="ED81" s="8">
        <v>34.4</v>
      </c>
      <c r="EE81" s="11"/>
      <c r="EF81" s="11"/>
      <c r="EG81" s="11"/>
      <c r="EH81" s="9">
        <v>1.56</v>
      </c>
      <c r="EI81" s="8">
        <v>66</v>
      </c>
      <c r="EJ81" s="8">
        <v>179.1</v>
      </c>
      <c r="EK81" s="8">
        <v>45.7</v>
      </c>
      <c r="EL81" s="9">
        <v>3.3</v>
      </c>
      <c r="EM81" s="9">
        <v>7.64</v>
      </c>
      <c r="EN81" s="8">
        <v>38.6</v>
      </c>
      <c r="EO81" s="10">
        <v>0.76300000000000001</v>
      </c>
      <c r="EP81" s="9">
        <v>5.77</v>
      </c>
      <c r="EQ81" s="9">
        <v>2.91</v>
      </c>
      <c r="ER81" s="11"/>
      <c r="ES81" s="8">
        <v>31.1</v>
      </c>
      <c r="ET81" s="12" t="s">
        <v>667</v>
      </c>
      <c r="EU81" s="11"/>
      <c r="EV81" s="11"/>
      <c r="EW81" s="11"/>
      <c r="EX81" s="11"/>
      <c r="EY81" s="11"/>
      <c r="EZ81" s="11"/>
      <c r="FA81" s="11"/>
      <c r="FB81" s="11"/>
      <c r="FC81" s="8">
        <v>-38.5</v>
      </c>
      <c r="FD81" s="8">
        <v>-36</v>
      </c>
      <c r="FE81" s="11"/>
      <c r="FF81" s="11"/>
      <c r="FG81" s="11"/>
      <c r="FH81" s="11"/>
      <c r="FI81" s="11"/>
      <c r="FJ81" s="11"/>
      <c r="FK81" s="11"/>
      <c r="FL81" s="11"/>
      <c r="FM81" s="8">
        <v>-33</v>
      </c>
      <c r="FN81" s="8">
        <v>-53.6</v>
      </c>
      <c r="FO81" s="3"/>
      <c r="FP81" s="3"/>
      <c r="FQ81" s="8">
        <v>31.1</v>
      </c>
      <c r="FR81" s="12" t="s">
        <v>668</v>
      </c>
    </row>
    <row r="82" spans="1:174" x14ac:dyDescent="0.15">
      <c r="A82" s="4" t="s">
        <v>669</v>
      </c>
      <c r="B82" s="4" t="s">
        <v>670</v>
      </c>
      <c r="C82" s="3" t="s">
        <v>206</v>
      </c>
      <c r="D82" s="3" t="s">
        <v>207</v>
      </c>
      <c r="E82" s="3" t="s">
        <v>208</v>
      </c>
      <c r="F82" s="8">
        <v>932.9</v>
      </c>
      <c r="G82" s="9">
        <v>84.51</v>
      </c>
      <c r="H82" s="10">
        <v>6.5000000000000002E-2</v>
      </c>
      <c r="I82" s="10">
        <v>4.9000000000000002E-2</v>
      </c>
      <c r="J82" s="10">
        <v>0.14000000000000001</v>
      </c>
      <c r="K82" s="9">
        <v>1.67</v>
      </c>
      <c r="L82" s="9">
        <v>1.27</v>
      </c>
      <c r="M82" s="9">
        <v>2.4700000000000002</v>
      </c>
      <c r="N82" s="8">
        <v>123.7</v>
      </c>
      <c r="O82" s="9">
        <v>4.01</v>
      </c>
      <c r="P82" s="11"/>
      <c r="Q82" s="8">
        <v>20</v>
      </c>
      <c r="R82" s="11"/>
      <c r="S82" s="10">
        <v>-0.51500000000000001</v>
      </c>
      <c r="T82" s="11"/>
      <c r="U82" s="11"/>
      <c r="V82" s="11"/>
      <c r="W82" s="11"/>
      <c r="X82" s="11"/>
      <c r="Y82" s="11"/>
      <c r="Z82" s="11"/>
      <c r="AA82" s="8">
        <v>263.10000000000002</v>
      </c>
      <c r="AB82" s="11"/>
      <c r="AC82" s="11"/>
      <c r="AD82" s="11"/>
      <c r="AE82" s="8">
        <v>132.80000000000001</v>
      </c>
      <c r="AF82" s="11"/>
      <c r="AG82" s="11"/>
      <c r="AH82" s="11"/>
      <c r="AI82" s="10">
        <v>0.76400000000000001</v>
      </c>
      <c r="AJ82" s="10">
        <v>4.7E-2</v>
      </c>
      <c r="AK82" s="3" t="s">
        <v>209</v>
      </c>
      <c r="AL82" s="12" t="s">
        <v>671</v>
      </c>
      <c r="AM82" s="3" t="s">
        <v>211</v>
      </c>
      <c r="AN82" s="13">
        <v>2002</v>
      </c>
      <c r="AO82" s="8">
        <v>811.3</v>
      </c>
      <c r="AP82" s="8">
        <v>55.5</v>
      </c>
      <c r="AQ82" s="8">
        <v>-30.4</v>
      </c>
      <c r="AR82" s="8">
        <v>-30.5</v>
      </c>
      <c r="AS82" s="8">
        <v>-37.5</v>
      </c>
      <c r="AT82" s="8">
        <v>104.2</v>
      </c>
      <c r="AU82" s="10">
        <v>0.85699999999999998</v>
      </c>
      <c r="AV82" s="8">
        <v>213</v>
      </c>
      <c r="AW82" s="8">
        <v>83.9</v>
      </c>
      <c r="AX82" s="8">
        <v>22.3</v>
      </c>
      <c r="AY82" s="10">
        <v>0.246</v>
      </c>
      <c r="AZ82" s="11"/>
      <c r="BA82" s="8">
        <v>28.6</v>
      </c>
      <c r="BB82" s="11"/>
      <c r="BC82" s="8">
        <v>57.4</v>
      </c>
      <c r="BD82" s="8">
        <v>59.9</v>
      </c>
      <c r="BE82" s="8">
        <v>62.2</v>
      </c>
      <c r="BF82" s="8">
        <v>58.6</v>
      </c>
      <c r="BG82" s="8">
        <v>56.7</v>
      </c>
      <c r="BH82" s="8">
        <v>69.5</v>
      </c>
      <c r="BI82" s="11"/>
      <c r="BJ82" s="8">
        <v>-30.5</v>
      </c>
      <c r="BK82" s="9">
        <v>-7.08</v>
      </c>
      <c r="BL82" s="10">
        <v>8.7999999999999995E-2</v>
      </c>
      <c r="BM82" s="11"/>
      <c r="BN82" s="8">
        <v>-37.5</v>
      </c>
      <c r="BO82" s="11"/>
      <c r="BP82" s="11"/>
      <c r="BQ82" s="10">
        <v>-0.317</v>
      </c>
      <c r="BR82" s="10">
        <v>-0.317</v>
      </c>
      <c r="BS82" s="10">
        <v>-0.19800000000000001</v>
      </c>
      <c r="BT82" s="10">
        <v>-0.317</v>
      </c>
      <c r="BU82" s="10">
        <v>-0.317</v>
      </c>
      <c r="BV82" s="11"/>
      <c r="BW82" s="9">
        <v>2.57</v>
      </c>
      <c r="BX82" s="9">
        <v>1.2</v>
      </c>
      <c r="BY82" s="10">
        <v>0.54700000000000004</v>
      </c>
      <c r="BZ82" s="9">
        <v>2.92</v>
      </c>
      <c r="CA82" s="9">
        <v>2.06</v>
      </c>
      <c r="CB82" s="11"/>
      <c r="CC82" s="9">
        <v>4.24</v>
      </c>
      <c r="CD82" s="11"/>
      <c r="CE82" s="11"/>
      <c r="CF82" s="8">
        <v>83.9</v>
      </c>
      <c r="CG82" s="11"/>
      <c r="CH82" s="11"/>
      <c r="CI82" s="11"/>
      <c r="CJ82" s="8">
        <v>1519.6</v>
      </c>
      <c r="CK82" s="11"/>
      <c r="CL82" s="11"/>
      <c r="CM82" s="11"/>
      <c r="CN82" s="10">
        <v>0.74199999999999999</v>
      </c>
      <c r="CO82" s="9">
        <v>1.0900000000000001</v>
      </c>
      <c r="CP82" s="9">
        <v>1.05</v>
      </c>
      <c r="CQ82" s="9">
        <v>-2.36</v>
      </c>
      <c r="CR82" s="11"/>
      <c r="CS82" s="11"/>
      <c r="CT82" s="11"/>
      <c r="CU82" s="9">
        <v>2.73</v>
      </c>
      <c r="CV82" s="11"/>
      <c r="CW82" s="11"/>
      <c r="CX82" s="8">
        <v>-23.2</v>
      </c>
      <c r="CY82" s="11"/>
      <c r="CZ82" s="11"/>
      <c r="DA82" s="9">
        <v>2.11</v>
      </c>
      <c r="DB82" s="9">
        <v>-1.2</v>
      </c>
      <c r="DC82" s="9">
        <v>-2.4900000000000002</v>
      </c>
      <c r="DD82" s="9">
        <v>8.6199999999999992</v>
      </c>
      <c r="DE82" s="8">
        <v>49</v>
      </c>
      <c r="DF82" s="8">
        <v>22.3</v>
      </c>
      <c r="DG82" s="9">
        <v>7.54</v>
      </c>
      <c r="DH82" s="10">
        <v>0.91100000000000003</v>
      </c>
      <c r="DI82" s="3" t="s">
        <v>212</v>
      </c>
      <c r="DJ82" s="8">
        <v>55.5</v>
      </c>
      <c r="DK82" s="8">
        <v>-30.4</v>
      </c>
      <c r="DL82" s="8">
        <v>-37.5</v>
      </c>
      <c r="DM82" s="8">
        <v>35.4</v>
      </c>
      <c r="DN82" s="8">
        <v>-86.9</v>
      </c>
      <c r="DO82" s="9">
        <v>10</v>
      </c>
      <c r="DP82" s="4" t="s">
        <v>672</v>
      </c>
      <c r="DQ82" s="9">
        <v>8.09</v>
      </c>
      <c r="DR82" s="3" t="s">
        <v>673</v>
      </c>
      <c r="DS82" s="11"/>
      <c r="DT82" s="9">
        <v>9.3699999999999992</v>
      </c>
      <c r="DU82" s="9">
        <v>3.11</v>
      </c>
      <c r="DV82" s="9">
        <v>8.5500000000000007</v>
      </c>
      <c r="DW82" s="8">
        <v>80</v>
      </c>
      <c r="DX82" s="11"/>
      <c r="DY82" s="8">
        <v>98.1</v>
      </c>
      <c r="DZ82" s="11"/>
      <c r="EA82" s="11"/>
      <c r="EB82" s="8">
        <v>41.9</v>
      </c>
      <c r="EC82" s="8">
        <v>73.2</v>
      </c>
      <c r="ED82" s="8">
        <v>93</v>
      </c>
      <c r="EE82" s="11"/>
      <c r="EF82" s="8">
        <v>137.1</v>
      </c>
      <c r="EG82" s="11"/>
      <c r="EH82" s="9">
        <v>3.7</v>
      </c>
      <c r="EI82" s="8">
        <v>49</v>
      </c>
      <c r="EJ82" s="8">
        <v>211.3</v>
      </c>
      <c r="EK82" s="8">
        <v>178.3</v>
      </c>
      <c r="EL82" s="9">
        <v>4.79</v>
      </c>
      <c r="EM82" s="8">
        <v>14.6</v>
      </c>
      <c r="EN82" s="9">
        <v>3.43</v>
      </c>
      <c r="EO82" s="10">
        <v>0.91100000000000003</v>
      </c>
      <c r="EP82" s="8">
        <v>18</v>
      </c>
      <c r="EQ82" s="9">
        <v>3.59</v>
      </c>
      <c r="ER82" s="11">
        <v>3</v>
      </c>
      <c r="ES82" s="11"/>
      <c r="ET82" s="12"/>
      <c r="EU82" s="9">
        <v>-7.74</v>
      </c>
      <c r="EV82" s="8">
        <v>-12.8</v>
      </c>
      <c r="EW82" s="8">
        <v>-28.4</v>
      </c>
      <c r="EX82" s="8">
        <v>-60.8</v>
      </c>
      <c r="EY82" s="8">
        <v>-94.8</v>
      </c>
      <c r="EZ82" s="8">
        <v>-65.5</v>
      </c>
      <c r="FA82" s="8">
        <v>-51.4</v>
      </c>
      <c r="FB82" s="8">
        <v>-23.9</v>
      </c>
      <c r="FC82" s="8">
        <v>-90.2</v>
      </c>
      <c r="FD82" s="8">
        <v>-77.2</v>
      </c>
      <c r="FE82" s="9">
        <v>-7.69</v>
      </c>
      <c r="FF82" s="8">
        <v>-12.1</v>
      </c>
      <c r="FG82" s="8">
        <v>-27.5</v>
      </c>
      <c r="FH82" s="8">
        <v>-57.8</v>
      </c>
      <c r="FI82" s="8">
        <v>-93.2</v>
      </c>
      <c r="FJ82" s="8">
        <v>-66.599999999999994</v>
      </c>
      <c r="FK82" s="8">
        <v>-51.9</v>
      </c>
      <c r="FL82" s="8">
        <v>-28.1</v>
      </c>
      <c r="FM82" s="8">
        <v>-90.1</v>
      </c>
      <c r="FN82" s="8">
        <v>-77.7</v>
      </c>
      <c r="FO82" s="3"/>
      <c r="FP82" s="3"/>
      <c r="FQ82" s="8">
        <v>55.5</v>
      </c>
      <c r="FR82" s="12" t="s">
        <v>674</v>
      </c>
    </row>
    <row r="83" spans="1:174" x14ac:dyDescent="0.15">
      <c r="A83" s="4" t="s">
        <v>675</v>
      </c>
      <c r="B83" s="4" t="s">
        <v>676</v>
      </c>
      <c r="C83" s="3" t="s">
        <v>206</v>
      </c>
      <c r="D83" s="3" t="s">
        <v>207</v>
      </c>
      <c r="E83" s="3" t="s">
        <v>208</v>
      </c>
      <c r="F83" s="8">
        <v>891.6</v>
      </c>
      <c r="G83" s="9">
        <v>26.67</v>
      </c>
      <c r="H83" s="11"/>
      <c r="I83" s="11"/>
      <c r="J83" s="11"/>
      <c r="K83" s="11"/>
      <c r="L83" s="11"/>
      <c r="M83" s="11"/>
      <c r="N83" s="8">
        <v>24.4</v>
      </c>
      <c r="O83" s="10">
        <v>0.115</v>
      </c>
      <c r="P83" s="11"/>
      <c r="Q83" s="11"/>
      <c r="R83" s="11"/>
      <c r="S83" s="9">
        <v>-1.91</v>
      </c>
      <c r="T83" s="11"/>
      <c r="U83" s="11"/>
      <c r="V83" s="11"/>
      <c r="W83" s="11"/>
      <c r="X83" s="11"/>
      <c r="Y83" s="11"/>
      <c r="Z83" s="11"/>
      <c r="AA83" s="11"/>
      <c r="AB83" s="11"/>
      <c r="AC83" s="11"/>
      <c r="AD83" s="11"/>
      <c r="AE83" s="11"/>
      <c r="AF83" s="11"/>
      <c r="AG83" s="11"/>
      <c r="AH83" s="9">
        <v>11.29</v>
      </c>
      <c r="AI83" s="9">
        <v>9.48</v>
      </c>
      <c r="AJ83" s="9">
        <v>4.38</v>
      </c>
      <c r="AK83" s="3" t="s">
        <v>209</v>
      </c>
      <c r="AL83" s="12" t="s">
        <v>677</v>
      </c>
      <c r="AM83" s="3" t="s">
        <v>211</v>
      </c>
      <c r="AN83" s="13">
        <v>2012</v>
      </c>
      <c r="AO83" s="8">
        <v>787.5</v>
      </c>
      <c r="AP83" s="14">
        <v>0</v>
      </c>
      <c r="AQ83" s="8">
        <v>-28.2</v>
      </c>
      <c r="AR83" s="8">
        <v>-28.2</v>
      </c>
      <c r="AS83" s="8">
        <v>-28</v>
      </c>
      <c r="AT83" s="8">
        <v>21.9</v>
      </c>
      <c r="AU83" s="10">
        <v>4.8000000000000001E-2</v>
      </c>
      <c r="AV83" s="8">
        <v>106.1</v>
      </c>
      <c r="AW83" s="14">
        <v>0</v>
      </c>
      <c r="AX83" s="8">
        <v>103.2</v>
      </c>
      <c r="AY83" s="10">
        <v>4.5999999999999999E-2</v>
      </c>
      <c r="AZ83" s="11"/>
      <c r="BA83" s="8">
        <v>12.7</v>
      </c>
      <c r="BB83" s="11"/>
      <c r="BC83" s="8">
        <v>15.4</v>
      </c>
      <c r="BD83" s="8">
        <v>12.7</v>
      </c>
      <c r="BE83" s="8">
        <v>10.1</v>
      </c>
      <c r="BF83" s="9">
        <v>7.49</v>
      </c>
      <c r="BG83" s="9">
        <v>4.8600000000000003</v>
      </c>
      <c r="BH83" s="10">
        <v>0.72299999999999998</v>
      </c>
      <c r="BI83" s="11"/>
      <c r="BJ83" s="8">
        <v>-28.2</v>
      </c>
      <c r="BK83" s="11"/>
      <c r="BL83" s="10">
        <v>0.125</v>
      </c>
      <c r="BM83" s="11"/>
      <c r="BN83" s="8">
        <v>-28</v>
      </c>
      <c r="BO83" s="10">
        <v>-2.5000000000000001E-2</v>
      </c>
      <c r="BP83" s="11"/>
      <c r="BQ83" s="9">
        <v>-5.62</v>
      </c>
      <c r="BR83" s="9">
        <v>-5.62</v>
      </c>
      <c r="BS83" s="9">
        <v>-3.51</v>
      </c>
      <c r="BT83" s="9">
        <v>-5.62</v>
      </c>
      <c r="BU83" s="9">
        <v>-5.62</v>
      </c>
      <c r="BV83" s="11"/>
      <c r="BW83" s="11"/>
      <c r="BX83" s="11"/>
      <c r="BY83" s="11"/>
      <c r="BZ83" s="11"/>
      <c r="CA83" s="11"/>
      <c r="CB83" s="11"/>
      <c r="CC83" s="10">
        <v>0.44</v>
      </c>
      <c r="CD83" s="11"/>
      <c r="CE83" s="11"/>
      <c r="CF83" s="11"/>
      <c r="CG83" s="11"/>
      <c r="CH83" s="11"/>
      <c r="CI83" s="11"/>
      <c r="CJ83" s="11"/>
      <c r="CK83" s="11"/>
      <c r="CL83" s="11"/>
      <c r="CM83" s="10">
        <v>4.2000000000000003E-2</v>
      </c>
      <c r="CN83" s="10">
        <v>0.14000000000000001</v>
      </c>
      <c r="CO83" s="10">
        <v>0.313</v>
      </c>
      <c r="CP83" s="10">
        <v>0.27800000000000002</v>
      </c>
      <c r="CQ83" s="10">
        <v>0.51700000000000002</v>
      </c>
      <c r="CR83" s="11"/>
      <c r="CS83" s="11"/>
      <c r="CT83" s="11"/>
      <c r="CU83" s="8">
        <v>56.8</v>
      </c>
      <c r="CV83" s="11"/>
      <c r="CW83" s="11"/>
      <c r="CX83" s="8">
        <v>-83.3</v>
      </c>
      <c r="CY83" s="11"/>
      <c r="CZ83" s="11"/>
      <c r="DA83" s="10">
        <v>-0.16400000000000001</v>
      </c>
      <c r="DB83" s="11"/>
      <c r="DC83" s="11"/>
      <c r="DD83" s="11"/>
      <c r="DE83" s="8">
        <v>18</v>
      </c>
      <c r="DF83" s="8">
        <v>103.2</v>
      </c>
      <c r="DG83" s="9">
        <v>36.6</v>
      </c>
      <c r="DH83" s="10">
        <v>0.10299999999999999</v>
      </c>
      <c r="DI83" s="3" t="s">
        <v>212</v>
      </c>
      <c r="DJ83" s="11"/>
      <c r="DK83" s="8">
        <v>-28.2</v>
      </c>
      <c r="DL83" s="8">
        <v>-28</v>
      </c>
      <c r="DM83" s="14">
        <v>0</v>
      </c>
      <c r="DN83" s="8">
        <v>-47.8</v>
      </c>
      <c r="DO83" s="9">
        <v>14.29</v>
      </c>
      <c r="DP83" s="4" t="s">
        <v>678</v>
      </c>
      <c r="DQ83" s="11"/>
      <c r="DR83" s="3" t="s">
        <v>258</v>
      </c>
      <c r="DS83" s="11"/>
      <c r="DT83" s="9">
        <v>41.74</v>
      </c>
      <c r="DU83" s="8">
        <v>10.1</v>
      </c>
      <c r="DV83" s="11"/>
      <c r="DW83" s="14">
        <v>0</v>
      </c>
      <c r="DX83" s="11"/>
      <c r="DY83" s="8">
        <v>51.6</v>
      </c>
      <c r="DZ83" s="11"/>
      <c r="EA83" s="8">
        <v>61.1</v>
      </c>
      <c r="EB83" s="8">
        <v>-11</v>
      </c>
      <c r="EC83" s="9">
        <v>2.56</v>
      </c>
      <c r="ED83" s="8">
        <v>41.6</v>
      </c>
      <c r="EE83" s="11"/>
      <c r="EF83" s="11"/>
      <c r="EG83" s="11"/>
      <c r="EH83" s="10">
        <v>5.6000000000000001E-2</v>
      </c>
      <c r="EI83" s="8">
        <v>18</v>
      </c>
      <c r="EJ83" s="8">
        <v>106</v>
      </c>
      <c r="EK83" s="8">
        <v>51.8</v>
      </c>
      <c r="EL83" s="10">
        <v>0.60599999999999998</v>
      </c>
      <c r="EM83" s="10">
        <v>0.76300000000000001</v>
      </c>
      <c r="EN83" s="10">
        <v>0.155</v>
      </c>
      <c r="EO83" s="10">
        <v>0.10299999999999999</v>
      </c>
      <c r="EP83" s="10">
        <v>0.624</v>
      </c>
      <c r="EQ83" s="9">
        <v>13.69</v>
      </c>
      <c r="ER83" s="11"/>
      <c r="ES83" s="11"/>
      <c r="ET83" s="12"/>
      <c r="EU83" s="11"/>
      <c r="EV83" s="11"/>
      <c r="EW83" s="11"/>
      <c r="EX83" s="11"/>
      <c r="EY83" s="11"/>
      <c r="EZ83" s="11"/>
      <c r="FA83" s="11"/>
      <c r="FB83" s="11"/>
      <c r="FC83" s="9">
        <v>-3.23</v>
      </c>
      <c r="FD83" s="9">
        <v>-8.6199999999999992</v>
      </c>
      <c r="FE83" s="11"/>
      <c r="FF83" s="11"/>
      <c r="FG83" s="11"/>
      <c r="FH83" s="11"/>
      <c r="FI83" s="11"/>
      <c r="FJ83" s="11"/>
      <c r="FK83" s="11"/>
      <c r="FL83" s="11"/>
      <c r="FM83" s="8">
        <v>-12.3</v>
      </c>
      <c r="FN83" s="9">
        <v>-8.77</v>
      </c>
      <c r="FO83" s="3"/>
      <c r="FP83" s="3"/>
      <c r="FQ83" s="11"/>
      <c r="FR83" s="12"/>
    </row>
    <row r="84" spans="1:174" x14ac:dyDescent="0.15">
      <c r="A84" s="4" t="s">
        <v>679</v>
      </c>
      <c r="B84" s="4" t="s">
        <v>680</v>
      </c>
      <c r="C84" s="3" t="s">
        <v>206</v>
      </c>
      <c r="D84" s="3" t="s">
        <v>207</v>
      </c>
      <c r="E84" s="3" t="s">
        <v>208</v>
      </c>
      <c r="F84" s="8">
        <v>887.9</v>
      </c>
      <c r="G84" s="9">
        <v>64.510000000000005</v>
      </c>
      <c r="H84" s="10">
        <v>2.5000000000000001E-2</v>
      </c>
      <c r="I84" s="10">
        <v>3.3000000000000002E-2</v>
      </c>
      <c r="J84" s="10">
        <v>8.9999999999999993E-3</v>
      </c>
      <c r="K84" s="10">
        <v>0.57499999999999996</v>
      </c>
      <c r="L84" s="10">
        <v>0.85099999999999998</v>
      </c>
      <c r="M84" s="10">
        <v>0.66300000000000003</v>
      </c>
      <c r="N84" s="8">
        <v>20.8</v>
      </c>
      <c r="O84" s="10">
        <v>0.17399999999999999</v>
      </c>
      <c r="P84" s="11"/>
      <c r="Q84" s="11"/>
      <c r="R84" s="11"/>
      <c r="S84" s="10">
        <v>0.63600000000000001</v>
      </c>
      <c r="T84" s="11"/>
      <c r="U84" s="11"/>
      <c r="V84" s="11"/>
      <c r="W84" s="11"/>
      <c r="X84" s="11"/>
      <c r="Y84" s="11"/>
      <c r="Z84" s="11"/>
      <c r="AA84" s="11"/>
      <c r="AB84" s="11"/>
      <c r="AC84" s="11"/>
      <c r="AD84" s="11"/>
      <c r="AE84" s="11"/>
      <c r="AF84" s="11"/>
      <c r="AG84" s="11"/>
      <c r="AH84" s="11"/>
      <c r="AI84" s="9">
        <v>1.32</v>
      </c>
      <c r="AJ84" s="10">
        <v>0.32100000000000001</v>
      </c>
      <c r="AK84" s="3" t="s">
        <v>209</v>
      </c>
      <c r="AL84" s="12" t="s">
        <v>681</v>
      </c>
      <c r="AM84" s="3" t="s">
        <v>211</v>
      </c>
      <c r="AN84" s="13">
        <v>2006</v>
      </c>
      <c r="AO84" s="8">
        <v>768.8</v>
      </c>
      <c r="AP84" s="8">
        <v>113.6</v>
      </c>
      <c r="AQ84" s="8">
        <v>36.299999999999997</v>
      </c>
      <c r="AR84" s="8">
        <v>31.2</v>
      </c>
      <c r="AS84" s="9">
        <v>-6.26</v>
      </c>
      <c r="AT84" s="8">
        <v>102.8</v>
      </c>
      <c r="AU84" s="9">
        <v>1.1200000000000001</v>
      </c>
      <c r="AV84" s="8">
        <v>180.4</v>
      </c>
      <c r="AW84" s="8">
        <v>18.100000000000001</v>
      </c>
      <c r="AX84" s="8">
        <v>131.6</v>
      </c>
      <c r="AY84" s="10">
        <v>0.65400000000000003</v>
      </c>
      <c r="AZ84" s="11"/>
      <c r="BA84" s="8">
        <v>47.2</v>
      </c>
      <c r="BB84" s="11"/>
      <c r="BC84" s="8">
        <v>20.7</v>
      </c>
      <c r="BD84" s="8">
        <v>17.399999999999999</v>
      </c>
      <c r="BE84" s="8">
        <v>12.8</v>
      </c>
      <c r="BF84" s="8">
        <v>11.4</v>
      </c>
      <c r="BG84" s="9">
        <v>9.98</v>
      </c>
      <c r="BH84" s="9">
        <v>9.9</v>
      </c>
      <c r="BI84" s="9">
        <v>4.63</v>
      </c>
      <c r="BJ84" s="8">
        <v>31.2</v>
      </c>
      <c r="BK84" s="9">
        <v>-1.6</v>
      </c>
      <c r="BL84" s="10">
        <v>0.55500000000000005</v>
      </c>
      <c r="BM84" s="8">
        <v>-30.2</v>
      </c>
      <c r="BN84" s="9">
        <v>-5.95</v>
      </c>
      <c r="BO84" s="10">
        <v>0.30299999999999999</v>
      </c>
      <c r="BP84" s="11"/>
      <c r="BQ84" s="10">
        <v>-0.30599999999999999</v>
      </c>
      <c r="BR84" s="10">
        <v>-0.30599999999999999</v>
      </c>
      <c r="BS84" s="10">
        <v>0.91100000000000003</v>
      </c>
      <c r="BT84" s="10">
        <v>-0.31</v>
      </c>
      <c r="BU84" s="10">
        <v>-0.31</v>
      </c>
      <c r="BV84" s="11"/>
      <c r="BW84" s="8">
        <v>14.9</v>
      </c>
      <c r="BX84" s="9">
        <v>4.62</v>
      </c>
      <c r="BY84" s="10">
        <v>0.3</v>
      </c>
      <c r="BZ84" s="9">
        <v>1.76</v>
      </c>
      <c r="CA84" s="10">
        <v>0.64</v>
      </c>
      <c r="CB84" s="11"/>
      <c r="CC84" s="9">
        <v>4.67</v>
      </c>
      <c r="CD84" s="11"/>
      <c r="CE84" s="8">
        <v>14.8</v>
      </c>
      <c r="CF84" s="8">
        <v>18.100000000000001</v>
      </c>
      <c r="CG84" s="11"/>
      <c r="CH84" s="11"/>
      <c r="CI84" s="11"/>
      <c r="CJ84" s="8">
        <v>169.1</v>
      </c>
      <c r="CK84" s="11"/>
      <c r="CL84" s="10">
        <v>0.76600000000000001</v>
      </c>
      <c r="CM84" s="10">
        <v>0.84499999999999997</v>
      </c>
      <c r="CN84" s="10">
        <v>0.82099999999999995</v>
      </c>
      <c r="CO84" s="10">
        <v>0.82</v>
      </c>
      <c r="CP84" s="10">
        <v>0.79700000000000004</v>
      </c>
      <c r="CQ84" s="9">
        <v>-3.14</v>
      </c>
      <c r="CR84" s="11"/>
      <c r="CS84" s="11"/>
      <c r="CT84" s="11"/>
      <c r="CU84" s="9">
        <v>2.58</v>
      </c>
      <c r="CV84" s="9">
        <v>-8.15</v>
      </c>
      <c r="CW84" s="8">
        <v>18</v>
      </c>
      <c r="CX84" s="10">
        <v>-0.28000000000000003</v>
      </c>
      <c r="CY84" s="11"/>
      <c r="CZ84" s="8">
        <v>-14</v>
      </c>
      <c r="DA84" s="9">
        <v>-1.86</v>
      </c>
      <c r="DB84" s="9">
        <v>-1.38</v>
      </c>
      <c r="DC84" s="8">
        <v>-10.5</v>
      </c>
      <c r="DD84" s="9">
        <v>5.64</v>
      </c>
      <c r="DE84" s="8">
        <v>80</v>
      </c>
      <c r="DF84" s="8">
        <v>131.6</v>
      </c>
      <c r="DG84" s="9">
        <v>42.74</v>
      </c>
      <c r="DH84" s="10">
        <v>0.8</v>
      </c>
      <c r="DI84" s="3" t="s">
        <v>212</v>
      </c>
      <c r="DJ84" s="8">
        <v>113.6</v>
      </c>
      <c r="DK84" s="8">
        <v>36.299999999999997</v>
      </c>
      <c r="DL84" s="9">
        <v>-6.26</v>
      </c>
      <c r="DM84" s="8">
        <v>125.8</v>
      </c>
      <c r="DN84" s="11"/>
      <c r="DO84" s="9">
        <v>9.09</v>
      </c>
      <c r="DP84" s="4" t="s">
        <v>682</v>
      </c>
      <c r="DQ84" s="8">
        <v>11.6</v>
      </c>
      <c r="DR84" s="3" t="s">
        <v>313</v>
      </c>
      <c r="DS84" s="11"/>
      <c r="DT84" s="9">
        <v>45.4</v>
      </c>
      <c r="DU84" s="8">
        <v>20.2</v>
      </c>
      <c r="DV84" s="8">
        <v>103.8</v>
      </c>
      <c r="DW84" s="9">
        <v>8.27</v>
      </c>
      <c r="DX84" s="11"/>
      <c r="DY84" s="8">
        <v>74.2</v>
      </c>
      <c r="DZ84" s="11"/>
      <c r="EA84" s="11"/>
      <c r="EB84" s="8">
        <v>119.7</v>
      </c>
      <c r="EC84" s="8">
        <v>27.3</v>
      </c>
      <c r="ED84" s="8">
        <v>64.3</v>
      </c>
      <c r="EE84" s="11"/>
      <c r="EF84" s="11"/>
      <c r="EG84" s="8">
        <v>88.3</v>
      </c>
      <c r="EH84" s="9">
        <v>3.8</v>
      </c>
      <c r="EI84" s="8">
        <v>80</v>
      </c>
      <c r="EJ84" s="8">
        <v>159.4</v>
      </c>
      <c r="EK84" s="8">
        <v>111.6</v>
      </c>
      <c r="EL84" s="9">
        <v>2.29</v>
      </c>
      <c r="EM84" s="9">
        <v>6.63</v>
      </c>
      <c r="EN84" s="9">
        <v>5.56</v>
      </c>
      <c r="EO84" s="10">
        <v>0.8</v>
      </c>
      <c r="EP84" s="9">
        <v>3.07</v>
      </c>
      <c r="EQ84" s="9">
        <v>14.62</v>
      </c>
      <c r="ER84" s="11">
        <v>3</v>
      </c>
      <c r="ES84" s="8">
        <v>113.6</v>
      </c>
      <c r="ET84" s="12" t="s">
        <v>683</v>
      </c>
      <c r="EU84" s="11"/>
      <c r="EV84" s="11"/>
      <c r="EW84" s="11"/>
      <c r="EX84" s="11"/>
      <c r="EY84" s="11"/>
      <c r="EZ84" s="8">
        <v>-13.4</v>
      </c>
      <c r="FA84" s="8">
        <v>-26.6</v>
      </c>
      <c r="FB84" s="8">
        <v>-26.2</v>
      </c>
      <c r="FC84" s="8">
        <v>-28.5</v>
      </c>
      <c r="FD84" s="8">
        <v>-12.8</v>
      </c>
      <c r="FE84" s="11"/>
      <c r="FF84" s="11"/>
      <c r="FG84" s="11"/>
      <c r="FH84" s="11"/>
      <c r="FI84" s="11"/>
      <c r="FJ84" s="8">
        <v>-13.6</v>
      </c>
      <c r="FK84" s="8">
        <v>-25.5</v>
      </c>
      <c r="FL84" s="8">
        <v>-29.4</v>
      </c>
      <c r="FM84" s="8">
        <v>-32.299999999999997</v>
      </c>
      <c r="FN84" s="8">
        <v>16.600000000000001</v>
      </c>
      <c r="FO84" s="3"/>
      <c r="FP84" s="3"/>
      <c r="FQ84" s="8">
        <v>113.6</v>
      </c>
      <c r="FR84" s="12" t="s">
        <v>684</v>
      </c>
    </row>
    <row r="85" spans="1:174" x14ac:dyDescent="0.15">
      <c r="A85" s="4" t="s">
        <v>685</v>
      </c>
      <c r="B85" s="4" t="s">
        <v>686</v>
      </c>
      <c r="C85" s="3" t="s">
        <v>206</v>
      </c>
      <c r="D85" s="3" t="s">
        <v>207</v>
      </c>
      <c r="E85" s="3" t="s">
        <v>208</v>
      </c>
      <c r="F85" s="8">
        <v>849.7</v>
      </c>
      <c r="G85" s="9">
        <v>50.27</v>
      </c>
      <c r="H85" s="10">
        <v>0.109</v>
      </c>
      <c r="I85" s="10">
        <v>5.8999999999999997E-2</v>
      </c>
      <c r="J85" s="10">
        <v>4.0000000000000001E-3</v>
      </c>
      <c r="K85" s="9">
        <v>4.95</v>
      </c>
      <c r="L85" s="9">
        <v>2.89</v>
      </c>
      <c r="M85" s="9">
        <v>1.01</v>
      </c>
      <c r="N85" s="8">
        <v>50.5</v>
      </c>
      <c r="O85" s="10">
        <v>0.64400000000000002</v>
      </c>
      <c r="P85" s="11"/>
      <c r="Q85" s="11"/>
      <c r="R85" s="11"/>
      <c r="S85" s="10">
        <v>-0.94</v>
      </c>
      <c r="T85" s="11"/>
      <c r="U85" s="11"/>
      <c r="V85" s="11"/>
      <c r="W85" s="11"/>
      <c r="X85" s="11"/>
      <c r="Y85" s="11"/>
      <c r="Z85" s="11"/>
      <c r="AA85" s="11"/>
      <c r="AB85" s="11"/>
      <c r="AC85" s="11"/>
      <c r="AD85" s="11"/>
      <c r="AE85" s="8">
        <v>-17.8</v>
      </c>
      <c r="AF85" s="11"/>
      <c r="AG85" s="11"/>
      <c r="AH85" s="9">
        <v>43.93</v>
      </c>
      <c r="AI85" s="9">
        <v>1.38</v>
      </c>
      <c r="AJ85" s="10">
        <v>0.16400000000000001</v>
      </c>
      <c r="AK85" s="3" t="s">
        <v>209</v>
      </c>
      <c r="AL85" s="12" t="s">
        <v>687</v>
      </c>
      <c r="AM85" s="3" t="s">
        <v>211</v>
      </c>
      <c r="AN85" s="13">
        <v>2007</v>
      </c>
      <c r="AO85" s="8">
        <v>713.3</v>
      </c>
      <c r="AP85" s="9">
        <v>7.67</v>
      </c>
      <c r="AQ85" s="8">
        <v>-43.4</v>
      </c>
      <c r="AR85" s="8">
        <v>-44.9</v>
      </c>
      <c r="AS85" s="8">
        <v>-56.7</v>
      </c>
      <c r="AT85" s="8">
        <v>37.299999999999997</v>
      </c>
      <c r="AU85" s="9">
        <v>3.57</v>
      </c>
      <c r="AV85" s="8">
        <v>171.5</v>
      </c>
      <c r="AW85" s="8">
        <v>23.4</v>
      </c>
      <c r="AX85" s="8">
        <v>132</v>
      </c>
      <c r="AY85" s="9">
        <v>1.1499999999999999</v>
      </c>
      <c r="AZ85" s="11"/>
      <c r="BA85" s="8">
        <v>11.5</v>
      </c>
      <c r="BB85" s="11"/>
      <c r="BC85" s="8">
        <v>41</v>
      </c>
      <c r="BD85" s="8">
        <v>38.799999999999997</v>
      </c>
      <c r="BE85" s="8">
        <v>35.700000000000003</v>
      </c>
      <c r="BF85" s="8">
        <v>32.700000000000003</v>
      </c>
      <c r="BG85" s="8">
        <v>29.9</v>
      </c>
      <c r="BH85" s="8">
        <v>27.3</v>
      </c>
      <c r="BI85" s="11"/>
      <c r="BJ85" s="8">
        <v>-44.9</v>
      </c>
      <c r="BK85" s="10">
        <v>-3.9E-2</v>
      </c>
      <c r="BL85" s="10">
        <v>0.38800000000000001</v>
      </c>
      <c r="BM85" s="11"/>
      <c r="BN85" s="8">
        <v>-56.7</v>
      </c>
      <c r="BO85" s="10">
        <v>1E-3</v>
      </c>
      <c r="BP85" s="11"/>
      <c r="BQ85" s="9">
        <v>-1.29</v>
      </c>
      <c r="BR85" s="9">
        <v>-1.29</v>
      </c>
      <c r="BS85" s="10">
        <v>-0.63200000000000001</v>
      </c>
      <c r="BT85" s="9">
        <v>-1.29</v>
      </c>
      <c r="BU85" s="9">
        <v>-1.29</v>
      </c>
      <c r="BV85" s="11"/>
      <c r="BW85" s="10">
        <v>0.27400000000000002</v>
      </c>
      <c r="BX85" s="11"/>
      <c r="BY85" s="11"/>
      <c r="BZ85" s="9">
        <v>8.7200000000000006</v>
      </c>
      <c r="CA85" s="9">
        <v>5.15</v>
      </c>
      <c r="CB85" s="11"/>
      <c r="CC85" s="9">
        <v>2.19</v>
      </c>
      <c r="CD85" s="11"/>
      <c r="CE85" s="11"/>
      <c r="CF85" s="11"/>
      <c r="CG85" s="11"/>
      <c r="CH85" s="11"/>
      <c r="CI85" s="11"/>
      <c r="CJ85" s="8">
        <v>-60.8</v>
      </c>
      <c r="CK85" s="11"/>
      <c r="CL85" s="11"/>
      <c r="CM85" s="11"/>
      <c r="CN85" s="10">
        <v>0.68100000000000005</v>
      </c>
      <c r="CO85" s="9">
        <v>1.32</v>
      </c>
      <c r="CP85" s="9">
        <v>1.25</v>
      </c>
      <c r="CQ85" s="10">
        <v>0.60599999999999998</v>
      </c>
      <c r="CR85" s="11"/>
      <c r="CS85" s="11"/>
      <c r="CT85" s="11"/>
      <c r="CU85" s="8">
        <v>88.4</v>
      </c>
      <c r="CV85" s="11"/>
      <c r="CW85" s="11"/>
      <c r="CX85" s="8">
        <v>-28.1</v>
      </c>
      <c r="CY85" s="11"/>
      <c r="CZ85" s="11"/>
      <c r="DA85" s="10">
        <v>0.94</v>
      </c>
      <c r="DB85" s="11"/>
      <c r="DC85" s="10">
        <v>-0.19600000000000001</v>
      </c>
      <c r="DD85" s="10">
        <v>0.188</v>
      </c>
      <c r="DE85" s="8">
        <v>83</v>
      </c>
      <c r="DF85" s="8">
        <v>132</v>
      </c>
      <c r="DG85" s="9">
        <v>16.82</v>
      </c>
      <c r="DH85" s="10">
        <v>0.7</v>
      </c>
      <c r="DI85" s="3" t="s">
        <v>212</v>
      </c>
      <c r="DJ85" s="9">
        <v>7.67</v>
      </c>
      <c r="DK85" s="8">
        <v>-43.4</v>
      </c>
      <c r="DL85" s="8">
        <v>-56.7</v>
      </c>
      <c r="DM85" s="8">
        <v>15.9</v>
      </c>
      <c r="DN85" s="8">
        <v>-18</v>
      </c>
      <c r="DO85" s="9">
        <v>8.33</v>
      </c>
      <c r="DP85" s="4" t="s">
        <v>688</v>
      </c>
      <c r="DQ85" s="8">
        <v>60</v>
      </c>
      <c r="DR85" s="3" t="s">
        <v>398</v>
      </c>
      <c r="DS85" s="11"/>
      <c r="DT85" s="9">
        <v>25.6</v>
      </c>
      <c r="DU85" s="9">
        <v>5.4</v>
      </c>
      <c r="DV85" s="8">
        <v>-33.4</v>
      </c>
      <c r="DW85" s="8">
        <v>11.3</v>
      </c>
      <c r="DX85" s="11"/>
      <c r="DY85" s="8">
        <v>17.8</v>
      </c>
      <c r="DZ85" s="11"/>
      <c r="EA85" s="11"/>
      <c r="EB85" s="8">
        <v>93.5</v>
      </c>
      <c r="EC85" s="9">
        <v>5.61</v>
      </c>
      <c r="ED85" s="8">
        <v>45.3</v>
      </c>
      <c r="EE85" s="11"/>
      <c r="EF85" s="8">
        <v>100</v>
      </c>
      <c r="EG85" s="11"/>
      <c r="EH85" s="9">
        <v>4.04</v>
      </c>
      <c r="EI85" s="8">
        <v>83</v>
      </c>
      <c r="EJ85" s="8">
        <v>165</v>
      </c>
      <c r="EK85" s="8">
        <v>117.2</v>
      </c>
      <c r="EL85" s="9">
        <v>1.17</v>
      </c>
      <c r="EM85" s="9">
        <v>4.3099999999999996</v>
      </c>
      <c r="EN85" s="9">
        <v>4.8899999999999997</v>
      </c>
      <c r="EO85" s="10">
        <v>0.7</v>
      </c>
      <c r="EP85" s="9">
        <v>6.64</v>
      </c>
      <c r="EQ85" s="9">
        <v>6.95</v>
      </c>
      <c r="ER85" s="11">
        <v>1</v>
      </c>
      <c r="ES85" s="9">
        <v>7.67</v>
      </c>
      <c r="ET85" s="12" t="s">
        <v>689</v>
      </c>
      <c r="EU85" s="11"/>
      <c r="EV85" s="11"/>
      <c r="EW85" s="11"/>
      <c r="EX85" s="11"/>
      <c r="EY85" s="11"/>
      <c r="EZ85" s="11"/>
      <c r="FA85" s="8">
        <v>-15.5</v>
      </c>
      <c r="FB85" s="9">
        <v>-7.14</v>
      </c>
      <c r="FC85" s="8">
        <v>-12.6</v>
      </c>
      <c r="FD85" s="8">
        <v>-17.8</v>
      </c>
      <c r="FE85" s="11"/>
      <c r="FF85" s="11"/>
      <c r="FG85" s="11"/>
      <c r="FH85" s="11"/>
      <c r="FI85" s="11"/>
      <c r="FJ85" s="11"/>
      <c r="FK85" s="8">
        <v>-15.6</v>
      </c>
      <c r="FL85" s="9">
        <v>-7.6</v>
      </c>
      <c r="FM85" s="8">
        <v>-17.399999999999999</v>
      </c>
      <c r="FN85" s="8">
        <v>-18.7</v>
      </c>
      <c r="FO85" s="3"/>
      <c r="FP85" s="3"/>
      <c r="FQ85" s="9">
        <v>7.67</v>
      </c>
      <c r="FR85" s="12" t="s">
        <v>690</v>
      </c>
    </row>
    <row r="86" spans="1:174" x14ac:dyDescent="0.15">
      <c r="A86" s="4" t="s">
        <v>691</v>
      </c>
      <c r="B86" s="4" t="s">
        <v>692</v>
      </c>
      <c r="C86" s="3" t="s">
        <v>206</v>
      </c>
      <c r="D86" s="3" t="s">
        <v>207</v>
      </c>
      <c r="E86" s="3" t="s">
        <v>208</v>
      </c>
      <c r="F86" s="8">
        <v>828.7</v>
      </c>
      <c r="G86" s="9">
        <v>68.010000000000005</v>
      </c>
      <c r="H86" s="10">
        <v>8.9999999999999993E-3</v>
      </c>
      <c r="I86" s="10">
        <v>8.0000000000000002E-3</v>
      </c>
      <c r="J86" s="14">
        <v>0</v>
      </c>
      <c r="K86" s="10">
        <v>0.52100000000000002</v>
      </c>
      <c r="L86" s="10">
        <v>0.48199999999999998</v>
      </c>
      <c r="M86" s="10">
        <v>-0.01</v>
      </c>
      <c r="N86" s="8">
        <v>69.2</v>
      </c>
      <c r="O86" s="10">
        <v>0.76300000000000001</v>
      </c>
      <c r="P86" s="11"/>
      <c r="Q86" s="11"/>
      <c r="R86" s="11"/>
      <c r="S86" s="10">
        <v>-0.92</v>
      </c>
      <c r="T86" s="11"/>
      <c r="U86" s="11"/>
      <c r="V86" s="11"/>
      <c r="W86" s="11"/>
      <c r="X86" s="11"/>
      <c r="Y86" s="11"/>
      <c r="Z86" s="11"/>
      <c r="AA86" s="11"/>
      <c r="AB86" s="11"/>
      <c r="AC86" s="11"/>
      <c r="AD86" s="11"/>
      <c r="AE86" s="11"/>
      <c r="AF86" s="11"/>
      <c r="AG86" s="11"/>
      <c r="AH86" s="9">
        <v>5.24</v>
      </c>
      <c r="AI86" s="9">
        <v>1.19</v>
      </c>
      <c r="AJ86" s="10">
        <v>5.5E-2</v>
      </c>
      <c r="AK86" s="3" t="s">
        <v>209</v>
      </c>
      <c r="AL86" s="12" t="s">
        <v>693</v>
      </c>
      <c r="AM86" s="3" t="s">
        <v>211</v>
      </c>
      <c r="AN86" s="13">
        <v>2005</v>
      </c>
      <c r="AO86" s="8">
        <v>799</v>
      </c>
      <c r="AP86" s="8">
        <v>69.5</v>
      </c>
      <c r="AQ86" s="8">
        <v>-39</v>
      </c>
      <c r="AR86" s="8">
        <v>-40.1</v>
      </c>
      <c r="AS86" s="8">
        <v>-52.5</v>
      </c>
      <c r="AT86" s="8">
        <v>149.6</v>
      </c>
      <c r="AU86" s="9">
        <v>5.88</v>
      </c>
      <c r="AV86" s="8">
        <v>189.1</v>
      </c>
      <c r="AW86" s="8">
        <v>120</v>
      </c>
      <c r="AX86" s="8">
        <v>48.9</v>
      </c>
      <c r="AY86" s="9">
        <v>5.09</v>
      </c>
      <c r="AZ86" s="11"/>
      <c r="BA86" s="8">
        <v>56.7</v>
      </c>
      <c r="BB86" s="11"/>
      <c r="BC86" s="8">
        <v>43.5</v>
      </c>
      <c r="BD86" s="8">
        <v>37.4</v>
      </c>
      <c r="BE86" s="8">
        <v>35.200000000000003</v>
      </c>
      <c r="BF86" s="8">
        <v>30.3</v>
      </c>
      <c r="BG86" s="8">
        <v>29.2</v>
      </c>
      <c r="BH86" s="8">
        <v>22.3</v>
      </c>
      <c r="BI86" s="11"/>
      <c r="BJ86" s="8">
        <v>-40.1</v>
      </c>
      <c r="BK86" s="8">
        <v>-14</v>
      </c>
      <c r="BL86" s="10">
        <v>7.5999999999999998E-2</v>
      </c>
      <c r="BM86" s="11"/>
      <c r="BN86" s="8">
        <v>-52.5</v>
      </c>
      <c r="BO86" s="10">
        <v>5.3999999999999999E-2</v>
      </c>
      <c r="BP86" s="11"/>
      <c r="BQ86" s="10">
        <v>-0.83099999999999996</v>
      </c>
      <c r="BR86" s="10">
        <v>-0.83099999999999996</v>
      </c>
      <c r="BS86" s="10">
        <v>-0.54200000000000004</v>
      </c>
      <c r="BT86" s="10">
        <v>-0.83099999999999996</v>
      </c>
      <c r="BU86" s="10">
        <v>-0.83099999999999996</v>
      </c>
      <c r="BV86" s="11"/>
      <c r="BW86" s="9">
        <v>7.46</v>
      </c>
      <c r="BX86" s="9">
        <v>9.1300000000000008</v>
      </c>
      <c r="BY86" s="9">
        <v>1.56</v>
      </c>
      <c r="BZ86" s="9">
        <v>7.25</v>
      </c>
      <c r="CA86" s="9">
        <v>1.37</v>
      </c>
      <c r="CB86" s="9">
        <v>3.28</v>
      </c>
      <c r="CC86" s="9">
        <v>2.5499999999999998</v>
      </c>
      <c r="CD86" s="11"/>
      <c r="CE86" s="10">
        <v>0.71099999999999997</v>
      </c>
      <c r="CF86" s="8">
        <v>111</v>
      </c>
      <c r="CG86" s="11"/>
      <c r="CH86" s="11"/>
      <c r="CI86" s="11"/>
      <c r="CJ86" s="8">
        <v>311.89999999999998</v>
      </c>
      <c r="CK86" s="9">
        <v>3.33</v>
      </c>
      <c r="CL86" s="9">
        <v>1.93</v>
      </c>
      <c r="CM86" s="9">
        <v>1.87</v>
      </c>
      <c r="CN86" s="9">
        <v>1.9</v>
      </c>
      <c r="CO86" s="9">
        <v>1.87</v>
      </c>
      <c r="CP86" s="9">
        <v>1.55</v>
      </c>
      <c r="CQ86" s="8">
        <v>18.8</v>
      </c>
      <c r="CR86" s="11"/>
      <c r="CS86" s="11"/>
      <c r="CT86" s="11"/>
      <c r="CU86" s="8">
        <v>53</v>
      </c>
      <c r="CV86" s="11"/>
      <c r="CW86" s="8">
        <v>70</v>
      </c>
      <c r="CX86" s="9">
        <v>-1.06</v>
      </c>
      <c r="CY86" s="11"/>
      <c r="CZ86" s="11"/>
      <c r="DA86" s="9">
        <v>-2.71</v>
      </c>
      <c r="DB86" s="9">
        <v>-6.13</v>
      </c>
      <c r="DC86" s="9">
        <v>-1.27</v>
      </c>
      <c r="DD86" s="8">
        <v>10.4</v>
      </c>
      <c r="DE86" s="8">
        <v>123</v>
      </c>
      <c r="DF86" s="8">
        <v>48.9</v>
      </c>
      <c r="DG86" s="9">
        <v>11.97</v>
      </c>
      <c r="DH86" s="9">
        <v>1.3</v>
      </c>
      <c r="DI86" s="3" t="s">
        <v>212</v>
      </c>
      <c r="DJ86" s="8">
        <v>69.5</v>
      </c>
      <c r="DK86" s="8">
        <v>-39</v>
      </c>
      <c r="DL86" s="8">
        <v>-52.5</v>
      </c>
      <c r="DM86" s="8">
        <v>88.2</v>
      </c>
      <c r="DN86" s="11"/>
      <c r="DO86" s="9">
        <v>7.14</v>
      </c>
      <c r="DP86" s="4" t="s">
        <v>694</v>
      </c>
      <c r="DQ86" s="8">
        <v>26.9</v>
      </c>
      <c r="DR86" s="3" t="s">
        <v>398</v>
      </c>
      <c r="DS86" s="11"/>
      <c r="DT86" s="9">
        <v>12.2</v>
      </c>
      <c r="DU86" s="9">
        <v>7.12</v>
      </c>
      <c r="DV86" s="8">
        <v>60.1</v>
      </c>
      <c r="DW86" s="8">
        <v>50</v>
      </c>
      <c r="DX86" s="11"/>
      <c r="DY86" s="8">
        <v>83.1</v>
      </c>
      <c r="DZ86" s="9">
        <v>3.28</v>
      </c>
      <c r="EA86" s="11"/>
      <c r="EB86" s="8">
        <v>28.6</v>
      </c>
      <c r="EC86" s="8">
        <v>31.6</v>
      </c>
      <c r="ED86" s="8">
        <v>93.6</v>
      </c>
      <c r="EE86" s="11"/>
      <c r="EF86" s="8">
        <v>50</v>
      </c>
      <c r="EG86" s="8">
        <v>50</v>
      </c>
      <c r="EH86" s="9">
        <v>4.1500000000000004</v>
      </c>
      <c r="EI86" s="8">
        <v>123</v>
      </c>
      <c r="EJ86" s="8">
        <v>171.6</v>
      </c>
      <c r="EK86" s="8">
        <v>96.3</v>
      </c>
      <c r="EL86" s="9">
        <v>5.26</v>
      </c>
      <c r="EM86" s="8">
        <v>13.1</v>
      </c>
      <c r="EN86" s="8">
        <v>11.8</v>
      </c>
      <c r="EO86" s="9">
        <v>1.3</v>
      </c>
      <c r="EP86" s="9">
        <v>8.86</v>
      </c>
      <c r="EQ86" s="9">
        <v>7.71</v>
      </c>
      <c r="ER86" s="11">
        <v>1</v>
      </c>
      <c r="ES86" s="11"/>
      <c r="ET86" s="12"/>
      <c r="EU86" s="11"/>
      <c r="EV86" s="11"/>
      <c r="EW86" s="9">
        <v>-1.82</v>
      </c>
      <c r="EX86" s="9">
        <v>-4.18</v>
      </c>
      <c r="EY86" s="9">
        <v>-9.0299999999999994</v>
      </c>
      <c r="EZ86" s="9">
        <v>-9.7200000000000006</v>
      </c>
      <c r="FA86" s="8">
        <v>-14.5</v>
      </c>
      <c r="FB86" s="8">
        <v>-23.8</v>
      </c>
      <c r="FC86" s="8">
        <v>-41.1</v>
      </c>
      <c r="FD86" s="8">
        <v>-51.9</v>
      </c>
      <c r="FE86" s="11"/>
      <c r="FF86" s="11"/>
      <c r="FG86" s="9">
        <v>-1.75</v>
      </c>
      <c r="FH86" s="9">
        <v>-4.33</v>
      </c>
      <c r="FI86" s="9">
        <v>-9.01</v>
      </c>
      <c r="FJ86" s="9">
        <v>-9.6999999999999993</v>
      </c>
      <c r="FK86" s="8">
        <v>-26.1</v>
      </c>
      <c r="FL86" s="8">
        <v>-38.5</v>
      </c>
      <c r="FM86" s="8">
        <v>-40.6</v>
      </c>
      <c r="FN86" s="8">
        <v>-69.400000000000006</v>
      </c>
      <c r="FO86" s="3"/>
      <c r="FP86" s="3"/>
      <c r="FQ86" s="8">
        <v>69.5</v>
      </c>
      <c r="FR86" s="12" t="s">
        <v>695</v>
      </c>
    </row>
    <row r="87" spans="1:174" x14ac:dyDescent="0.15">
      <c r="A87" s="4" t="s">
        <v>696</v>
      </c>
      <c r="B87" s="4" t="s">
        <v>697</v>
      </c>
      <c r="C87" s="3" t="s">
        <v>206</v>
      </c>
      <c r="D87" s="3" t="s">
        <v>207</v>
      </c>
      <c r="E87" s="3" t="s">
        <v>208</v>
      </c>
      <c r="F87" s="8">
        <v>825.9</v>
      </c>
      <c r="G87" s="9">
        <v>37.85</v>
      </c>
      <c r="H87" s="11"/>
      <c r="I87" s="11"/>
      <c r="J87" s="11"/>
      <c r="K87" s="11"/>
      <c r="L87" s="11"/>
      <c r="M87" s="11"/>
      <c r="N87" s="8">
        <v>24.1</v>
      </c>
      <c r="O87" s="10">
        <v>0.20300000000000001</v>
      </c>
      <c r="P87" s="11"/>
      <c r="Q87" s="11"/>
      <c r="R87" s="11"/>
      <c r="S87" s="9">
        <v>-3.01</v>
      </c>
      <c r="T87" s="11"/>
      <c r="U87" s="11"/>
      <c r="V87" s="11"/>
      <c r="W87" s="11"/>
      <c r="X87" s="11"/>
      <c r="Y87" s="11"/>
      <c r="Z87" s="11"/>
      <c r="AA87" s="11"/>
      <c r="AB87" s="11"/>
      <c r="AC87" s="11"/>
      <c r="AD87" s="11"/>
      <c r="AE87" s="11"/>
      <c r="AF87" s="11"/>
      <c r="AG87" s="11"/>
      <c r="AH87" s="11"/>
      <c r="AI87" s="9">
        <v>18.190000000000001</v>
      </c>
      <c r="AJ87" s="10">
        <v>9.0999999999999998E-2</v>
      </c>
      <c r="AK87" s="3" t="s">
        <v>209</v>
      </c>
      <c r="AL87" s="12" t="s">
        <v>698</v>
      </c>
      <c r="AM87" s="3" t="s">
        <v>211</v>
      </c>
      <c r="AN87" s="13">
        <v>2008</v>
      </c>
      <c r="AO87" s="8">
        <v>669.8</v>
      </c>
      <c r="AP87" s="14">
        <v>0</v>
      </c>
      <c r="AQ87" s="8">
        <v>-39.4</v>
      </c>
      <c r="AR87" s="8">
        <v>-39.6</v>
      </c>
      <c r="AS87" s="8">
        <v>-42.9</v>
      </c>
      <c r="AT87" s="8">
        <v>139.80000000000001</v>
      </c>
      <c r="AU87" s="9">
        <v>1.26</v>
      </c>
      <c r="AV87" s="8">
        <v>159.19999999999999</v>
      </c>
      <c r="AW87" s="14">
        <v>0</v>
      </c>
      <c r="AX87" s="8">
        <v>153.6</v>
      </c>
      <c r="AY87" s="10">
        <v>0.78200000000000003</v>
      </c>
      <c r="AZ87" s="11"/>
      <c r="BA87" s="9">
        <v>7.84</v>
      </c>
      <c r="BB87" s="11"/>
      <c r="BC87" s="8">
        <v>31.8</v>
      </c>
      <c r="BD87" s="8">
        <v>31.3</v>
      </c>
      <c r="BE87" s="8">
        <v>27.4</v>
      </c>
      <c r="BF87" s="8">
        <v>22.2</v>
      </c>
      <c r="BG87" s="8">
        <v>16.3</v>
      </c>
      <c r="BH87" s="9">
        <v>8.52</v>
      </c>
      <c r="BI87" s="11"/>
      <c r="BJ87" s="8">
        <v>-39.6</v>
      </c>
      <c r="BK87" s="10">
        <v>-3.9E-2</v>
      </c>
      <c r="BL87" s="11"/>
      <c r="BM87" s="11"/>
      <c r="BN87" s="8">
        <v>-42.9</v>
      </c>
      <c r="BO87" s="11"/>
      <c r="BP87" s="10">
        <v>3.5000000000000003E-2</v>
      </c>
      <c r="BQ87" s="9">
        <v>-5.46</v>
      </c>
      <c r="BR87" s="9">
        <v>-5.46</v>
      </c>
      <c r="BS87" s="9">
        <v>-3.41</v>
      </c>
      <c r="BT87" s="9">
        <v>-5.46</v>
      </c>
      <c r="BU87" s="9">
        <v>-5.46</v>
      </c>
      <c r="BV87" s="11"/>
      <c r="BW87" s="11"/>
      <c r="BX87" s="11"/>
      <c r="BY87" s="10">
        <v>0.82599999999999996</v>
      </c>
      <c r="BZ87" s="9">
        <v>2.2599999999999998</v>
      </c>
      <c r="CA87" s="10">
        <v>0.999</v>
      </c>
      <c r="CB87" s="11"/>
      <c r="CC87" s="9">
        <v>1.71</v>
      </c>
      <c r="CD87" s="11"/>
      <c r="CE87" s="10">
        <v>8.5999999999999993E-2</v>
      </c>
      <c r="CF87" s="11"/>
      <c r="CG87" s="11"/>
      <c r="CH87" s="11"/>
      <c r="CI87" s="11"/>
      <c r="CJ87" s="11"/>
      <c r="CK87" s="11"/>
      <c r="CL87" s="11"/>
      <c r="CM87" s="10">
        <v>7.0000000000000001E-3</v>
      </c>
      <c r="CN87" s="10">
        <v>0.16</v>
      </c>
      <c r="CO87" s="10">
        <v>0.57099999999999995</v>
      </c>
      <c r="CP87" s="10">
        <v>0.55200000000000005</v>
      </c>
      <c r="CQ87" s="9">
        <v>-2.76</v>
      </c>
      <c r="CR87" s="11"/>
      <c r="CS87" s="11"/>
      <c r="CT87" s="11"/>
      <c r="CU87" s="8">
        <v>104.2</v>
      </c>
      <c r="CV87" s="11"/>
      <c r="CW87" s="11"/>
      <c r="CX87" s="8">
        <v>-16.100000000000001</v>
      </c>
      <c r="CY87" s="11"/>
      <c r="CZ87" s="11"/>
      <c r="DA87" s="10">
        <v>-0.309</v>
      </c>
      <c r="DB87" s="11"/>
      <c r="DC87" s="11"/>
      <c r="DD87" s="11"/>
      <c r="DE87" s="8">
        <v>38</v>
      </c>
      <c r="DF87" s="8">
        <v>153.6</v>
      </c>
      <c r="DG87" s="9">
        <v>34.229999999999997</v>
      </c>
      <c r="DH87" s="10">
        <v>0.4</v>
      </c>
      <c r="DI87" s="3" t="s">
        <v>212</v>
      </c>
      <c r="DJ87" s="11"/>
      <c r="DK87" s="8">
        <v>-39.4</v>
      </c>
      <c r="DL87" s="8">
        <v>-42.9</v>
      </c>
      <c r="DM87" s="14">
        <v>0</v>
      </c>
      <c r="DN87" s="8">
        <v>-71.900000000000006</v>
      </c>
      <c r="DO87" s="9">
        <v>21.43</v>
      </c>
      <c r="DP87" s="4" t="s">
        <v>699</v>
      </c>
      <c r="DQ87" s="11"/>
      <c r="DR87" s="3" t="s">
        <v>398</v>
      </c>
      <c r="DS87" s="11"/>
      <c r="DT87" s="9">
        <v>41.99</v>
      </c>
      <c r="DU87" s="8">
        <v>15.2</v>
      </c>
      <c r="DV87" s="11"/>
      <c r="DW87" s="14">
        <v>0</v>
      </c>
      <c r="DX87" s="11"/>
      <c r="DY87" s="8">
        <v>37.299999999999997</v>
      </c>
      <c r="DZ87" s="11"/>
      <c r="EA87" s="8">
        <v>95.8</v>
      </c>
      <c r="EB87" s="8">
        <v>-59</v>
      </c>
      <c r="EC87" s="9">
        <v>2.38</v>
      </c>
      <c r="ED87" s="8">
        <v>38.5</v>
      </c>
      <c r="EE87" s="11"/>
      <c r="EF87" s="11"/>
      <c r="EG87" s="11"/>
      <c r="EH87" s="9">
        <v>1.51</v>
      </c>
      <c r="EI87" s="8">
        <v>38</v>
      </c>
      <c r="EJ87" s="8">
        <v>157.69999999999999</v>
      </c>
      <c r="EK87" s="8">
        <v>39</v>
      </c>
      <c r="EL87" s="9">
        <v>2.0099999999999998</v>
      </c>
      <c r="EM87" s="10">
        <v>0.628</v>
      </c>
      <c r="EN87" s="10">
        <v>7.2999999999999995E-2</v>
      </c>
      <c r="EO87" s="10">
        <v>0.4</v>
      </c>
      <c r="EP87" s="9">
        <v>2.71</v>
      </c>
      <c r="EQ87" s="9">
        <v>10.199999999999999</v>
      </c>
      <c r="ER87" s="11"/>
      <c r="ES87" s="11"/>
      <c r="ET87" s="12"/>
      <c r="EU87" s="11"/>
      <c r="EV87" s="11"/>
      <c r="EW87" s="11"/>
      <c r="EX87" s="11"/>
      <c r="EY87" s="11"/>
      <c r="EZ87" s="11"/>
      <c r="FA87" s="11"/>
      <c r="FB87" s="11"/>
      <c r="FC87" s="8">
        <v>-10.9</v>
      </c>
      <c r="FD87" s="8">
        <v>-19.899999999999999</v>
      </c>
      <c r="FE87" s="11"/>
      <c r="FF87" s="11"/>
      <c r="FG87" s="11"/>
      <c r="FH87" s="11"/>
      <c r="FI87" s="11"/>
      <c r="FJ87" s="11"/>
      <c r="FK87" s="11"/>
      <c r="FL87" s="11"/>
      <c r="FM87" s="9">
        <v>-7.57</v>
      </c>
      <c r="FN87" s="8">
        <v>-19.600000000000001</v>
      </c>
      <c r="FO87" s="3"/>
      <c r="FP87" s="3"/>
      <c r="FQ87" s="11"/>
      <c r="FR87" s="12"/>
    </row>
    <row r="88" spans="1:174" x14ac:dyDescent="0.15">
      <c r="A88" s="4" t="s">
        <v>700</v>
      </c>
      <c r="B88" s="4" t="s">
        <v>701</v>
      </c>
      <c r="C88" s="3" t="s">
        <v>206</v>
      </c>
      <c r="D88" s="3" t="s">
        <v>207</v>
      </c>
      <c r="E88" s="3" t="s">
        <v>208</v>
      </c>
      <c r="F88" s="8">
        <v>803.4</v>
      </c>
      <c r="G88" s="9">
        <v>87.83</v>
      </c>
      <c r="H88" s="10">
        <v>1.2E-2</v>
      </c>
      <c r="I88" s="10">
        <v>2.1999999999999999E-2</v>
      </c>
      <c r="J88" s="10">
        <v>0.28299999999999997</v>
      </c>
      <c r="K88" s="10">
        <v>0.441</v>
      </c>
      <c r="L88" s="10">
        <v>0.59199999999999997</v>
      </c>
      <c r="M88" s="9">
        <v>2.21</v>
      </c>
      <c r="N88" s="8">
        <v>53.3</v>
      </c>
      <c r="O88" s="10">
        <v>0.64</v>
      </c>
      <c r="P88" s="11"/>
      <c r="Q88" s="11"/>
      <c r="R88" s="11"/>
      <c r="S88" s="10">
        <v>-0.39300000000000002</v>
      </c>
      <c r="T88" s="11"/>
      <c r="U88" s="11"/>
      <c r="V88" s="11"/>
      <c r="W88" s="8">
        <v>20.9</v>
      </c>
      <c r="X88" s="11"/>
      <c r="Y88" s="11"/>
      <c r="Z88" s="11"/>
      <c r="AA88" s="8">
        <v>20.9</v>
      </c>
      <c r="AB88" s="11"/>
      <c r="AC88" s="11"/>
      <c r="AD88" s="11"/>
      <c r="AE88" s="8">
        <v>-43.1</v>
      </c>
      <c r="AF88" s="11"/>
      <c r="AG88" s="11"/>
      <c r="AH88" s="11"/>
      <c r="AI88" s="9">
        <v>3.43</v>
      </c>
      <c r="AJ88" s="9">
        <v>1.26</v>
      </c>
      <c r="AK88" s="3" t="s">
        <v>209</v>
      </c>
      <c r="AL88" s="12" t="s">
        <v>702</v>
      </c>
      <c r="AM88" s="3" t="s">
        <v>211</v>
      </c>
      <c r="AN88" s="13">
        <v>2001</v>
      </c>
      <c r="AO88" s="8">
        <v>611.9</v>
      </c>
      <c r="AP88" s="8">
        <v>52.3</v>
      </c>
      <c r="AQ88" s="8">
        <v>-90.7</v>
      </c>
      <c r="AR88" s="8">
        <v>-99.4</v>
      </c>
      <c r="AS88" s="8">
        <v>-98.6</v>
      </c>
      <c r="AT88" s="8">
        <v>61.3</v>
      </c>
      <c r="AU88" s="8">
        <v>25.4</v>
      </c>
      <c r="AV88" s="8">
        <v>256.2</v>
      </c>
      <c r="AW88" s="14">
        <v>0</v>
      </c>
      <c r="AX88" s="8">
        <v>206.4</v>
      </c>
      <c r="AY88" s="9">
        <v>8.36</v>
      </c>
      <c r="AZ88" s="11"/>
      <c r="BA88" s="8">
        <v>45.2</v>
      </c>
      <c r="BB88" s="11"/>
      <c r="BC88" s="8">
        <v>106.5</v>
      </c>
      <c r="BD88" s="8">
        <v>112.5</v>
      </c>
      <c r="BE88" s="8">
        <v>112.5</v>
      </c>
      <c r="BF88" s="8">
        <v>108.4</v>
      </c>
      <c r="BG88" s="8">
        <v>104</v>
      </c>
      <c r="BH88" s="8">
        <v>93.3</v>
      </c>
      <c r="BI88" s="11"/>
      <c r="BJ88" s="8">
        <v>-99.4</v>
      </c>
      <c r="BK88" s="11"/>
      <c r="BL88" s="10">
        <v>0.54800000000000004</v>
      </c>
      <c r="BM88" s="11"/>
      <c r="BN88" s="8">
        <v>-98.6</v>
      </c>
      <c r="BO88" s="11"/>
      <c r="BP88" s="11"/>
      <c r="BQ88" s="9">
        <v>-1.91</v>
      </c>
      <c r="BR88" s="9">
        <v>-1.91</v>
      </c>
      <c r="BS88" s="9">
        <v>-1.19</v>
      </c>
      <c r="BT88" s="9">
        <v>-1.91</v>
      </c>
      <c r="BU88" s="9">
        <v>-1.91</v>
      </c>
      <c r="BV88" s="11"/>
      <c r="BW88" s="8">
        <v>10.3</v>
      </c>
      <c r="BX88" s="11"/>
      <c r="BY88" s="11"/>
      <c r="BZ88" s="8">
        <v>66.8</v>
      </c>
      <c r="CA88" s="8">
        <v>41.4</v>
      </c>
      <c r="CB88" s="11"/>
      <c r="CC88" s="9">
        <v>7.43</v>
      </c>
      <c r="CD88" s="11"/>
      <c r="CE88" s="10">
        <v>0.51800000000000002</v>
      </c>
      <c r="CF88" s="11"/>
      <c r="CG88" s="11"/>
      <c r="CH88" s="11"/>
      <c r="CI88" s="11"/>
      <c r="CJ88" s="8">
        <v>47.3</v>
      </c>
      <c r="CK88" s="11"/>
      <c r="CL88" s="11"/>
      <c r="CM88" s="9">
        <v>1.61</v>
      </c>
      <c r="CN88" s="9">
        <v>4.92</v>
      </c>
      <c r="CO88" s="9">
        <v>9.19</v>
      </c>
      <c r="CP88" s="8">
        <v>11.2</v>
      </c>
      <c r="CQ88" s="9">
        <v>-7.96</v>
      </c>
      <c r="CR88" s="11"/>
      <c r="CS88" s="11"/>
      <c r="CT88" s="11"/>
      <c r="CU88" s="8">
        <v>21.6</v>
      </c>
      <c r="CV88" s="11"/>
      <c r="CW88" s="11"/>
      <c r="CX88" s="8">
        <v>83.5</v>
      </c>
      <c r="CY88" s="11"/>
      <c r="CZ88" s="11"/>
      <c r="DA88" s="9">
        <v>1.1299999999999999</v>
      </c>
      <c r="DB88" s="11"/>
      <c r="DC88" s="9">
        <v>6.17</v>
      </c>
      <c r="DD88" s="11"/>
      <c r="DE88" s="8">
        <v>256</v>
      </c>
      <c r="DF88" s="8">
        <v>206.4</v>
      </c>
      <c r="DG88" s="9">
        <v>15.07</v>
      </c>
      <c r="DH88" s="8">
        <v>16.3</v>
      </c>
      <c r="DI88" s="3" t="s">
        <v>212</v>
      </c>
      <c r="DJ88" s="8">
        <v>52.3</v>
      </c>
      <c r="DK88" s="8">
        <v>-90.7</v>
      </c>
      <c r="DL88" s="8">
        <v>-98.6</v>
      </c>
      <c r="DM88" s="8">
        <v>99.5</v>
      </c>
      <c r="DN88" s="9">
        <v>7.67</v>
      </c>
      <c r="DO88" s="9">
        <v>5</v>
      </c>
      <c r="DP88" s="4" t="s">
        <v>703</v>
      </c>
      <c r="DQ88" s="8">
        <v>73.099999999999994</v>
      </c>
      <c r="DR88" s="3" t="s">
        <v>313</v>
      </c>
      <c r="DS88" s="11"/>
      <c r="DT88" s="9">
        <v>15.98</v>
      </c>
      <c r="DU88" s="9">
        <v>9.3800000000000008</v>
      </c>
      <c r="DV88" s="8">
        <v>19.8</v>
      </c>
      <c r="DW88" s="14">
        <v>0</v>
      </c>
      <c r="DX88" s="11"/>
      <c r="DY88" s="8">
        <v>29.8</v>
      </c>
      <c r="DZ88" s="11"/>
      <c r="EA88" s="11"/>
      <c r="EB88" s="8">
        <v>269.8</v>
      </c>
      <c r="EC88" s="8">
        <v>10.199999999999999</v>
      </c>
      <c r="ED88" s="8">
        <v>87.7</v>
      </c>
      <c r="EE88" s="11"/>
      <c r="EF88" s="11"/>
      <c r="EG88" s="11"/>
      <c r="EH88" s="8">
        <v>23.3</v>
      </c>
      <c r="EI88" s="8">
        <v>256</v>
      </c>
      <c r="EJ88" s="8">
        <v>205.3</v>
      </c>
      <c r="EK88" s="8">
        <v>265.60000000000002</v>
      </c>
      <c r="EL88" s="9">
        <v>6.31</v>
      </c>
      <c r="EM88" s="8">
        <v>11.4</v>
      </c>
      <c r="EN88" s="9">
        <v>4.1900000000000004</v>
      </c>
      <c r="EO88" s="8">
        <v>16.3</v>
      </c>
      <c r="EP88" s="9">
        <v>7.11</v>
      </c>
      <c r="EQ88" s="9">
        <v>14.43</v>
      </c>
      <c r="ER88" s="11">
        <v>3</v>
      </c>
      <c r="ES88" s="8">
        <v>52.3</v>
      </c>
      <c r="ET88" s="12" t="s">
        <v>704</v>
      </c>
      <c r="EU88" s="8">
        <v>-14.6</v>
      </c>
      <c r="EV88" s="8">
        <v>-24.8</v>
      </c>
      <c r="EW88" s="8">
        <v>-59.4</v>
      </c>
      <c r="EX88" s="8">
        <v>-75.8</v>
      </c>
      <c r="EY88" s="8">
        <v>-65.3</v>
      </c>
      <c r="EZ88" s="8">
        <v>-64.2</v>
      </c>
      <c r="FA88" s="8">
        <v>36.5</v>
      </c>
      <c r="FB88" s="8">
        <v>179.7</v>
      </c>
      <c r="FC88" s="8">
        <v>-60.1</v>
      </c>
      <c r="FD88" s="8">
        <v>-109.6</v>
      </c>
      <c r="FE88" s="8">
        <v>-14.1</v>
      </c>
      <c r="FF88" s="8">
        <v>-21.7</v>
      </c>
      <c r="FG88" s="8">
        <v>-51.9</v>
      </c>
      <c r="FH88" s="8">
        <v>-68.900000000000006</v>
      </c>
      <c r="FI88" s="8">
        <v>-62.6</v>
      </c>
      <c r="FJ88" s="8">
        <v>-64</v>
      </c>
      <c r="FK88" s="8">
        <v>37.299999999999997</v>
      </c>
      <c r="FL88" s="8">
        <v>180.4</v>
      </c>
      <c r="FM88" s="8">
        <v>-58.6</v>
      </c>
      <c r="FN88" s="8">
        <v>-108.4</v>
      </c>
      <c r="FO88" s="3"/>
      <c r="FP88" s="3"/>
      <c r="FQ88" s="8">
        <v>52.3</v>
      </c>
      <c r="FR88" s="12" t="s">
        <v>705</v>
      </c>
    </row>
    <row r="89" spans="1:174" x14ac:dyDescent="0.15">
      <c r="A89" s="4" t="s">
        <v>706</v>
      </c>
      <c r="B89" s="4" t="s">
        <v>707</v>
      </c>
      <c r="C89" s="3" t="s">
        <v>206</v>
      </c>
      <c r="D89" s="3" t="s">
        <v>207</v>
      </c>
      <c r="E89" s="3" t="s">
        <v>208</v>
      </c>
      <c r="F89" s="8">
        <v>775.2</v>
      </c>
      <c r="G89" s="9">
        <v>34.72</v>
      </c>
      <c r="H89" s="10">
        <v>0.11600000000000001</v>
      </c>
      <c r="I89" s="10">
        <v>4.8000000000000001E-2</v>
      </c>
      <c r="J89" s="11"/>
      <c r="K89" s="9">
        <v>1.59</v>
      </c>
      <c r="L89" s="9">
        <v>2</v>
      </c>
      <c r="M89" s="11"/>
      <c r="N89" s="8">
        <v>29.9</v>
      </c>
      <c r="O89" s="10">
        <v>0.16700000000000001</v>
      </c>
      <c r="P89" s="11"/>
      <c r="Q89" s="11"/>
      <c r="R89" s="11"/>
      <c r="S89" s="9">
        <v>-1.1599999999999999</v>
      </c>
      <c r="T89" s="11"/>
      <c r="U89" s="11"/>
      <c r="V89" s="11"/>
      <c r="W89" s="11"/>
      <c r="X89" s="11"/>
      <c r="Y89" s="11"/>
      <c r="Z89" s="11"/>
      <c r="AA89" s="8">
        <v>22.5</v>
      </c>
      <c r="AB89" s="11"/>
      <c r="AC89" s="11"/>
      <c r="AD89" s="11"/>
      <c r="AE89" s="9">
        <v>7.99</v>
      </c>
      <c r="AF89" s="11"/>
      <c r="AG89" s="11"/>
      <c r="AH89" s="9">
        <v>13.62</v>
      </c>
      <c r="AI89" s="9">
        <v>2.8</v>
      </c>
      <c r="AJ89" s="9">
        <v>1.0900000000000001</v>
      </c>
      <c r="AK89" s="3" t="s">
        <v>209</v>
      </c>
      <c r="AL89" s="12" t="s">
        <v>708</v>
      </c>
      <c r="AM89" s="3" t="s">
        <v>211</v>
      </c>
      <c r="AN89" s="13">
        <v>2004</v>
      </c>
      <c r="AO89" s="8">
        <v>543.20000000000005</v>
      </c>
      <c r="AP89" s="8">
        <v>39.6</v>
      </c>
      <c r="AQ89" s="8">
        <v>-49.2</v>
      </c>
      <c r="AR89" s="8">
        <v>-50.6</v>
      </c>
      <c r="AS89" s="8">
        <v>-50</v>
      </c>
      <c r="AT89" s="8">
        <v>28.1</v>
      </c>
      <c r="AU89" s="9">
        <v>5.0999999999999996</v>
      </c>
      <c r="AV89" s="8">
        <v>247.8</v>
      </c>
      <c r="AW89" s="14">
        <v>0</v>
      </c>
      <c r="AX89" s="8">
        <v>76.400000000000006</v>
      </c>
      <c r="AY89" s="9">
        <v>1.81</v>
      </c>
      <c r="AZ89" s="11"/>
      <c r="BA89" s="8">
        <v>13.8</v>
      </c>
      <c r="BB89" s="11"/>
      <c r="BC89" s="8">
        <v>76.400000000000006</v>
      </c>
      <c r="BD89" s="8">
        <v>72.7</v>
      </c>
      <c r="BE89" s="8">
        <v>64.900000000000006</v>
      </c>
      <c r="BF89" s="8">
        <v>57.2</v>
      </c>
      <c r="BG89" s="8">
        <v>50</v>
      </c>
      <c r="BH89" s="8">
        <v>42.7</v>
      </c>
      <c r="BI89" s="11"/>
      <c r="BJ89" s="8">
        <v>-50.6</v>
      </c>
      <c r="BK89" s="11"/>
      <c r="BL89" s="10">
        <v>0.105</v>
      </c>
      <c r="BM89" s="11"/>
      <c r="BN89" s="8">
        <v>-50.5</v>
      </c>
      <c r="BO89" s="10">
        <v>-0.50900000000000001</v>
      </c>
      <c r="BP89" s="11"/>
      <c r="BQ89" s="9">
        <v>-1.69</v>
      </c>
      <c r="BR89" s="9">
        <v>-1.69</v>
      </c>
      <c r="BS89" s="9">
        <v>-1.06</v>
      </c>
      <c r="BT89" s="9">
        <v>-1.69</v>
      </c>
      <c r="BU89" s="9">
        <v>-1.69</v>
      </c>
      <c r="BV89" s="11"/>
      <c r="BW89" s="10">
        <v>2.1000000000000001E-2</v>
      </c>
      <c r="BX89" s="11"/>
      <c r="BY89" s="11"/>
      <c r="BZ89" s="8">
        <v>20.7</v>
      </c>
      <c r="CA89" s="8">
        <v>15.6</v>
      </c>
      <c r="CB89" s="11"/>
      <c r="CC89" s="9">
        <v>4.43</v>
      </c>
      <c r="CD89" s="11"/>
      <c r="CE89" s="10">
        <v>0.68799999999999994</v>
      </c>
      <c r="CF89" s="11"/>
      <c r="CG89" s="11"/>
      <c r="CH89" s="11"/>
      <c r="CI89" s="11"/>
      <c r="CJ89" s="9">
        <v>4.71</v>
      </c>
      <c r="CK89" s="11"/>
      <c r="CL89" s="10">
        <v>0.17699999999999999</v>
      </c>
      <c r="CM89" s="9">
        <v>2.12</v>
      </c>
      <c r="CN89" s="9">
        <v>2.06</v>
      </c>
      <c r="CO89" s="9">
        <v>2</v>
      </c>
      <c r="CP89" s="9">
        <v>1.94</v>
      </c>
      <c r="CQ89" s="8">
        <v>29.8</v>
      </c>
      <c r="CR89" s="11"/>
      <c r="CS89" s="11"/>
      <c r="CT89" s="11"/>
      <c r="CU89" s="9">
        <v>2.08</v>
      </c>
      <c r="CV89" s="11"/>
      <c r="CW89" s="11"/>
      <c r="CX89" s="8">
        <v>-96.6</v>
      </c>
      <c r="CY89" s="11"/>
      <c r="CZ89" s="11"/>
      <c r="DA89" s="9">
        <v>-1.28</v>
      </c>
      <c r="DB89" s="11"/>
      <c r="DC89" s="10">
        <v>2E-3</v>
      </c>
      <c r="DD89" s="11"/>
      <c r="DE89" s="8">
        <v>108</v>
      </c>
      <c r="DF89" s="8">
        <v>76.400000000000006</v>
      </c>
      <c r="DG89" s="9">
        <v>25.89</v>
      </c>
      <c r="DH89" s="9">
        <v>1.3</v>
      </c>
      <c r="DI89" s="3" t="s">
        <v>212</v>
      </c>
      <c r="DJ89" s="8">
        <v>39.6</v>
      </c>
      <c r="DK89" s="8">
        <v>-49.2</v>
      </c>
      <c r="DL89" s="8">
        <v>-50</v>
      </c>
      <c r="DM89" s="8">
        <v>101.1</v>
      </c>
      <c r="DN89" s="8">
        <v>-63.8</v>
      </c>
      <c r="DO89" s="9">
        <v>6.25</v>
      </c>
      <c r="DP89" s="4" t="s">
        <v>709</v>
      </c>
      <c r="DQ89" s="8">
        <v>102.2</v>
      </c>
      <c r="DR89" s="3" t="s">
        <v>313</v>
      </c>
      <c r="DS89" s="11"/>
      <c r="DT89" s="9">
        <v>34.75</v>
      </c>
      <c r="DU89" s="8">
        <v>16.600000000000001</v>
      </c>
      <c r="DV89" s="9">
        <v>-1.73</v>
      </c>
      <c r="DW89" s="14">
        <v>0</v>
      </c>
      <c r="DX89" s="11"/>
      <c r="DY89" s="8">
        <v>208.9</v>
      </c>
      <c r="DZ89" s="11"/>
      <c r="EA89" s="11"/>
      <c r="EB89" s="8">
        <v>118.1</v>
      </c>
      <c r="EC89" s="9">
        <v>3.45</v>
      </c>
      <c r="ED89" s="8">
        <v>37.799999999999997</v>
      </c>
      <c r="EE89" s="11"/>
      <c r="EF89" s="11"/>
      <c r="EG89" s="11"/>
      <c r="EH89" s="8">
        <v>10</v>
      </c>
      <c r="EI89" s="8">
        <v>108</v>
      </c>
      <c r="EJ89" s="8">
        <v>240.8</v>
      </c>
      <c r="EK89" s="8">
        <v>318.7</v>
      </c>
      <c r="EL89" s="9">
        <v>5.71</v>
      </c>
      <c r="EM89" s="9">
        <v>9.86</v>
      </c>
      <c r="EN89" s="8">
        <v>46.5</v>
      </c>
      <c r="EO89" s="9">
        <v>1.3</v>
      </c>
      <c r="EP89" s="9">
        <v>3.82</v>
      </c>
      <c r="EQ89" s="9">
        <v>10.84</v>
      </c>
      <c r="ER89" s="11">
        <v>3</v>
      </c>
      <c r="ES89" s="8">
        <v>39.6</v>
      </c>
      <c r="ET89" s="12" t="s">
        <v>710</v>
      </c>
      <c r="EU89" s="11"/>
      <c r="EV89" s="11"/>
      <c r="EW89" s="11"/>
      <c r="EX89" s="11"/>
      <c r="EY89" s="11"/>
      <c r="EZ89" s="8">
        <v>-21.1</v>
      </c>
      <c r="FA89" s="8">
        <v>-28.5</v>
      </c>
      <c r="FB89" s="8">
        <v>-15.2</v>
      </c>
      <c r="FC89" s="8">
        <v>-22.4</v>
      </c>
      <c r="FD89" s="8">
        <v>-23.9</v>
      </c>
      <c r="FE89" s="11"/>
      <c r="FF89" s="11"/>
      <c r="FG89" s="11"/>
      <c r="FH89" s="11"/>
      <c r="FI89" s="11"/>
      <c r="FJ89" s="8">
        <v>-21.1</v>
      </c>
      <c r="FK89" s="8">
        <v>-27</v>
      </c>
      <c r="FL89" s="8">
        <v>-15</v>
      </c>
      <c r="FM89" s="8">
        <v>-22.2</v>
      </c>
      <c r="FN89" s="8">
        <v>-26.1</v>
      </c>
      <c r="FO89" s="3"/>
      <c r="FP89" s="3"/>
      <c r="FQ89" s="8">
        <v>39.6</v>
      </c>
      <c r="FR89" s="12" t="s">
        <v>711</v>
      </c>
    </row>
    <row r="90" spans="1:174" x14ac:dyDescent="0.15">
      <c r="A90" s="4" t="s">
        <v>712</v>
      </c>
      <c r="B90" s="4" t="s">
        <v>713</v>
      </c>
      <c r="C90" s="3" t="s">
        <v>206</v>
      </c>
      <c r="D90" s="3" t="s">
        <v>207</v>
      </c>
      <c r="E90" s="3" t="s">
        <v>208</v>
      </c>
      <c r="F90" s="8">
        <v>758.4</v>
      </c>
      <c r="G90" s="9">
        <v>41.87</v>
      </c>
      <c r="H90" s="10">
        <v>4.3999999999999997E-2</v>
      </c>
      <c r="I90" s="10">
        <v>2.3E-2</v>
      </c>
      <c r="J90" s="11"/>
      <c r="K90" s="9">
        <v>1.1499999999999999</v>
      </c>
      <c r="L90" s="9">
        <v>1.44</v>
      </c>
      <c r="M90" s="11"/>
      <c r="N90" s="8">
        <v>40.5</v>
      </c>
      <c r="O90" s="10">
        <v>0.33600000000000002</v>
      </c>
      <c r="P90" s="11"/>
      <c r="Q90" s="11"/>
      <c r="R90" s="11"/>
      <c r="S90" s="9">
        <v>-3.38</v>
      </c>
      <c r="T90" s="11"/>
      <c r="U90" s="11"/>
      <c r="V90" s="11"/>
      <c r="W90" s="11"/>
      <c r="X90" s="11"/>
      <c r="Y90" s="11"/>
      <c r="Z90" s="11"/>
      <c r="AA90" s="11"/>
      <c r="AB90" s="11"/>
      <c r="AC90" s="11"/>
      <c r="AD90" s="11"/>
      <c r="AE90" s="8">
        <v>81.3</v>
      </c>
      <c r="AF90" s="11"/>
      <c r="AG90" s="11"/>
      <c r="AH90" s="9">
        <v>9.08</v>
      </c>
      <c r="AI90" s="9">
        <v>1.27</v>
      </c>
      <c r="AJ90" s="11"/>
      <c r="AK90" s="3" t="s">
        <v>209</v>
      </c>
      <c r="AL90" s="12" t="s">
        <v>714</v>
      </c>
      <c r="AM90" s="3" t="s">
        <v>211</v>
      </c>
      <c r="AN90" s="13">
        <v>2007</v>
      </c>
      <c r="AO90" s="8">
        <v>568.4</v>
      </c>
      <c r="AP90" s="8">
        <v>41.4</v>
      </c>
      <c r="AQ90" s="8">
        <v>-54.3</v>
      </c>
      <c r="AR90" s="8">
        <v>-55.1</v>
      </c>
      <c r="AS90" s="8">
        <v>-55</v>
      </c>
      <c r="AT90" s="8">
        <v>190.1</v>
      </c>
      <c r="AU90" s="9">
        <v>3.62</v>
      </c>
      <c r="AV90" s="8">
        <v>199.2</v>
      </c>
      <c r="AW90" s="14">
        <v>0</v>
      </c>
      <c r="AX90" s="8">
        <v>160.30000000000001</v>
      </c>
      <c r="AY90" s="9">
        <v>2.2200000000000002</v>
      </c>
      <c r="AZ90" s="11"/>
      <c r="BA90" s="8">
        <v>20.9</v>
      </c>
      <c r="BB90" s="11"/>
      <c r="BC90" s="8">
        <v>79.5</v>
      </c>
      <c r="BD90" s="8">
        <v>72.7</v>
      </c>
      <c r="BE90" s="8">
        <v>66.3</v>
      </c>
      <c r="BF90" s="8">
        <v>61.5</v>
      </c>
      <c r="BG90" s="8">
        <v>59.5</v>
      </c>
      <c r="BH90" s="8">
        <v>53</v>
      </c>
      <c r="BI90" s="11"/>
      <c r="BJ90" s="8">
        <v>-55.1</v>
      </c>
      <c r="BK90" s="11"/>
      <c r="BL90" s="10">
        <v>9.5000000000000001E-2</v>
      </c>
      <c r="BM90" s="11"/>
      <c r="BN90" s="8">
        <v>-54.9</v>
      </c>
      <c r="BO90" s="10">
        <v>0.109</v>
      </c>
      <c r="BP90" s="11"/>
      <c r="BQ90" s="9">
        <v>-1.67</v>
      </c>
      <c r="BR90" s="9">
        <v>-1.67</v>
      </c>
      <c r="BS90" s="9">
        <v>-1.04</v>
      </c>
      <c r="BT90" s="9">
        <v>-1.67</v>
      </c>
      <c r="BU90" s="9">
        <v>-1.67</v>
      </c>
      <c r="BV90" s="11"/>
      <c r="BW90" s="9">
        <v>2.08</v>
      </c>
      <c r="BX90" s="11"/>
      <c r="BY90" s="11"/>
      <c r="BZ90" s="9">
        <v>6.9</v>
      </c>
      <c r="CA90" s="9">
        <v>3.28</v>
      </c>
      <c r="CB90" s="11"/>
      <c r="CC90" s="9">
        <v>8.3000000000000007</v>
      </c>
      <c r="CD90" s="11"/>
      <c r="CE90" s="11"/>
      <c r="CF90" s="11"/>
      <c r="CG90" s="11"/>
      <c r="CH90" s="11"/>
      <c r="CI90" s="11"/>
      <c r="CJ90" s="8">
        <v>-39.5</v>
      </c>
      <c r="CK90" s="11"/>
      <c r="CL90" s="11"/>
      <c r="CM90" s="11"/>
      <c r="CN90" s="9">
        <v>3.27</v>
      </c>
      <c r="CO90" s="9">
        <v>3.43</v>
      </c>
      <c r="CP90" s="9">
        <v>3.35</v>
      </c>
      <c r="CQ90" s="8">
        <v>-13.6</v>
      </c>
      <c r="CR90" s="11"/>
      <c r="CS90" s="11"/>
      <c r="CT90" s="11"/>
      <c r="CU90" s="8">
        <v>104.5</v>
      </c>
      <c r="CV90" s="11"/>
      <c r="CW90" s="11"/>
      <c r="CX90" s="11"/>
      <c r="CY90" s="11"/>
      <c r="CZ90" s="11"/>
      <c r="DA90" s="9">
        <v>3.61</v>
      </c>
      <c r="DB90" s="11"/>
      <c r="DC90" s="8">
        <v>31.6</v>
      </c>
      <c r="DD90" s="11"/>
      <c r="DE90" s="8">
        <v>86</v>
      </c>
      <c r="DF90" s="8">
        <v>160.30000000000001</v>
      </c>
      <c r="DG90" s="9">
        <v>18.739999999999998</v>
      </c>
      <c r="DH90" s="9">
        <v>2.5</v>
      </c>
      <c r="DI90" s="3" t="s">
        <v>212</v>
      </c>
      <c r="DJ90" s="8">
        <v>41.4</v>
      </c>
      <c r="DK90" s="8">
        <v>-54.3</v>
      </c>
      <c r="DL90" s="8">
        <v>-55</v>
      </c>
      <c r="DM90" s="8">
        <v>29.3</v>
      </c>
      <c r="DN90" s="8">
        <v>-89.3</v>
      </c>
      <c r="DO90" s="9">
        <v>18.75</v>
      </c>
      <c r="DP90" s="4" t="s">
        <v>715</v>
      </c>
      <c r="DQ90" s="8">
        <v>-19.3</v>
      </c>
      <c r="DR90" s="3" t="s">
        <v>258</v>
      </c>
      <c r="DS90" s="11"/>
      <c r="DT90" s="9">
        <v>40.98</v>
      </c>
      <c r="DU90" s="8">
        <v>16.5</v>
      </c>
      <c r="DV90" s="9">
        <v>-9.09</v>
      </c>
      <c r="DW90" s="14">
        <v>0</v>
      </c>
      <c r="DX90" s="11"/>
      <c r="DY90" s="8">
        <v>123.6</v>
      </c>
      <c r="DZ90" s="11"/>
      <c r="EA90" s="11"/>
      <c r="EB90" s="8">
        <v>104.3</v>
      </c>
      <c r="EC90" s="8">
        <v>15</v>
      </c>
      <c r="ED90" s="8">
        <v>54.5</v>
      </c>
      <c r="EE90" s="11"/>
      <c r="EF90" s="11"/>
      <c r="EG90" s="11"/>
      <c r="EH90" s="8">
        <v>11.2</v>
      </c>
      <c r="EI90" s="8">
        <v>86</v>
      </c>
      <c r="EJ90" s="8">
        <v>195</v>
      </c>
      <c r="EK90" s="8">
        <v>159.69999999999999</v>
      </c>
      <c r="EL90" s="9">
        <v>4.7</v>
      </c>
      <c r="EM90" s="9">
        <v>6.28</v>
      </c>
      <c r="EN90" s="8">
        <v>23.6</v>
      </c>
      <c r="EO90" s="9">
        <v>2.5</v>
      </c>
      <c r="EP90" s="9">
        <v>2.96</v>
      </c>
      <c r="EQ90" s="9">
        <v>10.66</v>
      </c>
      <c r="ER90" s="11">
        <v>3</v>
      </c>
      <c r="ES90" s="8">
        <v>41.4</v>
      </c>
      <c r="ET90" s="12" t="s">
        <v>716</v>
      </c>
      <c r="EU90" s="11"/>
      <c r="EV90" s="11"/>
      <c r="EW90" s="11"/>
      <c r="EX90" s="11"/>
      <c r="EY90" s="11"/>
      <c r="EZ90" s="11"/>
      <c r="FA90" s="11"/>
      <c r="FB90" s="8">
        <v>-21</v>
      </c>
      <c r="FC90" s="10">
        <v>-0.76800000000000002</v>
      </c>
      <c r="FD90" s="9">
        <v>-3.13</v>
      </c>
      <c r="FE90" s="11"/>
      <c r="FF90" s="11"/>
      <c r="FG90" s="11"/>
      <c r="FH90" s="11"/>
      <c r="FI90" s="11"/>
      <c r="FJ90" s="11"/>
      <c r="FK90" s="11"/>
      <c r="FL90" s="8">
        <v>-21</v>
      </c>
      <c r="FM90" s="10">
        <v>-0.70199999999999996</v>
      </c>
      <c r="FN90" s="9">
        <v>-3.48</v>
      </c>
      <c r="FO90" s="3"/>
      <c r="FP90" s="3"/>
      <c r="FQ90" s="8">
        <v>41.4</v>
      </c>
      <c r="FR90" s="12" t="s">
        <v>717</v>
      </c>
    </row>
    <row r="91" spans="1:174" x14ac:dyDescent="0.15">
      <c r="A91" s="4" t="s">
        <v>718</v>
      </c>
      <c r="B91" s="4" t="s">
        <v>719</v>
      </c>
      <c r="C91" s="3" t="s">
        <v>206</v>
      </c>
      <c r="D91" s="3" t="s">
        <v>207</v>
      </c>
      <c r="E91" s="3" t="s">
        <v>208</v>
      </c>
      <c r="F91" s="8">
        <v>743.2</v>
      </c>
      <c r="G91" s="9">
        <v>89.8</v>
      </c>
      <c r="H91" s="10">
        <v>7.0000000000000001E-3</v>
      </c>
      <c r="I91" s="10">
        <v>2.8000000000000001E-2</v>
      </c>
      <c r="J91" s="10">
        <v>1.9E-2</v>
      </c>
      <c r="K91" s="10">
        <v>0.44400000000000001</v>
      </c>
      <c r="L91" s="9">
        <v>1</v>
      </c>
      <c r="M91" s="10">
        <v>0.84399999999999997</v>
      </c>
      <c r="N91" s="8">
        <v>28.5</v>
      </c>
      <c r="O91" s="9">
        <v>1.02</v>
      </c>
      <c r="P91" s="11"/>
      <c r="Q91" s="11"/>
      <c r="R91" s="11"/>
      <c r="S91" s="9">
        <v>-1.03</v>
      </c>
      <c r="T91" s="11"/>
      <c r="U91" s="11"/>
      <c r="V91" s="11"/>
      <c r="W91" s="11"/>
      <c r="X91" s="11"/>
      <c r="Y91" s="11"/>
      <c r="Z91" s="11"/>
      <c r="AA91" s="11"/>
      <c r="AB91" s="11"/>
      <c r="AC91" s="11"/>
      <c r="AD91" s="11"/>
      <c r="AE91" s="11"/>
      <c r="AF91" s="11"/>
      <c r="AG91" s="11"/>
      <c r="AH91" s="11"/>
      <c r="AI91" s="9">
        <v>3.53</v>
      </c>
      <c r="AJ91" s="9">
        <v>1.1399999999999999</v>
      </c>
      <c r="AK91" s="3" t="s">
        <v>209</v>
      </c>
      <c r="AL91" s="12" t="s">
        <v>720</v>
      </c>
      <c r="AM91" s="3" t="s">
        <v>211</v>
      </c>
      <c r="AN91" s="13">
        <v>2005</v>
      </c>
      <c r="AO91" s="8">
        <v>586.1</v>
      </c>
      <c r="AP91" s="8">
        <v>158.4</v>
      </c>
      <c r="AQ91" s="8">
        <v>-25.5</v>
      </c>
      <c r="AR91" s="8">
        <v>-26.7</v>
      </c>
      <c r="AS91" s="8">
        <v>-39.4</v>
      </c>
      <c r="AT91" s="8">
        <v>375.9</v>
      </c>
      <c r="AU91" s="9">
        <v>4.71</v>
      </c>
      <c r="AV91" s="8">
        <v>417.5</v>
      </c>
      <c r="AW91" s="8">
        <v>218.9</v>
      </c>
      <c r="AX91" s="8">
        <v>160.30000000000001</v>
      </c>
      <c r="AY91" s="9">
        <v>3.94</v>
      </c>
      <c r="AZ91" s="11"/>
      <c r="BA91" s="8">
        <v>132.69999999999999</v>
      </c>
      <c r="BB91" s="11"/>
      <c r="BC91" s="8">
        <v>38</v>
      </c>
      <c r="BD91" s="8">
        <v>35.799999999999997</v>
      </c>
      <c r="BE91" s="8">
        <v>33.200000000000003</v>
      </c>
      <c r="BF91" s="8">
        <v>31.9</v>
      </c>
      <c r="BG91" s="8">
        <v>29.8</v>
      </c>
      <c r="BH91" s="8">
        <v>29.8</v>
      </c>
      <c r="BI91" s="11"/>
      <c r="BJ91" s="8">
        <v>-26.7</v>
      </c>
      <c r="BK91" s="9">
        <v>-9.94</v>
      </c>
      <c r="BL91" s="10">
        <v>0.246</v>
      </c>
      <c r="BM91" s="11"/>
      <c r="BN91" s="8">
        <v>-38.5</v>
      </c>
      <c r="BO91" s="10">
        <v>0.89900000000000002</v>
      </c>
      <c r="BP91" s="11"/>
      <c r="BQ91" s="9">
        <v>-1.35</v>
      </c>
      <c r="BR91" s="9">
        <v>-1.35</v>
      </c>
      <c r="BS91" s="10">
        <v>-0.82699999999999996</v>
      </c>
      <c r="BT91" s="9">
        <v>-1.35</v>
      </c>
      <c r="BU91" s="9">
        <v>-1.35</v>
      </c>
      <c r="BV91" s="11"/>
      <c r="BW91" s="8">
        <v>17.100000000000001</v>
      </c>
      <c r="BX91" s="9">
        <v>9.51</v>
      </c>
      <c r="BY91" s="11"/>
      <c r="BZ91" s="9">
        <v>6.68</v>
      </c>
      <c r="CA91" s="9">
        <v>1.96</v>
      </c>
      <c r="CB91" s="11"/>
      <c r="CC91" s="9">
        <v>9.7100000000000009</v>
      </c>
      <c r="CD91" s="11"/>
      <c r="CE91" s="11"/>
      <c r="CF91" s="8">
        <v>215.4</v>
      </c>
      <c r="CG91" s="11"/>
      <c r="CH91" s="11"/>
      <c r="CI91" s="11"/>
      <c r="CJ91" s="8">
        <v>226.2</v>
      </c>
      <c r="CK91" s="11"/>
      <c r="CL91" s="9">
        <v>1.38</v>
      </c>
      <c r="CM91" s="9">
        <v>4.22</v>
      </c>
      <c r="CN91" s="9">
        <v>4.1399999999999997</v>
      </c>
      <c r="CO91" s="9">
        <v>4.38</v>
      </c>
      <c r="CP91" s="9">
        <v>4.75</v>
      </c>
      <c r="CQ91" s="9">
        <v>2.11</v>
      </c>
      <c r="CR91" s="11"/>
      <c r="CS91" s="11"/>
      <c r="CT91" s="8">
        <v>-35</v>
      </c>
      <c r="CU91" s="9">
        <v>3.74</v>
      </c>
      <c r="CV91" s="9">
        <v>-3.58</v>
      </c>
      <c r="CW91" s="8">
        <v>325</v>
      </c>
      <c r="CX91" s="8">
        <v>64.099999999999994</v>
      </c>
      <c r="CY91" s="11"/>
      <c r="CZ91" s="11"/>
      <c r="DA91" s="9">
        <v>5.49</v>
      </c>
      <c r="DB91" s="8">
        <v>-10.199999999999999</v>
      </c>
      <c r="DC91" s="9">
        <v>-9.56</v>
      </c>
      <c r="DD91" s="8">
        <v>11.8</v>
      </c>
      <c r="DE91" s="8">
        <v>295</v>
      </c>
      <c r="DF91" s="8">
        <v>160.30000000000001</v>
      </c>
      <c r="DG91" s="9">
        <v>26.04</v>
      </c>
      <c r="DH91" s="9">
        <v>3.2</v>
      </c>
      <c r="DI91" s="3" t="s">
        <v>212</v>
      </c>
      <c r="DJ91" s="8">
        <v>158.4</v>
      </c>
      <c r="DK91" s="8">
        <v>-25.5</v>
      </c>
      <c r="DL91" s="8">
        <v>-39.4</v>
      </c>
      <c r="DM91" s="8">
        <v>215</v>
      </c>
      <c r="DN91" s="8">
        <v>12.7</v>
      </c>
      <c r="DO91" s="9">
        <v>7.14</v>
      </c>
      <c r="DP91" s="4" t="s">
        <v>721</v>
      </c>
      <c r="DQ91" s="8">
        <v>30.8</v>
      </c>
      <c r="DR91" s="3" t="s">
        <v>258</v>
      </c>
      <c r="DS91" s="11"/>
      <c r="DT91" s="9">
        <v>47.65</v>
      </c>
      <c r="DU91" s="8">
        <v>19.100000000000001</v>
      </c>
      <c r="DV91" s="8">
        <v>144</v>
      </c>
      <c r="DW91" s="9">
        <v>7.59</v>
      </c>
      <c r="DX91" s="11"/>
      <c r="DY91" s="8">
        <v>61</v>
      </c>
      <c r="DZ91" s="11"/>
      <c r="EA91" s="11"/>
      <c r="EB91" s="8">
        <v>113</v>
      </c>
      <c r="EC91" s="9">
        <v>7.96</v>
      </c>
      <c r="ED91" s="8">
        <v>57.7</v>
      </c>
      <c r="EE91" s="11"/>
      <c r="EF91" s="8">
        <v>148.5</v>
      </c>
      <c r="EG91" s="9">
        <v>1.83</v>
      </c>
      <c r="EH91" s="9">
        <v>5.76</v>
      </c>
      <c r="EI91" s="8">
        <v>295</v>
      </c>
      <c r="EJ91" s="8">
        <v>407.4</v>
      </c>
      <c r="EK91" s="8">
        <v>140.5</v>
      </c>
      <c r="EL91" s="9">
        <v>4.1399999999999997</v>
      </c>
      <c r="EM91" s="8">
        <v>17.100000000000001</v>
      </c>
      <c r="EN91" s="11"/>
      <c r="EO91" s="9">
        <v>3.2</v>
      </c>
      <c r="EP91" s="9">
        <v>6.41</v>
      </c>
      <c r="EQ91" s="9">
        <v>28.03</v>
      </c>
      <c r="ER91" s="11">
        <v>3</v>
      </c>
      <c r="ES91" s="8">
        <v>158.4</v>
      </c>
      <c r="ET91" s="12" t="s">
        <v>722</v>
      </c>
      <c r="EU91" s="11"/>
      <c r="EV91" s="9">
        <v>-1.3</v>
      </c>
      <c r="EW91" s="9">
        <v>-7.04</v>
      </c>
      <c r="EX91" s="8">
        <v>-19.600000000000001</v>
      </c>
      <c r="EY91" s="8">
        <v>-22.9</v>
      </c>
      <c r="EZ91" s="8">
        <v>-10.1</v>
      </c>
      <c r="FA91" s="8">
        <v>-13.6</v>
      </c>
      <c r="FB91" s="8">
        <v>-38.4</v>
      </c>
      <c r="FC91" s="8">
        <v>-59.2</v>
      </c>
      <c r="FD91" s="8">
        <v>-62.3</v>
      </c>
      <c r="FE91" s="11"/>
      <c r="FF91" s="9">
        <v>-1.53</v>
      </c>
      <c r="FG91" s="9">
        <v>-6.17</v>
      </c>
      <c r="FH91" s="8">
        <v>-20.2</v>
      </c>
      <c r="FI91" s="8">
        <v>-25</v>
      </c>
      <c r="FJ91" s="8">
        <v>-12.2</v>
      </c>
      <c r="FK91" s="8">
        <v>-14.3</v>
      </c>
      <c r="FL91" s="8">
        <v>-39.5</v>
      </c>
      <c r="FM91" s="8">
        <v>-62.3</v>
      </c>
      <c r="FN91" s="8">
        <v>-63.4</v>
      </c>
      <c r="FO91" s="3"/>
      <c r="FP91" s="3"/>
      <c r="FQ91" s="8">
        <v>158.4</v>
      </c>
      <c r="FR91" s="12" t="s">
        <v>723</v>
      </c>
    </row>
    <row r="92" spans="1:174" x14ac:dyDescent="0.15">
      <c r="A92" s="4" t="s">
        <v>724</v>
      </c>
      <c r="B92" s="4" t="s">
        <v>725</v>
      </c>
      <c r="C92" s="3" t="s">
        <v>206</v>
      </c>
      <c r="D92" s="3" t="s">
        <v>207</v>
      </c>
      <c r="E92" s="3" t="s">
        <v>208</v>
      </c>
      <c r="F92" s="8">
        <v>734.9</v>
      </c>
      <c r="G92" s="9">
        <v>34.57</v>
      </c>
      <c r="H92" s="14">
        <v>0</v>
      </c>
      <c r="I92" s="10">
        <v>5.0000000000000001E-3</v>
      </c>
      <c r="J92" s="10">
        <v>2.5000000000000001E-2</v>
      </c>
      <c r="K92" s="10">
        <v>-0.123</v>
      </c>
      <c r="L92" s="10">
        <v>-0.46500000000000002</v>
      </c>
      <c r="M92" s="9">
        <v>2.9</v>
      </c>
      <c r="N92" s="8">
        <v>46.5</v>
      </c>
      <c r="O92" s="10">
        <v>0.50700000000000001</v>
      </c>
      <c r="P92" s="11"/>
      <c r="Q92" s="11"/>
      <c r="R92" s="11"/>
      <c r="S92" s="9">
        <v>-1.52</v>
      </c>
      <c r="T92" s="11"/>
      <c r="U92" s="11"/>
      <c r="V92" s="11"/>
      <c r="W92" s="11"/>
      <c r="X92" s="11"/>
      <c r="Y92" s="11"/>
      <c r="Z92" s="11"/>
      <c r="AA92" s="11"/>
      <c r="AB92" s="11"/>
      <c r="AC92" s="11"/>
      <c r="AD92" s="11"/>
      <c r="AE92" s="11"/>
      <c r="AF92" s="11"/>
      <c r="AG92" s="11"/>
      <c r="AH92" s="9">
        <v>10.74</v>
      </c>
      <c r="AI92" s="9">
        <v>10.29</v>
      </c>
      <c r="AJ92" s="9">
        <v>8.23</v>
      </c>
      <c r="AK92" s="3" t="s">
        <v>209</v>
      </c>
      <c r="AL92" s="12" t="s">
        <v>726</v>
      </c>
      <c r="AM92" s="3" t="s">
        <v>211</v>
      </c>
      <c r="AN92" s="11"/>
      <c r="AO92" s="8">
        <v>656.4</v>
      </c>
      <c r="AP92" s="10">
        <v>0.152</v>
      </c>
      <c r="AQ92" s="8">
        <v>-55.7</v>
      </c>
      <c r="AR92" s="8">
        <v>-55.7</v>
      </c>
      <c r="AS92" s="8">
        <v>-55.8</v>
      </c>
      <c r="AT92" s="8">
        <v>55.7</v>
      </c>
      <c r="AU92" s="10">
        <v>0.02</v>
      </c>
      <c r="AV92" s="8">
        <v>86.7</v>
      </c>
      <c r="AW92" s="10">
        <v>0.27500000000000002</v>
      </c>
      <c r="AX92" s="8">
        <v>80.099999999999994</v>
      </c>
      <c r="AY92" s="10">
        <v>1.9E-2</v>
      </c>
      <c r="AZ92" s="11"/>
      <c r="BA92" s="8">
        <v>15.8</v>
      </c>
      <c r="BB92" s="11"/>
      <c r="BC92" s="8">
        <v>40.1</v>
      </c>
      <c r="BD92" s="8">
        <v>28.7</v>
      </c>
      <c r="BE92" s="8">
        <v>18.3</v>
      </c>
      <c r="BF92" s="8">
        <v>16.5</v>
      </c>
      <c r="BG92" s="8">
        <v>13.7</v>
      </c>
      <c r="BH92" s="8">
        <v>11</v>
      </c>
      <c r="BI92" s="11"/>
      <c r="BJ92" s="8">
        <v>-55.7</v>
      </c>
      <c r="BK92" s="10">
        <v>-0.93100000000000005</v>
      </c>
      <c r="BL92" s="10">
        <v>5.5E-2</v>
      </c>
      <c r="BM92" s="11"/>
      <c r="BN92" s="8">
        <v>-55.8</v>
      </c>
      <c r="BO92" s="11"/>
      <c r="BP92" s="11"/>
      <c r="BQ92" s="9">
        <v>-1.64</v>
      </c>
      <c r="BR92" s="9">
        <v>-1.64</v>
      </c>
      <c r="BS92" s="9">
        <v>-1.04</v>
      </c>
      <c r="BT92" s="9">
        <v>-1.64</v>
      </c>
      <c r="BU92" s="9">
        <v>-1.64</v>
      </c>
      <c r="BV92" s="11"/>
      <c r="BW92" s="11"/>
      <c r="BX92" s="11"/>
      <c r="BY92" s="9">
        <v>6.35</v>
      </c>
      <c r="BZ92" s="11"/>
      <c r="CA92" s="11"/>
      <c r="CB92" s="10">
        <v>0.79900000000000004</v>
      </c>
      <c r="CC92" s="9">
        <v>3.92</v>
      </c>
      <c r="CD92" s="11"/>
      <c r="CE92" s="11"/>
      <c r="CF92" s="11"/>
      <c r="CG92" s="11"/>
      <c r="CH92" s="11"/>
      <c r="CI92" s="11"/>
      <c r="CJ92" s="14">
        <v>0</v>
      </c>
      <c r="CK92" s="11"/>
      <c r="CL92" s="11"/>
      <c r="CM92" s="11"/>
      <c r="CN92" s="11"/>
      <c r="CO92" s="11"/>
      <c r="CP92" s="11"/>
      <c r="CQ92" s="9">
        <v>5.42</v>
      </c>
      <c r="CR92" s="11"/>
      <c r="CS92" s="11"/>
      <c r="CT92" s="11"/>
      <c r="CU92" s="8">
        <v>69.400000000000006</v>
      </c>
      <c r="CV92" s="10">
        <v>-0.67800000000000005</v>
      </c>
      <c r="CW92" s="11"/>
      <c r="CX92" s="8">
        <v>-18.3</v>
      </c>
      <c r="CY92" s="11"/>
      <c r="CZ92" s="11"/>
      <c r="DA92" s="10">
        <v>-0.60299999999999998</v>
      </c>
      <c r="DB92" s="11"/>
      <c r="DC92" s="11"/>
      <c r="DD92" s="8">
        <v>409.8</v>
      </c>
      <c r="DE92" s="8">
        <v>24</v>
      </c>
      <c r="DF92" s="8">
        <v>80.099999999999994</v>
      </c>
      <c r="DG92" s="9">
        <v>15.79</v>
      </c>
      <c r="DH92" s="11"/>
      <c r="DI92" s="3" t="s">
        <v>212</v>
      </c>
      <c r="DJ92" s="10">
        <v>0.152</v>
      </c>
      <c r="DK92" s="8">
        <v>-55.7</v>
      </c>
      <c r="DL92" s="8">
        <v>-55.8</v>
      </c>
      <c r="DM92" s="10">
        <v>0.16600000000000001</v>
      </c>
      <c r="DN92" s="8">
        <v>-79</v>
      </c>
      <c r="DO92" s="9">
        <v>14.29</v>
      </c>
      <c r="DP92" s="4" t="s">
        <v>727</v>
      </c>
      <c r="DQ92" s="9">
        <v>1.18</v>
      </c>
      <c r="DR92" s="3" t="s">
        <v>319</v>
      </c>
      <c r="DS92" s="11"/>
      <c r="DT92" s="9">
        <v>20</v>
      </c>
      <c r="DU92" s="9">
        <v>4.42</v>
      </c>
      <c r="DV92" s="10">
        <v>0.152</v>
      </c>
      <c r="DW92" s="10">
        <v>0.74199999999999999</v>
      </c>
      <c r="DX92" s="11"/>
      <c r="DY92" s="8">
        <v>40.5</v>
      </c>
      <c r="DZ92" s="10">
        <v>0.79900000000000004</v>
      </c>
      <c r="EA92" s="11"/>
      <c r="EB92" s="8">
        <v>40.1</v>
      </c>
      <c r="EC92" s="9">
        <v>7.47</v>
      </c>
      <c r="ED92" s="8">
        <v>62</v>
      </c>
      <c r="EE92" s="11"/>
      <c r="EF92" s="8">
        <v>100</v>
      </c>
      <c r="EG92" s="11"/>
      <c r="EH92" s="11"/>
      <c r="EI92" s="8">
        <v>24</v>
      </c>
      <c r="EJ92" s="8">
        <v>85.2</v>
      </c>
      <c r="EK92" s="8">
        <v>42.3</v>
      </c>
      <c r="EL92" s="9">
        <v>3.02</v>
      </c>
      <c r="EM92" s="9">
        <v>2.4700000000000002</v>
      </c>
      <c r="EN92" s="10">
        <v>0.152</v>
      </c>
      <c r="EO92" s="11"/>
      <c r="EP92" s="14">
        <v>0</v>
      </c>
      <c r="EQ92" s="9">
        <v>971.7</v>
      </c>
      <c r="ER92" s="11">
        <v>1</v>
      </c>
      <c r="ES92" s="10">
        <v>0.152</v>
      </c>
      <c r="ET92" s="12" t="s">
        <v>616</v>
      </c>
      <c r="EU92" s="11"/>
      <c r="EV92" s="11"/>
      <c r="EW92" s="11"/>
      <c r="EX92" s="11"/>
      <c r="EY92" s="11"/>
      <c r="EZ92" s="11"/>
      <c r="FA92" s="11"/>
      <c r="FB92" s="9">
        <v>-1.32</v>
      </c>
      <c r="FC92" s="8">
        <v>-25.8</v>
      </c>
      <c r="FD92" s="8">
        <v>-20.2</v>
      </c>
      <c r="FE92" s="11"/>
      <c r="FF92" s="11"/>
      <c r="FG92" s="11"/>
      <c r="FH92" s="11"/>
      <c r="FI92" s="11"/>
      <c r="FJ92" s="11"/>
      <c r="FK92" s="11"/>
      <c r="FL92" s="9">
        <v>-1.28</v>
      </c>
      <c r="FM92" s="8">
        <v>-18.100000000000001</v>
      </c>
      <c r="FN92" s="8">
        <v>-20.5</v>
      </c>
      <c r="FO92" s="3"/>
      <c r="FP92" s="3"/>
      <c r="FQ92" s="10">
        <v>0.152</v>
      </c>
      <c r="FR92" s="12" t="s">
        <v>728</v>
      </c>
    </row>
    <row r="93" spans="1:174" x14ac:dyDescent="0.15">
      <c r="A93" s="4" t="s">
        <v>729</v>
      </c>
      <c r="B93" s="4" t="s">
        <v>730</v>
      </c>
      <c r="C93" s="3" t="s">
        <v>206</v>
      </c>
      <c r="D93" s="3" t="s">
        <v>207</v>
      </c>
      <c r="E93" s="3" t="s">
        <v>208</v>
      </c>
      <c r="F93" s="8">
        <v>719.3</v>
      </c>
      <c r="G93" s="9">
        <v>39.020000000000003</v>
      </c>
      <c r="H93" s="10">
        <v>7.4999999999999997E-2</v>
      </c>
      <c r="I93" s="10">
        <v>6.9000000000000006E-2</v>
      </c>
      <c r="J93" s="10">
        <v>5.5E-2</v>
      </c>
      <c r="K93" s="9">
        <v>1.86</v>
      </c>
      <c r="L93" s="9">
        <v>2.1800000000000002</v>
      </c>
      <c r="M93" s="9">
        <v>2.16</v>
      </c>
      <c r="N93" s="8">
        <v>32.9</v>
      </c>
      <c r="O93" s="10">
        <v>0.46200000000000002</v>
      </c>
      <c r="P93" s="11"/>
      <c r="Q93" s="11"/>
      <c r="R93" s="11"/>
      <c r="S93" s="11"/>
      <c r="T93" s="11"/>
      <c r="U93" s="11"/>
      <c r="V93" s="11"/>
      <c r="W93" s="11"/>
      <c r="X93" s="11"/>
      <c r="Y93" s="11"/>
      <c r="Z93" s="11"/>
      <c r="AA93" s="11"/>
      <c r="AB93" s="11"/>
      <c r="AC93" s="11"/>
      <c r="AD93" s="11"/>
      <c r="AE93" s="11"/>
      <c r="AF93" s="11"/>
      <c r="AG93" s="11"/>
      <c r="AH93" s="11"/>
      <c r="AI93" s="9">
        <v>6.78</v>
      </c>
      <c r="AJ93" s="9">
        <v>1.1599999999999999</v>
      </c>
      <c r="AK93" s="3" t="s">
        <v>209</v>
      </c>
      <c r="AL93" s="12" t="s">
        <v>731</v>
      </c>
      <c r="AM93" s="3" t="s">
        <v>211</v>
      </c>
      <c r="AN93" s="13">
        <v>2011</v>
      </c>
      <c r="AO93" s="8">
        <v>775.3</v>
      </c>
      <c r="AP93" s="8">
        <v>28.2</v>
      </c>
      <c r="AQ93" s="8">
        <v>-68</v>
      </c>
      <c r="AR93" s="8">
        <v>-73.400000000000006</v>
      </c>
      <c r="AS93" s="8">
        <v>-110.9</v>
      </c>
      <c r="AT93" s="8">
        <v>18.2</v>
      </c>
      <c r="AU93" s="10">
        <v>0.67100000000000004</v>
      </c>
      <c r="AV93" s="8">
        <v>135.5</v>
      </c>
      <c r="AW93" s="8">
        <v>83.8</v>
      </c>
      <c r="AX93" s="8">
        <v>-37.299999999999997</v>
      </c>
      <c r="AY93" s="10">
        <v>0.66300000000000003</v>
      </c>
      <c r="AZ93" s="11"/>
      <c r="BA93" s="8">
        <v>53.3</v>
      </c>
      <c r="BB93" s="11"/>
      <c r="BC93" s="8">
        <v>47.8</v>
      </c>
      <c r="BD93" s="8">
        <v>38.6</v>
      </c>
      <c r="BE93" s="8">
        <v>27</v>
      </c>
      <c r="BF93" s="8">
        <v>13.8</v>
      </c>
      <c r="BG93" s="9">
        <v>7.08</v>
      </c>
      <c r="BH93" s="9">
        <v>2.4900000000000002</v>
      </c>
      <c r="BI93" s="11"/>
      <c r="BJ93" s="8">
        <v>-73.400000000000006</v>
      </c>
      <c r="BK93" s="9">
        <v>-7.44</v>
      </c>
      <c r="BL93" s="11"/>
      <c r="BM93" s="11"/>
      <c r="BN93" s="8">
        <v>-113.4</v>
      </c>
      <c r="BO93" s="9">
        <v>-2.46</v>
      </c>
      <c r="BP93" s="11"/>
      <c r="BQ93" s="9">
        <v>-4.43</v>
      </c>
      <c r="BR93" s="9">
        <v>-4.43</v>
      </c>
      <c r="BS93" s="9">
        <v>-2.73</v>
      </c>
      <c r="BT93" s="9">
        <v>-4.43</v>
      </c>
      <c r="BU93" s="9">
        <v>-4.43</v>
      </c>
      <c r="BV93" s="11"/>
      <c r="BW93" s="9">
        <v>7.96</v>
      </c>
      <c r="BX93" s="10">
        <v>0.80100000000000005</v>
      </c>
      <c r="BY93" s="11"/>
      <c r="BZ93" s="11"/>
      <c r="CA93" s="11"/>
      <c r="CB93" s="10">
        <v>0.93600000000000005</v>
      </c>
      <c r="CC93" s="9">
        <v>7.12</v>
      </c>
      <c r="CD93" s="8">
        <v>40.5</v>
      </c>
      <c r="CE93" s="8">
        <v>31.3</v>
      </c>
      <c r="CF93" s="8">
        <v>43.3</v>
      </c>
      <c r="CG93" s="11"/>
      <c r="CH93" s="11"/>
      <c r="CI93" s="11"/>
      <c r="CJ93" s="11"/>
      <c r="CK93" s="11"/>
      <c r="CL93" s="11"/>
      <c r="CM93" s="11"/>
      <c r="CN93" s="11"/>
      <c r="CO93" s="9">
        <v>1.1200000000000001</v>
      </c>
      <c r="CP93" s="9">
        <v>1.45</v>
      </c>
      <c r="CQ93" s="8">
        <v>-22.3</v>
      </c>
      <c r="CR93" s="11"/>
      <c r="CS93" s="11"/>
      <c r="CT93" s="9">
        <v>-2.2599999999999998</v>
      </c>
      <c r="CU93" s="8">
        <v>48.4</v>
      </c>
      <c r="CV93" s="8">
        <v>-31.3</v>
      </c>
      <c r="CW93" s="8">
        <v>85.3</v>
      </c>
      <c r="CX93" s="9">
        <v>-7.45</v>
      </c>
      <c r="CY93" s="11"/>
      <c r="CZ93" s="8">
        <v>-29.2</v>
      </c>
      <c r="DA93" s="8">
        <v>20.3</v>
      </c>
      <c r="DB93" s="10">
        <v>-0.28299999999999997</v>
      </c>
      <c r="DC93" s="9">
        <v>-7.96</v>
      </c>
      <c r="DD93" s="8">
        <v>12.6</v>
      </c>
      <c r="DE93" s="8">
        <v>110</v>
      </c>
      <c r="DF93" s="8">
        <v>-37.299999999999997</v>
      </c>
      <c r="DG93" s="9">
        <v>21.87</v>
      </c>
      <c r="DH93" s="11"/>
      <c r="DI93" s="3" t="s">
        <v>212</v>
      </c>
      <c r="DJ93" s="8">
        <v>28.2</v>
      </c>
      <c r="DK93" s="8">
        <v>-68</v>
      </c>
      <c r="DL93" s="8">
        <v>-110.9</v>
      </c>
      <c r="DM93" s="11"/>
      <c r="DN93" s="11"/>
      <c r="DO93" s="9">
        <v>20</v>
      </c>
      <c r="DP93" s="4" t="s">
        <v>732</v>
      </c>
      <c r="DQ93" s="11"/>
      <c r="DR93" s="3" t="s">
        <v>230</v>
      </c>
      <c r="DS93" s="11"/>
      <c r="DT93" s="9">
        <v>24.71</v>
      </c>
      <c r="DU93" s="9">
        <v>7.85</v>
      </c>
      <c r="DV93" s="8">
        <v>27.6</v>
      </c>
      <c r="DW93" s="14">
        <v>0</v>
      </c>
      <c r="DX93" s="11"/>
      <c r="DY93" s="9">
        <v>6</v>
      </c>
      <c r="DZ93" s="11"/>
      <c r="EA93" s="11"/>
      <c r="EB93" s="8">
        <v>-19.7</v>
      </c>
      <c r="EC93" s="8">
        <v>13.6</v>
      </c>
      <c r="ED93" s="8">
        <v>59.6</v>
      </c>
      <c r="EE93" s="8">
        <v>54.9</v>
      </c>
      <c r="EF93" s="11"/>
      <c r="EG93" s="8">
        <v>53.7</v>
      </c>
      <c r="EH93" s="9">
        <v>2.33</v>
      </c>
      <c r="EI93" s="8">
        <v>110</v>
      </c>
      <c r="EJ93" s="8">
        <v>37.299999999999997</v>
      </c>
      <c r="EK93" s="9">
        <v>7.5</v>
      </c>
      <c r="EL93" s="9">
        <v>3.55</v>
      </c>
      <c r="EM93" s="9">
        <v>3.84</v>
      </c>
      <c r="EN93" s="8">
        <v>29.2</v>
      </c>
      <c r="EO93" s="11"/>
      <c r="EP93" s="9">
        <v>4.8899999999999997</v>
      </c>
      <c r="EQ93" s="9">
        <v>10.93</v>
      </c>
      <c r="ER93" s="11">
        <v>1</v>
      </c>
      <c r="ES93" s="8">
        <v>28.2</v>
      </c>
      <c r="ET93" s="12" t="s">
        <v>733</v>
      </c>
      <c r="EU93" s="11"/>
      <c r="EV93" s="11"/>
      <c r="EW93" s="11"/>
      <c r="EX93" s="11"/>
      <c r="EY93" s="11"/>
      <c r="EZ93" s="11"/>
      <c r="FA93" s="11"/>
      <c r="FB93" s="9">
        <v>-3.92</v>
      </c>
      <c r="FC93" s="8">
        <v>-30.3</v>
      </c>
      <c r="FD93" s="8">
        <v>-24.8</v>
      </c>
      <c r="FE93" s="11"/>
      <c r="FF93" s="11"/>
      <c r="FG93" s="11"/>
      <c r="FH93" s="11"/>
      <c r="FI93" s="11"/>
      <c r="FJ93" s="11"/>
      <c r="FK93" s="11"/>
      <c r="FL93" s="9">
        <v>-3.92</v>
      </c>
      <c r="FM93" s="8">
        <v>-30.3</v>
      </c>
      <c r="FN93" s="8">
        <v>-34.6</v>
      </c>
      <c r="FO93" s="3"/>
      <c r="FP93" s="3"/>
      <c r="FQ93" s="8">
        <v>28.2</v>
      </c>
      <c r="FR93" s="12" t="s">
        <v>734</v>
      </c>
    </row>
    <row r="94" spans="1:174" x14ac:dyDescent="0.15">
      <c r="A94" s="4" t="s">
        <v>735</v>
      </c>
      <c r="B94" s="4" t="s">
        <v>736</v>
      </c>
      <c r="C94" s="3" t="s">
        <v>206</v>
      </c>
      <c r="D94" s="3" t="s">
        <v>207</v>
      </c>
      <c r="E94" s="3" t="s">
        <v>208</v>
      </c>
      <c r="F94" s="8">
        <v>710.4</v>
      </c>
      <c r="G94" s="9">
        <v>83.9</v>
      </c>
      <c r="H94" s="10">
        <v>0.01</v>
      </c>
      <c r="I94" s="10">
        <v>4.0000000000000001E-3</v>
      </c>
      <c r="J94" s="10">
        <v>0.192</v>
      </c>
      <c r="K94" s="10">
        <v>-0.51700000000000002</v>
      </c>
      <c r="L94" s="10">
        <v>0.28899999999999998</v>
      </c>
      <c r="M94" s="9">
        <v>1.85</v>
      </c>
      <c r="N94" s="8">
        <v>86.1</v>
      </c>
      <c r="O94" s="9">
        <v>1.26</v>
      </c>
      <c r="P94" s="11"/>
      <c r="Q94" s="11"/>
      <c r="R94" s="11"/>
      <c r="S94" s="9">
        <v>-1.05</v>
      </c>
      <c r="T94" s="11"/>
      <c r="U94" s="11"/>
      <c r="V94" s="11"/>
      <c r="W94" s="9">
        <v>7.81</v>
      </c>
      <c r="X94" s="11"/>
      <c r="Y94" s="11"/>
      <c r="Z94" s="11"/>
      <c r="AA94" s="8">
        <v>33.9</v>
      </c>
      <c r="AB94" s="11"/>
      <c r="AC94" s="11"/>
      <c r="AD94" s="11"/>
      <c r="AE94" s="8">
        <v>47.1</v>
      </c>
      <c r="AF94" s="11"/>
      <c r="AG94" s="11"/>
      <c r="AH94" s="11"/>
      <c r="AI94" s="10">
        <v>0.34799999999999998</v>
      </c>
      <c r="AJ94" s="10">
        <v>0.114</v>
      </c>
      <c r="AK94" s="3" t="s">
        <v>209</v>
      </c>
      <c r="AL94" s="12" t="s">
        <v>737</v>
      </c>
      <c r="AM94" s="3" t="s">
        <v>211</v>
      </c>
      <c r="AN94" s="13">
        <v>1981</v>
      </c>
      <c r="AO94" s="8">
        <v>603.79999999999995</v>
      </c>
      <c r="AP94" s="8">
        <v>74.099999999999994</v>
      </c>
      <c r="AQ94" s="8">
        <v>-67</v>
      </c>
      <c r="AR94" s="8">
        <v>-72.099999999999994</v>
      </c>
      <c r="AS94" s="8">
        <v>-72.599999999999994</v>
      </c>
      <c r="AT94" s="8">
        <v>106.6</v>
      </c>
      <c r="AU94" s="8">
        <v>14.1</v>
      </c>
      <c r="AV94" s="8">
        <v>128.5</v>
      </c>
      <c r="AW94" s="14">
        <v>0</v>
      </c>
      <c r="AX94" s="8">
        <v>77.5</v>
      </c>
      <c r="AY94" s="9">
        <v>8.48</v>
      </c>
      <c r="AZ94" s="11"/>
      <c r="BA94" s="8">
        <v>26.5</v>
      </c>
      <c r="BB94" s="11"/>
      <c r="BC94" s="8">
        <v>119.7</v>
      </c>
      <c r="BD94" s="8">
        <v>112.9</v>
      </c>
      <c r="BE94" s="8">
        <v>107</v>
      </c>
      <c r="BF94" s="8">
        <v>101.6</v>
      </c>
      <c r="BG94" s="8">
        <v>84.6</v>
      </c>
      <c r="BH94" s="8">
        <v>85.4</v>
      </c>
      <c r="BI94" s="11"/>
      <c r="BJ94" s="8">
        <v>-72.099999999999994</v>
      </c>
      <c r="BK94" s="11"/>
      <c r="BL94" s="10">
        <v>4.4999999999999998E-2</v>
      </c>
      <c r="BM94" s="11"/>
      <c r="BN94" s="8">
        <v>-72.599999999999994</v>
      </c>
      <c r="BO94" s="11"/>
      <c r="BP94" s="11"/>
      <c r="BQ94" s="10">
        <v>-0.84599999999999997</v>
      </c>
      <c r="BR94" s="10">
        <v>-0.84599999999999997</v>
      </c>
      <c r="BS94" s="10">
        <v>-0.52900000000000003</v>
      </c>
      <c r="BT94" s="10">
        <v>-0.84599999999999997</v>
      </c>
      <c r="BU94" s="10">
        <v>-0.84599999999999997</v>
      </c>
      <c r="BV94" s="11"/>
      <c r="BW94" s="9">
        <v>3.69</v>
      </c>
      <c r="BX94" s="9">
        <v>1.92</v>
      </c>
      <c r="BY94" s="11"/>
      <c r="BZ94" s="11"/>
      <c r="CA94" s="11"/>
      <c r="CB94" s="11"/>
      <c r="CC94" s="9">
        <v>5.61</v>
      </c>
      <c r="CD94" s="11"/>
      <c r="CE94" s="10">
        <v>0.63900000000000001</v>
      </c>
      <c r="CF94" s="11"/>
      <c r="CG94" s="11"/>
      <c r="CH94" s="11"/>
      <c r="CI94" s="11"/>
      <c r="CJ94" s="9">
        <v>-2.61</v>
      </c>
      <c r="CK94" s="8">
        <v>43.9</v>
      </c>
      <c r="CL94" s="9">
        <v>6.24</v>
      </c>
      <c r="CM94" s="9">
        <v>7.05</v>
      </c>
      <c r="CN94" s="9">
        <v>6.94</v>
      </c>
      <c r="CO94" s="9">
        <v>6.92</v>
      </c>
      <c r="CP94" s="9">
        <v>7.15</v>
      </c>
      <c r="CQ94" s="9">
        <v>-5.62</v>
      </c>
      <c r="CR94" s="11"/>
      <c r="CS94" s="11"/>
      <c r="CT94" s="11"/>
      <c r="CU94" s="9">
        <v>3.4</v>
      </c>
      <c r="CV94" s="11"/>
      <c r="CW94" s="11"/>
      <c r="CX94" s="14">
        <v>0</v>
      </c>
      <c r="CY94" s="11"/>
      <c r="CZ94" s="11"/>
      <c r="DA94" s="9">
        <v>1.8</v>
      </c>
      <c r="DB94" s="9">
        <v>1.0900000000000001</v>
      </c>
      <c r="DC94" s="9">
        <v>2.04</v>
      </c>
      <c r="DD94" s="11"/>
      <c r="DE94" s="11"/>
      <c r="DF94" s="8">
        <v>77.5</v>
      </c>
      <c r="DG94" s="9">
        <v>8.25</v>
      </c>
      <c r="DH94" s="11"/>
      <c r="DI94" s="3" t="s">
        <v>212</v>
      </c>
      <c r="DJ94" s="8">
        <v>59.9</v>
      </c>
      <c r="DK94" s="8">
        <v>-66.900000000000006</v>
      </c>
      <c r="DL94" s="8">
        <v>-71.400000000000006</v>
      </c>
      <c r="DM94" s="8">
        <v>72.5</v>
      </c>
      <c r="DN94" s="8">
        <v>-82.6</v>
      </c>
      <c r="DO94" s="9">
        <v>11.11</v>
      </c>
      <c r="DP94" s="4" t="s">
        <v>738</v>
      </c>
      <c r="DQ94" s="8">
        <v>24.6</v>
      </c>
      <c r="DR94" s="3" t="s">
        <v>251</v>
      </c>
      <c r="DS94" s="11"/>
      <c r="DT94" s="9">
        <v>15.59</v>
      </c>
      <c r="DU94" s="9">
        <v>5.34</v>
      </c>
      <c r="DV94" s="8">
        <v>-45.6</v>
      </c>
      <c r="DW94" s="14">
        <v>0</v>
      </c>
      <c r="DX94" s="11"/>
      <c r="DY94" s="8">
        <v>178.1</v>
      </c>
      <c r="DZ94" s="11"/>
      <c r="EA94" s="11"/>
      <c r="EB94" s="8">
        <v>130</v>
      </c>
      <c r="EC94" s="9">
        <v>8.6300000000000008</v>
      </c>
      <c r="ED94" s="8">
        <v>99.7</v>
      </c>
      <c r="EE94" s="11"/>
      <c r="EF94" s="11"/>
      <c r="EG94" s="11"/>
      <c r="EH94" s="8">
        <v>33.4</v>
      </c>
      <c r="EI94" s="8">
        <v>307</v>
      </c>
      <c r="EJ94" s="8">
        <v>114.4</v>
      </c>
      <c r="EK94" s="8">
        <v>189.5</v>
      </c>
      <c r="EL94" s="9">
        <v>3.81</v>
      </c>
      <c r="EM94" s="8">
        <v>10.3</v>
      </c>
      <c r="EN94" s="9">
        <v>3.5</v>
      </c>
      <c r="EO94" s="9">
        <v>5.4</v>
      </c>
      <c r="EP94" s="9">
        <v>8.4499999999999993</v>
      </c>
      <c r="EQ94" s="9">
        <v>12.93</v>
      </c>
      <c r="ER94" s="11">
        <v>1</v>
      </c>
      <c r="ES94" s="8">
        <v>74.099999999999994</v>
      </c>
      <c r="ET94" s="12" t="s">
        <v>739</v>
      </c>
      <c r="EU94" s="9">
        <v>-7.82</v>
      </c>
      <c r="EV94" s="8">
        <v>-17.3</v>
      </c>
      <c r="EW94" s="8">
        <v>-22.3</v>
      </c>
      <c r="EX94" s="8">
        <v>-20.100000000000001</v>
      </c>
      <c r="EY94" s="8">
        <v>-41.8</v>
      </c>
      <c r="EZ94" s="8">
        <v>-41</v>
      </c>
      <c r="FA94" s="8">
        <v>-54.5</v>
      </c>
      <c r="FB94" s="8">
        <v>-63.5</v>
      </c>
      <c r="FC94" s="8">
        <v>-90.8</v>
      </c>
      <c r="FD94" s="8">
        <v>-30.8</v>
      </c>
      <c r="FE94" s="9">
        <v>-5.14</v>
      </c>
      <c r="FF94" s="8">
        <v>-14.5</v>
      </c>
      <c r="FG94" s="8">
        <v>-18.899999999999999</v>
      </c>
      <c r="FH94" s="8">
        <v>-16.899999999999999</v>
      </c>
      <c r="FI94" s="8">
        <v>-41.3</v>
      </c>
      <c r="FJ94" s="8">
        <v>-40.799999999999997</v>
      </c>
      <c r="FK94" s="8">
        <v>-52.7</v>
      </c>
      <c r="FL94" s="8">
        <v>-63.4</v>
      </c>
      <c r="FM94" s="8">
        <v>-90.7</v>
      </c>
      <c r="FN94" s="8">
        <v>-30.6</v>
      </c>
      <c r="FO94" s="3"/>
      <c r="FP94" s="3"/>
      <c r="FQ94" s="8">
        <v>74.099999999999994</v>
      </c>
      <c r="FR94" s="12" t="s">
        <v>740</v>
      </c>
    </row>
    <row r="95" spans="1:174" x14ac:dyDescent="0.15">
      <c r="A95" s="4" t="s">
        <v>741</v>
      </c>
      <c r="B95" s="4" t="s">
        <v>742</v>
      </c>
      <c r="C95" s="3" t="s">
        <v>206</v>
      </c>
      <c r="D95" s="3" t="s">
        <v>207</v>
      </c>
      <c r="E95" s="3" t="s">
        <v>208</v>
      </c>
      <c r="F95" s="8">
        <v>702</v>
      </c>
      <c r="G95" s="9">
        <v>77.87</v>
      </c>
      <c r="H95" s="10">
        <v>6.0000000000000001E-3</v>
      </c>
      <c r="I95" s="10">
        <v>1E-3</v>
      </c>
      <c r="J95" s="10">
        <v>0.05</v>
      </c>
      <c r="K95" s="10">
        <v>0.35199999999999998</v>
      </c>
      <c r="L95" s="10">
        <v>0.21099999999999999</v>
      </c>
      <c r="M95" s="9">
        <v>1.1000000000000001</v>
      </c>
      <c r="N95" s="8">
        <v>48.9</v>
      </c>
      <c r="O95" s="10">
        <v>0.72799999999999998</v>
      </c>
      <c r="P95" s="11"/>
      <c r="Q95" s="11"/>
      <c r="R95" s="11"/>
      <c r="S95" s="9">
        <v>-3.71</v>
      </c>
      <c r="T95" s="11"/>
      <c r="U95" s="11"/>
      <c r="V95" s="11"/>
      <c r="W95" s="11"/>
      <c r="X95" s="11"/>
      <c r="Y95" s="11"/>
      <c r="Z95" s="11"/>
      <c r="AA95" s="8">
        <v>26.6</v>
      </c>
      <c r="AB95" s="11"/>
      <c r="AC95" s="11"/>
      <c r="AD95" s="11"/>
      <c r="AE95" s="8">
        <v>21.2</v>
      </c>
      <c r="AF95" s="11"/>
      <c r="AG95" s="11"/>
      <c r="AH95" s="11"/>
      <c r="AI95" s="9">
        <v>1.84</v>
      </c>
      <c r="AJ95" s="10">
        <v>0.79900000000000004</v>
      </c>
      <c r="AK95" s="3" t="s">
        <v>209</v>
      </c>
      <c r="AL95" s="12" t="s">
        <v>743</v>
      </c>
      <c r="AM95" s="3" t="s">
        <v>211</v>
      </c>
      <c r="AN95" s="11"/>
      <c r="AO95" s="8">
        <v>375.9</v>
      </c>
      <c r="AP95" s="8">
        <v>165</v>
      </c>
      <c r="AQ95" s="9">
        <v>-6.25</v>
      </c>
      <c r="AR95" s="9">
        <v>-7.92</v>
      </c>
      <c r="AS95" s="8">
        <v>-17.399999999999999</v>
      </c>
      <c r="AT95" s="8">
        <v>307.39999999999998</v>
      </c>
      <c r="AU95" s="8">
        <v>19</v>
      </c>
      <c r="AV95" s="8">
        <v>369.1</v>
      </c>
      <c r="AW95" s="9">
        <v>6.67</v>
      </c>
      <c r="AX95" s="8">
        <v>209.5</v>
      </c>
      <c r="AY95" s="9">
        <v>1.36</v>
      </c>
      <c r="AZ95" s="11"/>
      <c r="BA95" s="8">
        <v>29.3</v>
      </c>
      <c r="BB95" s="11"/>
      <c r="BC95" s="8">
        <v>143.6</v>
      </c>
      <c r="BD95" s="8">
        <v>134.1</v>
      </c>
      <c r="BE95" s="8">
        <v>116.1</v>
      </c>
      <c r="BF95" s="8">
        <v>114</v>
      </c>
      <c r="BG95" s="8">
        <v>99.8</v>
      </c>
      <c r="BH95" s="8">
        <v>113.2</v>
      </c>
      <c r="BI95" s="11"/>
      <c r="BJ95" s="9">
        <v>-7.92</v>
      </c>
      <c r="BK95" s="9">
        <v>-9.65</v>
      </c>
      <c r="BL95" s="9">
        <v>1.6</v>
      </c>
      <c r="BM95" s="11"/>
      <c r="BN95" s="8">
        <v>-17.2</v>
      </c>
      <c r="BO95" s="10">
        <v>0.183</v>
      </c>
      <c r="BP95" s="11"/>
      <c r="BQ95" s="10">
        <v>-0.35899999999999999</v>
      </c>
      <c r="BR95" s="10">
        <v>-0.35899999999999999</v>
      </c>
      <c r="BS95" s="10">
        <v>-0.20599999999999999</v>
      </c>
      <c r="BT95" s="10">
        <v>-0.35899999999999999</v>
      </c>
      <c r="BU95" s="10">
        <v>-0.35899999999999999</v>
      </c>
      <c r="BV95" s="11"/>
      <c r="BW95" s="11"/>
      <c r="BX95" s="11"/>
      <c r="BY95" s="9">
        <v>2.63</v>
      </c>
      <c r="BZ95" s="8">
        <v>39.9</v>
      </c>
      <c r="CA95" s="8">
        <v>21</v>
      </c>
      <c r="CB95" s="11"/>
      <c r="CC95" s="9">
        <v>5.95</v>
      </c>
      <c r="CD95" s="11"/>
      <c r="CE95" s="11"/>
      <c r="CF95" s="11"/>
      <c r="CG95" s="11"/>
      <c r="CH95" s="11"/>
      <c r="CI95" s="11"/>
      <c r="CJ95" s="11"/>
      <c r="CK95" s="8">
        <v>32.1</v>
      </c>
      <c r="CL95" s="9">
        <v>5.88</v>
      </c>
      <c r="CM95" s="9">
        <v>5.56</v>
      </c>
      <c r="CN95" s="9">
        <v>5.51</v>
      </c>
      <c r="CO95" s="9">
        <v>5.6</v>
      </c>
      <c r="CP95" s="9">
        <v>4.1500000000000004</v>
      </c>
      <c r="CQ95" s="8">
        <v>-31.9</v>
      </c>
      <c r="CR95" s="11"/>
      <c r="CS95" s="11"/>
      <c r="CT95" s="11"/>
      <c r="CU95" s="9">
        <v>4.72</v>
      </c>
      <c r="CV95" s="11"/>
      <c r="CW95" s="11"/>
      <c r="CX95" s="8">
        <v>119.2</v>
      </c>
      <c r="CY95" s="11"/>
      <c r="CZ95" s="11"/>
      <c r="DA95" s="9">
        <v>6.82</v>
      </c>
      <c r="DB95" s="11"/>
      <c r="DC95" s="11"/>
      <c r="DD95" s="8">
        <v>62.3</v>
      </c>
      <c r="DE95" s="8">
        <v>195</v>
      </c>
      <c r="DF95" s="8">
        <v>209.5</v>
      </c>
      <c r="DG95" s="9">
        <v>14.35</v>
      </c>
      <c r="DH95" s="9">
        <v>4.5</v>
      </c>
      <c r="DI95" s="3" t="s">
        <v>212</v>
      </c>
      <c r="DJ95" s="8">
        <v>165</v>
      </c>
      <c r="DK95" s="9">
        <v>-6.25</v>
      </c>
      <c r="DL95" s="8">
        <v>-17.399999999999999</v>
      </c>
      <c r="DM95" s="8">
        <v>120.5</v>
      </c>
      <c r="DN95" s="8">
        <v>-133.1</v>
      </c>
      <c r="DO95" s="9">
        <v>11.11</v>
      </c>
      <c r="DP95" s="4" t="s">
        <v>744</v>
      </c>
      <c r="DQ95" s="10">
        <v>-0.69399999999999995</v>
      </c>
      <c r="DR95" s="3" t="s">
        <v>265</v>
      </c>
      <c r="DS95" s="11"/>
      <c r="DT95" s="9">
        <v>18.25</v>
      </c>
      <c r="DU95" s="9">
        <v>8.4</v>
      </c>
      <c r="DV95" s="8">
        <v>21.4</v>
      </c>
      <c r="DW95" s="8">
        <v>13.1</v>
      </c>
      <c r="DX95" s="11"/>
      <c r="DY95" s="8">
        <v>68.099999999999994</v>
      </c>
      <c r="DZ95" s="11"/>
      <c r="EA95" s="11"/>
      <c r="EB95" s="8">
        <v>201.3</v>
      </c>
      <c r="EC95" s="9">
        <v>8.08</v>
      </c>
      <c r="ED95" s="8">
        <v>80.5</v>
      </c>
      <c r="EE95" s="11"/>
      <c r="EF95" s="11"/>
      <c r="EG95" s="11"/>
      <c r="EH95" s="9">
        <v>9.7899999999999991</v>
      </c>
      <c r="EI95" s="8">
        <v>195</v>
      </c>
      <c r="EJ95" s="8">
        <v>344.6</v>
      </c>
      <c r="EK95" s="8">
        <v>224.9</v>
      </c>
      <c r="EL95" s="9">
        <v>6.38</v>
      </c>
      <c r="EM95" s="9">
        <v>9.16</v>
      </c>
      <c r="EN95" s="11"/>
      <c r="EO95" s="9">
        <v>4.5</v>
      </c>
      <c r="EP95" s="9">
        <v>6.58</v>
      </c>
      <c r="EQ95" s="9">
        <v>13.76</v>
      </c>
      <c r="ER95" s="11">
        <v>1</v>
      </c>
      <c r="ES95" s="8">
        <v>165</v>
      </c>
      <c r="ET95" s="12" t="s">
        <v>745</v>
      </c>
      <c r="EU95" s="8">
        <v>-33.700000000000003</v>
      </c>
      <c r="EV95" s="8">
        <v>-36.5</v>
      </c>
      <c r="EW95" s="8">
        <v>-25.9</v>
      </c>
      <c r="EX95" s="8">
        <v>-23.1</v>
      </c>
      <c r="EY95" s="8">
        <v>19.399999999999999</v>
      </c>
      <c r="EZ95" s="8">
        <v>-46.5</v>
      </c>
      <c r="FA95" s="8">
        <v>-49</v>
      </c>
      <c r="FB95" s="8">
        <v>-38.5</v>
      </c>
      <c r="FC95" s="8">
        <v>-98.2</v>
      </c>
      <c r="FD95" s="8">
        <v>-127.7</v>
      </c>
      <c r="FE95" s="8">
        <v>-34.1</v>
      </c>
      <c r="FF95" s="8">
        <v>-36.4</v>
      </c>
      <c r="FG95" s="8">
        <v>-28.4</v>
      </c>
      <c r="FH95" s="8">
        <v>-16.899999999999999</v>
      </c>
      <c r="FI95" s="8">
        <v>23.8</v>
      </c>
      <c r="FJ95" s="8">
        <v>-31.3</v>
      </c>
      <c r="FK95" s="8">
        <v>-49</v>
      </c>
      <c r="FL95" s="8">
        <v>-40</v>
      </c>
      <c r="FM95" s="8">
        <v>-54</v>
      </c>
      <c r="FN95" s="8">
        <v>-126.8</v>
      </c>
      <c r="FO95" s="3"/>
      <c r="FP95" s="3"/>
      <c r="FQ95" s="8">
        <v>165</v>
      </c>
      <c r="FR95" s="12" t="s">
        <v>746</v>
      </c>
    </row>
    <row r="96" spans="1:174" x14ac:dyDescent="0.15">
      <c r="A96" s="4" t="s">
        <v>747</v>
      </c>
      <c r="B96" s="4" t="s">
        <v>748</v>
      </c>
      <c r="C96" s="3" t="s">
        <v>206</v>
      </c>
      <c r="D96" s="3" t="s">
        <v>207</v>
      </c>
      <c r="E96" s="3" t="s">
        <v>208</v>
      </c>
      <c r="F96" s="8">
        <v>689.3</v>
      </c>
      <c r="G96" s="9">
        <v>36.03</v>
      </c>
      <c r="H96" s="14">
        <v>0</v>
      </c>
      <c r="I96" s="10">
        <v>7.0000000000000001E-3</v>
      </c>
      <c r="J96" s="10">
        <v>0.224</v>
      </c>
      <c r="K96" s="10">
        <v>2.3E-2</v>
      </c>
      <c r="L96" s="10">
        <v>0.40799999999999997</v>
      </c>
      <c r="M96" s="9">
        <v>1.85</v>
      </c>
      <c r="N96" s="8">
        <v>725.1</v>
      </c>
      <c r="O96" s="9">
        <v>1.67</v>
      </c>
      <c r="P96" s="11"/>
      <c r="Q96" s="11"/>
      <c r="R96" s="11"/>
      <c r="S96" s="10">
        <v>-0.19600000000000001</v>
      </c>
      <c r="T96" s="11"/>
      <c r="U96" s="11"/>
      <c r="V96" s="11"/>
      <c r="W96" s="9">
        <v>-9.4600000000000009</v>
      </c>
      <c r="X96" s="11"/>
      <c r="Y96" s="11"/>
      <c r="Z96" s="11"/>
      <c r="AA96" s="8">
        <v>16.399999999999999</v>
      </c>
      <c r="AB96" s="11"/>
      <c r="AC96" s="11"/>
      <c r="AD96" s="11"/>
      <c r="AE96" s="8">
        <v>131.19999999999999</v>
      </c>
      <c r="AF96" s="11"/>
      <c r="AG96" s="11"/>
      <c r="AH96" s="10">
        <v>0.113</v>
      </c>
      <c r="AI96" s="10">
        <v>0.316</v>
      </c>
      <c r="AJ96" s="11"/>
      <c r="AK96" s="3" t="s">
        <v>209</v>
      </c>
      <c r="AL96" s="12" t="s">
        <v>749</v>
      </c>
      <c r="AM96" s="3" t="s">
        <v>211</v>
      </c>
      <c r="AN96" s="13">
        <v>1995</v>
      </c>
      <c r="AO96" s="8">
        <v>458</v>
      </c>
      <c r="AP96" s="8">
        <v>22.9</v>
      </c>
      <c r="AQ96" s="8">
        <v>-78.3</v>
      </c>
      <c r="AR96" s="8">
        <v>-80.2</v>
      </c>
      <c r="AS96" s="8">
        <v>-100.3</v>
      </c>
      <c r="AT96" s="8">
        <v>137.30000000000001</v>
      </c>
      <c r="AU96" s="9">
        <v>1.08</v>
      </c>
      <c r="AV96" s="8">
        <v>471.4</v>
      </c>
      <c r="AW96" s="8">
        <v>107.7</v>
      </c>
      <c r="AX96" s="8">
        <v>284</v>
      </c>
      <c r="AY96" s="10">
        <v>0.08</v>
      </c>
      <c r="AZ96" s="11"/>
      <c r="BA96" s="8">
        <v>18.7</v>
      </c>
      <c r="BB96" s="11"/>
      <c r="BC96" s="8">
        <v>89.3</v>
      </c>
      <c r="BD96" s="8">
        <v>89.5</v>
      </c>
      <c r="BE96" s="8">
        <v>90.8</v>
      </c>
      <c r="BF96" s="8">
        <v>93.3</v>
      </c>
      <c r="BG96" s="8">
        <v>89.7</v>
      </c>
      <c r="BH96" s="8">
        <v>90.4</v>
      </c>
      <c r="BI96" s="11"/>
      <c r="BJ96" s="8">
        <v>-80.2</v>
      </c>
      <c r="BK96" s="9">
        <v>-2.25</v>
      </c>
      <c r="BL96" s="10">
        <v>0.624</v>
      </c>
      <c r="BM96" s="11"/>
      <c r="BN96" s="8">
        <v>-100.4</v>
      </c>
      <c r="BO96" s="10">
        <v>-7.0000000000000007E-2</v>
      </c>
      <c r="BP96" s="11"/>
      <c r="BQ96" s="10">
        <v>-0.188</v>
      </c>
      <c r="BR96" s="10">
        <v>-0.188</v>
      </c>
      <c r="BS96" s="10">
        <v>-9.6000000000000002E-2</v>
      </c>
      <c r="BT96" s="10">
        <v>-0.188</v>
      </c>
      <c r="BU96" s="10">
        <v>-0.188</v>
      </c>
      <c r="BV96" s="11"/>
      <c r="BW96" s="9">
        <v>1.04</v>
      </c>
      <c r="BX96" s="11"/>
      <c r="BY96" s="8">
        <v>24.3</v>
      </c>
      <c r="BZ96" s="8">
        <v>37.4</v>
      </c>
      <c r="CA96" s="8">
        <v>36.299999999999997</v>
      </c>
      <c r="CB96" s="8">
        <v>44.5</v>
      </c>
      <c r="CC96" s="8">
        <v>13.1</v>
      </c>
      <c r="CD96" s="11"/>
      <c r="CE96" s="10">
        <v>0.3</v>
      </c>
      <c r="CF96" s="8">
        <v>87.5</v>
      </c>
      <c r="CG96" s="11"/>
      <c r="CH96" s="11"/>
      <c r="CI96" s="11"/>
      <c r="CJ96" s="8">
        <v>928.5</v>
      </c>
      <c r="CK96" s="11"/>
      <c r="CL96" s="11"/>
      <c r="CM96" s="10">
        <v>0.57199999999999995</v>
      </c>
      <c r="CN96" s="9">
        <v>1.1299999999999999</v>
      </c>
      <c r="CO96" s="9">
        <v>1.1000000000000001</v>
      </c>
      <c r="CP96" s="9">
        <v>1.08</v>
      </c>
      <c r="CQ96" s="8">
        <v>17.399999999999999</v>
      </c>
      <c r="CR96" s="11"/>
      <c r="CS96" s="11"/>
      <c r="CT96" s="10">
        <v>-0.88700000000000001</v>
      </c>
      <c r="CU96" s="8">
        <v>202.3</v>
      </c>
      <c r="CV96" s="9">
        <v>-1.71</v>
      </c>
      <c r="CW96" s="8">
        <v>84.1</v>
      </c>
      <c r="CX96" s="8">
        <v>-110.5</v>
      </c>
      <c r="CY96" s="11"/>
      <c r="CZ96" s="11"/>
      <c r="DA96" s="9">
        <v>1.27</v>
      </c>
      <c r="DB96" s="11"/>
      <c r="DC96" s="10">
        <v>0.45700000000000002</v>
      </c>
      <c r="DD96" s="9">
        <v>5.56</v>
      </c>
      <c r="DE96" s="8">
        <v>106</v>
      </c>
      <c r="DF96" s="8">
        <v>284</v>
      </c>
      <c r="DG96" s="10">
        <v>0.95099999999999996</v>
      </c>
      <c r="DH96" s="9">
        <v>1</v>
      </c>
      <c r="DI96" s="3" t="s">
        <v>212</v>
      </c>
      <c r="DJ96" s="8">
        <v>22.9</v>
      </c>
      <c r="DK96" s="8">
        <v>-78.3</v>
      </c>
      <c r="DL96" s="8">
        <v>-100.3</v>
      </c>
      <c r="DM96" s="9">
        <v>4.32</v>
      </c>
      <c r="DN96" s="8">
        <v>-87</v>
      </c>
      <c r="DO96" s="9">
        <v>22.22</v>
      </c>
      <c r="DP96" s="4" t="s">
        <v>750</v>
      </c>
      <c r="DQ96" s="9">
        <v>6.3</v>
      </c>
      <c r="DR96" s="3" t="s">
        <v>245</v>
      </c>
      <c r="DS96" s="11"/>
      <c r="DT96" s="9">
        <v>1.86</v>
      </c>
      <c r="DU96" s="10">
        <v>0.8</v>
      </c>
      <c r="DV96" s="8">
        <v>-61.5</v>
      </c>
      <c r="DW96" s="8">
        <v>21.9</v>
      </c>
      <c r="DX96" s="11"/>
      <c r="DY96" s="8">
        <v>37.5</v>
      </c>
      <c r="DZ96" s="8">
        <v>44.5</v>
      </c>
      <c r="EA96" s="11"/>
      <c r="EB96" s="8">
        <v>170.2</v>
      </c>
      <c r="EC96" s="9">
        <v>1.64</v>
      </c>
      <c r="ED96" s="8">
        <v>39.9</v>
      </c>
      <c r="EE96" s="11"/>
      <c r="EF96" s="11"/>
      <c r="EG96" s="8">
        <v>100</v>
      </c>
      <c r="EH96" s="9">
        <v>4.38</v>
      </c>
      <c r="EI96" s="8">
        <v>106</v>
      </c>
      <c r="EJ96" s="8">
        <v>369</v>
      </c>
      <c r="EK96" s="8">
        <v>134.6</v>
      </c>
      <c r="EL96" s="9">
        <v>9.7200000000000006</v>
      </c>
      <c r="EM96" s="9">
        <v>7.67</v>
      </c>
      <c r="EN96" s="10">
        <v>0.19500000000000001</v>
      </c>
      <c r="EO96" s="9">
        <v>1</v>
      </c>
      <c r="EP96" s="8">
        <v>23.6</v>
      </c>
      <c r="EQ96" s="9">
        <v>2.14</v>
      </c>
      <c r="ER96" s="11">
        <v>3</v>
      </c>
      <c r="ES96" s="8">
        <v>22.9</v>
      </c>
      <c r="ET96" s="12" t="s">
        <v>751</v>
      </c>
      <c r="EU96" s="8">
        <v>-47.5</v>
      </c>
      <c r="EV96" s="8">
        <v>-36.1</v>
      </c>
      <c r="EW96" s="8">
        <v>-55.2</v>
      </c>
      <c r="EX96" s="8">
        <v>-75</v>
      </c>
      <c r="EY96" s="8">
        <v>-96.5</v>
      </c>
      <c r="EZ96" s="8">
        <v>-90</v>
      </c>
      <c r="FA96" s="8">
        <v>-92.1</v>
      </c>
      <c r="FB96" s="8">
        <v>-106.5</v>
      </c>
      <c r="FC96" s="8">
        <v>-98.5</v>
      </c>
      <c r="FD96" s="8">
        <v>-104.6</v>
      </c>
      <c r="FE96" s="8">
        <v>-47.2</v>
      </c>
      <c r="FF96" s="8">
        <v>-36.299999999999997</v>
      </c>
      <c r="FG96" s="8">
        <v>-54.3</v>
      </c>
      <c r="FH96" s="8">
        <v>-58.8</v>
      </c>
      <c r="FI96" s="8">
        <v>-76.900000000000006</v>
      </c>
      <c r="FJ96" s="8">
        <v>-82.8</v>
      </c>
      <c r="FK96" s="8">
        <v>-101.8</v>
      </c>
      <c r="FL96" s="8">
        <v>-116.2</v>
      </c>
      <c r="FM96" s="8">
        <v>-110.2</v>
      </c>
      <c r="FN96" s="8">
        <v>-104.1</v>
      </c>
      <c r="FO96" s="3"/>
      <c r="FP96" s="3"/>
      <c r="FQ96" s="8">
        <v>22.9</v>
      </c>
      <c r="FR96" s="12" t="s">
        <v>752</v>
      </c>
    </row>
    <row r="97" spans="1:174" x14ac:dyDescent="0.15">
      <c r="A97" s="4" t="s">
        <v>753</v>
      </c>
      <c r="B97" s="4" t="s">
        <v>754</v>
      </c>
      <c r="C97" s="3" t="s">
        <v>206</v>
      </c>
      <c r="D97" s="3" t="s">
        <v>207</v>
      </c>
      <c r="E97" s="3" t="s">
        <v>208</v>
      </c>
      <c r="F97" s="8">
        <v>656.4</v>
      </c>
      <c r="G97" s="9">
        <v>64.41</v>
      </c>
      <c r="H97" s="10">
        <v>0.01</v>
      </c>
      <c r="I97" s="10">
        <v>2.9000000000000001E-2</v>
      </c>
      <c r="J97" s="10">
        <v>0.23599999999999999</v>
      </c>
      <c r="K97" s="10">
        <v>-0.34100000000000003</v>
      </c>
      <c r="L97" s="10">
        <v>0.92500000000000004</v>
      </c>
      <c r="M97" s="9">
        <v>2.44</v>
      </c>
      <c r="N97" s="8">
        <v>28.9</v>
      </c>
      <c r="O97" s="10">
        <v>0.27300000000000002</v>
      </c>
      <c r="P97" s="11"/>
      <c r="Q97" s="11"/>
      <c r="R97" s="11"/>
      <c r="S97" s="9">
        <v>-3.96</v>
      </c>
      <c r="T97" s="11"/>
      <c r="U97" s="11"/>
      <c r="V97" s="11"/>
      <c r="W97" s="9">
        <v>-2.9</v>
      </c>
      <c r="X97" s="11"/>
      <c r="Y97" s="11"/>
      <c r="Z97" s="11"/>
      <c r="AA97" s="8">
        <v>-22.8</v>
      </c>
      <c r="AB97" s="11"/>
      <c r="AC97" s="11"/>
      <c r="AD97" s="11"/>
      <c r="AE97" s="8">
        <v>-20.100000000000001</v>
      </c>
      <c r="AF97" s="11"/>
      <c r="AG97" s="11"/>
      <c r="AH97" s="11"/>
      <c r="AI97" s="10">
        <v>0.58699999999999997</v>
      </c>
      <c r="AJ97" s="10">
        <v>8.9999999999999993E-3</v>
      </c>
      <c r="AK97" s="3" t="s">
        <v>209</v>
      </c>
      <c r="AL97" s="12" t="s">
        <v>755</v>
      </c>
      <c r="AM97" s="3" t="s">
        <v>211</v>
      </c>
      <c r="AN97" s="13">
        <v>1996</v>
      </c>
      <c r="AO97" s="8">
        <v>543.29999999999995</v>
      </c>
      <c r="AP97" s="8">
        <v>11</v>
      </c>
      <c r="AQ97" s="8">
        <v>-89.9</v>
      </c>
      <c r="AR97" s="8">
        <v>-91.3</v>
      </c>
      <c r="AS97" s="8">
        <v>-90.7</v>
      </c>
      <c r="AT97" s="8">
        <v>49.5</v>
      </c>
      <c r="AU97" s="9">
        <v>7.92</v>
      </c>
      <c r="AV97" s="8">
        <v>138.30000000000001</v>
      </c>
      <c r="AW97" s="9">
        <v>9.56</v>
      </c>
      <c r="AX97" s="8">
        <v>100.5</v>
      </c>
      <c r="AY97" s="9">
        <v>1.67</v>
      </c>
      <c r="AZ97" s="11"/>
      <c r="BA97" s="8">
        <v>17.8</v>
      </c>
      <c r="BB97" s="11"/>
      <c r="BC97" s="8">
        <v>84.6</v>
      </c>
      <c r="BD97" s="8">
        <v>77.099999999999994</v>
      </c>
      <c r="BE97" s="8">
        <v>60.8</v>
      </c>
      <c r="BF97" s="8">
        <v>49.9</v>
      </c>
      <c r="BG97" s="8">
        <v>50.9</v>
      </c>
      <c r="BH97" s="8">
        <v>51.3</v>
      </c>
      <c r="BI97" s="11"/>
      <c r="BJ97" s="8">
        <v>-91.3</v>
      </c>
      <c r="BK97" s="10">
        <v>-3.5000000000000003E-2</v>
      </c>
      <c r="BL97" s="10">
        <v>0.191</v>
      </c>
      <c r="BM97" s="11"/>
      <c r="BN97" s="8">
        <v>-90.7</v>
      </c>
      <c r="BO97" s="11"/>
      <c r="BP97" s="11"/>
      <c r="BQ97" s="9">
        <v>-3.45</v>
      </c>
      <c r="BR97" s="9">
        <v>-3.45</v>
      </c>
      <c r="BS97" s="9">
        <v>-2.16</v>
      </c>
      <c r="BT97" s="9">
        <v>-3.45</v>
      </c>
      <c r="BU97" s="9">
        <v>-3.45</v>
      </c>
      <c r="BV97" s="11"/>
      <c r="BW97" s="10">
        <v>0.72699999999999998</v>
      </c>
      <c r="BX97" s="11"/>
      <c r="BY97" s="11"/>
      <c r="BZ97" s="8">
        <v>24.5</v>
      </c>
      <c r="CA97" s="8">
        <v>16.600000000000001</v>
      </c>
      <c r="CB97" s="9">
        <v>2.2799999999999998</v>
      </c>
      <c r="CC97" s="9">
        <v>1.1599999999999999</v>
      </c>
      <c r="CD97" s="11"/>
      <c r="CE97" s="11"/>
      <c r="CF97" s="9">
        <v>9.56</v>
      </c>
      <c r="CG97" s="11"/>
      <c r="CH97" s="11"/>
      <c r="CI97" s="11"/>
      <c r="CJ97" s="9">
        <v>-1.95</v>
      </c>
      <c r="CK97" s="9">
        <v>1.69</v>
      </c>
      <c r="CL97" s="10">
        <v>0.90100000000000002</v>
      </c>
      <c r="CM97" s="10">
        <v>0.90100000000000002</v>
      </c>
      <c r="CN97" s="9">
        <v>2.29</v>
      </c>
      <c r="CO97" s="9">
        <v>2.29</v>
      </c>
      <c r="CP97" s="9">
        <v>2.21</v>
      </c>
      <c r="CQ97" s="9">
        <v>-2.2999999999999998</v>
      </c>
      <c r="CR97" s="11"/>
      <c r="CS97" s="11"/>
      <c r="CT97" s="11"/>
      <c r="CU97" s="10">
        <v>0.34200000000000003</v>
      </c>
      <c r="CV97" s="11"/>
      <c r="CW97" s="9">
        <v>9.56</v>
      </c>
      <c r="CX97" s="8">
        <v>92.3</v>
      </c>
      <c r="CY97" s="11"/>
      <c r="CZ97" s="11"/>
      <c r="DA97" s="10">
        <v>-0.52300000000000002</v>
      </c>
      <c r="DB97" s="11"/>
      <c r="DC97" s="10">
        <v>0.9</v>
      </c>
      <c r="DD97" s="11"/>
      <c r="DE97" s="8">
        <v>197</v>
      </c>
      <c r="DF97" s="8">
        <v>100.5</v>
      </c>
      <c r="DG97" s="9">
        <v>22.7</v>
      </c>
      <c r="DH97" s="9">
        <v>1.7</v>
      </c>
      <c r="DI97" s="3" t="s">
        <v>212</v>
      </c>
      <c r="DJ97" s="8">
        <v>11</v>
      </c>
      <c r="DK97" s="8">
        <v>-89.9</v>
      </c>
      <c r="DL97" s="8">
        <v>-90.7</v>
      </c>
      <c r="DM97" s="9">
        <v>9.7799999999999994</v>
      </c>
      <c r="DN97" s="11"/>
      <c r="DO97" s="9">
        <v>20</v>
      </c>
      <c r="DP97" s="4" t="s">
        <v>756</v>
      </c>
      <c r="DQ97" s="8">
        <v>106.9</v>
      </c>
      <c r="DR97" s="3" t="s">
        <v>529</v>
      </c>
      <c r="DS97" s="11"/>
      <c r="DT97" s="9">
        <v>26.89</v>
      </c>
      <c r="DU97" s="8">
        <v>12.5</v>
      </c>
      <c r="DV97" s="8">
        <v>-73.5</v>
      </c>
      <c r="DW97" s="14">
        <v>0</v>
      </c>
      <c r="DX97" s="11"/>
      <c r="DY97" s="8">
        <v>23.1</v>
      </c>
      <c r="DZ97" s="9">
        <v>2.58</v>
      </c>
      <c r="EA97" s="11"/>
      <c r="EB97" s="8">
        <v>186.3</v>
      </c>
      <c r="EC97" s="8">
        <v>11.5</v>
      </c>
      <c r="ED97" s="8">
        <v>91.9</v>
      </c>
      <c r="EE97" s="11"/>
      <c r="EF97" s="11"/>
      <c r="EG97" s="8">
        <v>104.6</v>
      </c>
      <c r="EH97" s="8">
        <v>10.6</v>
      </c>
      <c r="EI97" s="8">
        <v>197</v>
      </c>
      <c r="EJ97" s="8">
        <v>127.4</v>
      </c>
      <c r="EK97" s="8">
        <v>192.4</v>
      </c>
      <c r="EL97" s="9">
        <v>1.9</v>
      </c>
      <c r="EM97" s="9">
        <v>8.17</v>
      </c>
      <c r="EN97" s="9">
        <v>6.13</v>
      </c>
      <c r="EO97" s="9">
        <v>1.7</v>
      </c>
      <c r="EP97" s="9">
        <v>1.82</v>
      </c>
      <c r="EQ97" s="9">
        <v>27.48</v>
      </c>
      <c r="ER97" s="11">
        <v>3</v>
      </c>
      <c r="ES97" s="8">
        <v>11</v>
      </c>
      <c r="ET97" s="12" t="s">
        <v>757</v>
      </c>
      <c r="EU97" s="8">
        <v>-16.899999999999999</v>
      </c>
      <c r="EV97" s="8">
        <v>-22.5</v>
      </c>
      <c r="EW97" s="8">
        <v>-60.8</v>
      </c>
      <c r="EX97" s="8">
        <v>-70.599999999999994</v>
      </c>
      <c r="EY97" s="8">
        <v>-24.1</v>
      </c>
      <c r="EZ97" s="8">
        <v>-15.1</v>
      </c>
      <c r="FA97" s="8">
        <v>-47.6</v>
      </c>
      <c r="FB97" s="8">
        <v>-47.6</v>
      </c>
      <c r="FC97" s="8">
        <v>-67.599999999999994</v>
      </c>
      <c r="FD97" s="8">
        <v>-66.5</v>
      </c>
      <c r="FE97" s="8">
        <v>-16</v>
      </c>
      <c r="FF97" s="8">
        <v>-20.6</v>
      </c>
      <c r="FG97" s="8">
        <v>-52.1</v>
      </c>
      <c r="FH97" s="8">
        <v>-60</v>
      </c>
      <c r="FI97" s="8">
        <v>-20.8</v>
      </c>
      <c r="FJ97" s="8">
        <v>-30.6</v>
      </c>
      <c r="FK97" s="8">
        <v>-57.3</v>
      </c>
      <c r="FL97" s="8">
        <v>-48.6</v>
      </c>
      <c r="FM97" s="8">
        <v>-69.900000000000006</v>
      </c>
      <c r="FN97" s="8">
        <v>-66.7</v>
      </c>
      <c r="FO97" s="3"/>
      <c r="FP97" s="3"/>
      <c r="FQ97" s="8">
        <v>11</v>
      </c>
      <c r="FR97" s="12" t="s">
        <v>758</v>
      </c>
    </row>
    <row r="98" spans="1:174" x14ac:dyDescent="0.15">
      <c r="A98" s="4" t="s">
        <v>759</v>
      </c>
      <c r="B98" s="4" t="s">
        <v>760</v>
      </c>
      <c r="C98" s="3" t="s">
        <v>206</v>
      </c>
      <c r="D98" s="3" t="s">
        <v>207</v>
      </c>
      <c r="E98" s="3" t="s">
        <v>208</v>
      </c>
      <c r="F98" s="8">
        <v>611.79999999999995</v>
      </c>
      <c r="G98" s="9">
        <v>17.829999999999998</v>
      </c>
      <c r="H98" s="11"/>
      <c r="I98" s="11"/>
      <c r="J98" s="11"/>
      <c r="K98" s="11"/>
      <c r="L98" s="11"/>
      <c r="M98" s="11"/>
      <c r="N98" s="8">
        <v>24</v>
      </c>
      <c r="O98" s="10">
        <v>7.1999999999999995E-2</v>
      </c>
      <c r="P98" s="11"/>
      <c r="Q98" s="9">
        <v>9.9600000000000009</v>
      </c>
      <c r="R98" s="11"/>
      <c r="S98" s="9">
        <v>-2.42</v>
      </c>
      <c r="T98" s="11"/>
      <c r="U98" s="11"/>
      <c r="V98" s="11"/>
      <c r="W98" s="11"/>
      <c r="X98" s="11"/>
      <c r="Y98" s="11"/>
      <c r="Z98" s="11"/>
      <c r="AA98" s="11"/>
      <c r="AB98" s="11"/>
      <c r="AC98" s="11"/>
      <c r="AD98" s="11"/>
      <c r="AE98" s="11"/>
      <c r="AF98" s="11"/>
      <c r="AG98" s="11"/>
      <c r="AH98" s="11"/>
      <c r="AI98" s="9">
        <v>30.12</v>
      </c>
      <c r="AJ98" s="10">
        <v>0.75900000000000001</v>
      </c>
      <c r="AK98" s="3" t="s">
        <v>209</v>
      </c>
      <c r="AL98" s="12" t="s">
        <v>761</v>
      </c>
      <c r="AM98" s="3" t="s">
        <v>211</v>
      </c>
      <c r="AN98" s="13">
        <v>2003</v>
      </c>
      <c r="AO98" s="8">
        <v>509.6</v>
      </c>
      <c r="AP98" s="14">
        <v>0</v>
      </c>
      <c r="AQ98" s="8">
        <v>-49.3</v>
      </c>
      <c r="AR98" s="8">
        <v>-50.3</v>
      </c>
      <c r="AS98" s="8">
        <v>-47.7</v>
      </c>
      <c r="AT98" s="8">
        <v>102.2</v>
      </c>
      <c r="AU98" s="9">
        <v>3.07</v>
      </c>
      <c r="AV98" s="8">
        <v>108.1</v>
      </c>
      <c r="AW98" s="14">
        <v>0</v>
      </c>
      <c r="AX98" s="8">
        <v>97.6</v>
      </c>
      <c r="AY98" s="9">
        <v>1.41</v>
      </c>
      <c r="AZ98" s="11"/>
      <c r="BA98" s="8">
        <v>10.9</v>
      </c>
      <c r="BB98" s="11"/>
      <c r="BC98" s="8">
        <v>39.5</v>
      </c>
      <c r="BD98" s="8">
        <v>36.200000000000003</v>
      </c>
      <c r="BE98" s="8">
        <v>32.200000000000003</v>
      </c>
      <c r="BF98" s="8">
        <v>27.6</v>
      </c>
      <c r="BG98" s="8">
        <v>21.8</v>
      </c>
      <c r="BH98" s="8">
        <v>16.5</v>
      </c>
      <c r="BI98" s="11"/>
      <c r="BJ98" s="8">
        <v>-50.3</v>
      </c>
      <c r="BK98" s="11"/>
      <c r="BL98" s="10">
        <v>1.9E-2</v>
      </c>
      <c r="BM98" s="11"/>
      <c r="BN98" s="8">
        <v>-47.7</v>
      </c>
      <c r="BO98" s="11"/>
      <c r="BP98" s="9">
        <v>9.15</v>
      </c>
      <c r="BQ98" s="9">
        <v>-3.54</v>
      </c>
      <c r="BR98" s="9">
        <v>-3.54</v>
      </c>
      <c r="BS98" s="9">
        <v>-1.86</v>
      </c>
      <c r="BT98" s="9">
        <v>-3.54</v>
      </c>
      <c r="BU98" s="9">
        <v>-3.54</v>
      </c>
      <c r="BV98" s="11"/>
      <c r="BW98" s="11"/>
      <c r="BX98" s="11"/>
      <c r="BY98" s="9">
        <v>2.58</v>
      </c>
      <c r="BZ98" s="9">
        <v>9.85</v>
      </c>
      <c r="CA98" s="9">
        <v>6.78</v>
      </c>
      <c r="CB98" s="11"/>
      <c r="CC98" s="9">
        <v>1.1499999999999999</v>
      </c>
      <c r="CD98" s="11"/>
      <c r="CE98" s="10">
        <v>0.25</v>
      </c>
      <c r="CF98" s="11"/>
      <c r="CG98" s="11"/>
      <c r="CH98" s="11"/>
      <c r="CI98" s="11"/>
      <c r="CJ98" s="11"/>
      <c r="CK98" s="11"/>
      <c r="CL98" s="11"/>
      <c r="CM98" s="11"/>
      <c r="CN98" s="10">
        <v>0.49099999999999999</v>
      </c>
      <c r="CO98" s="10">
        <v>0.85299999999999998</v>
      </c>
      <c r="CP98" s="10">
        <v>0.85599999999999998</v>
      </c>
      <c r="CQ98" s="9">
        <v>-5.92</v>
      </c>
      <c r="CR98" s="11"/>
      <c r="CS98" s="11"/>
      <c r="CT98" s="11"/>
      <c r="CU98" s="8">
        <v>88.8</v>
      </c>
      <c r="CV98" s="11"/>
      <c r="CW98" s="11"/>
      <c r="CX98" s="10">
        <v>-0.63100000000000001</v>
      </c>
      <c r="CY98" s="11"/>
      <c r="CZ98" s="11"/>
      <c r="DA98" s="10">
        <v>4.5999999999999999E-2</v>
      </c>
      <c r="DB98" s="11"/>
      <c r="DC98" s="11"/>
      <c r="DD98" s="11"/>
      <c r="DE98" s="8">
        <v>96</v>
      </c>
      <c r="DF98" s="8">
        <v>97.6</v>
      </c>
      <c r="DG98" s="9">
        <v>25.5</v>
      </c>
      <c r="DH98" s="10">
        <v>0.83499999999999996</v>
      </c>
      <c r="DI98" s="3" t="s">
        <v>212</v>
      </c>
      <c r="DJ98" s="11"/>
      <c r="DK98" s="8">
        <v>-49.3</v>
      </c>
      <c r="DL98" s="8">
        <v>-47.7</v>
      </c>
      <c r="DM98" s="14">
        <v>0</v>
      </c>
      <c r="DN98" s="8">
        <v>-58.3</v>
      </c>
      <c r="DO98" s="9">
        <v>9.52</v>
      </c>
      <c r="DP98" s="4" t="s">
        <v>762</v>
      </c>
      <c r="DQ98" s="11"/>
      <c r="DR98" s="3" t="s">
        <v>258</v>
      </c>
      <c r="DS98" s="11"/>
      <c r="DT98" s="9">
        <v>35.200000000000003</v>
      </c>
      <c r="DU98" s="8">
        <v>10.7</v>
      </c>
      <c r="DV98" s="11"/>
      <c r="DW98" s="14">
        <v>0</v>
      </c>
      <c r="DX98" s="11"/>
      <c r="DY98" s="8">
        <v>38.200000000000003</v>
      </c>
      <c r="DZ98" s="11"/>
      <c r="EA98" s="8">
        <v>83.5</v>
      </c>
      <c r="EB98" s="8">
        <v>-44.7</v>
      </c>
      <c r="EC98" s="9">
        <v>1.1200000000000001</v>
      </c>
      <c r="ED98" s="8">
        <v>69.900000000000006</v>
      </c>
      <c r="EE98" s="11"/>
      <c r="EF98" s="11"/>
      <c r="EG98" s="11"/>
      <c r="EH98" s="9">
        <v>3.02</v>
      </c>
      <c r="EI98" s="8">
        <v>96</v>
      </c>
      <c r="EJ98" s="8">
        <v>104.8</v>
      </c>
      <c r="EK98" s="8">
        <v>43.9</v>
      </c>
      <c r="EL98" s="9">
        <v>1.22</v>
      </c>
      <c r="EM98" s="9">
        <v>2.76</v>
      </c>
      <c r="EN98" s="9">
        <v>3.47</v>
      </c>
      <c r="EO98" s="10">
        <v>0.83499999999999996</v>
      </c>
      <c r="EP98" s="9">
        <v>3.21</v>
      </c>
      <c r="EQ98" s="9">
        <v>7.54</v>
      </c>
      <c r="ER98" s="11"/>
      <c r="ES98" s="11"/>
      <c r="ET98" s="12"/>
      <c r="EU98" s="11"/>
      <c r="EV98" s="11"/>
      <c r="EW98" s="11"/>
      <c r="EX98" s="11"/>
      <c r="EY98" s="11"/>
      <c r="EZ98" s="11"/>
      <c r="FA98" s="11"/>
      <c r="FB98" s="9">
        <v>-8.58</v>
      </c>
      <c r="FC98" s="9">
        <v>-9.58</v>
      </c>
      <c r="FD98" s="8">
        <v>-31.4</v>
      </c>
      <c r="FE98" s="11"/>
      <c r="FF98" s="11"/>
      <c r="FG98" s="11"/>
      <c r="FH98" s="11"/>
      <c r="FI98" s="11"/>
      <c r="FJ98" s="11"/>
      <c r="FK98" s="11"/>
      <c r="FL98" s="9">
        <v>-5.88</v>
      </c>
      <c r="FM98" s="9">
        <v>-6.7</v>
      </c>
      <c r="FN98" s="8">
        <v>-32.700000000000003</v>
      </c>
      <c r="FO98" s="3"/>
      <c r="FP98" s="3"/>
      <c r="FQ98" s="11"/>
      <c r="FR98" s="12"/>
    </row>
    <row r="99" spans="1:174" x14ac:dyDescent="0.15">
      <c r="A99" s="4" t="s">
        <v>763</v>
      </c>
      <c r="B99" s="4" t="s">
        <v>764</v>
      </c>
      <c r="C99" s="3" t="s">
        <v>206</v>
      </c>
      <c r="D99" s="3" t="s">
        <v>207</v>
      </c>
      <c r="E99" s="3" t="s">
        <v>208</v>
      </c>
      <c r="F99" s="8">
        <v>607.70000000000005</v>
      </c>
      <c r="G99" s="9">
        <v>25.32</v>
      </c>
      <c r="H99" s="10">
        <v>7.9000000000000001E-2</v>
      </c>
      <c r="I99" s="14">
        <v>0</v>
      </c>
      <c r="J99" s="10">
        <v>5.7000000000000002E-2</v>
      </c>
      <c r="K99" s="10">
        <v>0.88100000000000001</v>
      </c>
      <c r="L99" s="10">
        <v>-4.3999999999999997E-2</v>
      </c>
      <c r="M99" s="9">
        <v>1.19</v>
      </c>
      <c r="N99" s="8">
        <v>34.4</v>
      </c>
      <c r="O99" s="10">
        <v>0.155</v>
      </c>
      <c r="P99" s="11"/>
      <c r="Q99" s="11"/>
      <c r="R99" s="11"/>
      <c r="S99" s="10">
        <v>0.30499999999999999</v>
      </c>
      <c r="T99" s="11"/>
      <c r="U99" s="11"/>
      <c r="V99" s="11"/>
      <c r="W99" s="8">
        <v>31.4</v>
      </c>
      <c r="X99" s="11"/>
      <c r="Y99" s="11"/>
      <c r="Z99" s="11"/>
      <c r="AA99" s="9">
        <v>6.1</v>
      </c>
      <c r="AB99" s="11"/>
      <c r="AC99" s="11"/>
      <c r="AD99" s="11"/>
      <c r="AE99" s="8">
        <v>261.89999999999998</v>
      </c>
      <c r="AF99" s="11"/>
      <c r="AG99" s="11"/>
      <c r="AH99" s="9">
        <v>7.74</v>
      </c>
      <c r="AI99" s="9">
        <v>33.08</v>
      </c>
      <c r="AJ99" s="14">
        <v>0</v>
      </c>
      <c r="AK99" s="3" t="s">
        <v>209</v>
      </c>
      <c r="AL99" s="12" t="s">
        <v>765</v>
      </c>
      <c r="AM99" s="3" t="s">
        <v>211</v>
      </c>
      <c r="AN99" s="13">
        <v>1992</v>
      </c>
      <c r="AO99" s="8">
        <v>568.29999999999995</v>
      </c>
      <c r="AP99" s="8">
        <v>59.9</v>
      </c>
      <c r="AQ99" s="9">
        <v>2.66</v>
      </c>
      <c r="AR99" s="9">
        <v>1.72</v>
      </c>
      <c r="AS99" s="9">
        <v>-1.79</v>
      </c>
      <c r="AT99" s="9">
        <v>2.21</v>
      </c>
      <c r="AU99" s="9">
        <v>2.09</v>
      </c>
      <c r="AV99" s="8">
        <v>98.1</v>
      </c>
      <c r="AW99" s="10">
        <v>0.11700000000000001</v>
      </c>
      <c r="AX99" s="8">
        <v>84</v>
      </c>
      <c r="AY99" s="9">
        <v>1.1299999999999999</v>
      </c>
      <c r="AZ99" s="11"/>
      <c r="BA99" s="8">
        <v>38.1</v>
      </c>
      <c r="BB99" s="11"/>
      <c r="BC99" s="9">
        <v>6.86</v>
      </c>
      <c r="BD99" s="9">
        <v>5.38</v>
      </c>
      <c r="BE99" s="9">
        <v>4.59</v>
      </c>
      <c r="BF99" s="9">
        <v>4.67</v>
      </c>
      <c r="BG99" s="9">
        <v>4.95</v>
      </c>
      <c r="BH99" s="9">
        <v>4.4000000000000004</v>
      </c>
      <c r="BI99" s="11"/>
      <c r="BJ99" s="9">
        <v>1.72</v>
      </c>
      <c r="BK99" s="11"/>
      <c r="BL99" s="11"/>
      <c r="BM99" s="11"/>
      <c r="BN99" s="10">
        <v>-5.2999999999999999E-2</v>
      </c>
      <c r="BO99" s="10">
        <v>0.193</v>
      </c>
      <c r="BP99" s="11"/>
      <c r="BQ99" s="10">
        <v>-5.1999999999999998E-2</v>
      </c>
      <c r="BR99" s="10">
        <v>-7.0000000000000001E-3</v>
      </c>
      <c r="BS99" s="10">
        <v>6.0000000000000001E-3</v>
      </c>
      <c r="BT99" s="10">
        <v>-5.1999999999999998E-2</v>
      </c>
      <c r="BU99" s="10">
        <v>-7.0000000000000001E-3</v>
      </c>
      <c r="BV99" s="11"/>
      <c r="BW99" s="8">
        <v>24.3</v>
      </c>
      <c r="BX99" s="8">
        <v>10.9</v>
      </c>
      <c r="BY99" s="8">
        <v>10.6</v>
      </c>
      <c r="BZ99" s="9">
        <v>7.18</v>
      </c>
      <c r="CA99" s="9">
        <v>5.09</v>
      </c>
      <c r="CB99" s="11"/>
      <c r="CC99" s="9">
        <v>8.85</v>
      </c>
      <c r="CD99" s="11"/>
      <c r="CE99" s="9">
        <v>1.67</v>
      </c>
      <c r="CF99" s="11"/>
      <c r="CG99" s="11"/>
      <c r="CH99" s="11"/>
      <c r="CI99" s="11"/>
      <c r="CJ99" s="8">
        <v>146.30000000000001</v>
      </c>
      <c r="CK99" s="9">
        <v>4.96</v>
      </c>
      <c r="CL99" s="9">
        <v>1.22</v>
      </c>
      <c r="CM99" s="9">
        <v>1.0900000000000001</v>
      </c>
      <c r="CN99" s="9">
        <v>1.06</v>
      </c>
      <c r="CO99" s="9">
        <v>1.0900000000000001</v>
      </c>
      <c r="CP99" s="9">
        <v>1.19</v>
      </c>
      <c r="CQ99" s="8">
        <v>16.2</v>
      </c>
      <c r="CR99" s="11"/>
      <c r="CS99" s="11"/>
      <c r="CT99" s="11"/>
      <c r="CU99" s="9">
        <v>1.69</v>
      </c>
      <c r="CV99" s="10">
        <v>-4.4999999999999998E-2</v>
      </c>
      <c r="CW99" s="11"/>
      <c r="CX99" s="9">
        <v>2.1800000000000002</v>
      </c>
      <c r="CY99" s="11"/>
      <c r="CZ99" s="11"/>
      <c r="DA99" s="9">
        <v>3.96</v>
      </c>
      <c r="DB99" s="9">
        <v>-9</v>
      </c>
      <c r="DC99" s="8">
        <v>-18</v>
      </c>
      <c r="DD99" s="11"/>
      <c r="DE99" s="8">
        <v>214</v>
      </c>
      <c r="DF99" s="8">
        <v>84</v>
      </c>
      <c r="DG99" s="9">
        <v>17.690000000000001</v>
      </c>
      <c r="DH99" s="9">
        <v>1.3</v>
      </c>
      <c r="DI99" s="3" t="s">
        <v>212</v>
      </c>
      <c r="DJ99" s="8">
        <v>59.9</v>
      </c>
      <c r="DK99" s="9">
        <v>2.66</v>
      </c>
      <c r="DL99" s="9">
        <v>-1.79</v>
      </c>
      <c r="DM99" s="8">
        <v>91.7</v>
      </c>
      <c r="DN99" s="11"/>
      <c r="DO99" s="9">
        <v>40</v>
      </c>
      <c r="DP99" s="4" t="s">
        <v>766</v>
      </c>
      <c r="DQ99" s="8">
        <v>38.4</v>
      </c>
      <c r="DR99" s="3" t="s">
        <v>258</v>
      </c>
      <c r="DS99" s="11"/>
      <c r="DT99" s="9">
        <v>18.86</v>
      </c>
      <c r="DU99" s="8">
        <v>11.8</v>
      </c>
      <c r="DV99" s="8">
        <v>46.7</v>
      </c>
      <c r="DW99" s="10">
        <v>4.4999999999999998E-2</v>
      </c>
      <c r="DX99" s="11"/>
      <c r="DY99" s="9">
        <v>2.42</v>
      </c>
      <c r="DZ99" s="11"/>
      <c r="EA99" s="11"/>
      <c r="EB99" s="8">
        <v>80.900000000000006</v>
      </c>
      <c r="EC99" s="9">
        <v>1.5</v>
      </c>
      <c r="ED99" s="8">
        <v>47.2</v>
      </c>
      <c r="EE99" s="11"/>
      <c r="EF99" s="11"/>
      <c r="EG99" s="11"/>
      <c r="EH99" s="9">
        <v>3.07</v>
      </c>
      <c r="EI99" s="8">
        <v>214</v>
      </c>
      <c r="EJ99" s="8">
        <v>95.9</v>
      </c>
      <c r="EK99" s="8">
        <v>84.1</v>
      </c>
      <c r="EL99" s="9">
        <v>4.84</v>
      </c>
      <c r="EM99" s="11"/>
      <c r="EN99" s="9">
        <v>5.91</v>
      </c>
      <c r="EO99" s="9">
        <v>1.3</v>
      </c>
      <c r="EP99" s="9">
        <v>1.61</v>
      </c>
      <c r="EQ99" s="9">
        <v>12.01</v>
      </c>
      <c r="ER99" s="11">
        <v>3</v>
      </c>
      <c r="ES99" s="8">
        <v>59.9</v>
      </c>
      <c r="ET99" s="12" t="s">
        <v>767</v>
      </c>
      <c r="EU99" s="9">
        <v>-9.68</v>
      </c>
      <c r="EV99" s="8">
        <v>-15.7</v>
      </c>
      <c r="EW99" s="8">
        <v>-44.9</v>
      </c>
      <c r="EX99" s="8">
        <v>-51.2</v>
      </c>
      <c r="EY99" s="8">
        <v>-68.400000000000006</v>
      </c>
      <c r="EZ99" s="8">
        <v>-27.5</v>
      </c>
      <c r="FA99" s="8">
        <v>13.2</v>
      </c>
      <c r="FB99" s="8">
        <v>-10.8</v>
      </c>
      <c r="FC99" s="9">
        <v>-5.83</v>
      </c>
      <c r="FD99" s="9">
        <v>-2.83</v>
      </c>
      <c r="FE99" s="8">
        <v>-10.5</v>
      </c>
      <c r="FF99" s="8">
        <v>-20</v>
      </c>
      <c r="FG99" s="8">
        <v>-45</v>
      </c>
      <c r="FH99" s="8">
        <v>-53.9</v>
      </c>
      <c r="FI99" s="8">
        <v>-33.5</v>
      </c>
      <c r="FJ99" s="8">
        <v>14.6</v>
      </c>
      <c r="FK99" s="8">
        <v>13.1</v>
      </c>
      <c r="FL99" s="8">
        <v>14.9</v>
      </c>
      <c r="FM99" s="8">
        <v>-11.1</v>
      </c>
      <c r="FN99" s="8">
        <v>41.6</v>
      </c>
      <c r="FO99" s="3"/>
      <c r="FP99" s="3"/>
      <c r="FQ99" s="8">
        <v>59.9</v>
      </c>
      <c r="FR99" s="12" t="s">
        <v>768</v>
      </c>
    </row>
    <row r="100" spans="1:174" x14ac:dyDescent="0.15">
      <c r="A100" s="4" t="s">
        <v>769</v>
      </c>
      <c r="B100" s="4" t="s">
        <v>770</v>
      </c>
      <c r="C100" s="3" t="s">
        <v>206</v>
      </c>
      <c r="D100" s="3" t="s">
        <v>207</v>
      </c>
      <c r="E100" s="3" t="s">
        <v>208</v>
      </c>
      <c r="F100" s="8">
        <v>607.1</v>
      </c>
      <c r="G100" s="9">
        <v>42.07</v>
      </c>
      <c r="H100" s="10">
        <v>1.4E-2</v>
      </c>
      <c r="I100" s="10">
        <v>3.5999999999999997E-2</v>
      </c>
      <c r="J100" s="10">
        <v>7.8E-2</v>
      </c>
      <c r="K100" s="10">
        <v>0.80100000000000005</v>
      </c>
      <c r="L100" s="9">
        <v>1.68</v>
      </c>
      <c r="M100" s="9">
        <v>2.11</v>
      </c>
      <c r="N100" s="8">
        <v>157.69999999999999</v>
      </c>
      <c r="O100" s="9">
        <v>3.91</v>
      </c>
      <c r="P100" s="11"/>
      <c r="Q100" s="11"/>
      <c r="R100" s="11"/>
      <c r="S100" s="10">
        <v>-8.3000000000000004E-2</v>
      </c>
      <c r="T100" s="11"/>
      <c r="U100" s="11"/>
      <c r="V100" s="11"/>
      <c r="W100" s="10">
        <v>0.91100000000000003</v>
      </c>
      <c r="X100" s="11"/>
      <c r="Y100" s="11"/>
      <c r="Z100" s="11"/>
      <c r="AA100" s="9">
        <v>-7.75</v>
      </c>
      <c r="AB100" s="11"/>
      <c r="AC100" s="11"/>
      <c r="AD100" s="11"/>
      <c r="AE100" s="8">
        <v>-22.1</v>
      </c>
      <c r="AF100" s="11"/>
      <c r="AG100" s="11"/>
      <c r="AH100" s="11"/>
      <c r="AI100" s="10">
        <v>0.439</v>
      </c>
      <c r="AJ100" s="10">
        <v>7.9000000000000001E-2</v>
      </c>
      <c r="AK100" s="3" t="s">
        <v>209</v>
      </c>
      <c r="AL100" s="12" t="s">
        <v>771</v>
      </c>
      <c r="AM100" s="3" t="s">
        <v>211</v>
      </c>
      <c r="AN100" s="13">
        <v>1990</v>
      </c>
      <c r="AO100" s="8">
        <v>455.7</v>
      </c>
      <c r="AP100" s="9">
        <v>1.1499999999999999</v>
      </c>
      <c r="AQ100" s="8">
        <v>-36.299999999999997</v>
      </c>
      <c r="AR100" s="8">
        <v>-36.299999999999997</v>
      </c>
      <c r="AS100" s="8">
        <v>-35.700000000000003</v>
      </c>
      <c r="AT100" s="8">
        <v>42.8</v>
      </c>
      <c r="AU100" s="10">
        <v>0.17299999999999999</v>
      </c>
      <c r="AV100" s="8">
        <v>172.5</v>
      </c>
      <c r="AW100" s="14">
        <v>0</v>
      </c>
      <c r="AX100" s="8">
        <v>130.69999999999999</v>
      </c>
      <c r="AY100" s="10">
        <v>0.13100000000000001</v>
      </c>
      <c r="AZ100" s="11"/>
      <c r="BA100" s="8">
        <v>16.8</v>
      </c>
      <c r="BB100" s="11"/>
      <c r="BC100" s="8">
        <v>20.7</v>
      </c>
      <c r="BD100" s="8">
        <v>21.4</v>
      </c>
      <c r="BE100" s="8">
        <v>20.8</v>
      </c>
      <c r="BF100" s="8">
        <v>20.399999999999999</v>
      </c>
      <c r="BG100" s="8">
        <v>23.2</v>
      </c>
      <c r="BH100" s="8">
        <v>29.9</v>
      </c>
      <c r="BI100" s="11"/>
      <c r="BJ100" s="8">
        <v>-36.299999999999997</v>
      </c>
      <c r="BK100" s="10">
        <v>-8.2000000000000003E-2</v>
      </c>
      <c r="BL100" s="10">
        <v>0.373</v>
      </c>
      <c r="BM100" s="11"/>
      <c r="BN100" s="8">
        <v>-35.700000000000003</v>
      </c>
      <c r="BO100" s="11"/>
      <c r="BP100" s="11"/>
      <c r="BQ100" s="10">
        <v>-0.23200000000000001</v>
      </c>
      <c r="BR100" s="10">
        <v>-0.23200000000000001</v>
      </c>
      <c r="BS100" s="10">
        <v>-0.14499999999999999</v>
      </c>
      <c r="BT100" s="10">
        <v>-0.23200000000000001</v>
      </c>
      <c r="BU100" s="10">
        <v>-0.23200000000000001</v>
      </c>
      <c r="BV100" s="11"/>
      <c r="BW100" s="11"/>
      <c r="BX100" s="11"/>
      <c r="BY100" s="10">
        <v>0.26600000000000001</v>
      </c>
      <c r="BZ100" s="9">
        <v>1.36</v>
      </c>
      <c r="CA100" s="9">
        <v>1.19</v>
      </c>
      <c r="CB100" s="11"/>
      <c r="CC100" s="9">
        <v>1.03</v>
      </c>
      <c r="CD100" s="11"/>
      <c r="CE100" s="10">
        <v>1.6E-2</v>
      </c>
      <c r="CF100" s="11"/>
      <c r="CG100" s="11"/>
      <c r="CH100" s="11"/>
      <c r="CI100" s="11"/>
      <c r="CJ100" s="8">
        <v>-10.1</v>
      </c>
      <c r="CK100" s="11"/>
      <c r="CL100" s="11"/>
      <c r="CM100" s="11"/>
      <c r="CN100" s="10">
        <v>4.2000000000000003E-2</v>
      </c>
      <c r="CO100" s="10">
        <v>4.2000000000000003E-2</v>
      </c>
      <c r="CP100" s="10">
        <v>0.89500000000000002</v>
      </c>
      <c r="CQ100" s="8">
        <v>-34.1</v>
      </c>
      <c r="CR100" s="11"/>
      <c r="CS100" s="11"/>
      <c r="CT100" s="11"/>
      <c r="CU100" s="8">
        <v>98.4</v>
      </c>
      <c r="CV100" s="11"/>
      <c r="CW100" s="11"/>
      <c r="CX100" s="8">
        <v>-77.8</v>
      </c>
      <c r="CY100" s="11"/>
      <c r="CZ100" s="11"/>
      <c r="DA100" s="10">
        <v>-0.36399999999999999</v>
      </c>
      <c r="DB100" s="11"/>
      <c r="DC100" s="11"/>
      <c r="DD100" s="11"/>
      <c r="DE100" s="8">
        <v>42</v>
      </c>
      <c r="DF100" s="8">
        <v>130.69999999999999</v>
      </c>
      <c r="DG100" s="9">
        <v>3.85</v>
      </c>
      <c r="DH100" s="10">
        <v>0.93600000000000005</v>
      </c>
      <c r="DI100" s="3" t="s">
        <v>212</v>
      </c>
      <c r="DJ100" s="9">
        <v>1.1499999999999999</v>
      </c>
      <c r="DK100" s="8">
        <v>-36.299999999999997</v>
      </c>
      <c r="DL100" s="8">
        <v>-35.700000000000003</v>
      </c>
      <c r="DM100" s="8">
        <v>27.4</v>
      </c>
      <c r="DN100" s="11"/>
      <c r="DO100" s="9">
        <v>12.5</v>
      </c>
      <c r="DP100" s="4" t="s">
        <v>772</v>
      </c>
      <c r="DQ100" s="8">
        <v>299.2</v>
      </c>
      <c r="DR100" s="3" t="s">
        <v>372</v>
      </c>
      <c r="DS100" s="11"/>
      <c r="DT100" s="9">
        <v>4.49</v>
      </c>
      <c r="DU100" s="9">
        <v>1.69</v>
      </c>
      <c r="DV100" s="9">
        <v>-7.75</v>
      </c>
      <c r="DW100" s="14">
        <v>0</v>
      </c>
      <c r="DX100" s="11"/>
      <c r="DY100" s="8">
        <v>13</v>
      </c>
      <c r="DZ100" s="11"/>
      <c r="EA100" s="11"/>
      <c r="EB100" s="8">
        <v>59.8</v>
      </c>
      <c r="EC100" s="9">
        <v>8.23</v>
      </c>
      <c r="ED100" s="8">
        <v>99.6</v>
      </c>
      <c r="EE100" s="11"/>
      <c r="EF100" s="11"/>
      <c r="EG100" s="11"/>
      <c r="EH100" s="10">
        <v>0.56000000000000005</v>
      </c>
      <c r="EI100" s="8">
        <v>42</v>
      </c>
      <c r="EJ100" s="8">
        <v>153.4</v>
      </c>
      <c r="EK100" s="8">
        <v>67.099999999999994</v>
      </c>
      <c r="EL100" s="9">
        <v>1.4</v>
      </c>
      <c r="EM100" s="9">
        <v>5.73</v>
      </c>
      <c r="EN100" s="10">
        <v>0.46100000000000002</v>
      </c>
      <c r="EO100" s="10">
        <v>0.93600000000000005</v>
      </c>
      <c r="EP100" s="8">
        <v>17</v>
      </c>
      <c r="EQ100" s="9">
        <v>3.16</v>
      </c>
      <c r="ER100" s="11">
        <v>3</v>
      </c>
      <c r="ES100" s="9">
        <v>1.1499999999999999</v>
      </c>
      <c r="ET100" s="12" t="s">
        <v>622</v>
      </c>
      <c r="EU100" s="8">
        <v>-36.1</v>
      </c>
      <c r="EV100" s="8">
        <v>-37.700000000000003</v>
      </c>
      <c r="EW100" s="8">
        <v>-47.4</v>
      </c>
      <c r="EX100" s="8">
        <v>-62.8</v>
      </c>
      <c r="EY100" s="8">
        <v>-67</v>
      </c>
      <c r="EZ100" s="8">
        <v>-70.2</v>
      </c>
      <c r="FA100" s="8">
        <v>-76.2</v>
      </c>
      <c r="FB100" s="8">
        <v>-90.7</v>
      </c>
      <c r="FC100" s="8">
        <v>-69.099999999999994</v>
      </c>
      <c r="FD100" s="8">
        <v>-37.5</v>
      </c>
      <c r="FE100" s="8">
        <v>-79.599999999999994</v>
      </c>
      <c r="FF100" s="8">
        <v>-33.700000000000003</v>
      </c>
      <c r="FG100" s="8">
        <v>-31.4</v>
      </c>
      <c r="FH100" s="8">
        <v>-36.700000000000003</v>
      </c>
      <c r="FI100" s="8">
        <v>-62</v>
      </c>
      <c r="FJ100" s="8">
        <v>-70.2</v>
      </c>
      <c r="FK100" s="8">
        <v>-111.4</v>
      </c>
      <c r="FL100" s="8">
        <v>-96.9</v>
      </c>
      <c r="FM100" s="8">
        <v>-68.900000000000006</v>
      </c>
      <c r="FN100" s="8">
        <v>-38.4</v>
      </c>
      <c r="FO100" s="3"/>
      <c r="FP100" s="3"/>
      <c r="FQ100" s="9">
        <v>1.1499999999999999</v>
      </c>
      <c r="FR100" s="12" t="s">
        <v>773</v>
      </c>
    </row>
    <row r="101" spans="1:174" x14ac:dyDescent="0.15">
      <c r="A101" s="4" t="s">
        <v>774</v>
      </c>
      <c r="B101" s="4" t="s">
        <v>775</v>
      </c>
      <c r="C101" s="3" t="s">
        <v>206</v>
      </c>
      <c r="D101" s="3" t="s">
        <v>207</v>
      </c>
      <c r="E101" s="3" t="s">
        <v>208</v>
      </c>
      <c r="F101" s="8">
        <v>604.20000000000005</v>
      </c>
      <c r="G101" s="9">
        <v>30.07</v>
      </c>
      <c r="H101" s="10">
        <v>1.4E-2</v>
      </c>
      <c r="I101" s="10">
        <v>2.1000000000000001E-2</v>
      </c>
      <c r="J101" s="11"/>
      <c r="K101" s="10">
        <v>0.91600000000000004</v>
      </c>
      <c r="L101" s="9">
        <v>1.0900000000000001</v>
      </c>
      <c r="M101" s="11"/>
      <c r="N101" s="8">
        <v>15.2</v>
      </c>
      <c r="O101" s="10">
        <v>0.115</v>
      </c>
      <c r="P101" s="11"/>
      <c r="Q101" s="11"/>
      <c r="R101" s="11"/>
      <c r="S101" s="11"/>
      <c r="T101" s="11"/>
      <c r="U101" s="11"/>
      <c r="V101" s="11"/>
      <c r="W101" s="11"/>
      <c r="X101" s="11"/>
      <c r="Y101" s="11"/>
      <c r="Z101" s="11"/>
      <c r="AA101" s="11"/>
      <c r="AB101" s="11"/>
      <c r="AC101" s="11"/>
      <c r="AD101" s="11"/>
      <c r="AE101" s="11"/>
      <c r="AF101" s="11"/>
      <c r="AG101" s="11"/>
      <c r="AH101" s="11"/>
      <c r="AI101" s="9">
        <v>11.29</v>
      </c>
      <c r="AJ101" s="9">
        <v>10.96</v>
      </c>
      <c r="AK101" s="3" t="s">
        <v>209</v>
      </c>
      <c r="AL101" s="12" t="s">
        <v>776</v>
      </c>
      <c r="AM101" s="3" t="s">
        <v>211</v>
      </c>
      <c r="AN101" s="13">
        <v>2007</v>
      </c>
      <c r="AO101" s="8">
        <v>569.29999999999995</v>
      </c>
      <c r="AP101" s="8">
        <v>15.7</v>
      </c>
      <c r="AQ101" s="8">
        <v>-25.7</v>
      </c>
      <c r="AR101" s="8">
        <v>-25.8</v>
      </c>
      <c r="AS101" s="8">
        <v>-20.2</v>
      </c>
      <c r="AT101" s="8">
        <v>34.9</v>
      </c>
      <c r="AU101" s="10">
        <v>0.34200000000000003</v>
      </c>
      <c r="AV101" s="8">
        <v>50.1</v>
      </c>
      <c r="AW101" s="14">
        <v>0</v>
      </c>
      <c r="AX101" s="8">
        <v>27.9</v>
      </c>
      <c r="AY101" s="10">
        <v>0.05</v>
      </c>
      <c r="AZ101" s="11"/>
      <c r="BA101" s="8">
        <v>11.7</v>
      </c>
      <c r="BB101" s="11"/>
      <c r="BC101" s="8">
        <v>18.2</v>
      </c>
      <c r="BD101" s="8">
        <v>16.8</v>
      </c>
      <c r="BE101" s="8">
        <v>14.3</v>
      </c>
      <c r="BF101" s="8">
        <v>11.4</v>
      </c>
      <c r="BG101" s="8">
        <v>10.199999999999999</v>
      </c>
      <c r="BH101" s="9">
        <v>9.8000000000000007</v>
      </c>
      <c r="BI101" s="11"/>
      <c r="BJ101" s="8">
        <v>-25.8</v>
      </c>
      <c r="BK101" s="10">
        <v>-8.9999999999999993E-3</v>
      </c>
      <c r="BL101" s="10">
        <v>3.1E-2</v>
      </c>
      <c r="BM101" s="11"/>
      <c r="BN101" s="8">
        <v>-22.6</v>
      </c>
      <c r="BO101" s="9">
        <v>-2.35</v>
      </c>
      <c r="BP101" s="10">
        <v>0.53400000000000003</v>
      </c>
      <c r="BQ101" s="9">
        <v>-1.64</v>
      </c>
      <c r="BR101" s="9">
        <v>-1.64</v>
      </c>
      <c r="BS101" s="9">
        <v>-1.1100000000000001</v>
      </c>
      <c r="BT101" s="9">
        <v>-1.64</v>
      </c>
      <c r="BU101" s="9">
        <v>-1.64</v>
      </c>
      <c r="BV101" s="11"/>
      <c r="BW101" s="8">
        <v>12</v>
      </c>
      <c r="BX101" s="9">
        <v>1.24</v>
      </c>
      <c r="BY101" s="9">
        <v>1.31</v>
      </c>
      <c r="BZ101" s="11"/>
      <c r="CA101" s="11"/>
      <c r="CB101" s="11"/>
      <c r="CC101" s="9">
        <v>3.5</v>
      </c>
      <c r="CD101" s="11"/>
      <c r="CE101" s="11"/>
      <c r="CF101" s="11"/>
      <c r="CG101" s="11"/>
      <c r="CH101" s="11"/>
      <c r="CI101" s="11"/>
      <c r="CJ101" s="8">
        <v>-11.2</v>
      </c>
      <c r="CK101" s="11"/>
      <c r="CL101" s="11"/>
      <c r="CM101" s="11"/>
      <c r="CN101" s="11"/>
      <c r="CO101" s="11"/>
      <c r="CP101" s="10">
        <v>0.182</v>
      </c>
      <c r="CQ101" s="9">
        <v>2.93</v>
      </c>
      <c r="CR101" s="11"/>
      <c r="CS101" s="11"/>
      <c r="CT101" s="11"/>
      <c r="CU101" s="8">
        <v>46.2</v>
      </c>
      <c r="CV101" s="11"/>
      <c r="CW101" s="11"/>
      <c r="CX101" s="14">
        <v>0</v>
      </c>
      <c r="CY101" s="11"/>
      <c r="CZ101" s="11"/>
      <c r="DA101" s="9">
        <v>1.1599999999999999</v>
      </c>
      <c r="DB101" s="9">
        <v>-1.24</v>
      </c>
      <c r="DC101" s="9">
        <v>-5.36</v>
      </c>
      <c r="DD101" s="11"/>
      <c r="DE101" s="8">
        <v>30</v>
      </c>
      <c r="DF101" s="8">
        <v>27.9</v>
      </c>
      <c r="DG101" s="9">
        <v>39.68</v>
      </c>
      <c r="DH101" s="11"/>
      <c r="DI101" s="3" t="s">
        <v>212</v>
      </c>
      <c r="DJ101" s="8">
        <v>15.6</v>
      </c>
      <c r="DK101" s="8">
        <v>-22.2</v>
      </c>
      <c r="DL101" s="8">
        <v>-18</v>
      </c>
      <c r="DM101" s="11"/>
      <c r="DN101" s="11"/>
      <c r="DO101" s="9">
        <v>16.670000000000002</v>
      </c>
      <c r="DP101" s="4" t="s">
        <v>777</v>
      </c>
      <c r="DQ101" s="11"/>
      <c r="DR101" s="3" t="s">
        <v>258</v>
      </c>
      <c r="DS101" s="11"/>
      <c r="DT101" s="9">
        <v>48.87</v>
      </c>
      <c r="DU101" s="9">
        <v>9.16</v>
      </c>
      <c r="DV101" s="9">
        <v>4.13</v>
      </c>
      <c r="DW101" s="14">
        <v>0</v>
      </c>
      <c r="DX101" s="11"/>
      <c r="DY101" s="9">
        <v>9.9700000000000006</v>
      </c>
      <c r="DZ101" s="11"/>
      <c r="EA101" s="11"/>
      <c r="EB101" s="10">
        <v>0.77500000000000002</v>
      </c>
      <c r="EC101" s="9">
        <v>9.2899999999999991</v>
      </c>
      <c r="ED101" s="8">
        <v>51.5</v>
      </c>
      <c r="EE101" s="11"/>
      <c r="EF101" s="11"/>
      <c r="EG101" s="11"/>
      <c r="EH101" s="10">
        <v>0.45400000000000001</v>
      </c>
      <c r="EI101" s="8">
        <v>29</v>
      </c>
      <c r="EJ101" s="8">
        <v>49.7</v>
      </c>
      <c r="EK101" s="8">
        <v>16.899999999999999</v>
      </c>
      <c r="EL101" s="9">
        <v>2.35</v>
      </c>
      <c r="EM101" s="9">
        <v>4.87</v>
      </c>
      <c r="EN101" s="8">
        <v>10</v>
      </c>
      <c r="EO101" s="10">
        <v>0.27700000000000002</v>
      </c>
      <c r="EP101" s="9">
        <v>1.31</v>
      </c>
      <c r="EQ101" s="9">
        <v>8.16</v>
      </c>
      <c r="ER101" s="11">
        <v>3</v>
      </c>
      <c r="ES101" s="11"/>
      <c r="ET101" s="12"/>
      <c r="EU101" s="11"/>
      <c r="EV101" s="11"/>
      <c r="EW101" s="11"/>
      <c r="EX101" s="11"/>
      <c r="EY101" s="11"/>
      <c r="EZ101" s="11"/>
      <c r="FA101" s="11"/>
      <c r="FB101" s="11"/>
      <c r="FC101" s="11"/>
      <c r="FD101" s="9">
        <v>-8.64</v>
      </c>
      <c r="FE101" s="11"/>
      <c r="FF101" s="11"/>
      <c r="FG101" s="11"/>
      <c r="FH101" s="11"/>
      <c r="FI101" s="11"/>
      <c r="FJ101" s="11"/>
      <c r="FK101" s="11"/>
      <c r="FL101" s="11"/>
      <c r="FM101" s="11"/>
      <c r="FN101" s="9">
        <v>-6.82</v>
      </c>
      <c r="FO101" s="3"/>
      <c r="FP101" s="3"/>
      <c r="FQ101" s="8">
        <v>15.7</v>
      </c>
      <c r="FR101" s="12" t="s">
        <v>778</v>
      </c>
    </row>
    <row r="102" spans="1:174" x14ac:dyDescent="0.15">
      <c r="A102" s="4" t="s">
        <v>779</v>
      </c>
      <c r="B102" s="4" t="s">
        <v>780</v>
      </c>
      <c r="C102" s="3" t="s">
        <v>206</v>
      </c>
      <c r="D102" s="3" t="s">
        <v>207</v>
      </c>
      <c r="E102" s="3" t="s">
        <v>208</v>
      </c>
      <c r="F102" s="8">
        <v>600.29999999999995</v>
      </c>
      <c r="G102" s="9">
        <v>61.66</v>
      </c>
      <c r="H102" s="10">
        <v>3.1E-2</v>
      </c>
      <c r="I102" s="10">
        <v>7.0000000000000001E-3</v>
      </c>
      <c r="J102" s="10">
        <v>8.2000000000000003E-2</v>
      </c>
      <c r="K102" s="10">
        <v>0.78900000000000003</v>
      </c>
      <c r="L102" s="10">
        <v>0.68899999999999995</v>
      </c>
      <c r="M102" s="9">
        <v>2.39</v>
      </c>
      <c r="N102" s="8">
        <v>72.3</v>
      </c>
      <c r="O102" s="9">
        <v>1.1000000000000001</v>
      </c>
      <c r="P102" s="11"/>
      <c r="Q102" s="8">
        <v>-14.8</v>
      </c>
      <c r="R102" s="11"/>
      <c r="S102" s="9">
        <v>-1.01</v>
      </c>
      <c r="T102" s="11"/>
      <c r="U102" s="11"/>
      <c r="V102" s="11"/>
      <c r="W102" s="8">
        <v>44.8</v>
      </c>
      <c r="X102" s="11"/>
      <c r="Y102" s="11"/>
      <c r="Z102" s="11"/>
      <c r="AA102" s="8">
        <v>-28.8</v>
      </c>
      <c r="AB102" s="11"/>
      <c r="AC102" s="11"/>
      <c r="AD102" s="11"/>
      <c r="AE102" s="8">
        <v>-11.5</v>
      </c>
      <c r="AF102" s="11"/>
      <c r="AG102" s="11"/>
      <c r="AH102" s="9">
        <v>4.1100000000000003</v>
      </c>
      <c r="AI102" s="9">
        <v>1.82</v>
      </c>
      <c r="AJ102" s="10">
        <v>0.86099999999999999</v>
      </c>
      <c r="AK102" s="3" t="s">
        <v>209</v>
      </c>
      <c r="AL102" s="12" t="s">
        <v>781</v>
      </c>
      <c r="AM102" s="3" t="s">
        <v>211</v>
      </c>
      <c r="AN102" s="13">
        <v>1986</v>
      </c>
      <c r="AO102" s="8">
        <v>557.5</v>
      </c>
      <c r="AP102" s="8">
        <v>13.6</v>
      </c>
      <c r="AQ102" s="8">
        <v>-45.6</v>
      </c>
      <c r="AR102" s="8">
        <v>-45.8</v>
      </c>
      <c r="AS102" s="8">
        <v>-45.2</v>
      </c>
      <c r="AT102" s="8">
        <v>54.5</v>
      </c>
      <c r="AU102" s="10">
        <v>0.20699999999999999</v>
      </c>
      <c r="AV102" s="8">
        <v>136.9</v>
      </c>
      <c r="AW102" s="8">
        <v>30</v>
      </c>
      <c r="AX102" s="8">
        <v>75.599999999999994</v>
      </c>
      <c r="AY102" s="10">
        <v>0.106</v>
      </c>
      <c r="AZ102" s="11"/>
      <c r="BA102" s="9">
        <v>7.46</v>
      </c>
      <c r="BB102" s="11"/>
      <c r="BC102" s="8">
        <v>51.8</v>
      </c>
      <c r="BD102" s="8">
        <v>49.5</v>
      </c>
      <c r="BE102" s="8">
        <v>44.2</v>
      </c>
      <c r="BF102" s="8">
        <v>44.7</v>
      </c>
      <c r="BG102" s="8">
        <v>41.9</v>
      </c>
      <c r="BH102" s="8">
        <v>37.6</v>
      </c>
      <c r="BI102" s="11"/>
      <c r="BJ102" s="8">
        <v>-45.8</v>
      </c>
      <c r="BK102" s="9">
        <v>-5</v>
      </c>
      <c r="BL102" s="10">
        <v>9.2999999999999999E-2</v>
      </c>
      <c r="BM102" s="11"/>
      <c r="BN102" s="8">
        <v>-45.2</v>
      </c>
      <c r="BO102" s="11"/>
      <c r="BP102" s="11"/>
      <c r="BQ102" s="10">
        <v>-0.67700000000000005</v>
      </c>
      <c r="BR102" s="10">
        <v>-0.67700000000000005</v>
      </c>
      <c r="BS102" s="10">
        <v>-0.42299999999999999</v>
      </c>
      <c r="BT102" s="10">
        <v>-0.67700000000000005</v>
      </c>
      <c r="BU102" s="10">
        <v>-0.67700000000000005</v>
      </c>
      <c r="BV102" s="11"/>
      <c r="BW102" s="9">
        <v>9.49</v>
      </c>
      <c r="BX102" s="10">
        <v>0.68300000000000005</v>
      </c>
      <c r="BY102" s="10">
        <v>0.22600000000000001</v>
      </c>
      <c r="BZ102" s="8">
        <v>14.2</v>
      </c>
      <c r="CA102" s="8">
        <v>14</v>
      </c>
      <c r="CB102" s="11"/>
      <c r="CC102" s="9">
        <v>2.85</v>
      </c>
      <c r="CD102" s="11"/>
      <c r="CE102" s="11"/>
      <c r="CF102" s="11"/>
      <c r="CG102" s="11"/>
      <c r="CH102" s="11"/>
      <c r="CI102" s="11"/>
      <c r="CJ102" s="8">
        <v>-21.5</v>
      </c>
      <c r="CK102" s="10">
        <v>0.186</v>
      </c>
      <c r="CL102" s="10">
        <v>0.36599999999999999</v>
      </c>
      <c r="CM102" s="10">
        <v>0.35599999999999998</v>
      </c>
      <c r="CN102" s="10">
        <v>0.38400000000000001</v>
      </c>
      <c r="CO102" s="10">
        <v>0.38300000000000001</v>
      </c>
      <c r="CP102" s="10">
        <v>0.73899999999999999</v>
      </c>
      <c r="CQ102" s="10">
        <v>7.3999999999999996E-2</v>
      </c>
      <c r="CR102" s="11"/>
      <c r="CS102" s="11"/>
      <c r="CT102" s="11"/>
      <c r="CU102" s="8">
        <v>111.9</v>
      </c>
      <c r="CV102" s="11"/>
      <c r="CW102" s="11"/>
      <c r="CX102" s="8">
        <v>-39.9</v>
      </c>
      <c r="CY102" s="11"/>
      <c r="CZ102" s="11"/>
      <c r="DA102" s="9">
        <v>6.82</v>
      </c>
      <c r="DB102" s="10">
        <v>-0.68300000000000005</v>
      </c>
      <c r="DC102" s="9">
        <v>-7.38</v>
      </c>
      <c r="DD102" s="8">
        <v>17.5</v>
      </c>
      <c r="DE102" s="8">
        <v>50</v>
      </c>
      <c r="DF102" s="8">
        <v>75.599999999999994</v>
      </c>
      <c r="DG102" s="9">
        <v>8.3000000000000007</v>
      </c>
      <c r="DH102" s="10">
        <v>0.63300000000000001</v>
      </c>
      <c r="DI102" s="3" t="s">
        <v>212</v>
      </c>
      <c r="DJ102" s="8">
        <v>13.6</v>
      </c>
      <c r="DK102" s="8">
        <v>-45.6</v>
      </c>
      <c r="DL102" s="8">
        <v>-45.2</v>
      </c>
      <c r="DM102" s="8">
        <v>16.8</v>
      </c>
      <c r="DN102" s="8">
        <v>-67.5</v>
      </c>
      <c r="DO102" s="9">
        <v>12.5</v>
      </c>
      <c r="DP102" s="4" t="s">
        <v>782</v>
      </c>
      <c r="DQ102" s="8">
        <v>73.099999999999994</v>
      </c>
      <c r="DR102" s="3" t="s">
        <v>398</v>
      </c>
      <c r="DS102" s="11"/>
      <c r="DT102" s="9">
        <v>14.62</v>
      </c>
      <c r="DU102" s="9">
        <v>7.29</v>
      </c>
      <c r="DV102" s="8">
        <v>-38.299999999999997</v>
      </c>
      <c r="DW102" s="8">
        <v>30</v>
      </c>
      <c r="DX102" s="11"/>
      <c r="DY102" s="8">
        <v>21.2</v>
      </c>
      <c r="DZ102" s="11"/>
      <c r="EA102" s="11"/>
      <c r="EB102" s="9">
        <v>-1.1299999999999999</v>
      </c>
      <c r="EC102" s="9">
        <v>7.4</v>
      </c>
      <c r="ED102" s="8">
        <v>69.5</v>
      </c>
      <c r="EE102" s="11"/>
      <c r="EF102" s="8">
        <v>100</v>
      </c>
      <c r="EG102" s="11"/>
      <c r="EH102" s="9">
        <v>1.42</v>
      </c>
      <c r="EI102" s="8">
        <v>50</v>
      </c>
      <c r="EJ102" s="8">
        <v>89.3</v>
      </c>
      <c r="EK102" s="8">
        <v>42.1</v>
      </c>
      <c r="EL102" s="9">
        <v>4.17</v>
      </c>
      <c r="EM102" s="9">
        <v>9.61</v>
      </c>
      <c r="EN102" s="9">
        <v>1.47</v>
      </c>
      <c r="EO102" s="10">
        <v>0.63300000000000001</v>
      </c>
      <c r="EP102" s="9">
        <v>9.61</v>
      </c>
      <c r="EQ102" s="9">
        <v>6.21</v>
      </c>
      <c r="ER102" s="11">
        <v>3</v>
      </c>
      <c r="ES102" s="11"/>
      <c r="ET102" s="12"/>
      <c r="EU102" s="8">
        <v>-21.7</v>
      </c>
      <c r="EV102" s="8">
        <v>-27.2</v>
      </c>
      <c r="EW102" s="8">
        <v>-47</v>
      </c>
      <c r="EX102" s="8">
        <v>-32.299999999999997</v>
      </c>
      <c r="EY102" s="8">
        <v>-27.2</v>
      </c>
      <c r="EZ102" s="8">
        <v>-13.7</v>
      </c>
      <c r="FA102" s="8">
        <v>-33.299999999999997</v>
      </c>
      <c r="FB102" s="8">
        <v>-49.6</v>
      </c>
      <c r="FC102" s="8">
        <v>-32.1</v>
      </c>
      <c r="FD102" s="8">
        <v>-30.7</v>
      </c>
      <c r="FE102" s="8">
        <v>-21.1</v>
      </c>
      <c r="FF102" s="8">
        <v>-26.1</v>
      </c>
      <c r="FG102" s="8">
        <v>-43.6</v>
      </c>
      <c r="FH102" s="8">
        <v>-29.1</v>
      </c>
      <c r="FI102" s="8">
        <v>-24.7</v>
      </c>
      <c r="FJ102" s="8">
        <v>-13.5</v>
      </c>
      <c r="FK102" s="8">
        <v>-33.9</v>
      </c>
      <c r="FL102" s="8">
        <v>-56.9</v>
      </c>
      <c r="FM102" s="8">
        <v>-39.1</v>
      </c>
      <c r="FN102" s="8">
        <v>-30.1</v>
      </c>
      <c r="FO102" s="3"/>
      <c r="FP102" s="3"/>
      <c r="FQ102" s="8">
        <v>13.6</v>
      </c>
      <c r="FR102" s="12" t="s">
        <v>783</v>
      </c>
    </row>
    <row r="103" spans="1:174" x14ac:dyDescent="0.15">
      <c r="A103" s="4" t="s">
        <v>784</v>
      </c>
      <c r="B103" s="4" t="s">
        <v>785</v>
      </c>
      <c r="C103" s="3" t="s">
        <v>206</v>
      </c>
      <c r="D103" s="3" t="s">
        <v>207</v>
      </c>
      <c r="E103" s="3" t="s">
        <v>208</v>
      </c>
      <c r="F103" s="8">
        <v>592.4</v>
      </c>
      <c r="G103" s="9">
        <v>48.14</v>
      </c>
      <c r="H103" s="11"/>
      <c r="I103" s="11"/>
      <c r="J103" s="11"/>
      <c r="K103" s="11"/>
      <c r="L103" s="11"/>
      <c r="M103" s="11"/>
      <c r="N103" s="8">
        <v>26.4</v>
      </c>
      <c r="O103" s="10">
        <v>0.58199999999999996</v>
      </c>
      <c r="P103" s="11"/>
      <c r="Q103" s="11"/>
      <c r="R103" s="11"/>
      <c r="S103" s="9">
        <v>-1.26</v>
      </c>
      <c r="T103" s="11"/>
      <c r="U103" s="11"/>
      <c r="V103" s="11"/>
      <c r="W103" s="11"/>
      <c r="X103" s="11"/>
      <c r="Y103" s="11"/>
      <c r="Z103" s="11"/>
      <c r="AA103" s="11"/>
      <c r="AB103" s="11"/>
      <c r="AC103" s="11"/>
      <c r="AD103" s="11"/>
      <c r="AE103" s="11"/>
      <c r="AF103" s="11"/>
      <c r="AG103" s="11"/>
      <c r="AH103" s="11"/>
      <c r="AI103" s="9">
        <v>5.75</v>
      </c>
      <c r="AJ103" s="10">
        <v>0.26800000000000002</v>
      </c>
      <c r="AK103" s="3" t="s">
        <v>209</v>
      </c>
      <c r="AL103" s="12" t="s">
        <v>786</v>
      </c>
      <c r="AM103" s="3" t="s">
        <v>211</v>
      </c>
      <c r="AN103" s="13">
        <v>2004</v>
      </c>
      <c r="AO103" s="8">
        <v>400.8</v>
      </c>
      <c r="AP103" s="9">
        <v>1.78</v>
      </c>
      <c r="AQ103" s="8">
        <v>-14</v>
      </c>
      <c r="AR103" s="8">
        <v>-14.6</v>
      </c>
      <c r="AS103" s="8">
        <v>-84</v>
      </c>
      <c r="AT103" s="8">
        <v>191.6</v>
      </c>
      <c r="AU103" s="9">
        <v>2.4300000000000002</v>
      </c>
      <c r="AV103" s="8">
        <v>195.8</v>
      </c>
      <c r="AW103" s="14">
        <v>0</v>
      </c>
      <c r="AX103" s="8">
        <v>191.6</v>
      </c>
      <c r="AY103" s="10">
        <v>0.80400000000000005</v>
      </c>
      <c r="AZ103" s="11"/>
      <c r="BA103" s="9">
        <v>5.4</v>
      </c>
      <c r="BB103" s="11"/>
      <c r="BC103" s="8">
        <v>11</v>
      </c>
      <c r="BD103" s="9">
        <v>9.56</v>
      </c>
      <c r="BE103" s="9">
        <v>9.18</v>
      </c>
      <c r="BF103" s="9">
        <v>8.1199999999999992</v>
      </c>
      <c r="BG103" s="9">
        <v>7.05</v>
      </c>
      <c r="BH103" s="9">
        <v>5.8</v>
      </c>
      <c r="BI103" s="11"/>
      <c r="BJ103" s="8">
        <v>-14.6</v>
      </c>
      <c r="BK103" s="9">
        <v>-1.79</v>
      </c>
      <c r="BL103" s="10">
        <v>3.5000000000000003E-2</v>
      </c>
      <c r="BM103" s="11"/>
      <c r="BN103" s="8">
        <v>-84</v>
      </c>
      <c r="BO103" s="11"/>
      <c r="BP103" s="9">
        <v>1.43</v>
      </c>
      <c r="BQ103" s="8">
        <v>-34</v>
      </c>
      <c r="BR103" s="8">
        <v>-34</v>
      </c>
      <c r="BS103" s="8">
        <v>-10.199999999999999</v>
      </c>
      <c r="BT103" s="8">
        <v>-34</v>
      </c>
      <c r="BU103" s="8">
        <v>-34</v>
      </c>
      <c r="BV103" s="11"/>
      <c r="BW103" s="10">
        <v>0.29799999999999999</v>
      </c>
      <c r="BX103" s="11"/>
      <c r="BY103" s="11"/>
      <c r="BZ103" s="9">
        <v>3.84</v>
      </c>
      <c r="CA103" s="9">
        <v>1.41</v>
      </c>
      <c r="CB103" s="11"/>
      <c r="CC103" s="9">
        <v>1.21</v>
      </c>
      <c r="CD103" s="11"/>
      <c r="CE103" s="10">
        <v>0.43</v>
      </c>
      <c r="CF103" s="11"/>
      <c r="CG103" s="11"/>
      <c r="CH103" s="11"/>
      <c r="CI103" s="11"/>
      <c r="CJ103" s="9">
        <v>-8.25</v>
      </c>
      <c r="CK103" s="10">
        <v>9.2999999999999999E-2</v>
      </c>
      <c r="CL103" s="9">
        <v>1.1100000000000001</v>
      </c>
      <c r="CM103" s="9">
        <v>1.0900000000000001</v>
      </c>
      <c r="CN103" s="9">
        <v>1.07</v>
      </c>
      <c r="CO103" s="9">
        <v>1.05</v>
      </c>
      <c r="CP103" s="9">
        <v>1.03</v>
      </c>
      <c r="CQ103" s="9">
        <v>-1.21</v>
      </c>
      <c r="CR103" s="10">
        <v>-0.155</v>
      </c>
      <c r="CS103" s="11"/>
      <c r="CT103" s="9">
        <v>-5.0599999999999996</v>
      </c>
      <c r="CU103" s="8">
        <v>160.9</v>
      </c>
      <c r="CV103" s="9">
        <v>-1.19</v>
      </c>
      <c r="CW103" s="10">
        <v>0.38600000000000001</v>
      </c>
      <c r="CX103" s="11"/>
      <c r="CY103" s="11"/>
      <c r="CZ103" s="11"/>
      <c r="DA103" s="10">
        <v>0.65900000000000003</v>
      </c>
      <c r="DB103" s="11"/>
      <c r="DC103" s="10">
        <v>0.44800000000000001</v>
      </c>
      <c r="DD103" s="11"/>
      <c r="DE103" s="8">
        <v>35</v>
      </c>
      <c r="DF103" s="8">
        <v>191.6</v>
      </c>
      <c r="DG103" s="9">
        <v>22.46</v>
      </c>
      <c r="DH103" s="10">
        <v>0.3</v>
      </c>
      <c r="DI103" s="3" t="s">
        <v>212</v>
      </c>
      <c r="DJ103" s="9">
        <v>1.78</v>
      </c>
      <c r="DK103" s="8">
        <v>-14</v>
      </c>
      <c r="DL103" s="8">
        <v>-84</v>
      </c>
      <c r="DM103" s="9">
        <v>2</v>
      </c>
      <c r="DN103" s="11"/>
      <c r="DO103" s="9">
        <v>18.18</v>
      </c>
      <c r="DP103" s="4" t="s">
        <v>787</v>
      </c>
      <c r="DQ103" s="8">
        <v>29.8</v>
      </c>
      <c r="DR103" s="3" t="s">
        <v>258</v>
      </c>
      <c r="DS103" s="11"/>
      <c r="DT103" s="9">
        <v>33.630000000000003</v>
      </c>
      <c r="DU103" s="8">
        <v>18.2</v>
      </c>
      <c r="DV103" s="9">
        <v>-9.23</v>
      </c>
      <c r="DW103" s="10">
        <v>0.8</v>
      </c>
      <c r="DX103" s="11"/>
      <c r="DY103" s="8">
        <v>11.2</v>
      </c>
      <c r="DZ103" s="11"/>
      <c r="EA103" s="8">
        <v>39.9</v>
      </c>
      <c r="EB103" s="8">
        <v>-28.2</v>
      </c>
      <c r="EC103" s="9">
        <v>6.78</v>
      </c>
      <c r="ED103" s="8">
        <v>71.2</v>
      </c>
      <c r="EE103" s="11"/>
      <c r="EF103" s="11"/>
      <c r="EG103" s="11"/>
      <c r="EH103" s="9">
        <v>2.04</v>
      </c>
      <c r="EI103" s="8">
        <v>35</v>
      </c>
      <c r="EJ103" s="8">
        <v>193.2</v>
      </c>
      <c r="EK103" s="8">
        <v>12.2</v>
      </c>
      <c r="EL103" s="10">
        <v>0.55000000000000004</v>
      </c>
      <c r="EM103" s="10">
        <v>0.76200000000000001</v>
      </c>
      <c r="EN103" s="10">
        <v>0.49199999999999999</v>
      </c>
      <c r="EO103" s="10">
        <v>0.3</v>
      </c>
      <c r="EP103" s="9">
        <v>2.73</v>
      </c>
      <c r="EQ103" s="9">
        <v>5.09</v>
      </c>
      <c r="ER103" s="11"/>
      <c r="ES103" s="9">
        <v>1.78</v>
      </c>
      <c r="ET103" s="12" t="s">
        <v>460</v>
      </c>
      <c r="EU103" s="11"/>
      <c r="EV103" s="11"/>
      <c r="EW103" s="11"/>
      <c r="EX103" s="11"/>
      <c r="EY103" s="11"/>
      <c r="EZ103" s="11"/>
      <c r="FA103" s="11"/>
      <c r="FB103" s="11"/>
      <c r="FC103" s="9">
        <v>-6.27</v>
      </c>
      <c r="FD103" s="9">
        <v>-7.92</v>
      </c>
      <c r="FE103" s="11"/>
      <c r="FF103" s="11"/>
      <c r="FG103" s="11"/>
      <c r="FH103" s="11"/>
      <c r="FI103" s="11"/>
      <c r="FJ103" s="11"/>
      <c r="FK103" s="11"/>
      <c r="FL103" s="11"/>
      <c r="FM103" s="9">
        <v>-6.26</v>
      </c>
      <c r="FN103" s="9">
        <v>-7.97</v>
      </c>
      <c r="FO103" s="3"/>
      <c r="FP103" s="3"/>
      <c r="FQ103" s="9">
        <v>1.78</v>
      </c>
      <c r="FR103" s="12" t="s">
        <v>788</v>
      </c>
    </row>
    <row r="104" spans="1:174" x14ac:dyDescent="0.15">
      <c r="A104" s="4" t="s">
        <v>789</v>
      </c>
      <c r="B104" s="4" t="s">
        <v>790</v>
      </c>
      <c r="C104" s="3" t="s">
        <v>206</v>
      </c>
      <c r="D104" s="3" t="s">
        <v>207</v>
      </c>
      <c r="E104" s="3" t="s">
        <v>208</v>
      </c>
      <c r="F104" s="8">
        <v>591.79999999999995</v>
      </c>
      <c r="G104" s="9">
        <v>45.09</v>
      </c>
      <c r="H104" s="10">
        <v>7.6999999999999999E-2</v>
      </c>
      <c r="I104" s="10">
        <v>0.05</v>
      </c>
      <c r="J104" s="11"/>
      <c r="K104" s="9">
        <v>1.48</v>
      </c>
      <c r="L104" s="9">
        <v>1.21</v>
      </c>
      <c r="M104" s="11"/>
      <c r="N104" s="8">
        <v>38.9</v>
      </c>
      <c r="O104" s="10">
        <v>0.129</v>
      </c>
      <c r="P104" s="11"/>
      <c r="Q104" s="11"/>
      <c r="R104" s="11"/>
      <c r="S104" s="10">
        <v>-0.71099999999999997</v>
      </c>
      <c r="T104" s="11"/>
      <c r="U104" s="11"/>
      <c r="V104" s="11"/>
      <c r="W104" s="11"/>
      <c r="X104" s="11"/>
      <c r="Y104" s="11"/>
      <c r="Z104" s="11"/>
      <c r="AA104" s="11"/>
      <c r="AB104" s="11"/>
      <c r="AC104" s="11"/>
      <c r="AD104" s="11"/>
      <c r="AE104" s="8">
        <v>11.6</v>
      </c>
      <c r="AF104" s="11"/>
      <c r="AG104" s="11"/>
      <c r="AH104" s="10">
        <v>0.72599999999999998</v>
      </c>
      <c r="AI104" s="9">
        <v>9.86</v>
      </c>
      <c r="AJ104" s="10">
        <v>0.43</v>
      </c>
      <c r="AK104" s="3" t="s">
        <v>209</v>
      </c>
      <c r="AL104" s="12" t="s">
        <v>791</v>
      </c>
      <c r="AM104" s="3" t="s">
        <v>211</v>
      </c>
      <c r="AN104" s="13">
        <v>1997</v>
      </c>
      <c r="AO104" s="8">
        <v>537.1</v>
      </c>
      <c r="AP104" s="9">
        <v>9.52</v>
      </c>
      <c r="AQ104" s="8">
        <v>-15.1</v>
      </c>
      <c r="AR104" s="8">
        <v>-15.9</v>
      </c>
      <c r="AS104" s="8">
        <v>-16.399999999999999</v>
      </c>
      <c r="AT104" s="8">
        <v>54.6</v>
      </c>
      <c r="AU104" s="10">
        <v>0.89900000000000002</v>
      </c>
      <c r="AV104" s="8">
        <v>67.8</v>
      </c>
      <c r="AW104" s="14">
        <v>0</v>
      </c>
      <c r="AX104" s="8">
        <v>59.3</v>
      </c>
      <c r="AY104" s="10">
        <v>0.78</v>
      </c>
      <c r="AZ104" s="11"/>
      <c r="BA104" s="9">
        <v>6.95</v>
      </c>
      <c r="BB104" s="11"/>
      <c r="BC104" s="8">
        <v>18.5</v>
      </c>
      <c r="BD104" s="8">
        <v>17.600000000000001</v>
      </c>
      <c r="BE104" s="8">
        <v>16.8</v>
      </c>
      <c r="BF104" s="8">
        <v>16.7</v>
      </c>
      <c r="BG104" s="8">
        <v>17</v>
      </c>
      <c r="BH104" s="8">
        <v>16.8</v>
      </c>
      <c r="BI104" s="11"/>
      <c r="BJ104" s="8">
        <v>-15.9</v>
      </c>
      <c r="BK104" s="10">
        <v>-8.9999999999999993E-3</v>
      </c>
      <c r="BL104" s="10">
        <v>3.3000000000000002E-2</v>
      </c>
      <c r="BM104" s="11"/>
      <c r="BN104" s="8">
        <v>-16.399999999999999</v>
      </c>
      <c r="BO104" s="11"/>
      <c r="BP104" s="11"/>
      <c r="BQ104" s="10">
        <v>-0.52300000000000002</v>
      </c>
      <c r="BR104" s="10">
        <v>-0.52300000000000002</v>
      </c>
      <c r="BS104" s="10">
        <v>-0.317</v>
      </c>
      <c r="BT104" s="10">
        <v>-0.52300000000000002</v>
      </c>
      <c r="BU104" s="10">
        <v>-0.52300000000000002</v>
      </c>
      <c r="BV104" s="11"/>
      <c r="BW104" s="9">
        <v>2.97</v>
      </c>
      <c r="BX104" s="11"/>
      <c r="BY104" s="11"/>
      <c r="BZ104" s="9">
        <v>7.45</v>
      </c>
      <c r="CA104" s="9">
        <v>6.55</v>
      </c>
      <c r="CB104" s="11"/>
      <c r="CC104" s="9">
        <v>1.69</v>
      </c>
      <c r="CD104" s="11"/>
      <c r="CE104" s="11"/>
      <c r="CF104" s="11"/>
      <c r="CG104" s="11"/>
      <c r="CH104" s="11"/>
      <c r="CI104" s="11"/>
      <c r="CJ104" s="9">
        <v>-6.41</v>
      </c>
      <c r="CK104" s="10">
        <v>0.29899999999999999</v>
      </c>
      <c r="CL104" s="10">
        <v>0.58099999999999996</v>
      </c>
      <c r="CM104" s="10">
        <v>0.56399999999999995</v>
      </c>
      <c r="CN104" s="10">
        <v>0.54700000000000004</v>
      </c>
      <c r="CO104" s="10">
        <v>0.59799999999999998</v>
      </c>
      <c r="CP104" s="10">
        <v>0.39800000000000002</v>
      </c>
      <c r="CQ104" s="9">
        <v>4.26</v>
      </c>
      <c r="CR104" s="11"/>
      <c r="CS104" s="11"/>
      <c r="CT104" s="11"/>
      <c r="CU104" s="10">
        <v>0.316</v>
      </c>
      <c r="CV104" s="10">
        <v>-8.0000000000000002E-3</v>
      </c>
      <c r="CW104" s="11"/>
      <c r="CX104" s="9">
        <v>-1.51</v>
      </c>
      <c r="CY104" s="11"/>
      <c r="CZ104" s="11"/>
      <c r="DA104" s="10">
        <v>-0.94299999999999995</v>
      </c>
      <c r="DB104" s="11"/>
      <c r="DC104" s="9">
        <v>-2.91</v>
      </c>
      <c r="DD104" s="11"/>
      <c r="DE104" s="8">
        <v>38</v>
      </c>
      <c r="DF104" s="8">
        <v>59.3</v>
      </c>
      <c r="DG104" s="9">
        <v>15.2</v>
      </c>
      <c r="DH104" s="10">
        <v>0.59699999999999998</v>
      </c>
      <c r="DI104" s="3" t="s">
        <v>212</v>
      </c>
      <c r="DJ104" s="9">
        <v>9.52</v>
      </c>
      <c r="DK104" s="8">
        <v>-15.1</v>
      </c>
      <c r="DL104" s="8">
        <v>-16.399999999999999</v>
      </c>
      <c r="DM104" s="9">
        <v>7.44</v>
      </c>
      <c r="DN104" s="8">
        <v>-23.5</v>
      </c>
      <c r="DO104" s="9">
        <v>11.11</v>
      </c>
      <c r="DP104" s="4" t="s">
        <v>792</v>
      </c>
      <c r="DQ104" s="8">
        <v>-13.9</v>
      </c>
      <c r="DR104" s="3" t="s">
        <v>279</v>
      </c>
      <c r="DS104" s="11"/>
      <c r="DT104" s="9">
        <v>19.5</v>
      </c>
      <c r="DU104" s="9">
        <v>7.82</v>
      </c>
      <c r="DV104" s="9">
        <v>-9</v>
      </c>
      <c r="DW104" s="10">
        <v>0.01</v>
      </c>
      <c r="DX104" s="11"/>
      <c r="DY104" s="8">
        <v>78</v>
      </c>
      <c r="DZ104" s="11"/>
      <c r="EA104" s="11"/>
      <c r="EB104" s="8">
        <v>73.5</v>
      </c>
      <c r="EC104" s="9">
        <v>2.99</v>
      </c>
      <c r="ED104" s="8">
        <v>79.400000000000006</v>
      </c>
      <c r="EE104" s="11"/>
      <c r="EF104" s="11"/>
      <c r="EG104" s="11"/>
      <c r="EH104" s="10">
        <v>0.83199999999999996</v>
      </c>
      <c r="EI104" s="8">
        <v>38</v>
      </c>
      <c r="EJ104" s="8">
        <v>57.7</v>
      </c>
      <c r="EK104" s="8">
        <v>78.099999999999994</v>
      </c>
      <c r="EL104" s="9">
        <v>2.63</v>
      </c>
      <c r="EM104" s="9">
        <v>1.39</v>
      </c>
      <c r="EN104" s="9">
        <v>3.44</v>
      </c>
      <c r="EO104" s="10">
        <v>0.59699999999999998</v>
      </c>
      <c r="EP104" s="9">
        <v>2.83</v>
      </c>
      <c r="EQ104" s="9">
        <v>5.12</v>
      </c>
      <c r="ER104" s="11">
        <v>1</v>
      </c>
      <c r="ES104" s="9">
        <v>9.5</v>
      </c>
      <c r="ET104" s="12" t="s">
        <v>793</v>
      </c>
      <c r="EU104" s="11"/>
      <c r="EV104" s="11"/>
      <c r="EW104" s="11"/>
      <c r="EX104" s="11"/>
      <c r="EY104" s="11"/>
      <c r="EZ104" s="11"/>
      <c r="FA104" s="11"/>
      <c r="FB104" s="9">
        <v>-8.2200000000000006</v>
      </c>
      <c r="FC104" s="9">
        <v>-5.84</v>
      </c>
      <c r="FD104" s="9">
        <v>-7.92</v>
      </c>
      <c r="FE104" s="11"/>
      <c r="FF104" s="11"/>
      <c r="FG104" s="11"/>
      <c r="FH104" s="11"/>
      <c r="FI104" s="11"/>
      <c r="FJ104" s="11"/>
      <c r="FK104" s="11"/>
      <c r="FL104" s="8">
        <v>-11.2</v>
      </c>
      <c r="FM104" s="9">
        <v>-8.59</v>
      </c>
      <c r="FN104" s="8">
        <v>-60.3</v>
      </c>
      <c r="FO104" s="3"/>
      <c r="FP104" s="3"/>
      <c r="FQ104" s="9">
        <v>9.52</v>
      </c>
      <c r="FR104" s="12" t="s">
        <v>794</v>
      </c>
    </row>
    <row r="105" spans="1:174" x14ac:dyDescent="0.15">
      <c r="A105" s="4" t="s">
        <v>795</v>
      </c>
      <c r="B105" s="4" t="s">
        <v>796</v>
      </c>
      <c r="C105" s="3" t="s">
        <v>206</v>
      </c>
      <c r="D105" s="3" t="s">
        <v>207</v>
      </c>
      <c r="E105" s="3" t="s">
        <v>208</v>
      </c>
      <c r="F105" s="8">
        <v>585.6</v>
      </c>
      <c r="G105" s="9">
        <v>59.79</v>
      </c>
      <c r="H105" s="10">
        <v>7.0000000000000001E-3</v>
      </c>
      <c r="I105" s="10">
        <v>1E-3</v>
      </c>
      <c r="J105" s="14">
        <v>0</v>
      </c>
      <c r="K105" s="10">
        <v>0.318</v>
      </c>
      <c r="L105" s="10">
        <v>-0.193</v>
      </c>
      <c r="M105" s="10">
        <v>5.3999999999999999E-2</v>
      </c>
      <c r="N105" s="8">
        <v>18.7</v>
      </c>
      <c r="O105" s="10">
        <v>0.28999999999999998</v>
      </c>
      <c r="P105" s="8">
        <v>46.9</v>
      </c>
      <c r="Q105" s="8">
        <v>20.9</v>
      </c>
      <c r="R105" s="11"/>
      <c r="S105" s="9">
        <v>4.2699999999999996</v>
      </c>
      <c r="T105" s="11"/>
      <c r="U105" s="11"/>
      <c r="V105" s="11"/>
      <c r="W105" s="11"/>
      <c r="X105" s="11"/>
      <c r="Y105" s="11"/>
      <c r="Z105" s="11"/>
      <c r="AA105" s="11"/>
      <c r="AB105" s="11"/>
      <c r="AC105" s="11"/>
      <c r="AD105" s="11"/>
      <c r="AE105" s="11"/>
      <c r="AF105" s="11"/>
      <c r="AG105" s="11"/>
      <c r="AH105" s="9">
        <v>14.3</v>
      </c>
      <c r="AI105" s="9">
        <v>9.7899999999999991</v>
      </c>
      <c r="AJ105" s="9">
        <v>2.5499999999999998</v>
      </c>
      <c r="AK105" s="3" t="s">
        <v>209</v>
      </c>
      <c r="AL105" s="12" t="s">
        <v>797</v>
      </c>
      <c r="AM105" s="3" t="s">
        <v>211</v>
      </c>
      <c r="AN105" s="13">
        <v>1995</v>
      </c>
      <c r="AO105" s="8">
        <v>483.2</v>
      </c>
      <c r="AP105" s="8">
        <v>124.3</v>
      </c>
      <c r="AQ105" s="8">
        <v>95.1</v>
      </c>
      <c r="AR105" s="8">
        <v>94.7</v>
      </c>
      <c r="AS105" s="8">
        <v>81.8</v>
      </c>
      <c r="AT105" s="8">
        <v>34.1</v>
      </c>
      <c r="AU105" s="9">
        <v>1.92</v>
      </c>
      <c r="AV105" s="8">
        <v>215.4</v>
      </c>
      <c r="AW105" s="10">
        <v>0.183</v>
      </c>
      <c r="AX105" s="8">
        <v>195.1</v>
      </c>
      <c r="AY105" s="9">
        <v>1.26</v>
      </c>
      <c r="AZ105" s="11"/>
      <c r="BA105" s="8">
        <v>10.7</v>
      </c>
      <c r="BB105" s="11"/>
      <c r="BC105" s="8">
        <v>19</v>
      </c>
      <c r="BD105" s="8">
        <v>18.7</v>
      </c>
      <c r="BE105" s="8">
        <v>17.8</v>
      </c>
      <c r="BF105" s="8">
        <v>17.3</v>
      </c>
      <c r="BG105" s="8">
        <v>16.3</v>
      </c>
      <c r="BH105" s="8">
        <v>16.8</v>
      </c>
      <c r="BI105" s="11"/>
      <c r="BJ105" s="8">
        <v>94.7</v>
      </c>
      <c r="BK105" s="10">
        <v>-1.4999999999999999E-2</v>
      </c>
      <c r="BL105" s="10">
        <v>0.48499999999999999</v>
      </c>
      <c r="BM105" s="11"/>
      <c r="BN105" s="8">
        <v>95.1</v>
      </c>
      <c r="BO105" s="8">
        <v>13.3</v>
      </c>
      <c r="BP105" s="11"/>
      <c r="BQ105" s="9">
        <v>4.42</v>
      </c>
      <c r="BR105" s="9">
        <v>4.42</v>
      </c>
      <c r="BS105" s="9">
        <v>3.21</v>
      </c>
      <c r="BT105" s="9">
        <v>4.2</v>
      </c>
      <c r="BU105" s="9">
        <v>4.2</v>
      </c>
      <c r="BV105" s="8">
        <v>14</v>
      </c>
      <c r="BW105" s="8">
        <v>78.5</v>
      </c>
      <c r="BX105" s="11"/>
      <c r="BY105" s="9">
        <v>1.35</v>
      </c>
      <c r="BZ105" s="11"/>
      <c r="CA105" s="11"/>
      <c r="CB105" s="11"/>
      <c r="CC105" s="10">
        <v>0.56699999999999995</v>
      </c>
      <c r="CD105" s="11"/>
      <c r="CE105" s="11"/>
      <c r="CF105" s="10">
        <v>0.183</v>
      </c>
      <c r="CG105" s="11"/>
      <c r="CH105" s="9">
        <v>1.43</v>
      </c>
      <c r="CI105" s="11"/>
      <c r="CJ105" s="8">
        <v>2344.4</v>
      </c>
      <c r="CK105" s="11"/>
      <c r="CL105" s="11"/>
      <c r="CM105" s="9">
        <v>1.03</v>
      </c>
      <c r="CN105" s="10">
        <v>0.999</v>
      </c>
      <c r="CO105" s="10">
        <v>0.97199999999999998</v>
      </c>
      <c r="CP105" s="10">
        <v>0.94599999999999995</v>
      </c>
      <c r="CQ105" s="8">
        <v>61.3</v>
      </c>
      <c r="CR105" s="11"/>
      <c r="CS105" s="11"/>
      <c r="CT105" s="11"/>
      <c r="CU105" s="9">
        <v>1.06</v>
      </c>
      <c r="CV105" s="11"/>
      <c r="CW105" s="11"/>
      <c r="CX105" s="9">
        <v>7.43</v>
      </c>
      <c r="CY105" s="11"/>
      <c r="CZ105" s="11"/>
      <c r="DA105" s="10">
        <v>-0.249</v>
      </c>
      <c r="DB105" s="11"/>
      <c r="DC105" s="8">
        <v>-77.3</v>
      </c>
      <c r="DD105" s="9">
        <v>4.16</v>
      </c>
      <c r="DE105" s="11"/>
      <c r="DF105" s="8">
        <v>193.7</v>
      </c>
      <c r="DG105" s="9">
        <v>31.35</v>
      </c>
      <c r="DH105" s="11"/>
      <c r="DI105" s="3" t="s">
        <v>212</v>
      </c>
      <c r="DJ105" s="8">
        <v>47.7</v>
      </c>
      <c r="DK105" s="8">
        <v>19.3</v>
      </c>
      <c r="DL105" s="8">
        <v>34.4</v>
      </c>
      <c r="DM105" s="8">
        <v>155.5</v>
      </c>
      <c r="DN105" s="8">
        <v>145.1</v>
      </c>
      <c r="DO105" s="9">
        <v>12.5</v>
      </c>
      <c r="DP105" s="4" t="s">
        <v>798</v>
      </c>
      <c r="DQ105" s="8">
        <v>79.900000000000006</v>
      </c>
      <c r="DR105" s="3" t="s">
        <v>313</v>
      </c>
      <c r="DS105" s="8">
        <v>128.30000000000001</v>
      </c>
      <c r="DT105" s="9">
        <v>52.58</v>
      </c>
      <c r="DU105" s="8">
        <v>30.9</v>
      </c>
      <c r="DV105" s="8">
        <v>124.3</v>
      </c>
      <c r="DW105" s="14">
        <v>0</v>
      </c>
      <c r="DX105" s="11"/>
      <c r="DY105" s="9">
        <v>4.43</v>
      </c>
      <c r="DZ105" s="11"/>
      <c r="EA105" s="9">
        <v>1.64</v>
      </c>
      <c r="EB105" s="8">
        <v>105.6</v>
      </c>
      <c r="EC105" s="8">
        <v>10.7</v>
      </c>
      <c r="ED105" s="8">
        <v>48.5</v>
      </c>
      <c r="EE105" s="11"/>
      <c r="EF105" s="11"/>
      <c r="EG105" s="11"/>
      <c r="EH105" s="9">
        <v>4.87</v>
      </c>
      <c r="EI105" s="8">
        <v>52</v>
      </c>
      <c r="EJ105" s="8">
        <v>185.1</v>
      </c>
      <c r="EK105" s="8">
        <v>94.4</v>
      </c>
      <c r="EL105" s="10">
        <v>0.84</v>
      </c>
      <c r="EM105" s="9">
        <v>1.72</v>
      </c>
      <c r="EN105" s="10">
        <v>5.0000000000000001E-3</v>
      </c>
      <c r="EO105" s="10">
        <v>0.94799999999999995</v>
      </c>
      <c r="EP105" s="9">
        <v>1.39</v>
      </c>
      <c r="EQ105" s="9">
        <v>15.39</v>
      </c>
      <c r="ER105" s="11">
        <v>3</v>
      </c>
      <c r="ES105" s="8">
        <v>124.3</v>
      </c>
      <c r="ET105" s="12" t="s">
        <v>799</v>
      </c>
      <c r="EU105" s="11"/>
      <c r="EV105" s="11"/>
      <c r="EW105" s="11"/>
      <c r="EX105" s="11"/>
      <c r="EY105" s="11"/>
      <c r="EZ105" s="11"/>
      <c r="FA105" s="11"/>
      <c r="FB105" s="11"/>
      <c r="FC105" s="8">
        <v>46.4</v>
      </c>
      <c r="FD105" s="8">
        <v>-18.3</v>
      </c>
      <c r="FE105" s="11"/>
      <c r="FF105" s="11"/>
      <c r="FG105" s="11"/>
      <c r="FH105" s="11"/>
      <c r="FI105" s="11"/>
      <c r="FJ105" s="11"/>
      <c r="FK105" s="11"/>
      <c r="FL105" s="11"/>
      <c r="FM105" s="8">
        <v>46.5</v>
      </c>
      <c r="FN105" s="8">
        <v>-17.7</v>
      </c>
      <c r="FO105" s="3"/>
      <c r="FP105" s="3"/>
      <c r="FQ105" s="8">
        <v>124.3</v>
      </c>
      <c r="FR105" s="12" t="s">
        <v>800</v>
      </c>
    </row>
    <row r="106" spans="1:174" x14ac:dyDescent="0.15">
      <c r="A106" s="4" t="s">
        <v>801</v>
      </c>
      <c r="B106" s="4" t="s">
        <v>802</v>
      </c>
      <c r="C106" s="3" t="s">
        <v>206</v>
      </c>
      <c r="D106" s="3" t="s">
        <v>207</v>
      </c>
      <c r="E106" s="3" t="s">
        <v>208</v>
      </c>
      <c r="F106" s="8">
        <v>575.29999999999995</v>
      </c>
      <c r="G106" s="9">
        <v>60.43</v>
      </c>
      <c r="H106" s="10">
        <v>4.3999999999999997E-2</v>
      </c>
      <c r="I106" s="10">
        <v>4.0000000000000001E-3</v>
      </c>
      <c r="J106" s="11"/>
      <c r="K106" s="10">
        <v>0.95799999999999996</v>
      </c>
      <c r="L106" s="10">
        <v>0.43</v>
      </c>
      <c r="M106" s="11"/>
      <c r="N106" s="8">
        <v>25.5</v>
      </c>
      <c r="O106" s="10">
        <v>0.20799999999999999</v>
      </c>
      <c r="P106" s="11"/>
      <c r="Q106" s="11"/>
      <c r="R106" s="11"/>
      <c r="S106" s="9">
        <v>-2.3199999999999998</v>
      </c>
      <c r="T106" s="11"/>
      <c r="U106" s="11"/>
      <c r="V106" s="11"/>
      <c r="W106" s="11"/>
      <c r="X106" s="11"/>
      <c r="Y106" s="11"/>
      <c r="Z106" s="11"/>
      <c r="AA106" s="11"/>
      <c r="AB106" s="11"/>
      <c r="AC106" s="11"/>
      <c r="AD106" s="11"/>
      <c r="AE106" s="8">
        <v>-33.299999999999997</v>
      </c>
      <c r="AF106" s="11"/>
      <c r="AG106" s="11"/>
      <c r="AH106" s="9">
        <v>6.17</v>
      </c>
      <c r="AI106" s="9">
        <v>1.8</v>
      </c>
      <c r="AJ106" s="9">
        <v>1.4</v>
      </c>
      <c r="AK106" s="3" t="s">
        <v>209</v>
      </c>
      <c r="AL106" s="12" t="s">
        <v>803</v>
      </c>
      <c r="AM106" s="3" t="s">
        <v>211</v>
      </c>
      <c r="AN106" s="13">
        <v>2001</v>
      </c>
      <c r="AO106" s="8">
        <v>426.2</v>
      </c>
      <c r="AP106" s="8">
        <v>19.2</v>
      </c>
      <c r="AQ106" s="8">
        <v>-36</v>
      </c>
      <c r="AR106" s="8">
        <v>-37.6</v>
      </c>
      <c r="AS106" s="8">
        <v>-37.4</v>
      </c>
      <c r="AT106" s="8">
        <v>15.3</v>
      </c>
      <c r="AU106" s="9">
        <v>3.79</v>
      </c>
      <c r="AV106" s="8">
        <v>155.6</v>
      </c>
      <c r="AW106" s="14">
        <v>0</v>
      </c>
      <c r="AX106" s="8">
        <v>85.2</v>
      </c>
      <c r="AY106" s="9">
        <v>1.64</v>
      </c>
      <c r="AZ106" s="11"/>
      <c r="BA106" s="8">
        <v>13.6</v>
      </c>
      <c r="BB106" s="11"/>
      <c r="BC106" s="8">
        <v>43.2</v>
      </c>
      <c r="BD106" s="8">
        <v>38.700000000000003</v>
      </c>
      <c r="BE106" s="8">
        <v>37.1</v>
      </c>
      <c r="BF106" s="8">
        <v>33.799999999999997</v>
      </c>
      <c r="BG106" s="8">
        <v>32.799999999999997</v>
      </c>
      <c r="BH106" s="8">
        <v>32.200000000000003</v>
      </c>
      <c r="BI106" s="11"/>
      <c r="BJ106" s="8">
        <v>-37.6</v>
      </c>
      <c r="BK106" s="11"/>
      <c r="BL106" s="10">
        <v>0.21</v>
      </c>
      <c r="BM106" s="11"/>
      <c r="BN106" s="8">
        <v>-37.4</v>
      </c>
      <c r="BO106" s="11"/>
      <c r="BP106" s="11"/>
      <c r="BQ106" s="9">
        <v>-1.79</v>
      </c>
      <c r="BR106" s="9">
        <v>-1.79</v>
      </c>
      <c r="BS106" s="9">
        <v>-1.1200000000000001</v>
      </c>
      <c r="BT106" s="9">
        <v>-1.79</v>
      </c>
      <c r="BU106" s="9">
        <v>-1.79</v>
      </c>
      <c r="BV106" s="11"/>
      <c r="BW106" s="10">
        <v>0.41</v>
      </c>
      <c r="BX106" s="11"/>
      <c r="BY106" s="11"/>
      <c r="BZ106" s="8">
        <v>14.2</v>
      </c>
      <c r="CA106" s="8">
        <v>10.4</v>
      </c>
      <c r="CB106" s="11"/>
      <c r="CC106" s="9">
        <v>1.1000000000000001</v>
      </c>
      <c r="CD106" s="11"/>
      <c r="CE106" s="10">
        <v>0.63200000000000001</v>
      </c>
      <c r="CF106" s="11"/>
      <c r="CG106" s="11"/>
      <c r="CH106" s="11"/>
      <c r="CI106" s="11"/>
      <c r="CJ106" s="8">
        <v>39.4</v>
      </c>
      <c r="CK106" s="11"/>
      <c r="CL106" s="11"/>
      <c r="CM106" s="11"/>
      <c r="CN106" s="9">
        <v>3.46</v>
      </c>
      <c r="CO106" s="9">
        <v>3.36</v>
      </c>
      <c r="CP106" s="9">
        <v>3.11</v>
      </c>
      <c r="CQ106" s="9">
        <v>-5.72</v>
      </c>
      <c r="CR106" s="11"/>
      <c r="CS106" s="11"/>
      <c r="CT106" s="11"/>
      <c r="CU106" s="8">
        <v>61.2</v>
      </c>
      <c r="CV106" s="11"/>
      <c r="CW106" s="11"/>
      <c r="CX106" s="8">
        <v>-67.7</v>
      </c>
      <c r="CY106" s="11"/>
      <c r="CZ106" s="11"/>
      <c r="DA106" s="10">
        <v>0.70099999999999996</v>
      </c>
      <c r="DB106" s="11"/>
      <c r="DC106" s="10">
        <v>-0.114</v>
      </c>
      <c r="DD106" s="11"/>
      <c r="DE106" s="8">
        <v>124</v>
      </c>
      <c r="DF106" s="8">
        <v>85.2</v>
      </c>
      <c r="DG106" s="9">
        <v>22.53</v>
      </c>
      <c r="DH106" s="9">
        <v>1.9</v>
      </c>
      <c r="DI106" s="3" t="s">
        <v>212</v>
      </c>
      <c r="DJ106" s="8">
        <v>19.2</v>
      </c>
      <c r="DK106" s="8">
        <v>-36</v>
      </c>
      <c r="DL106" s="8">
        <v>-37.4</v>
      </c>
      <c r="DM106" s="8">
        <v>17.3</v>
      </c>
      <c r="DN106" s="8">
        <v>-48</v>
      </c>
      <c r="DO106" s="9">
        <v>20</v>
      </c>
      <c r="DP106" s="4" t="s">
        <v>804</v>
      </c>
      <c r="DQ106" s="8">
        <v>55.3</v>
      </c>
      <c r="DR106" s="3" t="s">
        <v>313</v>
      </c>
      <c r="DS106" s="11"/>
      <c r="DT106" s="9">
        <v>28.47</v>
      </c>
      <c r="DU106" s="8">
        <v>10.5</v>
      </c>
      <c r="DV106" s="8">
        <v>-23.9</v>
      </c>
      <c r="DW106" s="14">
        <v>0</v>
      </c>
      <c r="DX106" s="11"/>
      <c r="DY106" s="9">
        <v>8.16</v>
      </c>
      <c r="DZ106" s="11"/>
      <c r="EA106" s="11"/>
      <c r="EB106" s="8">
        <v>58</v>
      </c>
      <c r="EC106" s="9">
        <v>4.07</v>
      </c>
      <c r="ED106" s="8">
        <v>85.3</v>
      </c>
      <c r="EE106" s="11"/>
      <c r="EF106" s="11"/>
      <c r="EG106" s="11"/>
      <c r="EH106" s="8">
        <v>11.3</v>
      </c>
      <c r="EI106" s="8">
        <v>124</v>
      </c>
      <c r="EJ106" s="8">
        <v>151.30000000000001</v>
      </c>
      <c r="EK106" s="8">
        <v>77.7</v>
      </c>
      <c r="EL106" s="10">
        <v>0.34799999999999998</v>
      </c>
      <c r="EM106" s="9">
        <v>5.01</v>
      </c>
      <c r="EN106" s="9">
        <v>8.4600000000000009</v>
      </c>
      <c r="EO106" s="9">
        <v>1.9</v>
      </c>
      <c r="EP106" s="9">
        <v>2.69</v>
      </c>
      <c r="EQ106" s="9">
        <v>7.85</v>
      </c>
      <c r="ER106" s="11">
        <v>3</v>
      </c>
      <c r="ES106" s="8">
        <v>19.2</v>
      </c>
      <c r="ET106" s="12" t="s">
        <v>805</v>
      </c>
      <c r="EU106" s="11"/>
      <c r="EV106" s="11"/>
      <c r="EW106" s="11"/>
      <c r="EX106" s="11"/>
      <c r="EY106" s="11"/>
      <c r="EZ106" s="11"/>
      <c r="FA106" s="8">
        <v>-14</v>
      </c>
      <c r="FB106" s="8">
        <v>19.7</v>
      </c>
      <c r="FC106" s="8">
        <v>-27.8</v>
      </c>
      <c r="FD106" s="8">
        <v>-29.4</v>
      </c>
      <c r="FE106" s="11"/>
      <c r="FF106" s="11"/>
      <c r="FG106" s="11"/>
      <c r="FH106" s="11"/>
      <c r="FI106" s="11"/>
      <c r="FJ106" s="11"/>
      <c r="FK106" s="8">
        <v>-13.5</v>
      </c>
      <c r="FL106" s="8">
        <v>19.7</v>
      </c>
      <c r="FM106" s="8">
        <v>-27.6</v>
      </c>
      <c r="FN106" s="8">
        <v>-28.9</v>
      </c>
      <c r="FO106" s="3"/>
      <c r="FP106" s="3"/>
      <c r="FQ106" s="8">
        <v>19.2</v>
      </c>
      <c r="FR106" s="12" t="s">
        <v>806</v>
      </c>
    </row>
    <row r="107" spans="1:174" x14ac:dyDescent="0.15">
      <c r="A107" s="4" t="s">
        <v>807</v>
      </c>
      <c r="B107" s="4" t="s">
        <v>808</v>
      </c>
      <c r="C107" s="3" t="s">
        <v>206</v>
      </c>
      <c r="D107" s="3" t="s">
        <v>207</v>
      </c>
      <c r="E107" s="3" t="s">
        <v>208</v>
      </c>
      <c r="F107" s="8">
        <v>564</v>
      </c>
      <c r="G107" s="9">
        <v>40.659999999999997</v>
      </c>
      <c r="H107" s="14">
        <v>0</v>
      </c>
      <c r="I107" s="14">
        <v>0</v>
      </c>
      <c r="J107" s="11"/>
      <c r="K107" s="10">
        <v>-1.9E-2</v>
      </c>
      <c r="L107" s="10">
        <v>-1.9E-2</v>
      </c>
      <c r="M107" s="11"/>
      <c r="N107" s="8">
        <v>29.3</v>
      </c>
      <c r="O107" s="10">
        <v>0.115</v>
      </c>
      <c r="P107" s="11"/>
      <c r="Q107" s="8">
        <v>-59</v>
      </c>
      <c r="R107" s="11"/>
      <c r="S107" s="9">
        <v>-2.52</v>
      </c>
      <c r="T107" s="11"/>
      <c r="U107" s="11"/>
      <c r="V107" s="11"/>
      <c r="W107" s="11"/>
      <c r="X107" s="11"/>
      <c r="Y107" s="11"/>
      <c r="Z107" s="11"/>
      <c r="AA107" s="11"/>
      <c r="AB107" s="11"/>
      <c r="AC107" s="11"/>
      <c r="AD107" s="11"/>
      <c r="AE107" s="11"/>
      <c r="AF107" s="11"/>
      <c r="AG107" s="11"/>
      <c r="AH107" s="10">
        <v>6.6000000000000003E-2</v>
      </c>
      <c r="AI107" s="10">
        <v>0.11700000000000001</v>
      </c>
      <c r="AJ107" s="10">
        <v>7.2999999999999995E-2</v>
      </c>
      <c r="AK107" s="3" t="s">
        <v>209</v>
      </c>
      <c r="AL107" s="12" t="s">
        <v>809</v>
      </c>
      <c r="AM107" s="3" t="s">
        <v>211</v>
      </c>
      <c r="AN107" s="13">
        <v>2008</v>
      </c>
      <c r="AO107" s="8">
        <v>393.5</v>
      </c>
      <c r="AP107" s="14">
        <v>0</v>
      </c>
      <c r="AQ107" s="8">
        <v>-46</v>
      </c>
      <c r="AR107" s="8">
        <v>-46.1</v>
      </c>
      <c r="AS107" s="8">
        <v>-57.5</v>
      </c>
      <c r="AT107" s="8">
        <v>170.6</v>
      </c>
      <c r="AU107" s="10">
        <v>0.71399999999999997</v>
      </c>
      <c r="AV107" s="8">
        <v>174.3</v>
      </c>
      <c r="AW107" s="14">
        <v>0</v>
      </c>
      <c r="AX107" s="8">
        <v>167.4</v>
      </c>
      <c r="AY107" s="10">
        <v>0.82699999999999996</v>
      </c>
      <c r="AZ107" s="11"/>
      <c r="BA107" s="8">
        <v>13.5</v>
      </c>
      <c r="BB107" s="11"/>
      <c r="BC107" s="8">
        <v>32.6</v>
      </c>
      <c r="BD107" s="8">
        <v>24.5</v>
      </c>
      <c r="BE107" s="8">
        <v>18.5</v>
      </c>
      <c r="BF107" s="8">
        <v>16.2</v>
      </c>
      <c r="BG107" s="8">
        <v>14.9</v>
      </c>
      <c r="BH107" s="8">
        <v>14.4</v>
      </c>
      <c r="BI107" s="11"/>
      <c r="BJ107" s="8">
        <v>-46.1</v>
      </c>
      <c r="BK107" s="11"/>
      <c r="BL107" s="10">
        <v>0.13200000000000001</v>
      </c>
      <c r="BM107" s="11"/>
      <c r="BN107" s="8">
        <v>-57.5</v>
      </c>
      <c r="BO107" s="11"/>
      <c r="BP107" s="8">
        <v>25.6</v>
      </c>
      <c r="BQ107" s="9">
        <v>-4.3899999999999997</v>
      </c>
      <c r="BR107" s="9">
        <v>-4.3899999999999997</v>
      </c>
      <c r="BS107" s="9">
        <v>-1.9</v>
      </c>
      <c r="BT107" s="9">
        <v>-4.3899999999999997</v>
      </c>
      <c r="BU107" s="9">
        <v>-4.3899999999999997</v>
      </c>
      <c r="BV107" s="11"/>
      <c r="BW107" s="11"/>
      <c r="BX107" s="11"/>
      <c r="BY107" s="10">
        <v>0.182</v>
      </c>
      <c r="BZ107" s="10">
        <v>0.83799999999999997</v>
      </c>
      <c r="CA107" s="10">
        <v>0.124</v>
      </c>
      <c r="CB107" s="11"/>
      <c r="CC107" s="9">
        <v>1.26</v>
      </c>
      <c r="CD107" s="11"/>
      <c r="CE107" s="11"/>
      <c r="CF107" s="11"/>
      <c r="CG107" s="11"/>
      <c r="CH107" s="11"/>
      <c r="CI107" s="11"/>
      <c r="CJ107" s="11"/>
      <c r="CK107" s="11"/>
      <c r="CL107" s="11"/>
      <c r="CM107" s="11"/>
      <c r="CN107" s="10">
        <v>0.52900000000000003</v>
      </c>
      <c r="CO107" s="10">
        <v>0.78100000000000003</v>
      </c>
      <c r="CP107" s="10">
        <v>0.76500000000000001</v>
      </c>
      <c r="CQ107" s="9">
        <v>-1.52</v>
      </c>
      <c r="CR107" s="11"/>
      <c r="CS107" s="11"/>
      <c r="CT107" s="11"/>
      <c r="CU107" s="8">
        <v>132.30000000000001</v>
      </c>
      <c r="CV107" s="11"/>
      <c r="CW107" s="11"/>
      <c r="CX107" s="10">
        <v>5.5E-2</v>
      </c>
      <c r="CY107" s="11"/>
      <c r="CZ107" s="11"/>
      <c r="DA107" s="10">
        <v>0.94399999999999995</v>
      </c>
      <c r="DB107" s="11"/>
      <c r="DC107" s="11"/>
      <c r="DD107" s="11"/>
      <c r="DE107" s="8">
        <v>33</v>
      </c>
      <c r="DF107" s="8">
        <v>167.4</v>
      </c>
      <c r="DG107" s="9">
        <v>19.28</v>
      </c>
      <c r="DH107" s="10">
        <v>0.52</v>
      </c>
      <c r="DI107" s="3" t="s">
        <v>212</v>
      </c>
      <c r="DJ107" s="11"/>
      <c r="DK107" s="8">
        <v>-46</v>
      </c>
      <c r="DL107" s="8">
        <v>-57.5</v>
      </c>
      <c r="DM107" s="14">
        <v>0</v>
      </c>
      <c r="DN107" s="8">
        <v>-58.5</v>
      </c>
      <c r="DO107" s="9">
        <v>9.09</v>
      </c>
      <c r="DP107" s="4" t="s">
        <v>810</v>
      </c>
      <c r="DQ107" s="11"/>
      <c r="DR107" s="3" t="s">
        <v>245</v>
      </c>
      <c r="DS107" s="11"/>
      <c r="DT107" s="9">
        <v>36.86</v>
      </c>
      <c r="DU107" s="8">
        <v>16.2</v>
      </c>
      <c r="DV107" s="11"/>
      <c r="DW107" s="14">
        <v>0</v>
      </c>
      <c r="DX107" s="11"/>
      <c r="DY107" s="8">
        <v>13.3</v>
      </c>
      <c r="DZ107" s="11"/>
      <c r="EA107" s="8">
        <v>58</v>
      </c>
      <c r="EB107" s="8">
        <v>-47.3</v>
      </c>
      <c r="EC107" s="9">
        <v>2.98</v>
      </c>
      <c r="ED107" s="8">
        <v>60.3</v>
      </c>
      <c r="EE107" s="11"/>
      <c r="EF107" s="11"/>
      <c r="EG107" s="11"/>
      <c r="EH107" s="10">
        <v>7.6999999999999999E-2</v>
      </c>
      <c r="EI107" s="8">
        <v>33</v>
      </c>
      <c r="EJ107" s="8">
        <v>173</v>
      </c>
      <c r="EK107" s="8">
        <v>14.3</v>
      </c>
      <c r="EL107" s="10">
        <v>0.315</v>
      </c>
      <c r="EM107" s="9">
        <v>3.67</v>
      </c>
      <c r="EN107" s="11"/>
      <c r="EO107" s="10">
        <v>0.52</v>
      </c>
      <c r="EP107" s="9">
        <v>2.72</v>
      </c>
      <c r="EQ107" s="9">
        <v>10.33</v>
      </c>
      <c r="ER107" s="11"/>
      <c r="ES107" s="11"/>
      <c r="ET107" s="12"/>
      <c r="EU107" s="11"/>
      <c r="EV107" s="11"/>
      <c r="EW107" s="11"/>
      <c r="EX107" s="11"/>
      <c r="EY107" s="11"/>
      <c r="EZ107" s="11"/>
      <c r="FA107" s="11"/>
      <c r="FB107" s="9">
        <v>-8.16</v>
      </c>
      <c r="FC107" s="8">
        <v>-12.9</v>
      </c>
      <c r="FD107" s="8">
        <v>-19.3</v>
      </c>
      <c r="FE107" s="11"/>
      <c r="FF107" s="11"/>
      <c r="FG107" s="11"/>
      <c r="FH107" s="11"/>
      <c r="FI107" s="11"/>
      <c r="FJ107" s="11"/>
      <c r="FK107" s="11"/>
      <c r="FL107" s="9">
        <v>-7.17</v>
      </c>
      <c r="FM107" s="8">
        <v>-13.2</v>
      </c>
      <c r="FN107" s="8">
        <v>-18.5</v>
      </c>
      <c r="FO107" s="3"/>
      <c r="FP107" s="3"/>
      <c r="FQ107" s="11"/>
      <c r="FR107" s="12"/>
    </row>
    <row r="108" spans="1:174" x14ac:dyDescent="0.15">
      <c r="A108" s="4" t="s">
        <v>811</v>
      </c>
      <c r="B108" s="4" t="s">
        <v>812</v>
      </c>
      <c r="C108" s="3" t="s">
        <v>206</v>
      </c>
      <c r="D108" s="3" t="s">
        <v>207</v>
      </c>
      <c r="E108" s="3" t="s">
        <v>208</v>
      </c>
      <c r="F108" s="8">
        <v>560.6</v>
      </c>
      <c r="G108" s="9">
        <v>51.28</v>
      </c>
      <c r="H108" s="10">
        <v>8.0000000000000002E-3</v>
      </c>
      <c r="I108" s="10">
        <v>6.0000000000000001E-3</v>
      </c>
      <c r="J108" s="10">
        <v>8.9999999999999993E-3</v>
      </c>
      <c r="K108" s="10">
        <v>0.64800000000000002</v>
      </c>
      <c r="L108" s="10">
        <v>0.63600000000000001</v>
      </c>
      <c r="M108" s="10">
        <v>0.74</v>
      </c>
      <c r="N108" s="8">
        <v>41.3</v>
      </c>
      <c r="O108" s="9">
        <v>1.35</v>
      </c>
      <c r="P108" s="11"/>
      <c r="Q108" s="9">
        <v>-1.44</v>
      </c>
      <c r="R108" s="11"/>
      <c r="S108" s="9">
        <v>-4.03</v>
      </c>
      <c r="T108" s="11"/>
      <c r="U108" s="11"/>
      <c r="V108" s="11"/>
      <c r="W108" s="8">
        <v>36.6</v>
      </c>
      <c r="X108" s="11"/>
      <c r="Y108" s="11"/>
      <c r="Z108" s="11"/>
      <c r="AA108" s="8">
        <v>-11.1</v>
      </c>
      <c r="AB108" s="11"/>
      <c r="AC108" s="11"/>
      <c r="AD108" s="11"/>
      <c r="AE108" s="8">
        <v>-40.799999999999997</v>
      </c>
      <c r="AF108" s="11"/>
      <c r="AG108" s="11"/>
      <c r="AH108" s="11"/>
      <c r="AI108" s="9">
        <v>8.4</v>
      </c>
      <c r="AJ108" s="10">
        <v>7.1999999999999995E-2</v>
      </c>
      <c r="AK108" s="3" t="s">
        <v>209</v>
      </c>
      <c r="AL108" s="12" t="s">
        <v>813</v>
      </c>
      <c r="AM108" s="3" t="s">
        <v>211</v>
      </c>
      <c r="AN108" s="13">
        <v>1980</v>
      </c>
      <c r="AO108" s="8">
        <v>356.6</v>
      </c>
      <c r="AP108" s="9">
        <v>9.76</v>
      </c>
      <c r="AQ108" s="8">
        <v>-130</v>
      </c>
      <c r="AR108" s="8">
        <v>-133.69999999999999</v>
      </c>
      <c r="AS108" s="8">
        <v>-135.80000000000001</v>
      </c>
      <c r="AT108" s="8">
        <v>73.599999999999994</v>
      </c>
      <c r="AU108" s="8">
        <v>38.5</v>
      </c>
      <c r="AV108" s="8">
        <v>295</v>
      </c>
      <c r="AW108" s="9">
        <v>6.33</v>
      </c>
      <c r="AX108" s="8">
        <v>247.7</v>
      </c>
      <c r="AY108" s="8">
        <v>25.4</v>
      </c>
      <c r="AZ108" s="11"/>
      <c r="BA108" s="8">
        <v>49.3</v>
      </c>
      <c r="BB108" s="11"/>
      <c r="BC108" s="8">
        <v>94.2</v>
      </c>
      <c r="BD108" s="8">
        <v>88.5</v>
      </c>
      <c r="BE108" s="8">
        <v>87.7</v>
      </c>
      <c r="BF108" s="8">
        <v>80.099999999999994</v>
      </c>
      <c r="BG108" s="8">
        <v>72.900000000000006</v>
      </c>
      <c r="BH108" s="8">
        <v>60.7</v>
      </c>
      <c r="BI108" s="11"/>
      <c r="BJ108" s="8">
        <v>-133.69999999999999</v>
      </c>
      <c r="BK108" s="11"/>
      <c r="BL108" s="10">
        <v>0.77900000000000003</v>
      </c>
      <c r="BM108" s="11"/>
      <c r="BN108" s="8">
        <v>-135.80000000000001</v>
      </c>
      <c r="BO108" s="11"/>
      <c r="BP108" s="11"/>
      <c r="BQ108" s="9">
        <v>-3.39</v>
      </c>
      <c r="BR108" s="9">
        <v>-3.39</v>
      </c>
      <c r="BS108" s="9">
        <v>-2.12</v>
      </c>
      <c r="BT108" s="9">
        <v>-3.39</v>
      </c>
      <c r="BU108" s="9">
        <v>-3.39</v>
      </c>
      <c r="BV108" s="11"/>
      <c r="BW108" s="9">
        <v>2.42</v>
      </c>
      <c r="BX108" s="11"/>
      <c r="BY108" s="8">
        <v>32.200000000000003</v>
      </c>
      <c r="BZ108" s="8">
        <v>58.4</v>
      </c>
      <c r="CA108" s="8">
        <v>19.899999999999999</v>
      </c>
      <c r="CB108" s="11"/>
      <c r="CC108" s="8">
        <v>12.4</v>
      </c>
      <c r="CD108" s="11"/>
      <c r="CE108" s="9">
        <v>1.19</v>
      </c>
      <c r="CF108" s="9">
        <v>3.74</v>
      </c>
      <c r="CG108" s="11"/>
      <c r="CH108" s="11"/>
      <c r="CI108" s="11"/>
      <c r="CJ108" s="8">
        <v>-31.4</v>
      </c>
      <c r="CK108" s="9">
        <v>5.63</v>
      </c>
      <c r="CL108" s="9">
        <v>4.97</v>
      </c>
      <c r="CM108" s="9">
        <v>4.8499999999999996</v>
      </c>
      <c r="CN108" s="9">
        <v>4.7300000000000004</v>
      </c>
      <c r="CO108" s="9">
        <v>4.6100000000000003</v>
      </c>
      <c r="CP108" s="9">
        <v>4.38</v>
      </c>
      <c r="CQ108" s="8">
        <v>25.2</v>
      </c>
      <c r="CR108" s="11"/>
      <c r="CS108" s="11"/>
      <c r="CT108" s="11"/>
      <c r="CU108" s="8">
        <v>116</v>
      </c>
      <c r="CV108" s="10">
        <v>-9.4E-2</v>
      </c>
      <c r="CW108" s="11"/>
      <c r="CX108" s="8">
        <v>-133.6</v>
      </c>
      <c r="CY108" s="11"/>
      <c r="CZ108" s="11"/>
      <c r="DA108" s="8">
        <v>10.8</v>
      </c>
      <c r="DB108" s="11"/>
      <c r="DC108" s="9">
        <v>1.1100000000000001</v>
      </c>
      <c r="DD108" s="11"/>
      <c r="DE108" s="8">
        <v>204</v>
      </c>
      <c r="DF108" s="8">
        <v>247.7</v>
      </c>
      <c r="DG108" s="9">
        <v>13.57</v>
      </c>
      <c r="DH108" s="9">
        <v>4.4000000000000004</v>
      </c>
      <c r="DI108" s="3" t="s">
        <v>212</v>
      </c>
      <c r="DJ108" s="9">
        <v>9.76</v>
      </c>
      <c r="DK108" s="8">
        <v>-130</v>
      </c>
      <c r="DL108" s="8">
        <v>-135.80000000000001</v>
      </c>
      <c r="DM108" s="9">
        <v>3.13</v>
      </c>
      <c r="DN108" s="8">
        <v>-210.9</v>
      </c>
      <c r="DO108" s="9">
        <v>14.29</v>
      </c>
      <c r="DP108" s="4" t="s">
        <v>814</v>
      </c>
      <c r="DQ108" s="8">
        <v>129.5</v>
      </c>
      <c r="DR108" s="3" t="s">
        <v>313</v>
      </c>
      <c r="DS108" s="11"/>
      <c r="DT108" s="9">
        <v>40</v>
      </c>
      <c r="DU108" s="8">
        <v>11.3</v>
      </c>
      <c r="DV108" s="8">
        <v>-84.4</v>
      </c>
      <c r="DW108" s="9">
        <v>1.67</v>
      </c>
      <c r="DX108" s="11"/>
      <c r="DY108" s="8">
        <v>257</v>
      </c>
      <c r="DZ108" s="11"/>
      <c r="EA108" s="11"/>
      <c r="EB108" s="8">
        <v>247.2</v>
      </c>
      <c r="EC108" s="8">
        <v>10.4</v>
      </c>
      <c r="ED108" s="8">
        <v>84.8</v>
      </c>
      <c r="EE108" s="11"/>
      <c r="EF108" s="8">
        <v>75.099999999999994</v>
      </c>
      <c r="EG108" s="8">
        <v>25.3</v>
      </c>
      <c r="EH108" s="8">
        <v>19.3</v>
      </c>
      <c r="EI108" s="8">
        <v>204</v>
      </c>
      <c r="EJ108" s="8">
        <v>247.8</v>
      </c>
      <c r="EK108" s="8">
        <v>270.8</v>
      </c>
      <c r="EL108" s="9">
        <v>8.08</v>
      </c>
      <c r="EM108" s="8">
        <v>14.6</v>
      </c>
      <c r="EN108" s="8">
        <v>13.2</v>
      </c>
      <c r="EO108" s="9">
        <v>4.4000000000000004</v>
      </c>
      <c r="EP108" s="9">
        <v>5.39</v>
      </c>
      <c r="EQ108" s="9">
        <v>24.25</v>
      </c>
      <c r="ER108" s="11">
        <v>2</v>
      </c>
      <c r="ES108" s="9">
        <v>9.76</v>
      </c>
      <c r="ET108" s="12" t="s">
        <v>815</v>
      </c>
      <c r="EU108" s="8">
        <v>-25</v>
      </c>
      <c r="EV108" s="8">
        <v>-17.5</v>
      </c>
      <c r="EW108" s="8">
        <v>-33</v>
      </c>
      <c r="EX108" s="8">
        <v>-31.5</v>
      </c>
      <c r="EY108" s="8">
        <v>-17.5</v>
      </c>
      <c r="EZ108" s="8">
        <v>-15.5</v>
      </c>
      <c r="FA108" s="8">
        <v>-20.9</v>
      </c>
      <c r="FB108" s="8">
        <v>-34.799999999999997</v>
      </c>
      <c r="FC108" s="8">
        <v>-29.1</v>
      </c>
      <c r="FD108" s="8">
        <v>-89</v>
      </c>
      <c r="FE108" s="8">
        <v>-21.9</v>
      </c>
      <c r="FF108" s="8">
        <v>-18.2</v>
      </c>
      <c r="FG108" s="8">
        <v>-28.7</v>
      </c>
      <c r="FH108" s="8">
        <v>-27.2</v>
      </c>
      <c r="FI108" s="8">
        <v>-24</v>
      </c>
      <c r="FJ108" s="8">
        <v>-25.2</v>
      </c>
      <c r="FK108" s="8">
        <v>-32.200000000000003</v>
      </c>
      <c r="FL108" s="9">
        <v>-2.3199999999999998</v>
      </c>
      <c r="FM108" s="8">
        <v>-121.3</v>
      </c>
      <c r="FN108" s="8">
        <v>-112</v>
      </c>
      <c r="FO108" s="3"/>
      <c r="FP108" s="3"/>
      <c r="FQ108" s="9">
        <v>9.76</v>
      </c>
      <c r="FR108" s="12" t="s">
        <v>816</v>
      </c>
    </row>
    <row r="109" spans="1:174" x14ac:dyDescent="0.15">
      <c r="A109" s="4" t="s">
        <v>817</v>
      </c>
      <c r="B109" s="4" t="s">
        <v>818</v>
      </c>
      <c r="C109" s="3" t="s">
        <v>206</v>
      </c>
      <c r="D109" s="3" t="s">
        <v>207</v>
      </c>
      <c r="E109" s="3" t="s">
        <v>208</v>
      </c>
      <c r="F109" s="8">
        <v>539.29999999999995</v>
      </c>
      <c r="G109" s="9">
        <v>28.54</v>
      </c>
      <c r="H109" s="10">
        <v>1.0999999999999999E-2</v>
      </c>
      <c r="I109" s="10">
        <v>1.0999999999999999E-2</v>
      </c>
      <c r="J109" s="10">
        <v>9.5000000000000001E-2</v>
      </c>
      <c r="K109" s="10">
        <v>0.60899999999999999</v>
      </c>
      <c r="L109" s="10">
        <v>0.64500000000000002</v>
      </c>
      <c r="M109" s="9">
        <v>2.83</v>
      </c>
      <c r="N109" s="8">
        <v>70.3</v>
      </c>
      <c r="O109" s="10">
        <v>0.68500000000000005</v>
      </c>
      <c r="P109" s="11"/>
      <c r="Q109" s="11"/>
      <c r="R109" s="11"/>
      <c r="S109" s="9">
        <v>-1.19</v>
      </c>
      <c r="T109" s="11"/>
      <c r="U109" s="11"/>
      <c r="V109" s="11"/>
      <c r="W109" s="8">
        <v>14.1</v>
      </c>
      <c r="X109" s="11"/>
      <c r="Y109" s="11"/>
      <c r="Z109" s="11"/>
      <c r="AA109" s="8">
        <v>170.7</v>
      </c>
      <c r="AB109" s="11"/>
      <c r="AC109" s="11"/>
      <c r="AD109" s="11"/>
      <c r="AE109" s="8">
        <v>425.8</v>
      </c>
      <c r="AF109" s="11"/>
      <c r="AG109" s="11"/>
      <c r="AH109" s="9">
        <v>30.83</v>
      </c>
      <c r="AI109" s="9">
        <v>4.8099999999999996</v>
      </c>
      <c r="AJ109" s="9">
        <v>2.2400000000000002</v>
      </c>
      <c r="AK109" s="3" t="s">
        <v>209</v>
      </c>
      <c r="AL109" s="12" t="s">
        <v>819</v>
      </c>
      <c r="AM109" s="3" t="s">
        <v>211</v>
      </c>
      <c r="AN109" s="13">
        <v>1996</v>
      </c>
      <c r="AO109" s="8">
        <v>551.6</v>
      </c>
      <c r="AP109" s="9">
        <v>1.45</v>
      </c>
      <c r="AQ109" s="8">
        <v>-101.1</v>
      </c>
      <c r="AR109" s="8">
        <v>-101.1</v>
      </c>
      <c r="AS109" s="8">
        <v>-135.6</v>
      </c>
      <c r="AT109" s="8">
        <v>13.4</v>
      </c>
      <c r="AU109" s="8">
        <v>40</v>
      </c>
      <c r="AV109" s="8">
        <v>58.4</v>
      </c>
      <c r="AW109" s="8">
        <v>25.7</v>
      </c>
      <c r="AX109" s="8">
        <v>-35</v>
      </c>
      <c r="AY109" s="8">
        <v>33.700000000000003</v>
      </c>
      <c r="AZ109" s="11"/>
      <c r="BA109" s="8">
        <v>16.899999999999999</v>
      </c>
      <c r="BB109" s="11"/>
      <c r="BC109" s="8">
        <v>85.6</v>
      </c>
      <c r="BD109" s="8">
        <v>75.400000000000006</v>
      </c>
      <c r="BE109" s="8">
        <v>65.5</v>
      </c>
      <c r="BF109" s="8">
        <v>52.3</v>
      </c>
      <c r="BG109" s="8">
        <v>43.9</v>
      </c>
      <c r="BH109" s="8">
        <v>41.2</v>
      </c>
      <c r="BI109" s="10">
        <v>1.0999999999999999E-2</v>
      </c>
      <c r="BJ109" s="8">
        <v>-101.1</v>
      </c>
      <c r="BK109" s="10">
        <v>-0.996</v>
      </c>
      <c r="BL109" s="11"/>
      <c r="BM109" s="11"/>
      <c r="BN109" s="8">
        <v>-135.6</v>
      </c>
      <c r="BO109" s="11"/>
      <c r="BP109" s="11"/>
      <c r="BQ109" s="9">
        <v>-2.29</v>
      </c>
      <c r="BR109" s="9">
        <v>-2.29</v>
      </c>
      <c r="BS109" s="9">
        <v>-1.24</v>
      </c>
      <c r="BT109" s="9">
        <v>-2.29</v>
      </c>
      <c r="BU109" s="9">
        <v>-2.29</v>
      </c>
      <c r="BV109" s="11"/>
      <c r="BW109" s="11"/>
      <c r="BX109" s="11"/>
      <c r="BY109" s="10">
        <v>0.86499999999999999</v>
      </c>
      <c r="BZ109" s="8">
        <v>40.200000000000003</v>
      </c>
      <c r="CA109" s="10">
        <v>0.16</v>
      </c>
      <c r="CB109" s="11"/>
      <c r="CC109" s="8">
        <v>15.6</v>
      </c>
      <c r="CD109" s="10">
        <v>0.98399999999999999</v>
      </c>
      <c r="CE109" s="8">
        <v>50.9</v>
      </c>
      <c r="CF109" s="8">
        <v>24.5</v>
      </c>
      <c r="CG109" s="11"/>
      <c r="CH109" s="11"/>
      <c r="CI109" s="11"/>
      <c r="CJ109" s="8">
        <v>79.7</v>
      </c>
      <c r="CK109" s="11"/>
      <c r="CL109" s="11"/>
      <c r="CM109" s="11"/>
      <c r="CN109" s="10">
        <v>0.39200000000000002</v>
      </c>
      <c r="CO109" s="10">
        <v>0.38300000000000001</v>
      </c>
      <c r="CP109" s="10">
        <v>0.374</v>
      </c>
      <c r="CQ109" s="8">
        <v>-48.1</v>
      </c>
      <c r="CR109" s="11"/>
      <c r="CS109" s="11"/>
      <c r="CT109" s="11"/>
      <c r="CU109" s="8">
        <v>64.400000000000006</v>
      </c>
      <c r="CV109" s="10">
        <v>-2.5000000000000001E-2</v>
      </c>
      <c r="CW109" s="8">
        <v>24.5</v>
      </c>
      <c r="CX109" s="9">
        <v>-2.63</v>
      </c>
      <c r="CY109" s="11"/>
      <c r="CZ109" s="11"/>
      <c r="DA109" s="8">
        <v>24.3</v>
      </c>
      <c r="DB109" s="11"/>
      <c r="DC109" s="11"/>
      <c r="DD109" s="8">
        <v>10.3</v>
      </c>
      <c r="DE109" s="8">
        <v>12</v>
      </c>
      <c r="DF109" s="8">
        <v>-35</v>
      </c>
      <c r="DG109" s="9">
        <v>7.67</v>
      </c>
      <c r="DH109" s="10">
        <v>0.3</v>
      </c>
      <c r="DI109" s="3" t="s">
        <v>212</v>
      </c>
      <c r="DJ109" s="9">
        <v>1.45</v>
      </c>
      <c r="DK109" s="8">
        <v>-101.1</v>
      </c>
      <c r="DL109" s="8">
        <v>-135.6</v>
      </c>
      <c r="DM109" s="9">
        <v>2</v>
      </c>
      <c r="DN109" s="11"/>
      <c r="DO109" s="9">
        <v>20</v>
      </c>
      <c r="DP109" s="4" t="s">
        <v>820</v>
      </c>
      <c r="DQ109" s="8">
        <v>31.1</v>
      </c>
      <c r="DR109" s="3" t="s">
        <v>568</v>
      </c>
      <c r="DS109" s="11"/>
      <c r="DT109" s="9">
        <v>9.35</v>
      </c>
      <c r="DU109" s="9">
        <v>3.79</v>
      </c>
      <c r="DV109" s="8">
        <v>-84.2</v>
      </c>
      <c r="DW109" s="9">
        <v>1.22</v>
      </c>
      <c r="DX109" s="11"/>
      <c r="DY109" s="8">
        <v>18.5</v>
      </c>
      <c r="DZ109" s="11"/>
      <c r="EA109" s="11"/>
      <c r="EB109" s="9">
        <v>-9.82</v>
      </c>
      <c r="EC109" s="9">
        <v>7.59</v>
      </c>
      <c r="ED109" s="8">
        <v>64.400000000000006</v>
      </c>
      <c r="EE109" s="11"/>
      <c r="EF109" s="8">
        <v>72.8</v>
      </c>
      <c r="EG109" s="8">
        <v>27.2</v>
      </c>
      <c r="EH109" s="9">
        <v>1.1599999999999999</v>
      </c>
      <c r="EI109" s="8">
        <v>12</v>
      </c>
      <c r="EJ109" s="8">
        <v>14.6</v>
      </c>
      <c r="EK109" s="8">
        <v>18.600000000000001</v>
      </c>
      <c r="EL109" s="9">
        <v>8.94</v>
      </c>
      <c r="EM109" s="10">
        <v>0.84199999999999997</v>
      </c>
      <c r="EN109" s="9">
        <v>8.69</v>
      </c>
      <c r="EO109" s="10">
        <v>0.3</v>
      </c>
      <c r="EP109" s="9">
        <v>1.55</v>
      </c>
      <c r="EQ109" s="9">
        <v>10.56</v>
      </c>
      <c r="ER109" s="11">
        <v>3</v>
      </c>
      <c r="ES109" s="9">
        <v>1.45</v>
      </c>
      <c r="ET109" s="12" t="s">
        <v>821</v>
      </c>
      <c r="EU109" s="9">
        <v>-6.12</v>
      </c>
      <c r="EV109" s="9">
        <v>-6.43</v>
      </c>
      <c r="EW109" s="9">
        <v>-6.01</v>
      </c>
      <c r="EX109" s="8">
        <v>-16</v>
      </c>
      <c r="EY109" s="8">
        <v>-21.6</v>
      </c>
      <c r="EZ109" s="8">
        <v>-17.100000000000001</v>
      </c>
      <c r="FA109" s="8">
        <v>-15.4</v>
      </c>
      <c r="FB109" s="8">
        <v>-26.8</v>
      </c>
      <c r="FC109" s="8">
        <v>-43.8</v>
      </c>
      <c r="FD109" s="8">
        <v>-55.5</v>
      </c>
      <c r="FE109" s="9">
        <v>-8.51</v>
      </c>
      <c r="FF109" s="9">
        <v>-9.94</v>
      </c>
      <c r="FG109" s="9">
        <v>-1.4</v>
      </c>
      <c r="FH109" s="8">
        <v>-21.2</v>
      </c>
      <c r="FI109" s="8">
        <v>-22.3</v>
      </c>
      <c r="FJ109" s="8">
        <v>-27</v>
      </c>
      <c r="FK109" s="8">
        <v>-27.4</v>
      </c>
      <c r="FL109" s="8">
        <v>-32.799999999999997</v>
      </c>
      <c r="FM109" s="8">
        <v>-67.3</v>
      </c>
      <c r="FN109" s="8">
        <v>-65.8</v>
      </c>
      <c r="FO109" s="3"/>
      <c r="FP109" s="3"/>
      <c r="FQ109" s="9">
        <v>1.45</v>
      </c>
      <c r="FR109" s="12" t="s">
        <v>822</v>
      </c>
    </row>
    <row r="110" spans="1:174" x14ac:dyDescent="0.15">
      <c r="A110" s="4" t="s">
        <v>823</v>
      </c>
      <c r="B110" s="4" t="s">
        <v>824</v>
      </c>
      <c r="C110" s="3" t="s">
        <v>206</v>
      </c>
      <c r="D110" s="3" t="s">
        <v>207</v>
      </c>
      <c r="E110" s="3" t="s">
        <v>208</v>
      </c>
      <c r="F110" s="8">
        <v>519.9</v>
      </c>
      <c r="G110" s="9">
        <v>14.82</v>
      </c>
      <c r="H110" s="11"/>
      <c r="I110" s="11"/>
      <c r="J110" s="11"/>
      <c r="K110" s="11"/>
      <c r="L110" s="11"/>
      <c r="M110" s="11"/>
      <c r="N110" s="8">
        <v>30.8</v>
      </c>
      <c r="O110" s="10">
        <v>0.40300000000000002</v>
      </c>
      <c r="P110" s="11"/>
      <c r="Q110" s="11"/>
      <c r="R110" s="11"/>
      <c r="S110" s="9">
        <v>-2.13</v>
      </c>
      <c r="T110" s="11"/>
      <c r="U110" s="11"/>
      <c r="V110" s="11"/>
      <c r="W110" s="11"/>
      <c r="X110" s="11"/>
      <c r="Y110" s="11"/>
      <c r="Z110" s="11"/>
      <c r="AA110" s="11"/>
      <c r="AB110" s="11"/>
      <c r="AC110" s="11"/>
      <c r="AD110" s="11"/>
      <c r="AE110" s="11"/>
      <c r="AF110" s="11"/>
      <c r="AG110" s="11"/>
      <c r="AH110" s="9">
        <v>7.17</v>
      </c>
      <c r="AI110" s="9">
        <v>11.87</v>
      </c>
      <c r="AJ110" s="9">
        <v>11.17</v>
      </c>
      <c r="AK110" s="3" t="s">
        <v>209</v>
      </c>
      <c r="AL110" s="12" t="s">
        <v>825</v>
      </c>
      <c r="AM110" s="3" t="s">
        <v>211</v>
      </c>
      <c r="AN110" s="13">
        <v>2010</v>
      </c>
      <c r="AO110" s="8">
        <v>618.79999999999995</v>
      </c>
      <c r="AP110" s="9">
        <v>1.6</v>
      </c>
      <c r="AQ110" s="8">
        <v>-45.4</v>
      </c>
      <c r="AR110" s="8">
        <v>-47.5</v>
      </c>
      <c r="AS110" s="8">
        <v>-47.7</v>
      </c>
      <c r="AT110" s="8">
        <v>107</v>
      </c>
      <c r="AU110" s="8">
        <v>15.7</v>
      </c>
      <c r="AV110" s="8">
        <v>128.80000000000001</v>
      </c>
      <c r="AW110" s="9">
        <v>3.54</v>
      </c>
      <c r="AX110" s="8">
        <v>118.6</v>
      </c>
      <c r="AY110" s="11"/>
      <c r="AZ110" s="11"/>
      <c r="BA110" s="8">
        <v>21.4</v>
      </c>
      <c r="BB110" s="11"/>
      <c r="BC110" s="8">
        <v>22.1</v>
      </c>
      <c r="BD110" s="8">
        <v>21</v>
      </c>
      <c r="BE110" s="8">
        <v>19.899999999999999</v>
      </c>
      <c r="BF110" s="8">
        <v>18</v>
      </c>
      <c r="BG110" s="8">
        <v>16</v>
      </c>
      <c r="BH110" s="9">
        <v>5.56</v>
      </c>
      <c r="BI110" s="11"/>
      <c r="BJ110" s="8">
        <v>-47.5</v>
      </c>
      <c r="BK110" s="10">
        <v>-6.0999999999999999E-2</v>
      </c>
      <c r="BL110" s="11"/>
      <c r="BM110" s="11"/>
      <c r="BN110" s="8">
        <v>-47.7</v>
      </c>
      <c r="BO110" s="11"/>
      <c r="BP110" s="11"/>
      <c r="BQ110" s="8">
        <v>-56.3</v>
      </c>
      <c r="BR110" s="8">
        <v>-56.3</v>
      </c>
      <c r="BS110" s="8">
        <v>-35.200000000000003</v>
      </c>
      <c r="BT110" s="8">
        <v>-56.3</v>
      </c>
      <c r="BU110" s="8">
        <v>-56.3</v>
      </c>
      <c r="BV110" s="11"/>
      <c r="BW110" s="11"/>
      <c r="BX110" s="11"/>
      <c r="BY110" s="11"/>
      <c r="BZ110" s="11"/>
      <c r="CA110" s="11"/>
      <c r="CB110" s="11"/>
      <c r="CC110" s="9">
        <v>2.86</v>
      </c>
      <c r="CD110" s="11"/>
      <c r="CE110" s="11"/>
      <c r="CF110" s="11"/>
      <c r="CG110" s="11"/>
      <c r="CH110" s="8">
        <v>202.4</v>
      </c>
      <c r="CI110" s="11"/>
      <c r="CJ110" s="8">
        <v>983.8</v>
      </c>
      <c r="CK110" s="11"/>
      <c r="CL110" s="11"/>
      <c r="CM110" s="11"/>
      <c r="CN110" s="11"/>
      <c r="CO110" s="11"/>
      <c r="CP110" s="11"/>
      <c r="CQ110" s="9">
        <v>-1.06</v>
      </c>
      <c r="CR110" s="11"/>
      <c r="CS110" s="11"/>
      <c r="CT110" s="11"/>
      <c r="CU110" s="11"/>
      <c r="CV110" s="11"/>
      <c r="CW110" s="11"/>
      <c r="CX110" s="11"/>
      <c r="CY110" s="11"/>
      <c r="CZ110" s="11"/>
      <c r="DA110" s="11"/>
      <c r="DB110" s="11"/>
      <c r="DC110" s="11"/>
      <c r="DD110" s="9">
        <v>1.95</v>
      </c>
      <c r="DE110" s="11"/>
      <c r="DF110" s="8">
        <v>-83.8</v>
      </c>
      <c r="DG110" s="9">
        <v>16.88</v>
      </c>
      <c r="DH110" s="11"/>
      <c r="DI110" s="3" t="s">
        <v>212</v>
      </c>
      <c r="DJ110" s="9">
        <v>1.6</v>
      </c>
      <c r="DK110" s="8">
        <v>-45.4</v>
      </c>
      <c r="DL110" s="8">
        <v>-47.7</v>
      </c>
      <c r="DM110" s="9">
        <v>9.06</v>
      </c>
      <c r="DN110" s="8">
        <v>-60.5</v>
      </c>
      <c r="DO110" s="9">
        <v>13.33</v>
      </c>
      <c r="DP110" s="4" t="s">
        <v>826</v>
      </c>
      <c r="DQ110" s="8">
        <v>416.7</v>
      </c>
      <c r="DR110" s="3" t="s">
        <v>245</v>
      </c>
      <c r="DS110" s="11"/>
      <c r="DT110" s="9">
        <v>22.35</v>
      </c>
      <c r="DU110" s="8">
        <v>16.3</v>
      </c>
      <c r="DV110" s="9">
        <v>-4.0199999999999996</v>
      </c>
      <c r="DW110" s="9">
        <v>2</v>
      </c>
      <c r="DX110" s="11"/>
      <c r="DY110" s="8">
        <v>43.1</v>
      </c>
      <c r="DZ110" s="11"/>
      <c r="EA110" s="8">
        <v>86.6</v>
      </c>
      <c r="EB110" s="8">
        <v>-37.299999999999997</v>
      </c>
      <c r="EC110" s="9">
        <v>4.96</v>
      </c>
      <c r="ED110" s="8">
        <v>68.8</v>
      </c>
      <c r="EE110" s="11"/>
      <c r="EF110" s="11"/>
      <c r="EG110" s="11"/>
      <c r="EH110" s="9">
        <v>6.85</v>
      </c>
      <c r="EI110" s="11"/>
      <c r="EJ110" s="8">
        <v>111.5</v>
      </c>
      <c r="EK110" s="8">
        <v>43.8</v>
      </c>
      <c r="EL110" s="10">
        <v>0.498</v>
      </c>
      <c r="EM110" s="10">
        <v>0.71799999999999997</v>
      </c>
      <c r="EN110" s="10">
        <v>0.16800000000000001</v>
      </c>
      <c r="EO110" s="11"/>
      <c r="EP110" s="11"/>
      <c r="EQ110" s="11"/>
      <c r="ER110" s="11"/>
      <c r="ES110" s="11"/>
      <c r="ET110" s="12"/>
      <c r="EU110" s="11"/>
      <c r="EV110" s="11"/>
      <c r="EW110" s="11"/>
      <c r="EX110" s="11"/>
      <c r="EY110" s="11"/>
      <c r="EZ110" s="11"/>
      <c r="FA110" s="11"/>
      <c r="FB110" s="11"/>
      <c r="FC110" s="9">
        <v>-8.56</v>
      </c>
      <c r="FD110" s="8">
        <v>-24.8</v>
      </c>
      <c r="FE110" s="11"/>
      <c r="FF110" s="11"/>
      <c r="FG110" s="11"/>
      <c r="FH110" s="11"/>
      <c r="FI110" s="11"/>
      <c r="FJ110" s="11"/>
      <c r="FK110" s="11"/>
      <c r="FL110" s="11"/>
      <c r="FM110" s="9">
        <v>-8.6</v>
      </c>
      <c r="FN110" s="8">
        <v>-24.8</v>
      </c>
      <c r="FO110" s="3"/>
      <c r="FP110" s="3"/>
      <c r="FQ110" s="9">
        <v>1.6</v>
      </c>
      <c r="FR110" s="12" t="s">
        <v>827</v>
      </c>
    </row>
    <row r="111" spans="1:174" x14ac:dyDescent="0.15">
      <c r="A111" s="4" t="s">
        <v>828</v>
      </c>
      <c r="B111" s="4" t="s">
        <v>829</v>
      </c>
      <c r="C111" s="3" t="s">
        <v>206</v>
      </c>
      <c r="D111" s="3" t="s">
        <v>207</v>
      </c>
      <c r="E111" s="3" t="s">
        <v>208</v>
      </c>
      <c r="F111" s="8">
        <v>503.2</v>
      </c>
      <c r="G111" s="9">
        <v>28.83</v>
      </c>
      <c r="H111" s="10">
        <v>1.9E-2</v>
      </c>
      <c r="I111" s="10">
        <v>8.1000000000000003E-2</v>
      </c>
      <c r="J111" s="10">
        <v>0.17</v>
      </c>
      <c r="K111" s="10">
        <v>0.77800000000000002</v>
      </c>
      <c r="L111" s="9">
        <v>2.21</v>
      </c>
      <c r="M111" s="9">
        <v>2.73</v>
      </c>
      <c r="N111" s="8">
        <v>60.7</v>
      </c>
      <c r="O111" s="9">
        <v>1.25</v>
      </c>
      <c r="P111" s="11"/>
      <c r="Q111" s="11"/>
      <c r="R111" s="11"/>
      <c r="S111" s="10">
        <v>-0.74199999999999999</v>
      </c>
      <c r="T111" s="11"/>
      <c r="U111" s="11"/>
      <c r="V111" s="11"/>
      <c r="W111" s="8">
        <v>24.5</v>
      </c>
      <c r="X111" s="11"/>
      <c r="Y111" s="11"/>
      <c r="Z111" s="11"/>
      <c r="AA111" s="9">
        <v>2.77</v>
      </c>
      <c r="AB111" s="11"/>
      <c r="AC111" s="11"/>
      <c r="AD111" s="11"/>
      <c r="AE111" s="9">
        <v>2.2000000000000002</v>
      </c>
      <c r="AF111" s="11"/>
      <c r="AG111" s="11"/>
      <c r="AH111" s="11"/>
      <c r="AI111" s="9">
        <v>6.2</v>
      </c>
      <c r="AJ111" s="9">
        <v>5.51</v>
      </c>
      <c r="AK111" s="3" t="s">
        <v>209</v>
      </c>
      <c r="AL111" s="12" t="s">
        <v>830</v>
      </c>
      <c r="AM111" s="3" t="s">
        <v>211</v>
      </c>
      <c r="AN111" s="13">
        <v>1979</v>
      </c>
      <c r="AO111" s="8">
        <v>409.9</v>
      </c>
      <c r="AP111" s="8">
        <v>10.5</v>
      </c>
      <c r="AQ111" s="8">
        <v>-37.9</v>
      </c>
      <c r="AR111" s="8">
        <v>-39.5</v>
      </c>
      <c r="AS111" s="8">
        <v>-36.1</v>
      </c>
      <c r="AT111" s="8">
        <v>40.5</v>
      </c>
      <c r="AU111" s="9">
        <v>4.58</v>
      </c>
      <c r="AV111" s="8">
        <v>131.80000000000001</v>
      </c>
      <c r="AW111" s="14">
        <v>0</v>
      </c>
      <c r="AX111" s="8">
        <v>111.5</v>
      </c>
      <c r="AY111" s="9">
        <v>1.38</v>
      </c>
      <c r="AZ111" s="11"/>
      <c r="BA111" s="8">
        <v>15.9</v>
      </c>
      <c r="BB111" s="11"/>
      <c r="BC111" s="8">
        <v>34.1</v>
      </c>
      <c r="BD111" s="8">
        <v>31.3</v>
      </c>
      <c r="BE111" s="8">
        <v>29.7</v>
      </c>
      <c r="BF111" s="8">
        <v>24.5</v>
      </c>
      <c r="BG111" s="8">
        <v>21.4</v>
      </c>
      <c r="BH111" s="8">
        <v>19.399999999999999</v>
      </c>
      <c r="BI111" s="11"/>
      <c r="BJ111" s="8">
        <v>-39.5</v>
      </c>
      <c r="BK111" s="11"/>
      <c r="BL111" s="10">
        <v>0.36499999999999999</v>
      </c>
      <c r="BM111" s="11"/>
      <c r="BN111" s="8">
        <v>-36.1</v>
      </c>
      <c r="BO111" s="11"/>
      <c r="BP111" s="11"/>
      <c r="BQ111" s="10">
        <v>-0.61099999999999999</v>
      </c>
      <c r="BR111" s="10">
        <v>-0.61099999999999999</v>
      </c>
      <c r="BS111" s="10">
        <v>-0.38100000000000001</v>
      </c>
      <c r="BT111" s="10">
        <v>-0.64500000000000002</v>
      </c>
      <c r="BU111" s="10">
        <v>-0.64500000000000002</v>
      </c>
      <c r="BV111" s="11"/>
      <c r="BW111" s="9">
        <v>2.8</v>
      </c>
      <c r="BX111" s="11"/>
      <c r="BY111" s="10">
        <v>0.34300000000000003</v>
      </c>
      <c r="BZ111" s="9">
        <v>7.13</v>
      </c>
      <c r="CA111" s="9">
        <v>2.54</v>
      </c>
      <c r="CB111" s="8">
        <v>10.1</v>
      </c>
      <c r="CC111" s="9">
        <v>2.0299999999999998</v>
      </c>
      <c r="CD111" s="11"/>
      <c r="CE111" s="9">
        <v>2.02</v>
      </c>
      <c r="CF111" s="11"/>
      <c r="CG111" s="10">
        <v>0.311</v>
      </c>
      <c r="CH111" s="11"/>
      <c r="CI111" s="11"/>
      <c r="CJ111" s="8">
        <v>-22.4</v>
      </c>
      <c r="CK111" s="9">
        <v>7.72</v>
      </c>
      <c r="CL111" s="9">
        <v>1.51</v>
      </c>
      <c r="CM111" s="9">
        <v>1.28</v>
      </c>
      <c r="CN111" s="9">
        <v>1.3</v>
      </c>
      <c r="CO111" s="9">
        <v>1.32</v>
      </c>
      <c r="CP111" s="10">
        <v>0.621</v>
      </c>
      <c r="CQ111" s="8">
        <v>14.2</v>
      </c>
      <c r="CR111" s="11"/>
      <c r="CS111" s="11"/>
      <c r="CT111" s="11"/>
      <c r="CU111" s="8">
        <v>72.5</v>
      </c>
      <c r="CV111" s="11"/>
      <c r="CW111" s="11"/>
      <c r="CX111" s="8">
        <v>-34.4</v>
      </c>
      <c r="CY111" s="11"/>
      <c r="CZ111" s="11"/>
      <c r="DA111" s="10">
        <v>0.99299999999999999</v>
      </c>
      <c r="DB111" s="11"/>
      <c r="DC111" s="10">
        <v>0.497</v>
      </c>
      <c r="DD111" s="11"/>
      <c r="DE111" s="8">
        <v>106</v>
      </c>
      <c r="DF111" s="8">
        <v>111.2</v>
      </c>
      <c r="DG111" s="9">
        <v>8.2899999999999991</v>
      </c>
      <c r="DH111" s="9">
        <v>1.2</v>
      </c>
      <c r="DI111" s="3" t="s">
        <v>212</v>
      </c>
      <c r="DJ111" s="8">
        <v>10.5</v>
      </c>
      <c r="DK111" s="8">
        <v>-37.9</v>
      </c>
      <c r="DL111" s="8">
        <v>-36.1</v>
      </c>
      <c r="DM111" s="8">
        <v>13.7</v>
      </c>
      <c r="DN111" s="11"/>
      <c r="DO111" s="9">
        <v>9.09</v>
      </c>
      <c r="DP111" s="4" t="s">
        <v>831</v>
      </c>
      <c r="DQ111" s="8">
        <v>-20.2</v>
      </c>
      <c r="DR111" s="3" t="s">
        <v>214</v>
      </c>
      <c r="DS111" s="11"/>
      <c r="DT111" s="9">
        <v>14.56</v>
      </c>
      <c r="DU111" s="9">
        <v>6.33</v>
      </c>
      <c r="DV111" s="8">
        <v>-23.6</v>
      </c>
      <c r="DW111" s="14">
        <v>0</v>
      </c>
      <c r="DX111" s="10">
        <v>0.44800000000000001</v>
      </c>
      <c r="DY111" s="8">
        <v>33.700000000000003</v>
      </c>
      <c r="DZ111" s="8">
        <v>10.1</v>
      </c>
      <c r="EA111" s="11"/>
      <c r="EB111" s="8">
        <v>52.5</v>
      </c>
      <c r="EC111" s="9">
        <v>3.48</v>
      </c>
      <c r="ED111" s="8">
        <v>93.8</v>
      </c>
      <c r="EE111" s="11"/>
      <c r="EF111" s="11"/>
      <c r="EG111" s="11"/>
      <c r="EH111" s="9">
        <v>3.13</v>
      </c>
      <c r="EI111" s="8">
        <v>106</v>
      </c>
      <c r="EJ111" s="8">
        <v>98.9</v>
      </c>
      <c r="EK111" s="8">
        <v>58.7</v>
      </c>
      <c r="EL111" s="9">
        <v>2.39</v>
      </c>
      <c r="EM111" s="9">
        <v>5.03</v>
      </c>
      <c r="EN111" s="8">
        <v>21.6</v>
      </c>
      <c r="EO111" s="9">
        <v>1.2</v>
      </c>
      <c r="EP111" s="9">
        <v>4.84</v>
      </c>
      <c r="EQ111" s="9">
        <v>6.19</v>
      </c>
      <c r="ER111" s="11">
        <v>1</v>
      </c>
      <c r="ES111" s="8">
        <v>10.5</v>
      </c>
      <c r="ET111" s="12" t="s">
        <v>832</v>
      </c>
      <c r="EU111" s="8">
        <v>-11.5</v>
      </c>
      <c r="EV111" s="8">
        <v>-12.2</v>
      </c>
      <c r="EW111" s="8">
        <v>-13.3</v>
      </c>
      <c r="EX111" s="8">
        <v>-15.9</v>
      </c>
      <c r="EY111" s="8">
        <v>-13.7</v>
      </c>
      <c r="EZ111" s="8">
        <v>-14</v>
      </c>
      <c r="FA111" s="8">
        <v>-19.2</v>
      </c>
      <c r="FB111" s="8">
        <v>-22.2</v>
      </c>
      <c r="FC111" s="8">
        <v>-24.6</v>
      </c>
      <c r="FD111" s="8">
        <v>-21.5</v>
      </c>
      <c r="FE111" s="8">
        <v>-11</v>
      </c>
      <c r="FF111" s="8">
        <v>-15.3</v>
      </c>
      <c r="FG111" s="8">
        <v>-12.3</v>
      </c>
      <c r="FH111" s="8">
        <v>-11.2</v>
      </c>
      <c r="FI111" s="8">
        <v>-13</v>
      </c>
      <c r="FJ111" s="8">
        <v>-24.4</v>
      </c>
      <c r="FK111" s="8">
        <v>-17.600000000000001</v>
      </c>
      <c r="FL111" s="8">
        <v>-15.3</v>
      </c>
      <c r="FM111" s="8">
        <v>-19.7</v>
      </c>
      <c r="FN111" s="8">
        <v>-66</v>
      </c>
      <c r="FO111" s="3"/>
      <c r="FP111" s="3"/>
      <c r="FQ111" s="8">
        <v>10.5</v>
      </c>
      <c r="FR111" s="12" t="s">
        <v>833</v>
      </c>
    </row>
    <row r="112" spans="1:174" x14ac:dyDescent="0.15">
      <c r="A112" s="4" t="s">
        <v>834</v>
      </c>
      <c r="B112" s="4" t="s">
        <v>835</v>
      </c>
      <c r="C112" s="3" t="s">
        <v>206</v>
      </c>
      <c r="D112" s="3" t="s">
        <v>207</v>
      </c>
      <c r="E112" s="3" t="s">
        <v>208</v>
      </c>
      <c r="F112" s="8">
        <v>497.6</v>
      </c>
      <c r="G112" s="9">
        <v>66.09</v>
      </c>
      <c r="H112" s="10">
        <v>3.0000000000000001E-3</v>
      </c>
      <c r="I112" s="10">
        <v>1.6E-2</v>
      </c>
      <c r="J112" s="10">
        <v>0.19800000000000001</v>
      </c>
      <c r="K112" s="10">
        <v>0.47499999999999998</v>
      </c>
      <c r="L112" s="10">
        <v>0.85499999999999998</v>
      </c>
      <c r="M112" s="9">
        <v>2.5499999999999998</v>
      </c>
      <c r="N112" s="8">
        <v>195.9</v>
      </c>
      <c r="O112" s="9">
        <v>3.93</v>
      </c>
      <c r="P112" s="11"/>
      <c r="Q112" s="11"/>
      <c r="R112" s="11"/>
      <c r="S112" s="10">
        <v>-0.86499999999999999</v>
      </c>
      <c r="T112" s="11"/>
      <c r="U112" s="11"/>
      <c r="V112" s="11"/>
      <c r="W112" s="9">
        <v>-7.17</v>
      </c>
      <c r="X112" s="11"/>
      <c r="Y112" s="11"/>
      <c r="Z112" s="11"/>
      <c r="AA112" s="8">
        <v>-30.2</v>
      </c>
      <c r="AB112" s="11"/>
      <c r="AC112" s="11"/>
      <c r="AD112" s="11"/>
      <c r="AE112" s="8">
        <v>-55.7</v>
      </c>
      <c r="AF112" s="11"/>
      <c r="AG112" s="11"/>
      <c r="AH112" s="11"/>
      <c r="AI112" s="9">
        <v>7.52</v>
      </c>
      <c r="AJ112" s="10">
        <v>5.8000000000000003E-2</v>
      </c>
      <c r="AK112" s="3" t="s">
        <v>209</v>
      </c>
      <c r="AL112" s="12" t="s">
        <v>836</v>
      </c>
      <c r="AM112" s="3" t="s">
        <v>211</v>
      </c>
      <c r="AN112" s="13">
        <v>1994</v>
      </c>
      <c r="AO112" s="8">
        <v>714.9</v>
      </c>
      <c r="AP112" s="8">
        <v>25.1</v>
      </c>
      <c r="AQ112" s="8">
        <v>-214.5</v>
      </c>
      <c r="AR112" s="8">
        <v>-216.9</v>
      </c>
      <c r="AS112" s="8">
        <v>-268.5</v>
      </c>
      <c r="AT112" s="8">
        <v>80.400000000000006</v>
      </c>
      <c r="AU112" s="9">
        <v>2.4300000000000002</v>
      </c>
      <c r="AV112" s="8">
        <v>328</v>
      </c>
      <c r="AW112" s="8">
        <v>361.7</v>
      </c>
      <c r="AX112" s="8">
        <v>-114.8</v>
      </c>
      <c r="AY112" s="10">
        <v>0.47399999999999998</v>
      </c>
      <c r="AZ112" s="11"/>
      <c r="BA112" s="8">
        <v>50.8</v>
      </c>
      <c r="BB112" s="11"/>
      <c r="BC112" s="8">
        <v>189.1</v>
      </c>
      <c r="BD112" s="8">
        <v>199</v>
      </c>
      <c r="BE112" s="8">
        <v>202.8</v>
      </c>
      <c r="BF112" s="8">
        <v>200.9</v>
      </c>
      <c r="BG112" s="8">
        <v>178.8</v>
      </c>
      <c r="BH112" s="8">
        <v>161.69999999999999</v>
      </c>
      <c r="BI112" s="11"/>
      <c r="BJ112" s="8">
        <v>-216.9</v>
      </c>
      <c r="BK112" s="8">
        <v>-48.6</v>
      </c>
      <c r="BL112" s="9">
        <v>1.66</v>
      </c>
      <c r="BM112" s="11"/>
      <c r="BN112" s="8">
        <v>-268.7</v>
      </c>
      <c r="BO112" s="10">
        <v>-0.182</v>
      </c>
      <c r="BP112" s="11"/>
      <c r="BQ112" s="9">
        <v>-1.38</v>
      </c>
      <c r="BR112" s="9">
        <v>-1.38</v>
      </c>
      <c r="BS112" s="10">
        <v>-0.84299999999999997</v>
      </c>
      <c r="BT112" s="9">
        <v>-1.38</v>
      </c>
      <c r="BU112" s="9">
        <v>-1.38</v>
      </c>
      <c r="BV112" s="11"/>
      <c r="BW112" s="9">
        <v>4.88</v>
      </c>
      <c r="BX112" s="9">
        <v>2.38</v>
      </c>
      <c r="BY112" s="8">
        <v>12.2</v>
      </c>
      <c r="BZ112" s="8">
        <v>48.7</v>
      </c>
      <c r="CA112" s="8">
        <v>46.3</v>
      </c>
      <c r="CB112" s="8">
        <v>63.7</v>
      </c>
      <c r="CC112" s="9">
        <v>6.41</v>
      </c>
      <c r="CD112" s="11"/>
      <c r="CE112" s="9">
        <v>6.43</v>
      </c>
      <c r="CF112" s="8">
        <v>262.39999999999998</v>
      </c>
      <c r="CG112" s="11"/>
      <c r="CH112" s="11"/>
      <c r="CI112" s="11"/>
      <c r="CJ112" s="8">
        <v>-19.899999999999999</v>
      </c>
      <c r="CK112" s="11"/>
      <c r="CL112" s="11"/>
      <c r="CM112" s="9">
        <v>2.81</v>
      </c>
      <c r="CN112" s="9">
        <v>9.1</v>
      </c>
      <c r="CO112" s="8">
        <v>16.399999999999999</v>
      </c>
      <c r="CP112" s="8">
        <v>20.2</v>
      </c>
      <c r="CQ112" s="9">
        <v>2.29</v>
      </c>
      <c r="CR112" s="11"/>
      <c r="CS112" s="11"/>
      <c r="CT112" s="11"/>
      <c r="CU112" s="8">
        <v>77.2</v>
      </c>
      <c r="CV112" s="8">
        <v>-11.7</v>
      </c>
      <c r="CW112" s="11"/>
      <c r="CX112" s="8">
        <v>145.6</v>
      </c>
      <c r="CY112" s="10">
        <v>0.83799999999999997</v>
      </c>
      <c r="CZ112" s="11"/>
      <c r="DA112" s="8">
        <v>-13.2</v>
      </c>
      <c r="DB112" s="10">
        <v>0.50900000000000001</v>
      </c>
      <c r="DC112" s="10">
        <v>-0.94099999999999995</v>
      </c>
      <c r="DD112" s="8">
        <v>13.9</v>
      </c>
      <c r="DE112" s="8">
        <v>98</v>
      </c>
      <c r="DF112" s="8">
        <v>-114.8</v>
      </c>
      <c r="DG112" s="9">
        <v>2.54</v>
      </c>
      <c r="DH112" s="8">
        <v>10.3</v>
      </c>
      <c r="DI112" s="3" t="s">
        <v>212</v>
      </c>
      <c r="DJ112" s="8">
        <v>25.1</v>
      </c>
      <c r="DK112" s="8">
        <v>-214.5</v>
      </c>
      <c r="DL112" s="8">
        <v>-268.5</v>
      </c>
      <c r="DM112" s="8">
        <v>38.4</v>
      </c>
      <c r="DN112" s="8">
        <v>-137</v>
      </c>
      <c r="DO112" s="9">
        <v>15.38</v>
      </c>
      <c r="DP112" s="4" t="s">
        <v>837</v>
      </c>
      <c r="DQ112" s="8">
        <v>72</v>
      </c>
      <c r="DR112" s="3" t="s">
        <v>372</v>
      </c>
      <c r="DS112" s="11"/>
      <c r="DT112" s="9">
        <v>4.55</v>
      </c>
      <c r="DU112" s="9">
        <v>1.26</v>
      </c>
      <c r="DV112" s="8">
        <v>23.1</v>
      </c>
      <c r="DW112" s="8">
        <v>347.2</v>
      </c>
      <c r="DX112" s="11"/>
      <c r="DY112" s="8">
        <v>104</v>
      </c>
      <c r="DZ112" s="8">
        <v>63.7</v>
      </c>
      <c r="EA112" s="11"/>
      <c r="EB112" s="8">
        <v>66.2</v>
      </c>
      <c r="EC112" s="9">
        <v>5.04</v>
      </c>
      <c r="ED112" s="8">
        <v>92.5</v>
      </c>
      <c r="EE112" s="8">
        <v>79.5</v>
      </c>
      <c r="EF112" s="8">
        <v>27.3</v>
      </c>
      <c r="EG112" s="8">
        <v>22.2</v>
      </c>
      <c r="EH112" s="8">
        <v>68.400000000000006</v>
      </c>
      <c r="EI112" s="8">
        <v>98</v>
      </c>
      <c r="EJ112" s="8">
        <v>167.2</v>
      </c>
      <c r="EK112" s="8">
        <v>266.60000000000002</v>
      </c>
      <c r="EL112" s="9">
        <v>9.35</v>
      </c>
      <c r="EM112" s="8">
        <v>60.9</v>
      </c>
      <c r="EN112" s="9">
        <v>5.88</v>
      </c>
      <c r="EO112" s="8">
        <v>10.3</v>
      </c>
      <c r="EP112" s="8">
        <v>27.8</v>
      </c>
      <c r="EQ112" s="9">
        <v>5</v>
      </c>
      <c r="ER112" s="11">
        <v>3</v>
      </c>
      <c r="ES112" s="8">
        <v>25.1</v>
      </c>
      <c r="ET112" s="12" t="s">
        <v>838</v>
      </c>
      <c r="EU112" s="8">
        <v>-106.6</v>
      </c>
      <c r="EV112" s="8">
        <v>-94</v>
      </c>
      <c r="EW112" s="8">
        <v>-126.8</v>
      </c>
      <c r="EX112" s="8">
        <v>-157</v>
      </c>
      <c r="EY112" s="8">
        <v>-176.4</v>
      </c>
      <c r="EZ112" s="8">
        <v>-121.9</v>
      </c>
      <c r="FA112" s="8">
        <v>-58.7</v>
      </c>
      <c r="FB112" s="8">
        <v>99.7</v>
      </c>
      <c r="FC112" s="8">
        <v>-113.3</v>
      </c>
      <c r="FD112" s="8">
        <v>-199.5</v>
      </c>
      <c r="FE112" s="8">
        <v>-137.19999999999999</v>
      </c>
      <c r="FF112" s="8">
        <v>-84.4</v>
      </c>
      <c r="FG112" s="8">
        <v>-101.5</v>
      </c>
      <c r="FH112" s="8">
        <v>-86.4</v>
      </c>
      <c r="FI112" s="8">
        <v>-162.9</v>
      </c>
      <c r="FJ112" s="8">
        <v>-135.19999999999999</v>
      </c>
      <c r="FK112" s="8">
        <v>-92.3</v>
      </c>
      <c r="FL112" s="8">
        <v>75.7</v>
      </c>
      <c r="FM112" s="8">
        <v>-147.6</v>
      </c>
      <c r="FN112" s="8">
        <v>-244.8</v>
      </c>
      <c r="FO112" s="3"/>
      <c r="FP112" s="3"/>
      <c r="FQ112" s="8">
        <v>25.1</v>
      </c>
      <c r="FR112" s="12" t="s">
        <v>839</v>
      </c>
    </row>
    <row r="113" spans="1:174" x14ac:dyDescent="0.15">
      <c r="A113" s="4" t="s">
        <v>840</v>
      </c>
      <c r="B113" s="4" t="s">
        <v>841</v>
      </c>
      <c r="C113" s="3" t="s">
        <v>206</v>
      </c>
      <c r="D113" s="3" t="s">
        <v>207</v>
      </c>
      <c r="E113" s="3" t="s">
        <v>208</v>
      </c>
      <c r="F113" s="8">
        <v>493.7</v>
      </c>
      <c r="G113" s="9">
        <v>14.97</v>
      </c>
      <c r="H113" s="10">
        <v>3.4000000000000002E-2</v>
      </c>
      <c r="I113" s="10">
        <v>6.0000000000000001E-3</v>
      </c>
      <c r="J113" s="10">
        <v>7.5999999999999998E-2</v>
      </c>
      <c r="K113" s="9">
        <v>1.32</v>
      </c>
      <c r="L113" s="9">
        <v>2.2799999999999998</v>
      </c>
      <c r="M113" s="8">
        <v>-18.2</v>
      </c>
      <c r="N113" s="8">
        <v>44.1</v>
      </c>
      <c r="O113" s="10">
        <v>0.121</v>
      </c>
      <c r="P113" s="11"/>
      <c r="Q113" s="11"/>
      <c r="R113" s="11"/>
      <c r="S113" s="10">
        <v>-0.57999999999999996</v>
      </c>
      <c r="T113" s="11"/>
      <c r="U113" s="11"/>
      <c r="V113" s="11"/>
      <c r="W113" s="11"/>
      <c r="X113" s="11"/>
      <c r="Y113" s="11"/>
      <c r="Z113" s="11"/>
      <c r="AA113" s="11"/>
      <c r="AB113" s="11"/>
      <c r="AC113" s="11"/>
      <c r="AD113" s="11"/>
      <c r="AE113" s="11"/>
      <c r="AF113" s="11"/>
      <c r="AG113" s="11"/>
      <c r="AH113" s="10">
        <v>0.30299999999999999</v>
      </c>
      <c r="AI113" s="9">
        <v>8.67</v>
      </c>
      <c r="AJ113" s="10">
        <v>0.45400000000000001</v>
      </c>
      <c r="AK113" s="3" t="s">
        <v>209</v>
      </c>
      <c r="AL113" s="12" t="s">
        <v>842</v>
      </c>
      <c r="AM113" s="3" t="s">
        <v>211</v>
      </c>
      <c r="AN113" s="13">
        <v>2007</v>
      </c>
      <c r="AO113" s="8">
        <v>448.8</v>
      </c>
      <c r="AP113" s="14">
        <v>0</v>
      </c>
      <c r="AQ113" s="8">
        <v>-12</v>
      </c>
      <c r="AR113" s="8">
        <v>-12</v>
      </c>
      <c r="AS113" s="8">
        <v>-12</v>
      </c>
      <c r="AT113" s="8">
        <v>44.9</v>
      </c>
      <c r="AU113" s="9">
        <v>1.53</v>
      </c>
      <c r="AV113" s="8">
        <v>46.5</v>
      </c>
      <c r="AW113" s="14">
        <v>0</v>
      </c>
      <c r="AX113" s="8">
        <v>44.8</v>
      </c>
      <c r="AY113" s="9">
        <v>1.59</v>
      </c>
      <c r="AZ113" s="11"/>
      <c r="BA113" s="9">
        <v>9.34</v>
      </c>
      <c r="BB113" s="11"/>
      <c r="BC113" s="9">
        <v>2.71</v>
      </c>
      <c r="BD113" s="9">
        <v>1.58</v>
      </c>
      <c r="BE113" s="9">
        <v>1.47</v>
      </c>
      <c r="BF113" s="9">
        <v>1.36</v>
      </c>
      <c r="BG113" s="9">
        <v>1.33</v>
      </c>
      <c r="BH113" s="9">
        <v>1.02</v>
      </c>
      <c r="BI113" s="11"/>
      <c r="BJ113" s="8">
        <v>-12</v>
      </c>
      <c r="BK113" s="11"/>
      <c r="BL113" s="10">
        <v>6.0000000000000001E-3</v>
      </c>
      <c r="BM113" s="11"/>
      <c r="BN113" s="8">
        <v>-12</v>
      </c>
      <c r="BO113" s="11"/>
      <c r="BP113" s="11"/>
      <c r="BQ113" s="10">
        <v>-0.48199999999999998</v>
      </c>
      <c r="BR113" s="10">
        <v>-0.48199999999999998</v>
      </c>
      <c r="BS113" s="10">
        <v>-0.30099999999999999</v>
      </c>
      <c r="BT113" s="10">
        <v>-0.48199999999999998</v>
      </c>
      <c r="BU113" s="10">
        <v>-0.48199999999999998</v>
      </c>
      <c r="BV113" s="11"/>
      <c r="BW113" s="11"/>
      <c r="BX113" s="11"/>
      <c r="BY113" s="11"/>
      <c r="BZ113" s="9">
        <v>1.64</v>
      </c>
      <c r="CA113" s="10">
        <v>0.104</v>
      </c>
      <c r="CB113" s="11"/>
      <c r="CC113" s="9">
        <v>1.25</v>
      </c>
      <c r="CD113" s="11"/>
      <c r="CE113" s="10">
        <v>0.111</v>
      </c>
      <c r="CF113" s="11"/>
      <c r="CG113" s="11"/>
      <c r="CH113" s="14">
        <v>0</v>
      </c>
      <c r="CI113" s="11"/>
      <c r="CJ113" s="11"/>
      <c r="CK113" s="11"/>
      <c r="CL113" s="10">
        <v>0.14099999999999999</v>
      </c>
      <c r="CM113" s="10">
        <v>0.13600000000000001</v>
      </c>
      <c r="CN113" s="10">
        <v>0.13300000000000001</v>
      </c>
      <c r="CO113" s="10">
        <v>0.129</v>
      </c>
      <c r="CP113" s="10">
        <v>0.125</v>
      </c>
      <c r="CQ113" s="10">
        <v>0.501</v>
      </c>
      <c r="CR113" s="11"/>
      <c r="CS113" s="11"/>
      <c r="CT113" s="11"/>
      <c r="CU113" s="8">
        <v>35.5</v>
      </c>
      <c r="CV113" s="11"/>
      <c r="CW113" s="11"/>
      <c r="CX113" s="11"/>
      <c r="CY113" s="11"/>
      <c r="CZ113" s="11"/>
      <c r="DA113" s="10">
        <v>-0.35499999999999998</v>
      </c>
      <c r="DB113" s="11"/>
      <c r="DC113" s="11"/>
      <c r="DD113" s="11"/>
      <c r="DE113" s="8">
        <v>14</v>
      </c>
      <c r="DF113" s="8">
        <v>44.8</v>
      </c>
      <c r="DG113" s="9">
        <v>11.2</v>
      </c>
      <c r="DH113" s="11"/>
      <c r="DI113" s="3" t="s">
        <v>212</v>
      </c>
      <c r="DJ113" s="11"/>
      <c r="DK113" s="8">
        <v>-12</v>
      </c>
      <c r="DL113" s="8">
        <v>-12</v>
      </c>
      <c r="DM113" s="14">
        <v>0</v>
      </c>
      <c r="DN113" s="8">
        <v>-26.4</v>
      </c>
      <c r="DO113" s="9">
        <v>16.670000000000002</v>
      </c>
      <c r="DP113" s="4" t="s">
        <v>843</v>
      </c>
      <c r="DQ113" s="11"/>
      <c r="DR113" s="3" t="s">
        <v>643</v>
      </c>
      <c r="DS113" s="11"/>
      <c r="DT113" s="9">
        <v>15.03</v>
      </c>
      <c r="DU113" s="9">
        <v>4.97</v>
      </c>
      <c r="DV113" s="11"/>
      <c r="DW113" s="14">
        <v>0</v>
      </c>
      <c r="DX113" s="11"/>
      <c r="DY113" s="8">
        <v>19.7</v>
      </c>
      <c r="DZ113" s="11"/>
      <c r="EA113" s="14">
        <v>0</v>
      </c>
      <c r="EB113" s="8">
        <v>17.600000000000001</v>
      </c>
      <c r="EC113" s="9">
        <v>4.1399999999999997</v>
      </c>
      <c r="ED113" s="8">
        <v>62.2</v>
      </c>
      <c r="EE113" s="11"/>
      <c r="EF113" s="11"/>
      <c r="EG113" s="11"/>
      <c r="EH113" s="10">
        <v>7.0000000000000001E-3</v>
      </c>
      <c r="EI113" s="8">
        <v>14</v>
      </c>
      <c r="EJ113" s="8">
        <v>45</v>
      </c>
      <c r="EK113" s="8">
        <v>19.8</v>
      </c>
      <c r="EL113" s="10">
        <v>0.41299999999999998</v>
      </c>
      <c r="EM113" s="9">
        <v>1.86</v>
      </c>
      <c r="EN113" s="11"/>
      <c r="EO113" s="11"/>
      <c r="EP113" s="9">
        <v>1.86</v>
      </c>
      <c r="EQ113" s="9">
        <v>7.31</v>
      </c>
      <c r="ER113" s="11">
        <v>1</v>
      </c>
      <c r="ES113" s="11"/>
      <c r="ET113" s="12"/>
      <c r="EU113" s="11"/>
      <c r="EV113" s="11"/>
      <c r="EW113" s="11"/>
      <c r="EX113" s="10">
        <v>-6.0000000000000001E-3</v>
      </c>
      <c r="EY113" s="10">
        <v>-5.7000000000000002E-2</v>
      </c>
      <c r="EZ113" s="10">
        <v>-1.6E-2</v>
      </c>
      <c r="FA113" s="10">
        <v>-0.81499999999999995</v>
      </c>
      <c r="FB113" s="8">
        <v>-21.1</v>
      </c>
      <c r="FC113" s="9">
        <v>-8.1300000000000008</v>
      </c>
      <c r="FD113" s="9">
        <v>-5.99</v>
      </c>
      <c r="FE113" s="11"/>
      <c r="FF113" s="11"/>
      <c r="FG113" s="11"/>
      <c r="FH113" s="10">
        <v>-6.0000000000000001E-3</v>
      </c>
      <c r="FI113" s="10">
        <v>-5.7000000000000002E-2</v>
      </c>
      <c r="FJ113" s="10">
        <v>-1.6E-2</v>
      </c>
      <c r="FK113" s="9">
        <v>-1.61</v>
      </c>
      <c r="FL113" s="8">
        <v>-25.7</v>
      </c>
      <c r="FM113" s="9">
        <v>-3.31</v>
      </c>
      <c r="FN113" s="8">
        <v>-25.4</v>
      </c>
      <c r="FO113" s="3"/>
      <c r="FP113" s="3"/>
      <c r="FQ113" s="11"/>
      <c r="FR113" s="12"/>
    </row>
    <row r="114" spans="1:174" x14ac:dyDescent="0.15">
      <c r="A114" s="4" t="s">
        <v>844</v>
      </c>
      <c r="B114" s="4" t="s">
        <v>845</v>
      </c>
      <c r="C114" s="3" t="s">
        <v>206</v>
      </c>
      <c r="D114" s="3" t="s">
        <v>207</v>
      </c>
      <c r="E114" s="3" t="s">
        <v>208</v>
      </c>
      <c r="F114" s="8">
        <v>491.5</v>
      </c>
      <c r="G114" s="9">
        <v>56.02</v>
      </c>
      <c r="H114" s="10">
        <v>2.5999999999999999E-2</v>
      </c>
      <c r="I114" s="10">
        <v>2.5000000000000001E-2</v>
      </c>
      <c r="J114" s="11"/>
      <c r="K114" s="9">
        <v>-1.1299999999999999</v>
      </c>
      <c r="L114" s="9">
        <v>-1.33</v>
      </c>
      <c r="M114" s="11"/>
      <c r="N114" s="8">
        <v>23.3</v>
      </c>
      <c r="O114" s="10">
        <v>0.25800000000000001</v>
      </c>
      <c r="P114" s="11"/>
      <c r="Q114" s="11"/>
      <c r="R114" s="11"/>
      <c r="S114" s="9">
        <v>-1.35</v>
      </c>
      <c r="T114" s="11"/>
      <c r="U114" s="11"/>
      <c r="V114" s="11"/>
      <c r="W114" s="11"/>
      <c r="X114" s="11"/>
      <c r="Y114" s="11"/>
      <c r="Z114" s="11"/>
      <c r="AA114" s="11"/>
      <c r="AB114" s="11"/>
      <c r="AC114" s="11"/>
      <c r="AD114" s="11"/>
      <c r="AE114" s="11"/>
      <c r="AF114" s="11"/>
      <c r="AG114" s="11"/>
      <c r="AH114" s="9">
        <v>7.81</v>
      </c>
      <c r="AI114" s="10">
        <v>0.41099999999999998</v>
      </c>
      <c r="AJ114" s="10">
        <v>1.2999999999999999E-2</v>
      </c>
      <c r="AK114" s="3" t="s">
        <v>209</v>
      </c>
      <c r="AL114" s="12" t="s">
        <v>846</v>
      </c>
      <c r="AM114" s="3" t="s">
        <v>211</v>
      </c>
      <c r="AN114" s="13">
        <v>2000</v>
      </c>
      <c r="AO114" s="8">
        <v>406.3</v>
      </c>
      <c r="AP114" s="14">
        <v>0</v>
      </c>
      <c r="AQ114" s="8">
        <v>-27.9</v>
      </c>
      <c r="AR114" s="8">
        <v>-28</v>
      </c>
      <c r="AS114" s="8">
        <v>-28.7</v>
      </c>
      <c r="AT114" s="8">
        <v>14.4</v>
      </c>
      <c r="AU114" s="10">
        <v>0.61599999999999999</v>
      </c>
      <c r="AV114" s="8">
        <v>96.9</v>
      </c>
      <c r="AW114" s="9">
        <v>9.91</v>
      </c>
      <c r="AX114" s="8">
        <v>82</v>
      </c>
      <c r="AY114" s="10">
        <v>0.624</v>
      </c>
      <c r="AZ114" s="11"/>
      <c r="BA114" s="9">
        <v>7.3</v>
      </c>
      <c r="BB114" s="11"/>
      <c r="BC114" s="8">
        <v>20.7</v>
      </c>
      <c r="BD114" s="8">
        <v>20</v>
      </c>
      <c r="BE114" s="8">
        <v>19.2</v>
      </c>
      <c r="BF114" s="8">
        <v>16.899999999999999</v>
      </c>
      <c r="BG114" s="8">
        <v>15</v>
      </c>
      <c r="BH114" s="8">
        <v>12.6</v>
      </c>
      <c r="BI114" s="11"/>
      <c r="BJ114" s="8">
        <v>-28</v>
      </c>
      <c r="BK114" s="10">
        <v>-0.38900000000000001</v>
      </c>
      <c r="BL114" s="10">
        <v>7.5999999999999998E-2</v>
      </c>
      <c r="BM114" s="11"/>
      <c r="BN114" s="8">
        <v>-28.7</v>
      </c>
      <c r="BO114" s="11"/>
      <c r="BP114" s="10">
        <v>0.85599999999999998</v>
      </c>
      <c r="BQ114" s="9">
        <v>-2.2799999999999998</v>
      </c>
      <c r="BR114" s="9">
        <v>-2.2799999999999998</v>
      </c>
      <c r="BS114" s="9">
        <v>-1.38</v>
      </c>
      <c r="BT114" s="9">
        <v>-2.2799999999999998</v>
      </c>
      <c r="BU114" s="9">
        <v>-2.2799999999999998</v>
      </c>
      <c r="BV114" s="11"/>
      <c r="BW114" s="11"/>
      <c r="BX114" s="11"/>
      <c r="BY114" s="11"/>
      <c r="BZ114" s="10">
        <v>0.93700000000000006</v>
      </c>
      <c r="CA114" s="10">
        <v>0.32100000000000001</v>
      </c>
      <c r="CB114" s="11"/>
      <c r="CC114" s="9">
        <v>2.2000000000000002</v>
      </c>
      <c r="CD114" s="11"/>
      <c r="CE114" s="11"/>
      <c r="CF114" s="9">
        <v>9.91</v>
      </c>
      <c r="CG114" s="11"/>
      <c r="CH114" s="11"/>
      <c r="CI114" s="11"/>
      <c r="CJ114" s="11"/>
      <c r="CK114" s="11"/>
      <c r="CL114" s="11"/>
      <c r="CM114" s="10">
        <v>8.3000000000000004E-2</v>
      </c>
      <c r="CN114" s="10">
        <v>9.7000000000000003E-2</v>
      </c>
      <c r="CO114" s="10">
        <v>9.5000000000000001E-2</v>
      </c>
      <c r="CP114" s="10">
        <v>9.1999999999999998E-2</v>
      </c>
      <c r="CQ114" s="10">
        <v>-0.94299999999999995</v>
      </c>
      <c r="CR114" s="11"/>
      <c r="CS114" s="11"/>
      <c r="CT114" s="11"/>
      <c r="CU114" s="8">
        <v>94.6</v>
      </c>
      <c r="CV114" s="11"/>
      <c r="CW114" s="8">
        <v>11.1</v>
      </c>
      <c r="CX114" s="8">
        <v>-67.7</v>
      </c>
      <c r="CY114" s="11"/>
      <c r="CZ114" s="11"/>
      <c r="DA114" s="9">
        <v>1.64</v>
      </c>
      <c r="DB114" s="11"/>
      <c r="DC114" s="11"/>
      <c r="DD114" s="11"/>
      <c r="DE114" s="8">
        <v>26</v>
      </c>
      <c r="DF114" s="8">
        <v>82</v>
      </c>
      <c r="DG114" s="9">
        <v>21.09</v>
      </c>
      <c r="DH114" s="11"/>
      <c r="DI114" s="3" t="s">
        <v>212</v>
      </c>
      <c r="DJ114" s="11"/>
      <c r="DK114" s="8">
        <v>-19.899999999999999</v>
      </c>
      <c r="DL114" s="8">
        <v>-20</v>
      </c>
      <c r="DM114" s="14">
        <v>0</v>
      </c>
      <c r="DN114" s="8">
        <v>-33.299999999999997</v>
      </c>
      <c r="DO114" s="9">
        <v>18.18</v>
      </c>
      <c r="DP114" s="4" t="s">
        <v>847</v>
      </c>
      <c r="DQ114" s="11"/>
      <c r="DR114" s="3" t="s">
        <v>258</v>
      </c>
      <c r="DS114" s="11"/>
      <c r="DT114" s="9">
        <v>28.25</v>
      </c>
      <c r="DU114" s="9">
        <v>7.82</v>
      </c>
      <c r="DV114" s="11"/>
      <c r="DW114" s="14">
        <v>0</v>
      </c>
      <c r="DX114" s="11"/>
      <c r="DY114" s="9">
        <v>9.9600000000000009</v>
      </c>
      <c r="DZ114" s="11"/>
      <c r="EA114" s="11"/>
      <c r="EB114" s="8">
        <v>21.3</v>
      </c>
      <c r="EC114" s="8">
        <v>32.6</v>
      </c>
      <c r="ED114" s="8">
        <v>52</v>
      </c>
      <c r="EE114" s="11"/>
      <c r="EF114" s="8">
        <v>100</v>
      </c>
      <c r="EG114" s="11"/>
      <c r="EH114" s="10">
        <v>0.434</v>
      </c>
      <c r="EI114" s="8">
        <v>16</v>
      </c>
      <c r="EJ114" s="8">
        <v>96</v>
      </c>
      <c r="EK114" s="8">
        <v>23.4</v>
      </c>
      <c r="EL114" s="9">
        <v>1.01</v>
      </c>
      <c r="EM114" s="9">
        <v>2.25</v>
      </c>
      <c r="EN114" s="10">
        <v>7.0000000000000001E-3</v>
      </c>
      <c r="EO114" s="10">
        <v>0.1</v>
      </c>
      <c r="EP114" s="9">
        <v>1.54</v>
      </c>
      <c r="EQ114" s="9">
        <v>3.19</v>
      </c>
      <c r="ER114" s="11"/>
      <c r="ES114" s="11"/>
      <c r="ET114" s="12"/>
      <c r="EU114" s="11"/>
      <c r="EV114" s="11"/>
      <c r="EW114" s="11"/>
      <c r="EX114" s="11"/>
      <c r="EY114" s="11"/>
      <c r="EZ114" s="11"/>
      <c r="FA114" s="11"/>
      <c r="FB114" s="9">
        <v>-4.34</v>
      </c>
      <c r="FC114" s="8">
        <v>-15.9</v>
      </c>
      <c r="FD114" s="8">
        <v>-20</v>
      </c>
      <c r="FE114" s="11"/>
      <c r="FF114" s="11"/>
      <c r="FG114" s="11"/>
      <c r="FH114" s="11"/>
      <c r="FI114" s="11"/>
      <c r="FJ114" s="11"/>
      <c r="FK114" s="11"/>
      <c r="FL114" s="9">
        <v>-5.72</v>
      </c>
      <c r="FM114" s="8">
        <v>-15.7</v>
      </c>
      <c r="FN114" s="8">
        <v>-20</v>
      </c>
      <c r="FO114" s="3"/>
      <c r="FP114" s="3"/>
      <c r="FQ114" s="11"/>
      <c r="FR114" s="12"/>
    </row>
    <row r="115" spans="1:174" x14ac:dyDescent="0.15">
      <c r="A115" s="4" t="s">
        <v>848</v>
      </c>
      <c r="B115" s="4" t="s">
        <v>849</v>
      </c>
      <c r="C115" s="3" t="s">
        <v>206</v>
      </c>
      <c r="D115" s="3" t="s">
        <v>207</v>
      </c>
      <c r="E115" s="3" t="s">
        <v>208</v>
      </c>
      <c r="F115" s="8">
        <v>480.2</v>
      </c>
      <c r="G115" s="9">
        <v>41.98</v>
      </c>
      <c r="H115" s="10">
        <v>1.2999999999999999E-2</v>
      </c>
      <c r="I115" s="10">
        <v>2.1999999999999999E-2</v>
      </c>
      <c r="J115" s="11"/>
      <c r="K115" s="10">
        <v>0.66700000000000004</v>
      </c>
      <c r="L115" s="10">
        <v>0.86199999999999999</v>
      </c>
      <c r="M115" s="11"/>
      <c r="N115" s="8">
        <v>21.5</v>
      </c>
      <c r="O115" s="10">
        <v>6.3E-2</v>
      </c>
      <c r="P115" s="11"/>
      <c r="Q115" s="11"/>
      <c r="R115" s="11"/>
      <c r="S115" s="9">
        <v>-2.37</v>
      </c>
      <c r="T115" s="11"/>
      <c r="U115" s="11"/>
      <c r="V115" s="11"/>
      <c r="W115" s="11"/>
      <c r="X115" s="11"/>
      <c r="Y115" s="11"/>
      <c r="Z115" s="11"/>
      <c r="AA115" s="11"/>
      <c r="AB115" s="11"/>
      <c r="AC115" s="11"/>
      <c r="AD115" s="11"/>
      <c r="AE115" s="11"/>
      <c r="AF115" s="11"/>
      <c r="AG115" s="11"/>
      <c r="AH115" s="9">
        <v>7.86</v>
      </c>
      <c r="AI115" s="9">
        <v>1.77</v>
      </c>
      <c r="AJ115" s="9">
        <v>1.42</v>
      </c>
      <c r="AK115" s="3" t="s">
        <v>209</v>
      </c>
      <c r="AL115" s="12" t="s">
        <v>850</v>
      </c>
      <c r="AM115" s="3" t="s">
        <v>211</v>
      </c>
      <c r="AN115" s="13">
        <v>2007</v>
      </c>
      <c r="AO115" s="8">
        <v>332.2</v>
      </c>
      <c r="AP115" s="14">
        <v>0</v>
      </c>
      <c r="AQ115" s="8">
        <v>-26.9</v>
      </c>
      <c r="AR115" s="8">
        <v>-27</v>
      </c>
      <c r="AS115" s="8">
        <v>-27.3</v>
      </c>
      <c r="AT115" s="8">
        <v>103.1</v>
      </c>
      <c r="AU115" s="9">
        <v>1.1100000000000001</v>
      </c>
      <c r="AV115" s="8">
        <v>153.4</v>
      </c>
      <c r="AW115" s="9">
        <v>3.59</v>
      </c>
      <c r="AX115" s="8">
        <v>144.9</v>
      </c>
      <c r="AY115" s="10">
        <v>0.80200000000000005</v>
      </c>
      <c r="AZ115" s="11"/>
      <c r="BA115" s="9">
        <v>9.06</v>
      </c>
      <c r="BB115" s="11"/>
      <c r="BC115" s="8">
        <v>17.899999999999999</v>
      </c>
      <c r="BD115" s="8">
        <v>14.7</v>
      </c>
      <c r="BE115" s="8">
        <v>12.6</v>
      </c>
      <c r="BF115" s="8">
        <v>12</v>
      </c>
      <c r="BG115" s="8">
        <v>11.1</v>
      </c>
      <c r="BH115" s="8">
        <v>11.8</v>
      </c>
      <c r="BI115" s="11"/>
      <c r="BJ115" s="8">
        <v>-27</v>
      </c>
      <c r="BK115" s="10">
        <v>-0.40100000000000002</v>
      </c>
      <c r="BL115" s="10">
        <v>0.47899999999999998</v>
      </c>
      <c r="BM115" s="11"/>
      <c r="BN115" s="8">
        <v>-27.3</v>
      </c>
      <c r="BO115" s="11"/>
      <c r="BP115" s="11"/>
      <c r="BQ115" s="9">
        <v>-1.97</v>
      </c>
      <c r="BR115" s="9">
        <v>-1.97</v>
      </c>
      <c r="BS115" s="9">
        <v>-1.21</v>
      </c>
      <c r="BT115" s="9">
        <v>-1.97</v>
      </c>
      <c r="BU115" s="9">
        <v>-1.97</v>
      </c>
      <c r="BV115" s="11"/>
      <c r="BW115" s="11"/>
      <c r="BX115" s="11"/>
      <c r="BY115" s="10">
        <v>1.7000000000000001E-2</v>
      </c>
      <c r="BZ115" s="9">
        <v>1.38</v>
      </c>
      <c r="CA115" s="10">
        <v>0.26800000000000002</v>
      </c>
      <c r="CB115" s="11"/>
      <c r="CC115" s="9">
        <v>1.59</v>
      </c>
      <c r="CD115" s="11"/>
      <c r="CE115" s="10">
        <v>0.1</v>
      </c>
      <c r="CF115" s="9">
        <v>1.59</v>
      </c>
      <c r="CG115" s="11"/>
      <c r="CH115" s="11"/>
      <c r="CI115" s="11"/>
      <c r="CJ115" s="11"/>
      <c r="CK115" s="11"/>
      <c r="CL115" s="11"/>
      <c r="CM115" s="11"/>
      <c r="CN115" s="11"/>
      <c r="CO115" s="10">
        <v>0.24399999999999999</v>
      </c>
      <c r="CP115" s="10">
        <v>0.28999999999999998</v>
      </c>
      <c r="CQ115" s="10">
        <v>-0.94199999999999995</v>
      </c>
      <c r="CR115" s="11"/>
      <c r="CS115" s="11"/>
      <c r="CT115" s="11"/>
      <c r="CU115" s="8">
        <v>162.5</v>
      </c>
      <c r="CV115" s="9">
        <v>-1.5</v>
      </c>
      <c r="CW115" s="11"/>
      <c r="CX115" s="8">
        <v>-48.6</v>
      </c>
      <c r="CY115" s="11"/>
      <c r="CZ115" s="11"/>
      <c r="DA115" s="10">
        <v>0.51800000000000002</v>
      </c>
      <c r="DB115" s="11"/>
      <c r="DC115" s="11"/>
      <c r="DD115" s="9">
        <v>9.0399999999999991</v>
      </c>
      <c r="DE115" s="8">
        <v>29</v>
      </c>
      <c r="DF115" s="8">
        <v>144.9</v>
      </c>
      <c r="DG115" s="9">
        <v>22.38</v>
      </c>
      <c r="DH115" s="10">
        <v>0.24299999999999999</v>
      </c>
      <c r="DI115" s="3" t="s">
        <v>212</v>
      </c>
      <c r="DJ115" s="11"/>
      <c r="DK115" s="8">
        <v>-26.9</v>
      </c>
      <c r="DL115" s="8">
        <v>-27.3</v>
      </c>
      <c r="DM115" s="14">
        <v>0</v>
      </c>
      <c r="DN115" s="8">
        <v>-55.7</v>
      </c>
      <c r="DO115" s="9">
        <v>12.5</v>
      </c>
      <c r="DP115" s="4" t="s">
        <v>851</v>
      </c>
      <c r="DQ115" s="11"/>
      <c r="DR115" s="3" t="s">
        <v>258</v>
      </c>
      <c r="DS115" s="11"/>
      <c r="DT115" s="9">
        <v>30.37</v>
      </c>
      <c r="DU115" s="8">
        <v>11.1</v>
      </c>
      <c r="DV115" s="11"/>
      <c r="DW115" s="9">
        <v>5.05</v>
      </c>
      <c r="DX115" s="11"/>
      <c r="DY115" s="8">
        <v>16.2</v>
      </c>
      <c r="DZ115" s="11"/>
      <c r="EA115" s="8">
        <v>74.8</v>
      </c>
      <c r="EB115" s="8">
        <v>-64.7</v>
      </c>
      <c r="EC115" s="9">
        <v>1.64</v>
      </c>
      <c r="ED115" s="8">
        <v>48.1</v>
      </c>
      <c r="EE115" s="11"/>
      <c r="EF115" s="11"/>
      <c r="EG115" s="8">
        <v>100</v>
      </c>
      <c r="EH115" s="10">
        <v>0.80100000000000005</v>
      </c>
      <c r="EI115" s="8">
        <v>29</v>
      </c>
      <c r="EJ115" s="8">
        <v>152.1</v>
      </c>
      <c r="EK115" s="8">
        <v>16.600000000000001</v>
      </c>
      <c r="EL115" s="9">
        <v>1.28</v>
      </c>
      <c r="EM115" s="9">
        <v>2.19</v>
      </c>
      <c r="EN115" s="10">
        <v>6.8000000000000005E-2</v>
      </c>
      <c r="EO115" s="10">
        <v>0.24299999999999999</v>
      </c>
      <c r="EP115" s="9">
        <v>1.29</v>
      </c>
      <c r="EQ115" s="9">
        <v>10.26</v>
      </c>
      <c r="ER115" s="11"/>
      <c r="ES115" s="11"/>
      <c r="ET115" s="12"/>
      <c r="EU115" s="11"/>
      <c r="EV115" s="11"/>
      <c r="EW115" s="11"/>
      <c r="EX115" s="11"/>
      <c r="EY115" s="11"/>
      <c r="EZ115" s="11"/>
      <c r="FA115" s="11"/>
      <c r="FB115" s="8">
        <v>-11.5</v>
      </c>
      <c r="FC115" s="8">
        <v>-15</v>
      </c>
      <c r="FD115" s="8">
        <v>-17.8</v>
      </c>
      <c r="FE115" s="11"/>
      <c r="FF115" s="11"/>
      <c r="FG115" s="11"/>
      <c r="FH115" s="11"/>
      <c r="FI115" s="11"/>
      <c r="FJ115" s="11"/>
      <c r="FK115" s="11"/>
      <c r="FL115" s="8">
        <v>-11.4</v>
      </c>
      <c r="FM115" s="8">
        <v>-15</v>
      </c>
      <c r="FN115" s="8">
        <v>-18.2</v>
      </c>
      <c r="FO115" s="3"/>
      <c r="FP115" s="3"/>
      <c r="FQ115" s="11"/>
      <c r="FR115" s="12"/>
    </row>
    <row r="116" spans="1:174" x14ac:dyDescent="0.15">
      <c r="A116" s="4" t="s">
        <v>852</v>
      </c>
      <c r="B116" s="4" t="s">
        <v>853</v>
      </c>
      <c r="C116" s="3" t="s">
        <v>206</v>
      </c>
      <c r="D116" s="3" t="s">
        <v>207</v>
      </c>
      <c r="E116" s="3" t="s">
        <v>208</v>
      </c>
      <c r="F116" s="8">
        <v>459.4</v>
      </c>
      <c r="G116" s="9">
        <v>52.78</v>
      </c>
      <c r="H116" s="10">
        <v>2.8000000000000001E-2</v>
      </c>
      <c r="I116" s="10">
        <v>1E-3</v>
      </c>
      <c r="J116" s="10">
        <v>6.5000000000000002E-2</v>
      </c>
      <c r="K116" s="10">
        <v>0.73599999999999999</v>
      </c>
      <c r="L116" s="8">
        <v>13.9</v>
      </c>
      <c r="M116" s="8">
        <v>126.3</v>
      </c>
      <c r="N116" s="8">
        <v>16.2</v>
      </c>
      <c r="O116" s="10">
        <v>4.7E-2</v>
      </c>
      <c r="P116" s="11"/>
      <c r="Q116" s="11"/>
      <c r="R116" s="11"/>
      <c r="S116" s="9">
        <v>-2.87</v>
      </c>
      <c r="T116" s="11"/>
      <c r="U116" s="11"/>
      <c r="V116" s="11"/>
      <c r="W116" s="11"/>
      <c r="X116" s="11"/>
      <c r="Y116" s="11"/>
      <c r="Z116" s="11"/>
      <c r="AA116" s="11"/>
      <c r="AB116" s="11"/>
      <c r="AC116" s="11"/>
      <c r="AD116" s="11"/>
      <c r="AE116" s="11"/>
      <c r="AF116" s="11"/>
      <c r="AG116" s="11"/>
      <c r="AH116" s="11"/>
      <c r="AI116" s="10">
        <v>0.27900000000000003</v>
      </c>
      <c r="AJ116" s="10">
        <v>0.17699999999999999</v>
      </c>
      <c r="AK116" s="3" t="s">
        <v>209</v>
      </c>
      <c r="AL116" s="12" t="s">
        <v>854</v>
      </c>
      <c r="AM116" s="3" t="s">
        <v>211</v>
      </c>
      <c r="AN116" s="11"/>
      <c r="AO116" s="8">
        <v>430.1</v>
      </c>
      <c r="AP116" s="14">
        <v>0</v>
      </c>
      <c r="AQ116" s="8">
        <v>-38.6</v>
      </c>
      <c r="AR116" s="8">
        <v>-38.799999999999997</v>
      </c>
      <c r="AS116" s="8">
        <v>-43.7</v>
      </c>
      <c r="AT116" s="9">
        <v>6.59</v>
      </c>
      <c r="AU116" s="10">
        <v>0.496</v>
      </c>
      <c r="AV116" s="8">
        <v>33.5</v>
      </c>
      <c r="AW116" s="14">
        <v>0</v>
      </c>
      <c r="AX116" s="8">
        <v>28.1</v>
      </c>
      <c r="AY116" s="10">
        <v>0.38600000000000001</v>
      </c>
      <c r="AZ116" s="11"/>
      <c r="BA116" s="8">
        <v>12.7</v>
      </c>
      <c r="BB116" s="11"/>
      <c r="BC116" s="8">
        <v>26.1</v>
      </c>
      <c r="BD116" s="8">
        <v>23.9</v>
      </c>
      <c r="BE116" s="8">
        <v>22.6</v>
      </c>
      <c r="BF116" s="8">
        <v>20.2</v>
      </c>
      <c r="BG116" s="8">
        <v>20.6</v>
      </c>
      <c r="BH116" s="8">
        <v>21.3</v>
      </c>
      <c r="BI116" s="11"/>
      <c r="BJ116" s="8">
        <v>-38.799999999999997</v>
      </c>
      <c r="BK116" s="11"/>
      <c r="BL116" s="10">
        <v>0.123</v>
      </c>
      <c r="BM116" s="11"/>
      <c r="BN116" s="8">
        <v>-43.7</v>
      </c>
      <c r="BO116" s="11"/>
      <c r="BP116" s="11"/>
      <c r="BQ116" s="9">
        <v>-3.24</v>
      </c>
      <c r="BR116" s="9">
        <v>-3.24</v>
      </c>
      <c r="BS116" s="9">
        <v>-2.0099999999999998</v>
      </c>
      <c r="BT116" s="9">
        <v>-3.24</v>
      </c>
      <c r="BU116" s="9">
        <v>-3.24</v>
      </c>
      <c r="BV116" s="11"/>
      <c r="BW116" s="11"/>
      <c r="BX116" s="11"/>
      <c r="BY116" s="10">
        <v>0.622</v>
      </c>
      <c r="BZ116" s="10">
        <v>0.73099999999999998</v>
      </c>
      <c r="CA116" s="10">
        <v>0.23499999999999999</v>
      </c>
      <c r="CB116" s="11"/>
      <c r="CC116" s="9">
        <v>1.66</v>
      </c>
      <c r="CD116" s="11"/>
      <c r="CE116" s="11"/>
      <c r="CF116" s="11"/>
      <c r="CG116" s="11"/>
      <c r="CH116" s="11"/>
      <c r="CI116" s="11"/>
      <c r="CJ116" s="11"/>
      <c r="CK116" s="11"/>
      <c r="CL116" s="11"/>
      <c r="CM116" s="10">
        <v>2.5000000000000001E-2</v>
      </c>
      <c r="CN116" s="10">
        <v>0.30299999999999999</v>
      </c>
      <c r="CO116" s="10">
        <v>0.28999999999999998</v>
      </c>
      <c r="CP116" s="10">
        <v>0.223</v>
      </c>
      <c r="CQ116" s="8">
        <v>34.5</v>
      </c>
      <c r="CR116" s="11"/>
      <c r="CS116" s="11"/>
      <c r="CT116" s="11"/>
      <c r="CU116" s="10">
        <v>0.88700000000000001</v>
      </c>
      <c r="CV116" s="11"/>
      <c r="CW116" s="11"/>
      <c r="CX116" s="8">
        <v>24.6</v>
      </c>
      <c r="CY116" s="11"/>
      <c r="CZ116" s="11"/>
      <c r="DA116" s="10">
        <v>0.151</v>
      </c>
      <c r="DB116" s="11"/>
      <c r="DC116" s="11"/>
      <c r="DD116" s="11"/>
      <c r="DE116" s="8">
        <v>33</v>
      </c>
      <c r="DF116" s="8">
        <v>28.1</v>
      </c>
      <c r="DG116" s="9">
        <v>28.42</v>
      </c>
      <c r="DH116" s="10">
        <v>0.4</v>
      </c>
      <c r="DI116" s="3" t="s">
        <v>212</v>
      </c>
      <c r="DJ116" s="11"/>
      <c r="DK116" s="8">
        <v>-38.6</v>
      </c>
      <c r="DL116" s="8">
        <v>-43.7</v>
      </c>
      <c r="DM116" s="14">
        <v>0</v>
      </c>
      <c r="DN116" s="11"/>
      <c r="DO116" s="9">
        <v>12.5</v>
      </c>
      <c r="DP116" s="4" t="s">
        <v>855</v>
      </c>
      <c r="DQ116" s="11"/>
      <c r="DR116" s="3" t="s">
        <v>398</v>
      </c>
      <c r="DS116" s="11"/>
      <c r="DT116" s="9">
        <v>30.77</v>
      </c>
      <c r="DU116" s="8">
        <v>13.7</v>
      </c>
      <c r="DV116" s="11"/>
      <c r="DW116" s="14">
        <v>0</v>
      </c>
      <c r="DX116" s="11"/>
      <c r="DY116" s="8">
        <v>14.2</v>
      </c>
      <c r="DZ116" s="11"/>
      <c r="EA116" s="11"/>
      <c r="EB116" s="8">
        <v>25.9</v>
      </c>
      <c r="EC116" s="9">
        <v>3.56</v>
      </c>
      <c r="ED116" s="8">
        <v>74.5</v>
      </c>
      <c r="EE116" s="11"/>
      <c r="EF116" s="11"/>
      <c r="EG116" s="11"/>
      <c r="EH116" s="10">
        <v>0.379</v>
      </c>
      <c r="EI116" s="8">
        <v>33</v>
      </c>
      <c r="EJ116" s="8">
        <v>32.700000000000003</v>
      </c>
      <c r="EK116" s="8">
        <v>64.2</v>
      </c>
      <c r="EL116" s="9">
        <v>1.3</v>
      </c>
      <c r="EM116" s="9">
        <v>3.94</v>
      </c>
      <c r="EN116" s="8">
        <v>33.4</v>
      </c>
      <c r="EO116" s="10">
        <v>0.4</v>
      </c>
      <c r="EP116" s="9">
        <v>1.46</v>
      </c>
      <c r="EQ116" s="9">
        <v>14</v>
      </c>
      <c r="ER116" s="11">
        <v>1</v>
      </c>
      <c r="ES116" s="11"/>
      <c r="ET116" s="12"/>
      <c r="EU116" s="9">
        <v>-8.14</v>
      </c>
      <c r="EV116" s="8">
        <v>-13.3</v>
      </c>
      <c r="EW116" s="9">
        <v>-3.18</v>
      </c>
      <c r="EX116" s="8">
        <v>-22.5</v>
      </c>
      <c r="EY116" s="8">
        <v>-10.199999999999999</v>
      </c>
      <c r="EZ116" s="8">
        <v>-22</v>
      </c>
      <c r="FA116" s="8">
        <v>-13.2</v>
      </c>
      <c r="FB116" s="8">
        <v>-10.1</v>
      </c>
      <c r="FC116" s="8">
        <v>-20.5</v>
      </c>
      <c r="FD116" s="8">
        <v>-31</v>
      </c>
      <c r="FE116" s="9">
        <v>-9.14</v>
      </c>
      <c r="FF116" s="8">
        <v>-13.1</v>
      </c>
      <c r="FG116" s="9">
        <v>-6.45</v>
      </c>
      <c r="FH116" s="8">
        <v>-22.3</v>
      </c>
      <c r="FI116" s="9">
        <v>-7.27</v>
      </c>
      <c r="FJ116" s="8">
        <v>-22.5</v>
      </c>
      <c r="FK116" s="8">
        <v>-14.7</v>
      </c>
      <c r="FL116" s="9">
        <v>-9.7799999999999994</v>
      </c>
      <c r="FM116" s="8">
        <v>-20.3</v>
      </c>
      <c r="FN116" s="8">
        <v>-52.9</v>
      </c>
      <c r="FO116" s="3"/>
      <c r="FP116" s="3"/>
      <c r="FQ116" s="11"/>
      <c r="FR116" s="12"/>
    </row>
    <row r="117" spans="1:174" x14ac:dyDescent="0.15">
      <c r="A117" s="4" t="s">
        <v>856</v>
      </c>
      <c r="B117" s="4" t="s">
        <v>857</v>
      </c>
      <c r="C117" s="3" t="s">
        <v>206</v>
      </c>
      <c r="D117" s="3" t="s">
        <v>207</v>
      </c>
      <c r="E117" s="3" t="s">
        <v>208</v>
      </c>
      <c r="F117" s="8">
        <v>445</v>
      </c>
      <c r="G117" s="9">
        <v>56</v>
      </c>
      <c r="H117" s="10">
        <v>7.4999999999999997E-2</v>
      </c>
      <c r="I117" s="10">
        <v>1.2E-2</v>
      </c>
      <c r="J117" s="10">
        <v>5.3999999999999999E-2</v>
      </c>
      <c r="K117" s="9">
        <v>2.38</v>
      </c>
      <c r="L117" s="9">
        <v>1.28</v>
      </c>
      <c r="M117" s="9">
        <v>2.13</v>
      </c>
      <c r="N117" s="8">
        <v>36.200000000000003</v>
      </c>
      <c r="O117" s="10">
        <v>0.215</v>
      </c>
      <c r="P117" s="11"/>
      <c r="Q117" s="11"/>
      <c r="R117" s="11"/>
      <c r="S117" s="9">
        <v>-1.02</v>
      </c>
      <c r="T117" s="11"/>
      <c r="U117" s="11"/>
      <c r="V117" s="11"/>
      <c r="W117" s="11"/>
      <c r="X117" s="11"/>
      <c r="Y117" s="11"/>
      <c r="Z117" s="11"/>
      <c r="AA117" s="11"/>
      <c r="AB117" s="11"/>
      <c r="AC117" s="11"/>
      <c r="AD117" s="11"/>
      <c r="AE117" s="8">
        <v>93.3</v>
      </c>
      <c r="AF117" s="11"/>
      <c r="AG117" s="11"/>
      <c r="AH117" s="10">
        <v>0.79400000000000004</v>
      </c>
      <c r="AI117" s="9">
        <v>21.59</v>
      </c>
      <c r="AJ117" s="9">
        <v>5.69</v>
      </c>
      <c r="AK117" s="3" t="s">
        <v>209</v>
      </c>
      <c r="AL117" s="12" t="s">
        <v>858</v>
      </c>
      <c r="AM117" s="3" t="s">
        <v>211</v>
      </c>
      <c r="AN117" s="13">
        <v>2006</v>
      </c>
      <c r="AO117" s="8">
        <v>385.2</v>
      </c>
      <c r="AP117" s="9">
        <v>3.83</v>
      </c>
      <c r="AQ117" s="8">
        <v>-31.3</v>
      </c>
      <c r="AR117" s="8">
        <v>-34.5</v>
      </c>
      <c r="AS117" s="8">
        <v>-34.700000000000003</v>
      </c>
      <c r="AT117" s="8">
        <v>71.900000000000006</v>
      </c>
      <c r="AU117" s="9">
        <v>2.2799999999999998</v>
      </c>
      <c r="AV117" s="8">
        <v>141.5</v>
      </c>
      <c r="AW117" s="8">
        <v>12.1</v>
      </c>
      <c r="AX117" s="8">
        <v>108.7</v>
      </c>
      <c r="AY117" s="10">
        <v>0.59099999999999997</v>
      </c>
      <c r="AZ117" s="11"/>
      <c r="BA117" s="8">
        <v>10.5</v>
      </c>
      <c r="BB117" s="11"/>
      <c r="BC117" s="8">
        <v>24</v>
      </c>
      <c r="BD117" s="8">
        <v>20.3</v>
      </c>
      <c r="BE117" s="8">
        <v>16.899999999999999</v>
      </c>
      <c r="BF117" s="8">
        <v>13.7</v>
      </c>
      <c r="BG117" s="9">
        <v>9.02</v>
      </c>
      <c r="BH117" s="9">
        <v>6.79</v>
      </c>
      <c r="BI117" s="9">
        <v>2.35</v>
      </c>
      <c r="BJ117" s="8">
        <v>-34.5</v>
      </c>
      <c r="BK117" s="9">
        <v>-1.63</v>
      </c>
      <c r="BL117" s="10">
        <v>1.2E-2</v>
      </c>
      <c r="BM117" s="11"/>
      <c r="BN117" s="8">
        <v>-36.4</v>
      </c>
      <c r="BO117" s="9">
        <v>-1.7</v>
      </c>
      <c r="BP117" s="11"/>
      <c r="BQ117" s="9">
        <v>-1.3</v>
      </c>
      <c r="BR117" s="9">
        <v>-1.3</v>
      </c>
      <c r="BS117" s="10">
        <v>-0.84699999999999998</v>
      </c>
      <c r="BT117" s="9">
        <v>-1.3</v>
      </c>
      <c r="BU117" s="9">
        <v>-1.3</v>
      </c>
      <c r="BV117" s="11"/>
      <c r="BW117" s="10">
        <v>0.73199999999999998</v>
      </c>
      <c r="BX117" s="11"/>
      <c r="BY117" s="10">
        <v>5.2999999999999999E-2</v>
      </c>
      <c r="BZ117" s="9">
        <v>3.96</v>
      </c>
      <c r="CA117" s="9">
        <v>1.69</v>
      </c>
      <c r="CB117" s="8">
        <v>24</v>
      </c>
      <c r="CC117" s="9">
        <v>1.66</v>
      </c>
      <c r="CD117" s="11"/>
      <c r="CE117" s="11"/>
      <c r="CF117" s="9">
        <v>8.83</v>
      </c>
      <c r="CG117" s="11"/>
      <c r="CH117" s="11"/>
      <c r="CI117" s="11"/>
      <c r="CJ117" s="8">
        <v>731.5</v>
      </c>
      <c r="CK117" s="11"/>
      <c r="CL117" s="11"/>
      <c r="CM117" s="10">
        <v>0.09</v>
      </c>
      <c r="CN117" s="10">
        <v>0.17699999999999999</v>
      </c>
      <c r="CO117" s="10">
        <v>0.252</v>
      </c>
      <c r="CP117" s="10">
        <v>0.55200000000000005</v>
      </c>
      <c r="CQ117" s="10">
        <v>-8.6999999999999994E-2</v>
      </c>
      <c r="CR117" s="11"/>
      <c r="CS117" s="11"/>
      <c r="CT117" s="11"/>
      <c r="CU117" s="8">
        <v>72.3</v>
      </c>
      <c r="CV117" s="11"/>
      <c r="CW117" s="9">
        <v>7.5</v>
      </c>
      <c r="CX117" s="8">
        <v>-10</v>
      </c>
      <c r="CY117" s="11"/>
      <c r="CZ117" s="11"/>
      <c r="DA117" s="10">
        <v>-0.497</v>
      </c>
      <c r="DB117" s="11"/>
      <c r="DC117" s="10">
        <v>-0.371</v>
      </c>
      <c r="DD117" s="8">
        <v>15.2</v>
      </c>
      <c r="DE117" s="8">
        <v>66</v>
      </c>
      <c r="DF117" s="8">
        <v>108.7</v>
      </c>
      <c r="DG117" s="9">
        <v>12.29</v>
      </c>
      <c r="DH117" s="10">
        <v>0.51300000000000001</v>
      </c>
      <c r="DI117" s="3" t="s">
        <v>212</v>
      </c>
      <c r="DJ117" s="9">
        <v>3.83</v>
      </c>
      <c r="DK117" s="8">
        <v>-31.3</v>
      </c>
      <c r="DL117" s="8">
        <v>-34.700000000000003</v>
      </c>
      <c r="DM117" s="9">
        <v>8.01</v>
      </c>
      <c r="DN117" s="11"/>
      <c r="DO117" s="9">
        <v>14.29</v>
      </c>
      <c r="DP117" s="4" t="s">
        <v>859</v>
      </c>
      <c r="DQ117" s="8">
        <v>54.2</v>
      </c>
      <c r="DR117" s="3" t="s">
        <v>245</v>
      </c>
      <c r="DS117" s="11"/>
      <c r="DT117" s="9">
        <v>14.3</v>
      </c>
      <c r="DU117" s="9">
        <v>3.1</v>
      </c>
      <c r="DV117" s="8">
        <v>-21.7</v>
      </c>
      <c r="DW117" s="9">
        <v>4.8099999999999996</v>
      </c>
      <c r="DX117" s="11"/>
      <c r="DY117" s="8">
        <v>31.7</v>
      </c>
      <c r="DZ117" s="8">
        <v>24</v>
      </c>
      <c r="EA117" s="11"/>
      <c r="EB117" s="8">
        <v>66.8</v>
      </c>
      <c r="EC117" s="9">
        <v>5.51</v>
      </c>
      <c r="ED117" s="8">
        <v>77.599999999999994</v>
      </c>
      <c r="EE117" s="11"/>
      <c r="EF117" s="11"/>
      <c r="EG117" s="8">
        <v>102.9</v>
      </c>
      <c r="EH117" s="9">
        <v>1.03</v>
      </c>
      <c r="EI117" s="8">
        <v>66</v>
      </c>
      <c r="EJ117" s="8">
        <v>73.900000000000006</v>
      </c>
      <c r="EK117" s="8">
        <v>32.6</v>
      </c>
      <c r="EL117" s="9">
        <v>2.15</v>
      </c>
      <c r="EM117" s="9">
        <v>2.95</v>
      </c>
      <c r="EN117" s="11"/>
      <c r="EO117" s="10">
        <v>0.51300000000000001</v>
      </c>
      <c r="EP117" s="9">
        <v>2.2400000000000002</v>
      </c>
      <c r="EQ117" s="9">
        <v>6.33</v>
      </c>
      <c r="ER117" s="11">
        <v>1</v>
      </c>
      <c r="ES117" s="11"/>
      <c r="ET117" s="12"/>
      <c r="EU117" s="11"/>
      <c r="EV117" s="11"/>
      <c r="EW117" s="11"/>
      <c r="EX117" s="10">
        <v>-1.6E-2</v>
      </c>
      <c r="EY117" s="10">
        <v>-2.5999999999999999E-2</v>
      </c>
      <c r="EZ117" s="10">
        <v>-0.95399999999999996</v>
      </c>
      <c r="FA117" s="9">
        <v>-1.81</v>
      </c>
      <c r="FB117" s="9">
        <v>-3.24</v>
      </c>
      <c r="FC117" s="9">
        <v>-4.8499999999999996</v>
      </c>
      <c r="FD117" s="8">
        <v>-15.7</v>
      </c>
      <c r="FE117" s="11"/>
      <c r="FF117" s="11"/>
      <c r="FG117" s="11"/>
      <c r="FH117" s="10">
        <v>-1.6E-2</v>
      </c>
      <c r="FI117" s="10">
        <v>-2.5999999999999999E-2</v>
      </c>
      <c r="FJ117" s="10">
        <v>-0.94199999999999995</v>
      </c>
      <c r="FK117" s="9">
        <v>-1.81</v>
      </c>
      <c r="FL117" s="9">
        <v>-3.24</v>
      </c>
      <c r="FM117" s="9">
        <v>-4.8499999999999996</v>
      </c>
      <c r="FN117" s="8">
        <v>-21.9</v>
      </c>
      <c r="FO117" s="3"/>
      <c r="FP117" s="3"/>
      <c r="FQ117" s="11"/>
      <c r="FR117" s="12"/>
    </row>
    <row r="118" spans="1:174" x14ac:dyDescent="0.15">
      <c r="A118" s="4" t="s">
        <v>860</v>
      </c>
      <c r="B118" s="4" t="s">
        <v>861</v>
      </c>
      <c r="C118" s="3" t="s">
        <v>206</v>
      </c>
      <c r="D118" s="3" t="s">
        <v>207</v>
      </c>
      <c r="E118" s="3" t="s">
        <v>208</v>
      </c>
      <c r="F118" s="8">
        <v>441.9</v>
      </c>
      <c r="G118" s="9">
        <v>46.08</v>
      </c>
      <c r="H118" s="11"/>
      <c r="I118" s="11"/>
      <c r="J118" s="11"/>
      <c r="K118" s="11"/>
      <c r="L118" s="11"/>
      <c r="M118" s="11"/>
      <c r="N118" s="8">
        <v>14.4</v>
      </c>
      <c r="O118" s="10">
        <v>3.1E-2</v>
      </c>
      <c r="P118" s="11"/>
      <c r="Q118" s="11"/>
      <c r="R118" s="11"/>
      <c r="S118" s="9">
        <v>-2.06</v>
      </c>
      <c r="T118" s="11"/>
      <c r="U118" s="11"/>
      <c r="V118" s="11"/>
      <c r="W118" s="11"/>
      <c r="X118" s="11"/>
      <c r="Y118" s="11"/>
      <c r="Z118" s="11"/>
      <c r="AA118" s="11"/>
      <c r="AB118" s="11"/>
      <c r="AC118" s="11"/>
      <c r="AD118" s="11"/>
      <c r="AE118" s="11"/>
      <c r="AF118" s="11"/>
      <c r="AG118" s="11"/>
      <c r="AH118" s="11"/>
      <c r="AI118" s="9">
        <v>6.95</v>
      </c>
      <c r="AJ118" s="11"/>
      <c r="AK118" s="3" t="s">
        <v>209</v>
      </c>
      <c r="AL118" s="12" t="s">
        <v>862</v>
      </c>
      <c r="AM118" s="3" t="s">
        <v>211</v>
      </c>
      <c r="AN118" s="11"/>
      <c r="AO118" s="8">
        <v>552.4</v>
      </c>
      <c r="AP118" s="10">
        <v>0.39500000000000002</v>
      </c>
      <c r="AQ118" s="9">
        <v>-7.09</v>
      </c>
      <c r="AR118" s="9">
        <v>-7.1</v>
      </c>
      <c r="AS118" s="9">
        <v>-8.2899999999999991</v>
      </c>
      <c r="AT118" s="9">
        <v>1.53</v>
      </c>
      <c r="AU118" s="10">
        <v>2.7E-2</v>
      </c>
      <c r="AV118" s="9">
        <v>2.09</v>
      </c>
      <c r="AW118" s="8">
        <v>10.3</v>
      </c>
      <c r="AX118" s="8">
        <v>-18.8</v>
      </c>
      <c r="AY118" s="11"/>
      <c r="AZ118" s="11"/>
      <c r="BA118" s="9">
        <v>4.47</v>
      </c>
      <c r="BB118" s="11"/>
      <c r="BC118" s="9">
        <v>3.03</v>
      </c>
      <c r="BD118" s="9">
        <v>3.06</v>
      </c>
      <c r="BE118" s="9">
        <v>3.85</v>
      </c>
      <c r="BF118" s="9">
        <v>4.63</v>
      </c>
      <c r="BG118" s="9">
        <v>3.65</v>
      </c>
      <c r="BH118" s="9">
        <v>5.38</v>
      </c>
      <c r="BI118" s="11"/>
      <c r="BJ118" s="9">
        <v>-7.1</v>
      </c>
      <c r="BK118" s="10">
        <v>-0.79400000000000004</v>
      </c>
      <c r="BL118" s="10">
        <v>4.0000000000000001E-3</v>
      </c>
      <c r="BM118" s="11"/>
      <c r="BN118" s="9">
        <v>-8.2899999999999991</v>
      </c>
      <c r="BO118" s="11"/>
      <c r="BP118" s="9">
        <v>3.39</v>
      </c>
      <c r="BQ118" s="9">
        <v>-9.25</v>
      </c>
      <c r="BR118" s="9">
        <v>-9.25</v>
      </c>
      <c r="BS118" s="9">
        <v>-5.25</v>
      </c>
      <c r="BT118" s="9">
        <v>-9.25</v>
      </c>
      <c r="BU118" s="9">
        <v>-9.25</v>
      </c>
      <c r="BV118" s="11"/>
      <c r="BW118" s="11"/>
      <c r="BX118" s="11"/>
      <c r="BY118" s="11"/>
      <c r="BZ118" s="11"/>
      <c r="CA118" s="11"/>
      <c r="CB118" s="11"/>
      <c r="CC118" s="9">
        <v>5.5</v>
      </c>
      <c r="CD118" s="8">
        <v>10.3</v>
      </c>
      <c r="CE118" s="11"/>
      <c r="CF118" s="11"/>
      <c r="CG118" s="11"/>
      <c r="CH118" s="8">
        <v>101.7</v>
      </c>
      <c r="CI118" s="11"/>
      <c r="CJ118" s="8">
        <v>-28.9</v>
      </c>
      <c r="CK118" s="11"/>
      <c r="CL118" s="11"/>
      <c r="CM118" s="11"/>
      <c r="CN118" s="10">
        <v>0.51300000000000001</v>
      </c>
      <c r="CO118" s="10">
        <v>0.51300000000000001</v>
      </c>
      <c r="CP118" s="10">
        <v>0.53100000000000003</v>
      </c>
      <c r="CQ118" s="11"/>
      <c r="CR118" s="11"/>
      <c r="CS118" s="11"/>
      <c r="CT118" s="11"/>
      <c r="CU118" s="14">
        <v>0</v>
      </c>
      <c r="CV118" s="10">
        <v>-0.83099999999999996</v>
      </c>
      <c r="CW118" s="8">
        <v>10.6</v>
      </c>
      <c r="CX118" s="10">
        <v>0.159</v>
      </c>
      <c r="CY118" s="11"/>
      <c r="CZ118" s="11"/>
      <c r="DA118" s="9">
        <v>-1.83</v>
      </c>
      <c r="DB118" s="11"/>
      <c r="DC118" s="10">
        <v>0.14699999999999999</v>
      </c>
      <c r="DD118" s="9">
        <v>7.87</v>
      </c>
      <c r="DE118" s="11"/>
      <c r="DF118" s="8">
        <v>-120.5</v>
      </c>
      <c r="DG118" s="9">
        <v>30.65</v>
      </c>
      <c r="DH118" s="11"/>
      <c r="DI118" s="3" t="s">
        <v>212</v>
      </c>
      <c r="DJ118" s="10">
        <v>0.47799999999999998</v>
      </c>
      <c r="DK118" s="9">
        <v>-7.44</v>
      </c>
      <c r="DL118" s="9">
        <v>-4.6500000000000004</v>
      </c>
      <c r="DM118" s="9">
        <v>4.5</v>
      </c>
      <c r="DN118" s="11"/>
      <c r="DO118" s="9">
        <v>33.33</v>
      </c>
      <c r="DP118" s="4" t="s">
        <v>863</v>
      </c>
      <c r="DQ118" s="11"/>
      <c r="DR118" s="3" t="s">
        <v>372</v>
      </c>
      <c r="DS118" s="11"/>
      <c r="DT118" s="9">
        <v>39.799999999999997</v>
      </c>
      <c r="DU118" s="8">
        <v>16</v>
      </c>
      <c r="DV118" s="9">
        <v>-2.63</v>
      </c>
      <c r="DW118" s="11"/>
      <c r="DX118" s="11"/>
      <c r="DY118" s="11"/>
      <c r="DZ118" s="11"/>
      <c r="EA118" s="11"/>
      <c r="EB118" s="11"/>
      <c r="EC118" s="9">
        <v>1.18</v>
      </c>
      <c r="ED118" s="8">
        <v>44.9</v>
      </c>
      <c r="EE118" s="11"/>
      <c r="EF118" s="8">
        <v>100</v>
      </c>
      <c r="EG118" s="11"/>
      <c r="EH118" s="11"/>
      <c r="EI118" s="8">
        <v>13</v>
      </c>
      <c r="EJ118" s="9">
        <v>1.57</v>
      </c>
      <c r="EK118" s="11"/>
      <c r="EL118" s="11"/>
      <c r="EM118" s="11"/>
      <c r="EN118" s="11"/>
      <c r="EO118" s="9">
        <v>1.03</v>
      </c>
      <c r="EP118" s="10">
        <v>8.5000000000000006E-2</v>
      </c>
      <c r="EQ118" s="9">
        <v>31.82</v>
      </c>
      <c r="ER118" s="11"/>
      <c r="ES118" s="10">
        <v>0.39500000000000002</v>
      </c>
      <c r="ET118" s="12" t="s">
        <v>864</v>
      </c>
      <c r="EU118" s="11"/>
      <c r="EV118" s="11"/>
      <c r="EW118" s="11"/>
      <c r="EX118" s="11"/>
      <c r="EY118" s="11"/>
      <c r="EZ118" s="11"/>
      <c r="FA118" s="10">
        <v>0.68100000000000005</v>
      </c>
      <c r="FB118" s="8">
        <v>33.299999999999997</v>
      </c>
      <c r="FC118" s="8">
        <v>-18.2</v>
      </c>
      <c r="FD118" s="9">
        <v>-7.54</v>
      </c>
      <c r="FE118" s="11"/>
      <c r="FF118" s="11"/>
      <c r="FG118" s="11"/>
      <c r="FH118" s="11"/>
      <c r="FI118" s="11"/>
      <c r="FJ118" s="11"/>
      <c r="FK118" s="9">
        <v>1.52</v>
      </c>
      <c r="FL118" s="8">
        <v>34</v>
      </c>
      <c r="FM118" s="8">
        <v>-43.2</v>
      </c>
      <c r="FN118" s="9">
        <v>-4.6500000000000004</v>
      </c>
      <c r="FO118" s="3"/>
      <c r="FP118" s="3"/>
      <c r="FQ118" s="10">
        <v>0.39500000000000002</v>
      </c>
      <c r="FR118" s="12" t="s">
        <v>865</v>
      </c>
    </row>
    <row r="119" spans="1:174" x14ac:dyDescent="0.15">
      <c r="A119" s="4" t="s">
        <v>866</v>
      </c>
      <c r="B119" s="4" t="s">
        <v>867</v>
      </c>
      <c r="C119" s="3" t="s">
        <v>206</v>
      </c>
      <c r="D119" s="3" t="s">
        <v>207</v>
      </c>
      <c r="E119" s="3" t="s">
        <v>208</v>
      </c>
      <c r="F119" s="8">
        <v>427.3</v>
      </c>
      <c r="G119" s="9">
        <v>47.42</v>
      </c>
      <c r="H119" s="10">
        <v>1.9E-2</v>
      </c>
      <c r="I119" s="10">
        <v>1.6E-2</v>
      </c>
      <c r="J119" s="11"/>
      <c r="K119" s="10">
        <v>0.93500000000000005</v>
      </c>
      <c r="L119" s="10">
        <v>0.85</v>
      </c>
      <c r="M119" s="11"/>
      <c r="N119" s="8">
        <v>17.8</v>
      </c>
      <c r="O119" s="10">
        <v>0.17799999999999999</v>
      </c>
      <c r="P119" s="11"/>
      <c r="Q119" s="8">
        <v>62</v>
      </c>
      <c r="R119" s="11"/>
      <c r="S119" s="9">
        <v>-2.6</v>
      </c>
      <c r="T119" s="11"/>
      <c r="U119" s="11"/>
      <c r="V119" s="11"/>
      <c r="W119" s="11"/>
      <c r="X119" s="11"/>
      <c r="Y119" s="11"/>
      <c r="Z119" s="11"/>
      <c r="AA119" s="11"/>
      <c r="AB119" s="11"/>
      <c r="AC119" s="11"/>
      <c r="AD119" s="11"/>
      <c r="AE119" s="11"/>
      <c r="AF119" s="11"/>
      <c r="AG119" s="11"/>
      <c r="AH119" s="10">
        <v>0.53400000000000003</v>
      </c>
      <c r="AI119" s="10">
        <v>0.66800000000000004</v>
      </c>
      <c r="AJ119" s="10">
        <v>0.111</v>
      </c>
      <c r="AK119" s="3" t="s">
        <v>209</v>
      </c>
      <c r="AL119" s="12" t="s">
        <v>868</v>
      </c>
      <c r="AM119" s="3" t="s">
        <v>211</v>
      </c>
      <c r="AN119" s="13">
        <v>2006</v>
      </c>
      <c r="AO119" s="8">
        <v>331.2</v>
      </c>
      <c r="AP119" s="14">
        <v>0</v>
      </c>
      <c r="AQ119" s="8">
        <v>-44.4</v>
      </c>
      <c r="AR119" s="8">
        <v>-45.1</v>
      </c>
      <c r="AS119" s="8">
        <v>-47.9</v>
      </c>
      <c r="AT119" s="8">
        <v>26.1</v>
      </c>
      <c r="AU119" s="9">
        <v>2.17</v>
      </c>
      <c r="AV119" s="8">
        <v>103.6</v>
      </c>
      <c r="AW119" s="14">
        <v>0</v>
      </c>
      <c r="AX119" s="8">
        <v>98.3</v>
      </c>
      <c r="AY119" s="9">
        <v>2.0099999999999998</v>
      </c>
      <c r="AZ119" s="11"/>
      <c r="BA119" s="8">
        <v>15.6</v>
      </c>
      <c r="BB119" s="11"/>
      <c r="BC119" s="8">
        <v>29.5</v>
      </c>
      <c r="BD119" s="8">
        <v>23.7</v>
      </c>
      <c r="BE119" s="8">
        <v>18.7</v>
      </c>
      <c r="BF119" s="8">
        <v>14.4</v>
      </c>
      <c r="BG119" s="8">
        <v>11.6</v>
      </c>
      <c r="BH119" s="8">
        <v>18.899999999999999</v>
      </c>
      <c r="BI119" s="11"/>
      <c r="BJ119" s="8">
        <v>-45.1</v>
      </c>
      <c r="BK119" s="10">
        <v>-0.19900000000000001</v>
      </c>
      <c r="BL119" s="10">
        <v>6.3E-2</v>
      </c>
      <c r="BM119" s="11"/>
      <c r="BN119" s="8">
        <v>-47.9</v>
      </c>
      <c r="BO119" s="11"/>
      <c r="BP119" s="10">
        <v>0.20399999999999999</v>
      </c>
      <c r="BQ119" s="9">
        <v>-3</v>
      </c>
      <c r="BR119" s="9">
        <v>-3</v>
      </c>
      <c r="BS119" s="9">
        <v>-1.86</v>
      </c>
      <c r="BT119" s="9">
        <v>-3</v>
      </c>
      <c r="BU119" s="9">
        <v>-3</v>
      </c>
      <c r="BV119" s="11"/>
      <c r="BW119" s="11"/>
      <c r="BX119" s="11"/>
      <c r="BY119" s="10">
        <v>2.4E-2</v>
      </c>
      <c r="BZ119" s="9">
        <v>5.22</v>
      </c>
      <c r="CA119" s="9">
        <v>3.06</v>
      </c>
      <c r="CB119" s="11"/>
      <c r="CC119" s="9">
        <v>1.24</v>
      </c>
      <c r="CD119" s="11"/>
      <c r="CE119" s="10">
        <v>7.6999999999999999E-2</v>
      </c>
      <c r="CF119" s="11"/>
      <c r="CG119" s="11"/>
      <c r="CH119" s="11"/>
      <c r="CI119" s="11"/>
      <c r="CJ119" s="11"/>
      <c r="CK119" s="9">
        <v>1.58</v>
      </c>
      <c r="CL119" s="9">
        <v>1.68</v>
      </c>
      <c r="CM119" s="9">
        <v>1.63</v>
      </c>
      <c r="CN119" s="9">
        <v>1.58</v>
      </c>
      <c r="CO119" s="9">
        <v>2.12</v>
      </c>
      <c r="CP119" s="9">
        <v>2.1</v>
      </c>
      <c r="CQ119" s="9">
        <v>-2.93</v>
      </c>
      <c r="CR119" s="11"/>
      <c r="CS119" s="11"/>
      <c r="CT119" s="11"/>
      <c r="CU119" s="8">
        <v>95</v>
      </c>
      <c r="CV119" s="9">
        <v>-5.03</v>
      </c>
      <c r="CW119" s="11"/>
      <c r="CX119" s="8">
        <v>-73.7</v>
      </c>
      <c r="CY119" s="11"/>
      <c r="CZ119" s="11"/>
      <c r="DA119" s="10">
        <v>-9.7000000000000003E-2</v>
      </c>
      <c r="DB119" s="11"/>
      <c r="DC119" s="11"/>
      <c r="DD119" s="11"/>
      <c r="DE119" s="8">
        <v>42</v>
      </c>
      <c r="DF119" s="8">
        <v>98.3</v>
      </c>
      <c r="DG119" s="9">
        <v>23.98</v>
      </c>
      <c r="DH119" s="10">
        <v>0.74099999999999999</v>
      </c>
      <c r="DI119" s="3" t="s">
        <v>212</v>
      </c>
      <c r="DJ119" s="11"/>
      <c r="DK119" s="8">
        <v>-44.4</v>
      </c>
      <c r="DL119" s="8">
        <v>-47.9</v>
      </c>
      <c r="DM119" s="9">
        <v>2.5</v>
      </c>
      <c r="DN119" s="11"/>
      <c r="DO119" s="9">
        <v>30</v>
      </c>
      <c r="DP119" s="4" t="s">
        <v>869</v>
      </c>
      <c r="DQ119" s="11"/>
      <c r="DR119" s="3" t="s">
        <v>279</v>
      </c>
      <c r="DS119" s="11"/>
      <c r="DT119" s="9">
        <v>31.72</v>
      </c>
      <c r="DU119" s="9">
        <v>8</v>
      </c>
      <c r="DV119" s="8">
        <v>-29.5</v>
      </c>
      <c r="DW119" s="9">
        <v>4.8499999999999996</v>
      </c>
      <c r="DX119" s="11"/>
      <c r="DY119" s="8">
        <v>46.6</v>
      </c>
      <c r="DZ119" s="11"/>
      <c r="EA119" s="8">
        <v>110.8</v>
      </c>
      <c r="EB119" s="8">
        <v>-68.900000000000006</v>
      </c>
      <c r="EC119" s="9">
        <v>5.23</v>
      </c>
      <c r="ED119" s="8">
        <v>51.5</v>
      </c>
      <c r="EE119" s="11"/>
      <c r="EF119" s="11"/>
      <c r="EG119" s="11"/>
      <c r="EH119" s="9">
        <v>1.77</v>
      </c>
      <c r="EI119" s="8">
        <v>42</v>
      </c>
      <c r="EJ119" s="8">
        <v>97.3</v>
      </c>
      <c r="EK119" s="8">
        <v>48.7</v>
      </c>
      <c r="EL119" s="9">
        <v>1.7</v>
      </c>
      <c r="EM119" s="9">
        <v>1.29</v>
      </c>
      <c r="EN119" s="10">
        <v>0.105</v>
      </c>
      <c r="EO119" s="10">
        <v>0.74099999999999999</v>
      </c>
      <c r="EP119" s="9">
        <v>3.61</v>
      </c>
      <c r="EQ119" s="9">
        <v>11.28</v>
      </c>
      <c r="ER119" s="11">
        <v>1</v>
      </c>
      <c r="ES119" s="11"/>
      <c r="ET119" s="12"/>
      <c r="EU119" s="11"/>
      <c r="EV119" s="11"/>
      <c r="EW119" s="11"/>
      <c r="EX119" s="11"/>
      <c r="EY119" s="11"/>
      <c r="EZ119" s="11"/>
      <c r="FA119" s="11"/>
      <c r="FB119" s="9">
        <v>-7.61</v>
      </c>
      <c r="FC119" s="9">
        <v>-9.25</v>
      </c>
      <c r="FD119" s="8">
        <v>-17.399999999999999</v>
      </c>
      <c r="FE119" s="11"/>
      <c r="FF119" s="11"/>
      <c r="FG119" s="11"/>
      <c r="FH119" s="11"/>
      <c r="FI119" s="11"/>
      <c r="FJ119" s="11"/>
      <c r="FK119" s="11"/>
      <c r="FL119" s="9">
        <v>-8.56</v>
      </c>
      <c r="FM119" s="8">
        <v>-10.1</v>
      </c>
      <c r="FN119" s="8">
        <v>-18.5</v>
      </c>
      <c r="FO119" s="3"/>
      <c r="FP119" s="3"/>
      <c r="FQ119" s="11"/>
      <c r="FR119" s="12"/>
    </row>
    <row r="120" spans="1:174" x14ac:dyDescent="0.15">
      <c r="A120" s="4" t="s">
        <v>870</v>
      </c>
      <c r="B120" s="4" t="s">
        <v>871</v>
      </c>
      <c r="C120" s="3" t="s">
        <v>206</v>
      </c>
      <c r="D120" s="3" t="s">
        <v>207</v>
      </c>
      <c r="E120" s="3" t="s">
        <v>208</v>
      </c>
      <c r="F120" s="8">
        <v>422.9</v>
      </c>
      <c r="G120" s="9">
        <v>57.06</v>
      </c>
      <c r="H120" s="10">
        <v>3.1E-2</v>
      </c>
      <c r="I120" s="10">
        <v>0.06</v>
      </c>
      <c r="J120" s="10">
        <v>0.17799999999999999</v>
      </c>
      <c r="K120" s="10">
        <v>0.95799999999999996</v>
      </c>
      <c r="L120" s="9">
        <v>1.6</v>
      </c>
      <c r="M120" s="9">
        <v>3.04</v>
      </c>
      <c r="N120" s="8">
        <v>116.2</v>
      </c>
      <c r="O120" s="9">
        <v>1.99</v>
      </c>
      <c r="P120" s="11"/>
      <c r="Q120" s="11"/>
      <c r="R120" s="11"/>
      <c r="S120" s="10">
        <v>-0.58499999999999996</v>
      </c>
      <c r="T120" s="11"/>
      <c r="U120" s="11"/>
      <c r="V120" s="11"/>
      <c r="W120" s="8">
        <v>17.8</v>
      </c>
      <c r="X120" s="11"/>
      <c r="Y120" s="11"/>
      <c r="Z120" s="11"/>
      <c r="AA120" s="8">
        <v>-28.1</v>
      </c>
      <c r="AB120" s="11"/>
      <c r="AC120" s="11"/>
      <c r="AD120" s="11"/>
      <c r="AE120" s="8">
        <v>-31.3</v>
      </c>
      <c r="AF120" s="11"/>
      <c r="AG120" s="11"/>
      <c r="AH120" s="11"/>
      <c r="AI120" s="9">
        <v>8.07</v>
      </c>
      <c r="AJ120" s="10">
        <v>0.49099999999999999</v>
      </c>
      <c r="AK120" s="3" t="s">
        <v>209</v>
      </c>
      <c r="AL120" s="12" t="s">
        <v>872</v>
      </c>
      <c r="AM120" s="3" t="s">
        <v>211</v>
      </c>
      <c r="AN120" s="13">
        <v>1981</v>
      </c>
      <c r="AO120" s="8">
        <v>380</v>
      </c>
      <c r="AP120" s="8">
        <v>18.899999999999999</v>
      </c>
      <c r="AQ120" s="8">
        <v>-79.900000000000006</v>
      </c>
      <c r="AR120" s="8">
        <v>-81.7</v>
      </c>
      <c r="AS120" s="8">
        <v>-38.299999999999997</v>
      </c>
      <c r="AT120" s="8">
        <v>78.400000000000006</v>
      </c>
      <c r="AU120" s="9">
        <v>5.12</v>
      </c>
      <c r="AV120" s="8">
        <v>89.6</v>
      </c>
      <c r="AW120" s="8">
        <v>35.5</v>
      </c>
      <c r="AX120" s="9">
        <v>3.1</v>
      </c>
      <c r="AY120" s="10">
        <v>0.32500000000000001</v>
      </c>
      <c r="AZ120" s="11"/>
      <c r="BA120" s="8">
        <v>19.899999999999999</v>
      </c>
      <c r="BB120" s="11"/>
      <c r="BC120" s="8">
        <v>80.7</v>
      </c>
      <c r="BD120" s="8">
        <v>84.3</v>
      </c>
      <c r="BE120" s="8">
        <v>82.3</v>
      </c>
      <c r="BF120" s="8">
        <v>79.8</v>
      </c>
      <c r="BG120" s="8">
        <v>74.900000000000006</v>
      </c>
      <c r="BH120" s="8">
        <v>67.7</v>
      </c>
      <c r="BI120" s="11"/>
      <c r="BJ120" s="8">
        <v>-81.7</v>
      </c>
      <c r="BK120" s="9">
        <v>-4.3</v>
      </c>
      <c r="BL120" s="11"/>
      <c r="BM120" s="11"/>
      <c r="BN120" s="8">
        <v>-38.299999999999997</v>
      </c>
      <c r="BO120" s="11"/>
      <c r="BP120" s="11"/>
      <c r="BQ120" s="10">
        <v>-0.35699999999999998</v>
      </c>
      <c r="BR120" s="10">
        <v>-0.35699999999999998</v>
      </c>
      <c r="BS120" s="10">
        <v>-0.222</v>
      </c>
      <c r="BT120" s="10">
        <v>-0.67500000000000004</v>
      </c>
      <c r="BU120" s="10">
        <v>-0.67500000000000004</v>
      </c>
      <c r="BV120" s="11"/>
      <c r="BW120" s="9">
        <v>2.99</v>
      </c>
      <c r="BX120" s="11"/>
      <c r="BY120" s="11"/>
      <c r="BZ120" s="8">
        <v>38.6</v>
      </c>
      <c r="CA120" s="8">
        <v>33.5</v>
      </c>
      <c r="CB120" s="11"/>
      <c r="CC120" s="9">
        <v>5.99</v>
      </c>
      <c r="CD120" s="11"/>
      <c r="CE120" s="11"/>
      <c r="CF120" s="8">
        <v>16.3</v>
      </c>
      <c r="CG120" s="11"/>
      <c r="CH120" s="11"/>
      <c r="CI120" s="11"/>
      <c r="CJ120" s="8">
        <v>-46.8</v>
      </c>
      <c r="CK120" s="8">
        <v>10.7</v>
      </c>
      <c r="CL120" s="9">
        <v>3.85</v>
      </c>
      <c r="CM120" s="9">
        <v>3.74</v>
      </c>
      <c r="CN120" s="9">
        <v>3.64</v>
      </c>
      <c r="CO120" s="9">
        <v>3.53</v>
      </c>
      <c r="CP120" s="9">
        <v>3.43</v>
      </c>
      <c r="CQ120" s="9">
        <v>6.57</v>
      </c>
      <c r="CR120" s="11"/>
      <c r="CS120" s="11"/>
      <c r="CT120" s="11"/>
      <c r="CU120" s="8">
        <v>41.5</v>
      </c>
      <c r="CV120" s="9">
        <v>-5.92</v>
      </c>
      <c r="CW120" s="11"/>
      <c r="CX120" s="8">
        <v>20</v>
      </c>
      <c r="CY120" s="11"/>
      <c r="CZ120" s="11"/>
      <c r="DA120" s="9">
        <v>-3.77</v>
      </c>
      <c r="DB120" s="11"/>
      <c r="DC120" s="10">
        <v>0.47199999999999998</v>
      </c>
      <c r="DD120" s="8">
        <v>11.2</v>
      </c>
      <c r="DE120" s="8">
        <v>183</v>
      </c>
      <c r="DF120" s="9">
        <v>3.1</v>
      </c>
      <c r="DG120" s="9">
        <v>3.64</v>
      </c>
      <c r="DH120" s="9">
        <v>3.45</v>
      </c>
      <c r="DI120" s="3" t="s">
        <v>212</v>
      </c>
      <c r="DJ120" s="8">
        <v>18.899999999999999</v>
      </c>
      <c r="DK120" s="8">
        <v>-79.900000000000006</v>
      </c>
      <c r="DL120" s="8">
        <v>-38.299999999999997</v>
      </c>
      <c r="DM120" s="8">
        <v>31.2</v>
      </c>
      <c r="DN120" s="8">
        <v>-60.8</v>
      </c>
      <c r="DO120" s="9">
        <v>22.22</v>
      </c>
      <c r="DP120" s="4" t="s">
        <v>873</v>
      </c>
      <c r="DQ120" s="8">
        <v>26.6</v>
      </c>
      <c r="DR120" s="3" t="s">
        <v>279</v>
      </c>
      <c r="DS120" s="11"/>
      <c r="DT120" s="9">
        <v>5.95</v>
      </c>
      <c r="DU120" s="9">
        <v>3.22</v>
      </c>
      <c r="DV120" s="8">
        <v>-10.6</v>
      </c>
      <c r="DW120" s="8">
        <v>41</v>
      </c>
      <c r="DX120" s="11"/>
      <c r="DY120" s="8">
        <v>101.7</v>
      </c>
      <c r="DZ120" s="11"/>
      <c r="EA120" s="11"/>
      <c r="EB120" s="9">
        <v>-3.99</v>
      </c>
      <c r="EC120" s="8">
        <v>10.1</v>
      </c>
      <c r="ED120" s="8">
        <v>74</v>
      </c>
      <c r="EE120" s="11"/>
      <c r="EF120" s="8">
        <v>37.700000000000003</v>
      </c>
      <c r="EG120" s="8">
        <v>60.2</v>
      </c>
      <c r="EH120" s="8">
        <v>19</v>
      </c>
      <c r="EI120" s="8">
        <v>183</v>
      </c>
      <c r="EJ120" s="8">
        <v>83.8</v>
      </c>
      <c r="EK120" s="8">
        <v>127.1</v>
      </c>
      <c r="EL120" s="9">
        <v>9.6199999999999992</v>
      </c>
      <c r="EM120" s="8">
        <v>12</v>
      </c>
      <c r="EN120" s="9">
        <v>2.2200000000000002</v>
      </c>
      <c r="EO120" s="9">
        <v>3.45</v>
      </c>
      <c r="EP120" s="9">
        <v>7.7</v>
      </c>
      <c r="EQ120" s="9">
        <v>8.15</v>
      </c>
      <c r="ER120" s="11">
        <v>1</v>
      </c>
      <c r="ES120" s="8">
        <v>18.899999999999999</v>
      </c>
      <c r="ET120" s="12" t="s">
        <v>874</v>
      </c>
      <c r="EU120" s="8">
        <v>-78.099999999999994</v>
      </c>
      <c r="EV120" s="8">
        <v>-36</v>
      </c>
      <c r="EW120" s="8">
        <v>-40.700000000000003</v>
      </c>
      <c r="EX120" s="9">
        <v>-2.54</v>
      </c>
      <c r="EY120" s="8">
        <v>-38.700000000000003</v>
      </c>
      <c r="EZ120" s="8">
        <v>16.600000000000001</v>
      </c>
      <c r="FA120" s="8">
        <v>-67</v>
      </c>
      <c r="FB120" s="8">
        <v>-32</v>
      </c>
      <c r="FC120" s="8">
        <v>-51.6</v>
      </c>
      <c r="FD120" s="8">
        <v>-57.9</v>
      </c>
      <c r="FE120" s="8">
        <v>-78.900000000000006</v>
      </c>
      <c r="FF120" s="9">
        <v>2.78</v>
      </c>
      <c r="FG120" s="8">
        <v>-51.8</v>
      </c>
      <c r="FH120" s="8">
        <v>-12.3</v>
      </c>
      <c r="FI120" s="8">
        <v>-45.2</v>
      </c>
      <c r="FJ120" s="10">
        <v>0.55000000000000004</v>
      </c>
      <c r="FK120" s="8">
        <v>-68.8</v>
      </c>
      <c r="FL120" s="8">
        <v>-32.700000000000003</v>
      </c>
      <c r="FM120" s="8">
        <v>-71.099999999999994</v>
      </c>
      <c r="FN120" s="8">
        <v>-124.1</v>
      </c>
      <c r="FO120" s="3"/>
      <c r="FP120" s="3"/>
      <c r="FQ120" s="8">
        <v>18.899999999999999</v>
      </c>
      <c r="FR120" s="12" t="s">
        <v>875</v>
      </c>
    </row>
    <row r="121" spans="1:174" x14ac:dyDescent="0.15">
      <c r="A121" s="4" t="s">
        <v>876</v>
      </c>
      <c r="B121" s="4" t="s">
        <v>877</v>
      </c>
      <c r="C121" s="3" t="s">
        <v>206</v>
      </c>
      <c r="D121" s="3" t="s">
        <v>207</v>
      </c>
      <c r="E121" s="3" t="s">
        <v>208</v>
      </c>
      <c r="F121" s="8">
        <v>419.9</v>
      </c>
      <c r="G121" s="9">
        <v>49.38</v>
      </c>
      <c r="H121" s="10">
        <v>0.106</v>
      </c>
      <c r="I121" s="10">
        <v>9.2999999999999999E-2</v>
      </c>
      <c r="J121" s="10">
        <v>1.2E-2</v>
      </c>
      <c r="K121" s="9">
        <v>1.84</v>
      </c>
      <c r="L121" s="9">
        <v>1.92</v>
      </c>
      <c r="M121" s="10">
        <v>0.71399999999999997</v>
      </c>
      <c r="N121" s="8">
        <v>29.5</v>
      </c>
      <c r="O121" s="10">
        <v>0.161</v>
      </c>
      <c r="P121" s="11"/>
      <c r="Q121" s="8">
        <v>58</v>
      </c>
      <c r="R121" s="11"/>
      <c r="S121" s="9">
        <v>-2.99</v>
      </c>
      <c r="T121" s="11"/>
      <c r="U121" s="11"/>
      <c r="V121" s="11"/>
      <c r="W121" s="11"/>
      <c r="X121" s="11"/>
      <c r="Y121" s="11"/>
      <c r="Z121" s="11"/>
      <c r="AA121" s="11"/>
      <c r="AB121" s="11"/>
      <c r="AC121" s="11"/>
      <c r="AD121" s="11"/>
      <c r="AE121" s="11"/>
      <c r="AF121" s="11"/>
      <c r="AG121" s="11"/>
      <c r="AH121" s="10">
        <v>0.26800000000000002</v>
      </c>
      <c r="AI121" s="9">
        <v>1.37</v>
      </c>
      <c r="AJ121" s="10">
        <v>0.14499999999999999</v>
      </c>
      <c r="AK121" s="3" t="s">
        <v>209</v>
      </c>
      <c r="AL121" s="12" t="s">
        <v>878</v>
      </c>
      <c r="AM121" s="3" t="s">
        <v>211</v>
      </c>
      <c r="AN121" s="13">
        <v>1983</v>
      </c>
      <c r="AO121" s="8">
        <v>348.9</v>
      </c>
      <c r="AP121" s="14">
        <v>0</v>
      </c>
      <c r="AQ121" s="8">
        <v>-74</v>
      </c>
      <c r="AR121" s="8">
        <v>-74.599999999999994</v>
      </c>
      <c r="AS121" s="8">
        <v>-76.400000000000006</v>
      </c>
      <c r="AT121" s="8">
        <v>72.7</v>
      </c>
      <c r="AU121" s="9">
        <v>2.82</v>
      </c>
      <c r="AV121" s="8">
        <v>76.7</v>
      </c>
      <c r="AW121" s="9">
        <v>1.6</v>
      </c>
      <c r="AX121" s="8">
        <v>63.1</v>
      </c>
      <c r="AY121" s="9">
        <v>1.44</v>
      </c>
      <c r="AZ121" s="11"/>
      <c r="BA121" s="8">
        <v>21.4</v>
      </c>
      <c r="BB121" s="11"/>
      <c r="BC121" s="8">
        <v>54.8</v>
      </c>
      <c r="BD121" s="8">
        <v>49.5</v>
      </c>
      <c r="BE121" s="8">
        <v>41</v>
      </c>
      <c r="BF121" s="8">
        <v>37.4</v>
      </c>
      <c r="BG121" s="8">
        <v>32.5</v>
      </c>
      <c r="BH121" s="8">
        <v>29.3</v>
      </c>
      <c r="BI121" s="11"/>
      <c r="BJ121" s="8">
        <v>-74.599999999999994</v>
      </c>
      <c r="BK121" s="10">
        <v>-0.88700000000000001</v>
      </c>
      <c r="BL121" s="10">
        <v>3.0000000000000001E-3</v>
      </c>
      <c r="BM121" s="11"/>
      <c r="BN121" s="8">
        <v>-76.400000000000006</v>
      </c>
      <c r="BO121" s="11"/>
      <c r="BP121" s="11"/>
      <c r="BQ121" s="9">
        <v>-2.87</v>
      </c>
      <c r="BR121" s="9">
        <v>-2.87</v>
      </c>
      <c r="BS121" s="9">
        <v>-1.78</v>
      </c>
      <c r="BT121" s="9">
        <v>-2.87</v>
      </c>
      <c r="BU121" s="9">
        <v>-2.87</v>
      </c>
      <c r="BV121" s="11"/>
      <c r="BW121" s="11"/>
      <c r="BX121" s="11"/>
      <c r="BY121" s="11"/>
      <c r="BZ121" s="9">
        <v>7.65</v>
      </c>
      <c r="CA121" s="9">
        <v>4.83</v>
      </c>
      <c r="CB121" s="11"/>
      <c r="CC121" s="9">
        <v>2.5499999999999998</v>
      </c>
      <c r="CD121" s="9">
        <v>1.6</v>
      </c>
      <c r="CE121" s="10">
        <v>0.105</v>
      </c>
      <c r="CF121" s="11"/>
      <c r="CG121" s="11"/>
      <c r="CH121" s="11"/>
      <c r="CI121" s="11"/>
      <c r="CJ121" s="11"/>
      <c r="CK121" s="11"/>
      <c r="CL121" s="11"/>
      <c r="CM121" s="11"/>
      <c r="CN121" s="11"/>
      <c r="CO121" s="10">
        <v>0.72199999999999998</v>
      </c>
      <c r="CP121" s="10">
        <v>0.86699999999999999</v>
      </c>
      <c r="CQ121" s="9">
        <v>-5.64</v>
      </c>
      <c r="CR121" s="11"/>
      <c r="CS121" s="11"/>
      <c r="CT121" s="11"/>
      <c r="CU121" s="8">
        <v>62.1</v>
      </c>
      <c r="CV121" s="11"/>
      <c r="CW121" s="11"/>
      <c r="CX121" s="11"/>
      <c r="CY121" s="11"/>
      <c r="CZ121" s="11"/>
      <c r="DA121" s="9">
        <v>1.29</v>
      </c>
      <c r="DB121" s="11"/>
      <c r="DC121" s="11"/>
      <c r="DD121" s="8">
        <v>60.1</v>
      </c>
      <c r="DE121" s="8">
        <v>59</v>
      </c>
      <c r="DF121" s="8">
        <v>63.1</v>
      </c>
      <c r="DG121" s="9">
        <v>14.22</v>
      </c>
      <c r="DH121" s="9">
        <v>1.72</v>
      </c>
      <c r="DI121" s="3" t="s">
        <v>212</v>
      </c>
      <c r="DJ121" s="11"/>
      <c r="DK121" s="8">
        <v>-74</v>
      </c>
      <c r="DL121" s="8">
        <v>-76.400000000000006</v>
      </c>
      <c r="DM121" s="14">
        <v>0</v>
      </c>
      <c r="DN121" s="11"/>
      <c r="DO121" s="9">
        <v>28.57</v>
      </c>
      <c r="DP121" s="4" t="s">
        <v>879</v>
      </c>
      <c r="DQ121" s="11"/>
      <c r="DR121" s="3" t="s">
        <v>214</v>
      </c>
      <c r="DS121" s="11"/>
      <c r="DT121" s="9">
        <v>16.489999999999998</v>
      </c>
      <c r="DU121" s="9">
        <v>6.51</v>
      </c>
      <c r="DV121" s="8">
        <v>-53.1</v>
      </c>
      <c r="DW121" s="9">
        <v>1.03</v>
      </c>
      <c r="DX121" s="11"/>
      <c r="DY121" s="8">
        <v>72.3</v>
      </c>
      <c r="DZ121" s="11"/>
      <c r="EA121" s="11"/>
      <c r="EB121" s="8">
        <v>68.900000000000006</v>
      </c>
      <c r="EC121" s="9">
        <v>2.36</v>
      </c>
      <c r="ED121" s="8">
        <v>66.400000000000006</v>
      </c>
      <c r="EE121" s="11"/>
      <c r="EF121" s="8">
        <v>334.2</v>
      </c>
      <c r="EG121" s="11"/>
      <c r="EH121" s="9">
        <v>2.42</v>
      </c>
      <c r="EI121" s="8">
        <v>59</v>
      </c>
      <c r="EJ121" s="8">
        <v>73.7</v>
      </c>
      <c r="EK121" s="8">
        <v>72.900000000000006</v>
      </c>
      <c r="EL121" s="9">
        <v>1.26</v>
      </c>
      <c r="EM121" s="9">
        <v>4.57</v>
      </c>
      <c r="EN121" s="10">
        <v>0.13100000000000001</v>
      </c>
      <c r="EO121" s="9">
        <v>1.72</v>
      </c>
      <c r="EP121" s="9">
        <v>7.92</v>
      </c>
      <c r="EQ121" s="9">
        <v>8.69</v>
      </c>
      <c r="ER121" s="11">
        <v>1</v>
      </c>
      <c r="ES121" s="11"/>
      <c r="ET121" s="12"/>
      <c r="EU121" s="9">
        <v>-9.32</v>
      </c>
      <c r="EV121" s="9">
        <v>-8.4700000000000006</v>
      </c>
      <c r="EW121" s="8">
        <v>-18.899999999999999</v>
      </c>
      <c r="EX121" s="8">
        <v>-23.6</v>
      </c>
      <c r="EY121" s="8">
        <v>-23.4</v>
      </c>
      <c r="EZ121" s="8">
        <v>-10.199999999999999</v>
      </c>
      <c r="FA121" s="9">
        <v>-9.93</v>
      </c>
      <c r="FB121" s="8">
        <v>-11.1</v>
      </c>
      <c r="FC121" s="8">
        <v>-23.8</v>
      </c>
      <c r="FD121" s="8">
        <v>-54.5</v>
      </c>
      <c r="FE121" s="9">
        <v>-9.2200000000000006</v>
      </c>
      <c r="FF121" s="9">
        <v>-8.2100000000000009</v>
      </c>
      <c r="FG121" s="9">
        <v>5.27</v>
      </c>
      <c r="FH121" s="8">
        <v>-20.2</v>
      </c>
      <c r="FI121" s="8">
        <v>-23.1</v>
      </c>
      <c r="FJ121" s="8">
        <v>-10</v>
      </c>
      <c r="FK121" s="9">
        <v>-7.35</v>
      </c>
      <c r="FL121" s="8">
        <v>-11.8</v>
      </c>
      <c r="FM121" s="8">
        <v>-23.3</v>
      </c>
      <c r="FN121" s="8">
        <v>-55.3</v>
      </c>
      <c r="FO121" s="3"/>
      <c r="FP121" s="3"/>
      <c r="FQ121" s="11"/>
      <c r="FR121" s="12"/>
    </row>
    <row r="122" spans="1:174" x14ac:dyDescent="0.15">
      <c r="A122" s="4" t="s">
        <v>880</v>
      </c>
      <c r="B122" s="4" t="s">
        <v>881</v>
      </c>
      <c r="C122" s="3" t="s">
        <v>206</v>
      </c>
      <c r="D122" s="3" t="s">
        <v>207</v>
      </c>
      <c r="E122" s="3" t="s">
        <v>208</v>
      </c>
      <c r="F122" s="8">
        <v>416.4</v>
      </c>
      <c r="G122" s="9">
        <v>25.96</v>
      </c>
      <c r="H122" s="10">
        <v>8.5999999999999993E-2</v>
      </c>
      <c r="I122" s="10">
        <v>7.9000000000000001E-2</v>
      </c>
      <c r="J122" s="10">
        <v>1.6E-2</v>
      </c>
      <c r="K122" s="9">
        <v>1.36</v>
      </c>
      <c r="L122" s="9">
        <v>1.3</v>
      </c>
      <c r="M122" s="10">
        <v>0.78900000000000003</v>
      </c>
      <c r="N122" s="8">
        <v>96.6</v>
      </c>
      <c r="O122" s="9">
        <v>1.08</v>
      </c>
      <c r="P122" s="11"/>
      <c r="Q122" s="11"/>
      <c r="R122" s="11"/>
      <c r="S122" s="9">
        <v>-1.05</v>
      </c>
      <c r="T122" s="11"/>
      <c r="U122" s="11"/>
      <c r="V122" s="11"/>
      <c r="W122" s="11"/>
      <c r="X122" s="11"/>
      <c r="Y122" s="11"/>
      <c r="Z122" s="11"/>
      <c r="AA122" s="11"/>
      <c r="AB122" s="11"/>
      <c r="AC122" s="11"/>
      <c r="AD122" s="11"/>
      <c r="AE122" s="11"/>
      <c r="AF122" s="11"/>
      <c r="AG122" s="11"/>
      <c r="AH122" s="9">
        <v>1.1499999999999999</v>
      </c>
      <c r="AI122" s="9">
        <v>8.18</v>
      </c>
      <c r="AJ122" s="10">
        <v>0.34599999999999997</v>
      </c>
      <c r="AK122" s="3" t="s">
        <v>209</v>
      </c>
      <c r="AL122" s="12" t="s">
        <v>882</v>
      </c>
      <c r="AM122" s="3" t="s">
        <v>211</v>
      </c>
      <c r="AN122" s="11"/>
      <c r="AO122" s="8">
        <v>420</v>
      </c>
      <c r="AP122" s="14">
        <v>0</v>
      </c>
      <c r="AQ122" s="8">
        <v>-94.1</v>
      </c>
      <c r="AR122" s="8">
        <v>-94.2</v>
      </c>
      <c r="AS122" s="8">
        <v>-95.7</v>
      </c>
      <c r="AT122" s="8">
        <v>146.5</v>
      </c>
      <c r="AU122" s="10">
        <v>0.64200000000000002</v>
      </c>
      <c r="AV122" s="8">
        <v>213.3</v>
      </c>
      <c r="AW122" s="8">
        <v>200</v>
      </c>
      <c r="AX122" s="9">
        <v>-5.16</v>
      </c>
      <c r="AY122" s="10">
        <v>0.17299999999999999</v>
      </c>
      <c r="AZ122" s="11"/>
      <c r="BA122" s="8">
        <v>11</v>
      </c>
      <c r="BB122" s="11"/>
      <c r="BC122" s="8">
        <v>83.3</v>
      </c>
      <c r="BD122" s="8">
        <v>75.2</v>
      </c>
      <c r="BE122" s="8">
        <v>65</v>
      </c>
      <c r="BF122" s="8">
        <v>49.6</v>
      </c>
      <c r="BG122" s="8">
        <v>50.6</v>
      </c>
      <c r="BH122" s="8">
        <v>42.3</v>
      </c>
      <c r="BI122" s="11"/>
      <c r="BJ122" s="8">
        <v>-94.2</v>
      </c>
      <c r="BK122" s="9">
        <v>-2.91</v>
      </c>
      <c r="BL122" s="10">
        <v>3.5999999999999997E-2</v>
      </c>
      <c r="BM122" s="11"/>
      <c r="BN122" s="8">
        <v>-95.7</v>
      </c>
      <c r="BO122" s="11"/>
      <c r="BP122" s="11"/>
      <c r="BQ122" s="9">
        <v>-1.02</v>
      </c>
      <c r="BR122" s="9">
        <v>-1.02</v>
      </c>
      <c r="BS122" s="10">
        <v>-0.63400000000000001</v>
      </c>
      <c r="BT122" s="9">
        <v>-1.02</v>
      </c>
      <c r="BU122" s="9">
        <v>-1.02</v>
      </c>
      <c r="BV122" s="11"/>
      <c r="BW122" s="11"/>
      <c r="BX122" s="11"/>
      <c r="BY122" s="9">
        <v>3.6</v>
      </c>
      <c r="BZ122" s="10">
        <v>0.86499999999999999</v>
      </c>
      <c r="CA122" s="10">
        <v>0.223</v>
      </c>
      <c r="CB122" s="11"/>
      <c r="CC122" s="8">
        <v>13.9</v>
      </c>
      <c r="CD122" s="11"/>
      <c r="CE122" s="11"/>
      <c r="CF122" s="8">
        <v>200</v>
      </c>
      <c r="CG122" s="11"/>
      <c r="CH122" s="11"/>
      <c r="CI122" s="11"/>
      <c r="CJ122" s="11"/>
      <c r="CK122" s="9">
        <v>1.65</v>
      </c>
      <c r="CL122" s="10">
        <v>0.439</v>
      </c>
      <c r="CM122" s="10">
        <v>0.439</v>
      </c>
      <c r="CN122" s="10">
        <v>0.439</v>
      </c>
      <c r="CO122" s="9">
        <v>1.1000000000000001</v>
      </c>
      <c r="CP122" s="10">
        <v>0.56999999999999995</v>
      </c>
      <c r="CQ122" s="9">
        <v>-2.54</v>
      </c>
      <c r="CR122" s="11"/>
      <c r="CS122" s="11"/>
      <c r="CT122" s="11"/>
      <c r="CU122" s="8">
        <v>30.7</v>
      </c>
      <c r="CV122" s="11"/>
      <c r="CW122" s="8">
        <v>200</v>
      </c>
      <c r="CX122" s="10">
        <v>0.45500000000000002</v>
      </c>
      <c r="CY122" s="11"/>
      <c r="CZ122" s="11"/>
      <c r="DA122" s="10">
        <v>0.316</v>
      </c>
      <c r="DB122" s="11"/>
      <c r="DC122" s="11"/>
      <c r="DD122" s="11"/>
      <c r="DE122" s="8">
        <v>35</v>
      </c>
      <c r="DF122" s="9">
        <v>-5.16</v>
      </c>
      <c r="DG122" s="9">
        <v>4.3099999999999996</v>
      </c>
      <c r="DH122" s="9">
        <v>2.2000000000000002</v>
      </c>
      <c r="DI122" s="3" t="s">
        <v>212</v>
      </c>
      <c r="DJ122" s="11"/>
      <c r="DK122" s="8">
        <v>-94.1</v>
      </c>
      <c r="DL122" s="8">
        <v>-95.7</v>
      </c>
      <c r="DM122" s="14">
        <v>0</v>
      </c>
      <c r="DN122" s="8">
        <v>-83</v>
      </c>
      <c r="DO122" s="9">
        <v>9.09</v>
      </c>
      <c r="DP122" s="4" t="s">
        <v>883</v>
      </c>
      <c r="DQ122" s="11"/>
      <c r="DR122" s="3" t="s">
        <v>230</v>
      </c>
      <c r="DS122" s="11"/>
      <c r="DT122" s="9">
        <v>5.52</v>
      </c>
      <c r="DU122" s="9">
        <v>2.4500000000000002</v>
      </c>
      <c r="DV122" s="11"/>
      <c r="DW122" s="14">
        <v>0</v>
      </c>
      <c r="DX122" s="11"/>
      <c r="DY122" s="8">
        <v>18.100000000000001</v>
      </c>
      <c r="DZ122" s="11"/>
      <c r="EA122" s="11"/>
      <c r="EB122" s="8">
        <v>55.3</v>
      </c>
      <c r="EC122" s="8">
        <v>13.9</v>
      </c>
      <c r="ED122" s="8">
        <v>68.599999999999994</v>
      </c>
      <c r="EE122" s="11"/>
      <c r="EF122" s="8">
        <v>100</v>
      </c>
      <c r="EG122" s="11"/>
      <c r="EH122" s="9">
        <v>2.2999999999999998</v>
      </c>
      <c r="EI122" s="8">
        <v>35</v>
      </c>
      <c r="EJ122" s="8">
        <v>200.2</v>
      </c>
      <c r="EK122" s="8">
        <v>71.900000000000006</v>
      </c>
      <c r="EL122" s="8">
        <v>13.5</v>
      </c>
      <c r="EM122" s="9">
        <v>2.13</v>
      </c>
      <c r="EN122" s="11"/>
      <c r="EO122" s="9">
        <v>2.2000000000000002</v>
      </c>
      <c r="EP122" s="8">
        <v>16.600000000000001</v>
      </c>
      <c r="EQ122" s="9">
        <v>3.2</v>
      </c>
      <c r="ER122" s="11">
        <v>1</v>
      </c>
      <c r="ES122" s="11"/>
      <c r="ET122" s="12"/>
      <c r="EU122" s="11"/>
      <c r="EV122" s="11"/>
      <c r="EW122" s="14">
        <v>0</v>
      </c>
      <c r="EX122" s="14">
        <v>0</v>
      </c>
      <c r="EY122" s="9">
        <v>-3.57</v>
      </c>
      <c r="EZ122" s="9">
        <v>-8.1999999999999993</v>
      </c>
      <c r="FA122" s="8">
        <v>-16.100000000000001</v>
      </c>
      <c r="FB122" s="8">
        <v>-20.2</v>
      </c>
      <c r="FC122" s="8">
        <v>-36.700000000000003</v>
      </c>
      <c r="FD122" s="8">
        <v>-62.3</v>
      </c>
      <c r="FE122" s="11"/>
      <c r="FF122" s="11"/>
      <c r="FG122" s="10">
        <v>-0.02</v>
      </c>
      <c r="FH122" s="10">
        <v>-0.02</v>
      </c>
      <c r="FI122" s="8">
        <v>-31.8</v>
      </c>
      <c r="FJ122" s="9">
        <v>-8.1300000000000008</v>
      </c>
      <c r="FK122" s="8">
        <v>-15.2</v>
      </c>
      <c r="FL122" s="8">
        <v>-14.5</v>
      </c>
      <c r="FM122" s="8">
        <v>-39.4</v>
      </c>
      <c r="FN122" s="8">
        <v>-62.1</v>
      </c>
      <c r="FO122" s="3"/>
      <c r="FP122" s="3"/>
      <c r="FQ122" s="11"/>
      <c r="FR122" s="12"/>
    </row>
    <row r="123" spans="1:174" x14ac:dyDescent="0.15">
      <c r="A123" s="4" t="s">
        <v>884</v>
      </c>
      <c r="B123" s="4" t="s">
        <v>885</v>
      </c>
      <c r="C123" s="3" t="s">
        <v>206</v>
      </c>
      <c r="D123" s="3" t="s">
        <v>207</v>
      </c>
      <c r="E123" s="3" t="s">
        <v>208</v>
      </c>
      <c r="F123" s="8">
        <v>415.8</v>
      </c>
      <c r="G123" s="9">
        <v>15.61</v>
      </c>
      <c r="H123" s="10">
        <v>1.7999999999999999E-2</v>
      </c>
      <c r="I123" s="10">
        <v>1.4999999999999999E-2</v>
      </c>
      <c r="J123" s="10">
        <v>0.09</v>
      </c>
      <c r="K123" s="10">
        <v>0.61699999999999999</v>
      </c>
      <c r="L123" s="10">
        <v>0.51800000000000002</v>
      </c>
      <c r="M123" s="9">
        <v>1.24</v>
      </c>
      <c r="N123" s="8">
        <v>83.2</v>
      </c>
      <c r="O123" s="10">
        <v>0.24299999999999999</v>
      </c>
      <c r="P123" s="11"/>
      <c r="Q123" s="11"/>
      <c r="R123" s="11"/>
      <c r="S123" s="11"/>
      <c r="T123" s="11"/>
      <c r="U123" s="11"/>
      <c r="V123" s="11"/>
      <c r="W123" s="8">
        <v>22.5</v>
      </c>
      <c r="X123" s="11"/>
      <c r="Y123" s="11"/>
      <c r="Z123" s="11"/>
      <c r="AA123" s="8">
        <v>22.2</v>
      </c>
      <c r="AB123" s="11"/>
      <c r="AC123" s="11"/>
      <c r="AD123" s="11"/>
      <c r="AE123" s="9">
        <v>5.75</v>
      </c>
      <c r="AF123" s="11"/>
      <c r="AG123" s="11"/>
      <c r="AH123" s="9">
        <v>6.45</v>
      </c>
      <c r="AI123" s="9">
        <v>15.9</v>
      </c>
      <c r="AJ123" s="9">
        <v>1.05</v>
      </c>
      <c r="AK123" s="3" t="s">
        <v>209</v>
      </c>
      <c r="AL123" s="12" t="s">
        <v>886</v>
      </c>
      <c r="AM123" s="3" t="s">
        <v>211</v>
      </c>
      <c r="AN123" s="13">
        <v>1990</v>
      </c>
      <c r="AO123" s="8">
        <v>416.6</v>
      </c>
      <c r="AP123" s="9">
        <v>5.24</v>
      </c>
      <c r="AQ123" s="8">
        <v>-42.3</v>
      </c>
      <c r="AR123" s="8">
        <v>-50.7</v>
      </c>
      <c r="AS123" s="8">
        <v>-36.4</v>
      </c>
      <c r="AT123" s="8">
        <v>29.5</v>
      </c>
      <c r="AU123" s="9">
        <v>2.86</v>
      </c>
      <c r="AV123" s="8">
        <v>74.900000000000006</v>
      </c>
      <c r="AW123" s="10">
        <v>0.52700000000000002</v>
      </c>
      <c r="AX123" s="8">
        <v>62.7</v>
      </c>
      <c r="AY123" s="10">
        <v>0.70299999999999996</v>
      </c>
      <c r="AZ123" s="11"/>
      <c r="BA123" s="8">
        <v>17.600000000000001</v>
      </c>
      <c r="BB123" s="11"/>
      <c r="BC123" s="8">
        <v>37.5</v>
      </c>
      <c r="BD123" s="8">
        <v>35.5</v>
      </c>
      <c r="BE123" s="8">
        <v>33.1</v>
      </c>
      <c r="BF123" s="8">
        <v>29.6</v>
      </c>
      <c r="BG123" s="8">
        <v>26.6</v>
      </c>
      <c r="BH123" s="8">
        <v>22.2</v>
      </c>
      <c r="BI123" s="11"/>
      <c r="BJ123" s="8">
        <v>-50.7</v>
      </c>
      <c r="BK123" s="10">
        <v>-9.0999999999999998E-2</v>
      </c>
      <c r="BL123" s="10">
        <v>3.0000000000000001E-3</v>
      </c>
      <c r="BM123" s="11"/>
      <c r="BN123" s="8">
        <v>-51.1</v>
      </c>
      <c r="BO123" s="9">
        <v>-7.35</v>
      </c>
      <c r="BP123" s="10">
        <v>8.6999999999999994E-2</v>
      </c>
      <c r="BQ123" s="10">
        <v>-0.54900000000000004</v>
      </c>
      <c r="BR123" s="10">
        <v>-0.54900000000000004</v>
      </c>
      <c r="BS123" s="10">
        <v>-0.37</v>
      </c>
      <c r="BT123" s="10">
        <v>-0.54900000000000004</v>
      </c>
      <c r="BU123" s="10">
        <v>-0.54900000000000004</v>
      </c>
      <c r="BV123" s="11"/>
      <c r="BW123" s="9">
        <v>1.04</v>
      </c>
      <c r="BX123" s="10">
        <v>0.26600000000000001</v>
      </c>
      <c r="BY123" s="10">
        <v>0.11</v>
      </c>
      <c r="BZ123" s="9">
        <v>5.28</v>
      </c>
      <c r="CA123" s="9">
        <v>2.42</v>
      </c>
      <c r="CB123" s="11"/>
      <c r="CC123" s="9">
        <v>2.2999999999999998</v>
      </c>
      <c r="CD123" s="10">
        <v>0.06</v>
      </c>
      <c r="CE123" s="10">
        <v>0.41699999999999998</v>
      </c>
      <c r="CF123" s="11"/>
      <c r="CG123" s="8">
        <v>26.3</v>
      </c>
      <c r="CH123" s="9">
        <v>3.5</v>
      </c>
      <c r="CI123" s="11"/>
      <c r="CJ123" s="8">
        <v>18.2</v>
      </c>
      <c r="CK123" s="9">
        <v>4.03</v>
      </c>
      <c r="CL123" s="9">
        <v>1.39</v>
      </c>
      <c r="CM123" s="9">
        <v>1.35</v>
      </c>
      <c r="CN123" s="9">
        <v>1.32</v>
      </c>
      <c r="CO123" s="9">
        <v>1.44</v>
      </c>
      <c r="CP123" s="9">
        <v>1.68</v>
      </c>
      <c r="CQ123" s="10">
        <v>0.41</v>
      </c>
      <c r="CR123" s="11"/>
      <c r="CS123" s="11"/>
      <c r="CT123" s="11"/>
      <c r="CU123" s="8">
        <v>59.5</v>
      </c>
      <c r="CV123" s="10">
        <v>-2.5999999999999999E-2</v>
      </c>
      <c r="CW123" s="10">
        <v>0.47099999999999997</v>
      </c>
      <c r="CX123" s="10">
        <v>-0.315</v>
      </c>
      <c r="CY123" s="11"/>
      <c r="CZ123" s="11"/>
      <c r="DA123" s="10">
        <v>-0.47</v>
      </c>
      <c r="DB123" s="10">
        <v>-8.6999999999999994E-2</v>
      </c>
      <c r="DC123" s="10">
        <v>-6.2E-2</v>
      </c>
      <c r="DD123" s="8">
        <v>77.5</v>
      </c>
      <c r="DE123" s="8">
        <v>119</v>
      </c>
      <c r="DF123" s="8">
        <v>33</v>
      </c>
      <c r="DG123" s="9">
        <v>5</v>
      </c>
      <c r="DH123" s="9">
        <v>3.2</v>
      </c>
      <c r="DI123" s="3" t="s">
        <v>212</v>
      </c>
      <c r="DJ123" s="9">
        <v>5.24</v>
      </c>
      <c r="DK123" s="8">
        <v>-42.3</v>
      </c>
      <c r="DL123" s="8">
        <v>-36.4</v>
      </c>
      <c r="DM123" s="11"/>
      <c r="DN123" s="11"/>
      <c r="DO123" s="9">
        <v>20</v>
      </c>
      <c r="DP123" s="4" t="s">
        <v>887</v>
      </c>
      <c r="DQ123" s="11"/>
      <c r="DR123" s="3" t="s">
        <v>643</v>
      </c>
      <c r="DS123" s="11"/>
      <c r="DT123" s="9">
        <v>5.7</v>
      </c>
      <c r="DU123" s="9">
        <v>2.21</v>
      </c>
      <c r="DV123" s="9">
        <v>4.41</v>
      </c>
      <c r="DW123" s="14">
        <v>0</v>
      </c>
      <c r="DX123" s="8">
        <v>27.5</v>
      </c>
      <c r="DY123" s="9">
        <v>5.5</v>
      </c>
      <c r="DZ123" s="11"/>
      <c r="EA123" s="11"/>
      <c r="EB123" s="8">
        <v>14.8</v>
      </c>
      <c r="EC123" s="9">
        <v>1.1599999999999999</v>
      </c>
      <c r="ED123" s="8">
        <v>56.2</v>
      </c>
      <c r="EE123" s="11"/>
      <c r="EF123" s="8">
        <v>89.7</v>
      </c>
      <c r="EG123" s="11"/>
      <c r="EH123" s="9">
        <v>7.01</v>
      </c>
      <c r="EI123" s="8">
        <v>119</v>
      </c>
      <c r="EJ123" s="8">
        <v>32.4</v>
      </c>
      <c r="EK123" s="9">
        <v>7.95</v>
      </c>
      <c r="EL123" s="9">
        <v>3.44</v>
      </c>
      <c r="EM123" s="9">
        <v>2.9</v>
      </c>
      <c r="EN123" s="10">
        <v>0.627</v>
      </c>
      <c r="EO123" s="9">
        <v>3.2</v>
      </c>
      <c r="EP123" s="9">
        <v>3.97</v>
      </c>
      <c r="EQ123" s="9">
        <v>4.04</v>
      </c>
      <c r="ER123" s="11">
        <v>1</v>
      </c>
      <c r="ES123" s="9">
        <v>5.24</v>
      </c>
      <c r="ET123" s="12" t="s">
        <v>888</v>
      </c>
      <c r="EU123" s="9">
        <v>-1.92</v>
      </c>
      <c r="EV123" s="9">
        <v>-2.02</v>
      </c>
      <c r="EW123" s="9">
        <v>-1.75</v>
      </c>
      <c r="EX123" s="9">
        <v>-1.22</v>
      </c>
      <c r="EY123" s="9">
        <v>-2.82</v>
      </c>
      <c r="EZ123" s="9">
        <v>-3.52</v>
      </c>
      <c r="FA123" s="9">
        <v>-9.85</v>
      </c>
      <c r="FB123" s="8">
        <v>-18.7</v>
      </c>
      <c r="FC123" s="8">
        <v>-25</v>
      </c>
      <c r="FD123" s="8">
        <v>-38.5</v>
      </c>
      <c r="FE123" s="9">
        <v>-3.09</v>
      </c>
      <c r="FF123" s="9">
        <v>-2.0699999999999998</v>
      </c>
      <c r="FG123" s="9">
        <v>-1.87</v>
      </c>
      <c r="FH123" s="9">
        <v>-1.44</v>
      </c>
      <c r="FI123" s="9">
        <v>-3.78</v>
      </c>
      <c r="FJ123" s="9">
        <v>-5.14</v>
      </c>
      <c r="FK123" s="8">
        <v>-11.2</v>
      </c>
      <c r="FL123" s="8">
        <v>-16.5</v>
      </c>
      <c r="FM123" s="8">
        <v>-21.4</v>
      </c>
      <c r="FN123" s="8">
        <v>-43.9</v>
      </c>
      <c r="FO123" s="3"/>
      <c r="FP123" s="3"/>
      <c r="FQ123" s="9">
        <v>5.24</v>
      </c>
      <c r="FR123" s="12" t="s">
        <v>889</v>
      </c>
    </row>
    <row r="124" spans="1:174" x14ac:dyDescent="0.15">
      <c r="A124" s="4" t="s">
        <v>890</v>
      </c>
      <c r="B124" s="4" t="s">
        <v>891</v>
      </c>
      <c r="C124" s="3" t="s">
        <v>206</v>
      </c>
      <c r="D124" s="3" t="s">
        <v>207</v>
      </c>
      <c r="E124" s="3" t="s">
        <v>208</v>
      </c>
      <c r="F124" s="8">
        <v>406.6</v>
      </c>
      <c r="G124" s="9">
        <v>22.48</v>
      </c>
      <c r="H124" s="11"/>
      <c r="I124" s="11"/>
      <c r="J124" s="11"/>
      <c r="K124" s="11"/>
      <c r="L124" s="11"/>
      <c r="M124" s="11"/>
      <c r="N124" s="8">
        <v>16.899999999999999</v>
      </c>
      <c r="O124" s="10">
        <v>6.2E-2</v>
      </c>
      <c r="P124" s="11"/>
      <c r="Q124" s="11"/>
      <c r="R124" s="11"/>
      <c r="S124" s="8">
        <v>-11.3</v>
      </c>
      <c r="T124" s="11"/>
      <c r="U124" s="11"/>
      <c r="V124" s="11"/>
      <c r="W124" s="11"/>
      <c r="X124" s="11"/>
      <c r="Y124" s="11"/>
      <c r="Z124" s="11"/>
      <c r="AA124" s="11"/>
      <c r="AB124" s="11"/>
      <c r="AC124" s="11"/>
      <c r="AD124" s="11"/>
      <c r="AE124" s="11"/>
      <c r="AF124" s="11"/>
      <c r="AG124" s="11"/>
      <c r="AH124" s="9">
        <v>5.44</v>
      </c>
      <c r="AI124" s="10">
        <v>0.76</v>
      </c>
      <c r="AJ124" s="14">
        <v>0</v>
      </c>
      <c r="AK124" s="3" t="s">
        <v>209</v>
      </c>
      <c r="AL124" s="12" t="s">
        <v>892</v>
      </c>
      <c r="AM124" s="3" t="s">
        <v>211</v>
      </c>
      <c r="AN124" s="13">
        <v>2008</v>
      </c>
      <c r="AO124" s="8">
        <v>323.2</v>
      </c>
      <c r="AP124" s="9">
        <v>4.66</v>
      </c>
      <c r="AQ124" s="8">
        <v>-20.9</v>
      </c>
      <c r="AR124" s="8">
        <v>-21.2</v>
      </c>
      <c r="AS124" s="8">
        <v>-26.4</v>
      </c>
      <c r="AT124" s="8">
        <v>83.4</v>
      </c>
      <c r="AU124" s="10">
        <v>0.309</v>
      </c>
      <c r="AV124" s="8">
        <v>85</v>
      </c>
      <c r="AW124" s="14">
        <v>0</v>
      </c>
      <c r="AX124" s="8">
        <v>79</v>
      </c>
      <c r="AY124" s="10">
        <v>0.22800000000000001</v>
      </c>
      <c r="AZ124" s="11"/>
      <c r="BA124" s="9">
        <v>8.98</v>
      </c>
      <c r="BB124" s="11"/>
      <c r="BC124" s="8">
        <v>16.7</v>
      </c>
      <c r="BD124" s="8">
        <v>13.6</v>
      </c>
      <c r="BE124" s="8">
        <v>13.1</v>
      </c>
      <c r="BF124" s="8">
        <v>11.6</v>
      </c>
      <c r="BG124" s="9">
        <v>8.6</v>
      </c>
      <c r="BH124" s="11"/>
      <c r="BI124" s="11"/>
      <c r="BJ124" s="8">
        <v>-21.2</v>
      </c>
      <c r="BK124" s="11"/>
      <c r="BL124" s="10">
        <v>6.0000000000000001E-3</v>
      </c>
      <c r="BM124" s="11"/>
      <c r="BN124" s="8">
        <v>-26.4</v>
      </c>
      <c r="BO124" s="11"/>
      <c r="BP124" s="11"/>
      <c r="BQ124" s="9">
        <v>-2.65</v>
      </c>
      <c r="BR124" s="9">
        <v>-2.65</v>
      </c>
      <c r="BS124" s="9">
        <v>-1.6</v>
      </c>
      <c r="BT124" s="9">
        <v>-2.65</v>
      </c>
      <c r="BU124" s="9">
        <v>-2.65</v>
      </c>
      <c r="BV124" s="11"/>
      <c r="BW124" s="10">
        <v>0.05</v>
      </c>
      <c r="BX124" s="10">
        <v>0.48099999999999998</v>
      </c>
      <c r="BY124" s="11"/>
      <c r="BZ124" s="11"/>
      <c r="CA124" s="11"/>
      <c r="CB124" s="11"/>
      <c r="CC124" s="9">
        <v>3.07</v>
      </c>
      <c r="CD124" s="11"/>
      <c r="CE124" s="10">
        <v>0.04</v>
      </c>
      <c r="CF124" s="11"/>
      <c r="CG124" s="11"/>
      <c r="CH124" s="11"/>
      <c r="CI124" s="11"/>
      <c r="CJ124" s="11"/>
      <c r="CK124" s="11"/>
      <c r="CL124" s="10">
        <v>6.0000000000000001E-3</v>
      </c>
      <c r="CM124" s="10">
        <v>7.3999999999999996E-2</v>
      </c>
      <c r="CN124" s="10">
        <v>0.434</v>
      </c>
      <c r="CO124" s="10">
        <v>0.45400000000000001</v>
      </c>
      <c r="CP124" s="10">
        <v>0.43</v>
      </c>
      <c r="CQ124" s="11"/>
      <c r="CR124" s="11"/>
      <c r="CS124" s="11"/>
      <c r="CT124" s="11"/>
      <c r="CU124" s="8">
        <v>57.8</v>
      </c>
      <c r="CV124" s="11"/>
      <c r="CW124" s="11"/>
      <c r="CX124" s="11"/>
      <c r="CY124" s="11"/>
      <c r="CZ124" s="11"/>
      <c r="DA124" s="9">
        <v>2.1</v>
      </c>
      <c r="DB124" s="10">
        <v>-0.46700000000000003</v>
      </c>
      <c r="DC124" s="10">
        <v>0.153</v>
      </c>
      <c r="DD124" s="11"/>
      <c r="DE124" s="11"/>
      <c r="DF124" s="8">
        <v>79</v>
      </c>
      <c r="DG124" s="9">
        <v>24.09</v>
      </c>
      <c r="DH124" s="11"/>
      <c r="DI124" s="3" t="s">
        <v>212</v>
      </c>
      <c r="DJ124" s="9">
        <v>1.6</v>
      </c>
      <c r="DK124" s="8">
        <v>-14.7</v>
      </c>
      <c r="DL124" s="8">
        <v>-16</v>
      </c>
      <c r="DM124" s="9">
        <v>2.83</v>
      </c>
      <c r="DN124" s="11"/>
      <c r="DO124" s="9">
        <v>7.14</v>
      </c>
      <c r="DP124" s="4" t="s">
        <v>893</v>
      </c>
      <c r="DQ124" s="11"/>
      <c r="DR124" s="3" t="s">
        <v>245</v>
      </c>
      <c r="DS124" s="11"/>
      <c r="DT124" s="9">
        <v>40.130000000000003</v>
      </c>
      <c r="DU124" s="8">
        <v>11.5</v>
      </c>
      <c r="DV124" s="9">
        <v>4.46</v>
      </c>
      <c r="DW124" s="11"/>
      <c r="DX124" s="11"/>
      <c r="DY124" s="11"/>
      <c r="DZ124" s="11"/>
      <c r="EA124" s="11"/>
      <c r="EB124" s="11"/>
      <c r="EC124" s="9">
        <v>1.68</v>
      </c>
      <c r="ED124" s="8">
        <v>27.5</v>
      </c>
      <c r="EE124" s="11"/>
      <c r="EF124" s="11"/>
      <c r="EG124" s="11"/>
      <c r="EH124" s="11"/>
      <c r="EI124" s="8">
        <v>28</v>
      </c>
      <c r="EJ124" s="8">
        <v>84.7</v>
      </c>
      <c r="EK124" s="11"/>
      <c r="EL124" s="11"/>
      <c r="EM124" s="11"/>
      <c r="EN124" s="11"/>
      <c r="EO124" s="10">
        <v>0.56100000000000005</v>
      </c>
      <c r="EP124" s="9">
        <v>1.46</v>
      </c>
      <c r="EQ124" s="9">
        <v>1.2</v>
      </c>
      <c r="ER124" s="11"/>
      <c r="ES124" s="9">
        <v>4.66</v>
      </c>
      <c r="ET124" s="12" t="s">
        <v>894</v>
      </c>
      <c r="EU124" s="11"/>
      <c r="EV124" s="11"/>
      <c r="EW124" s="11"/>
      <c r="EX124" s="11"/>
      <c r="EY124" s="11"/>
      <c r="EZ124" s="11"/>
      <c r="FA124" s="11"/>
      <c r="FB124" s="11"/>
      <c r="FC124" s="8">
        <v>-10.9</v>
      </c>
      <c r="FD124" s="8">
        <v>-15.1</v>
      </c>
      <c r="FE124" s="11"/>
      <c r="FF124" s="11"/>
      <c r="FG124" s="11"/>
      <c r="FH124" s="11"/>
      <c r="FI124" s="11"/>
      <c r="FJ124" s="11"/>
      <c r="FK124" s="11"/>
      <c r="FL124" s="11"/>
      <c r="FM124" s="8">
        <v>-10.8</v>
      </c>
      <c r="FN124" s="8">
        <v>-16</v>
      </c>
      <c r="FO124" s="3"/>
      <c r="FP124" s="3"/>
      <c r="FQ124" s="9">
        <v>4.66</v>
      </c>
      <c r="FR124" s="12" t="s">
        <v>895</v>
      </c>
    </row>
    <row r="125" spans="1:174" x14ac:dyDescent="0.15">
      <c r="A125" s="4" t="s">
        <v>896</v>
      </c>
      <c r="B125" s="4" t="s">
        <v>897</v>
      </c>
      <c r="C125" s="3" t="s">
        <v>206</v>
      </c>
      <c r="D125" s="3" t="s">
        <v>207</v>
      </c>
      <c r="E125" s="3" t="s">
        <v>208</v>
      </c>
      <c r="F125" s="8">
        <v>403.6</v>
      </c>
      <c r="G125" s="9">
        <v>39.630000000000003</v>
      </c>
      <c r="H125" s="10">
        <v>1.6E-2</v>
      </c>
      <c r="I125" s="14">
        <v>0</v>
      </c>
      <c r="J125" s="10">
        <v>0.11899999999999999</v>
      </c>
      <c r="K125" s="10">
        <v>0.83099999999999996</v>
      </c>
      <c r="L125" s="10">
        <v>0.16200000000000001</v>
      </c>
      <c r="M125" s="9">
        <v>2.64</v>
      </c>
      <c r="N125" s="8">
        <v>117.8</v>
      </c>
      <c r="O125" s="9">
        <v>1.83</v>
      </c>
      <c r="P125" s="11"/>
      <c r="Q125" s="11"/>
      <c r="R125" s="11"/>
      <c r="S125" s="10">
        <v>-0.45500000000000002</v>
      </c>
      <c r="T125" s="11"/>
      <c r="U125" s="11"/>
      <c r="V125" s="11"/>
      <c r="W125" s="8">
        <v>-22.6</v>
      </c>
      <c r="X125" s="11"/>
      <c r="Y125" s="11"/>
      <c r="Z125" s="11"/>
      <c r="AA125" s="8">
        <v>-70.8</v>
      </c>
      <c r="AB125" s="11"/>
      <c r="AC125" s="11"/>
      <c r="AD125" s="11"/>
      <c r="AE125" s="8">
        <v>11.3</v>
      </c>
      <c r="AF125" s="11"/>
      <c r="AG125" s="11"/>
      <c r="AH125" s="11"/>
      <c r="AI125" s="9">
        <v>1.29</v>
      </c>
      <c r="AJ125" s="10">
        <v>0.17</v>
      </c>
      <c r="AK125" s="3" t="s">
        <v>209</v>
      </c>
      <c r="AL125" s="12" t="s">
        <v>898</v>
      </c>
      <c r="AM125" s="3" t="s">
        <v>211</v>
      </c>
      <c r="AN125" s="13">
        <v>1989</v>
      </c>
      <c r="AO125" s="8">
        <v>363.2</v>
      </c>
      <c r="AP125" s="10">
        <v>7.2999999999999995E-2</v>
      </c>
      <c r="AQ125" s="8">
        <v>-38.5</v>
      </c>
      <c r="AR125" s="8">
        <v>-38.799999999999997</v>
      </c>
      <c r="AS125" s="8">
        <v>-38.6</v>
      </c>
      <c r="AT125" s="8">
        <v>20</v>
      </c>
      <c r="AU125" s="9">
        <v>1.31</v>
      </c>
      <c r="AV125" s="8">
        <v>51.4</v>
      </c>
      <c r="AW125" s="10">
        <v>0.87</v>
      </c>
      <c r="AX125" s="8">
        <v>43.4</v>
      </c>
      <c r="AY125" s="9">
        <v>1.0900000000000001</v>
      </c>
      <c r="AZ125" s="11"/>
      <c r="BA125" s="8">
        <v>11.3</v>
      </c>
      <c r="BB125" s="11"/>
      <c r="BC125" s="8">
        <v>27.5</v>
      </c>
      <c r="BD125" s="8">
        <v>22.9</v>
      </c>
      <c r="BE125" s="8">
        <v>18.7</v>
      </c>
      <c r="BF125" s="8">
        <v>15.1</v>
      </c>
      <c r="BG125" s="8">
        <v>10.5</v>
      </c>
      <c r="BH125" s="9">
        <v>9.91</v>
      </c>
      <c r="BI125" s="11"/>
      <c r="BJ125" s="8">
        <v>-38.799999999999997</v>
      </c>
      <c r="BK125" s="11"/>
      <c r="BL125" s="10">
        <v>3.9E-2</v>
      </c>
      <c r="BM125" s="11"/>
      <c r="BN125" s="8">
        <v>-38.6</v>
      </c>
      <c r="BO125" s="11"/>
      <c r="BP125" s="10">
        <v>0.51900000000000002</v>
      </c>
      <c r="BQ125" s="10">
        <v>-0.47299999999999998</v>
      </c>
      <c r="BR125" s="10">
        <v>-0.47299999999999998</v>
      </c>
      <c r="BS125" s="10">
        <v>-0.29199999999999998</v>
      </c>
      <c r="BT125" s="10">
        <v>-0.47299999999999998</v>
      </c>
      <c r="BU125" s="10">
        <v>-0.47299999999999998</v>
      </c>
      <c r="BV125" s="11"/>
      <c r="BW125" s="11"/>
      <c r="BX125" s="11"/>
      <c r="BY125" s="11"/>
      <c r="BZ125" s="9">
        <v>4.41</v>
      </c>
      <c r="CA125" s="9">
        <v>3.1</v>
      </c>
      <c r="CB125" s="11"/>
      <c r="CC125" s="9">
        <v>2.46</v>
      </c>
      <c r="CD125" s="11"/>
      <c r="CE125" s="10">
        <v>0.251</v>
      </c>
      <c r="CF125" s="10">
        <v>0.74199999999999999</v>
      </c>
      <c r="CG125" s="11"/>
      <c r="CH125" s="11"/>
      <c r="CI125" s="11"/>
      <c r="CJ125" s="8">
        <v>55.3</v>
      </c>
      <c r="CK125" s="11"/>
      <c r="CL125" s="11"/>
      <c r="CM125" s="11"/>
      <c r="CN125" s="9">
        <v>1.05</v>
      </c>
      <c r="CO125" s="9">
        <v>1.55</v>
      </c>
      <c r="CP125" s="9">
        <v>1.52</v>
      </c>
      <c r="CQ125" s="9">
        <v>-2.1800000000000002</v>
      </c>
      <c r="CR125" s="10">
        <v>-0.79800000000000004</v>
      </c>
      <c r="CS125" s="11"/>
      <c r="CT125" s="11"/>
      <c r="CU125" s="8">
        <v>45.6</v>
      </c>
      <c r="CV125" s="10">
        <v>-5.0000000000000001E-3</v>
      </c>
      <c r="CW125" s="10">
        <v>0.82499999999999996</v>
      </c>
      <c r="CX125" s="8">
        <v>-19.5</v>
      </c>
      <c r="CY125" s="11"/>
      <c r="CZ125" s="11"/>
      <c r="DA125" s="9">
        <v>2.8</v>
      </c>
      <c r="DB125" s="11"/>
      <c r="DC125" s="11"/>
      <c r="DD125" s="9">
        <v>2.77</v>
      </c>
      <c r="DE125" s="8">
        <v>45</v>
      </c>
      <c r="DF125" s="8">
        <v>43.4</v>
      </c>
      <c r="DG125" s="9">
        <v>3.43</v>
      </c>
      <c r="DH125" s="9">
        <v>1.67</v>
      </c>
      <c r="DI125" s="3" t="s">
        <v>212</v>
      </c>
      <c r="DJ125" s="10">
        <v>7.2999999999999995E-2</v>
      </c>
      <c r="DK125" s="8">
        <v>-38.5</v>
      </c>
      <c r="DL125" s="8">
        <v>-38.6</v>
      </c>
      <c r="DM125" s="10">
        <v>0.1</v>
      </c>
      <c r="DN125" s="11"/>
      <c r="DO125" s="9">
        <v>16.670000000000002</v>
      </c>
      <c r="DP125" s="4" t="s">
        <v>899</v>
      </c>
      <c r="DQ125" s="8">
        <v>3601.2</v>
      </c>
      <c r="DR125" s="3" t="s">
        <v>313</v>
      </c>
      <c r="DS125" s="11"/>
      <c r="DT125" s="9">
        <v>5.48</v>
      </c>
      <c r="DU125" s="9">
        <v>1.94</v>
      </c>
      <c r="DV125" s="8">
        <v>-11.2</v>
      </c>
      <c r="DW125" s="14">
        <v>0</v>
      </c>
      <c r="DX125" s="11"/>
      <c r="DY125" s="8">
        <v>26.3</v>
      </c>
      <c r="DZ125" s="11"/>
      <c r="EA125" s="8">
        <v>11</v>
      </c>
      <c r="EB125" s="8">
        <v>21.5</v>
      </c>
      <c r="EC125" s="9">
        <v>9.4700000000000006</v>
      </c>
      <c r="ED125" s="8">
        <v>92.8</v>
      </c>
      <c r="EE125" s="11"/>
      <c r="EF125" s="11"/>
      <c r="EG125" s="8">
        <v>100</v>
      </c>
      <c r="EH125" s="10">
        <v>0.628</v>
      </c>
      <c r="EI125" s="8">
        <v>45</v>
      </c>
      <c r="EJ125" s="8">
        <v>42.4</v>
      </c>
      <c r="EK125" s="8">
        <v>30.3</v>
      </c>
      <c r="EL125" s="10">
        <v>0.90400000000000003</v>
      </c>
      <c r="EM125" s="9">
        <v>2.54</v>
      </c>
      <c r="EN125" s="10">
        <v>0.96599999999999997</v>
      </c>
      <c r="EO125" s="9">
        <v>1.67</v>
      </c>
      <c r="EP125" s="8">
        <v>17</v>
      </c>
      <c r="EQ125" s="9">
        <v>3.56</v>
      </c>
      <c r="ER125" s="11">
        <v>3</v>
      </c>
      <c r="ES125" s="10">
        <v>7.2999999999999995E-2</v>
      </c>
      <c r="ET125" s="12" t="s">
        <v>377</v>
      </c>
      <c r="EU125" s="8">
        <v>-12.9</v>
      </c>
      <c r="EV125" s="8">
        <v>-13.8</v>
      </c>
      <c r="EW125" s="8">
        <v>-16.600000000000001</v>
      </c>
      <c r="EX125" s="8">
        <v>-14.7</v>
      </c>
      <c r="EY125" s="10">
        <v>0.5</v>
      </c>
      <c r="EZ125" s="9">
        <v>7.39</v>
      </c>
      <c r="FA125" s="8">
        <v>-18</v>
      </c>
      <c r="FB125" s="8">
        <v>-25.9</v>
      </c>
      <c r="FC125" s="8">
        <v>-19.899999999999999</v>
      </c>
      <c r="FD125" s="8">
        <v>-18.2</v>
      </c>
      <c r="FE125" s="8">
        <v>-12.7</v>
      </c>
      <c r="FF125" s="8">
        <v>-13.7</v>
      </c>
      <c r="FG125" s="8">
        <v>-16.5</v>
      </c>
      <c r="FH125" s="8">
        <v>-13.2</v>
      </c>
      <c r="FI125" s="9">
        <v>1.51</v>
      </c>
      <c r="FJ125" s="9">
        <v>7.55</v>
      </c>
      <c r="FK125" s="8">
        <v>-18</v>
      </c>
      <c r="FL125" s="8">
        <v>-23.8</v>
      </c>
      <c r="FM125" s="8">
        <v>-19.2</v>
      </c>
      <c r="FN125" s="8">
        <v>-18.2</v>
      </c>
      <c r="FO125" s="3"/>
      <c r="FP125" s="3"/>
      <c r="FQ125" s="10">
        <v>7.2999999999999995E-2</v>
      </c>
      <c r="FR125" s="12" t="s">
        <v>900</v>
      </c>
    </row>
    <row r="126" spans="1:174" x14ac:dyDescent="0.15">
      <c r="A126" s="4" t="s">
        <v>901</v>
      </c>
      <c r="B126" s="4" t="s">
        <v>902</v>
      </c>
      <c r="C126" s="3" t="s">
        <v>206</v>
      </c>
      <c r="D126" s="3" t="s">
        <v>207</v>
      </c>
      <c r="E126" s="3" t="s">
        <v>208</v>
      </c>
      <c r="F126" s="8">
        <v>403.2</v>
      </c>
      <c r="G126" s="9">
        <v>70.27</v>
      </c>
      <c r="H126" s="10">
        <v>0.08</v>
      </c>
      <c r="I126" s="10">
        <v>8.5000000000000006E-2</v>
      </c>
      <c r="J126" s="10">
        <v>8.2000000000000003E-2</v>
      </c>
      <c r="K126" s="9">
        <v>1.33</v>
      </c>
      <c r="L126" s="9">
        <v>1.69</v>
      </c>
      <c r="M126" s="9">
        <v>1.71</v>
      </c>
      <c r="N126" s="8">
        <v>69.599999999999994</v>
      </c>
      <c r="O126" s="9">
        <v>1.1000000000000001</v>
      </c>
      <c r="P126" s="11"/>
      <c r="Q126" s="11"/>
      <c r="R126" s="11"/>
      <c r="S126" s="10">
        <v>-0.53</v>
      </c>
      <c r="T126" s="11"/>
      <c r="U126" s="11"/>
      <c r="V126" s="11"/>
      <c r="W126" s="8">
        <v>16.600000000000001</v>
      </c>
      <c r="X126" s="11"/>
      <c r="Y126" s="11"/>
      <c r="Z126" s="11"/>
      <c r="AA126" s="9">
        <v>-1.94</v>
      </c>
      <c r="AB126" s="8">
        <v>-24.8</v>
      </c>
      <c r="AC126" s="8">
        <v>-69.400000000000006</v>
      </c>
      <c r="AD126" s="8">
        <v>-59.2</v>
      </c>
      <c r="AE126" s="8">
        <v>-19.399999999999999</v>
      </c>
      <c r="AF126" s="11"/>
      <c r="AG126" s="11"/>
      <c r="AH126" s="11"/>
      <c r="AI126" s="9">
        <v>2.42</v>
      </c>
      <c r="AJ126" s="10">
        <v>0.23100000000000001</v>
      </c>
      <c r="AK126" s="3" t="s">
        <v>209</v>
      </c>
      <c r="AL126" s="12" t="s">
        <v>903</v>
      </c>
      <c r="AM126" s="3" t="s">
        <v>211</v>
      </c>
      <c r="AN126" s="13">
        <v>1986</v>
      </c>
      <c r="AO126" s="8">
        <v>283.89999999999998</v>
      </c>
      <c r="AP126" s="8">
        <v>44.4</v>
      </c>
      <c r="AQ126" s="10">
        <v>0.84099999999999997</v>
      </c>
      <c r="AR126" s="10">
        <v>0.29599999999999999</v>
      </c>
      <c r="AS126" s="9">
        <v>4.41</v>
      </c>
      <c r="AT126" s="8">
        <v>119.3</v>
      </c>
      <c r="AU126" s="9">
        <v>2.5499999999999998</v>
      </c>
      <c r="AV126" s="8">
        <v>161</v>
      </c>
      <c r="AW126" s="14">
        <v>0</v>
      </c>
      <c r="AX126" s="8">
        <v>124.9</v>
      </c>
      <c r="AY126" s="10">
        <v>0.71399999999999997</v>
      </c>
      <c r="AZ126" s="11"/>
      <c r="BA126" s="8">
        <v>14.9</v>
      </c>
      <c r="BB126" s="11"/>
      <c r="BC126" s="8">
        <v>28.6</v>
      </c>
      <c r="BD126" s="8">
        <v>30.4</v>
      </c>
      <c r="BE126" s="8">
        <v>31.6</v>
      </c>
      <c r="BF126" s="8">
        <v>33.299999999999997</v>
      </c>
      <c r="BG126" s="8">
        <v>34.6</v>
      </c>
      <c r="BH126" s="8">
        <v>33</v>
      </c>
      <c r="BI126" s="10">
        <v>0.54500000000000004</v>
      </c>
      <c r="BJ126" s="10">
        <v>0.29599999999999999</v>
      </c>
      <c r="BK126" s="11"/>
      <c r="BL126" s="10">
        <v>5.0999999999999997E-2</v>
      </c>
      <c r="BM126" s="11"/>
      <c r="BN126" s="9">
        <v>3.42</v>
      </c>
      <c r="BO126" s="10">
        <v>-0.98899999999999999</v>
      </c>
      <c r="BP126" s="11"/>
      <c r="BQ126" s="10">
        <v>6.5000000000000002E-2</v>
      </c>
      <c r="BR126" s="10">
        <v>6.5000000000000002E-2</v>
      </c>
      <c r="BS126" s="10">
        <v>3.0000000000000001E-3</v>
      </c>
      <c r="BT126" s="10">
        <v>0.06</v>
      </c>
      <c r="BU126" s="10">
        <v>0.06</v>
      </c>
      <c r="BV126" s="11"/>
      <c r="BW126" s="10">
        <v>4.3999999999999997E-2</v>
      </c>
      <c r="BX126" s="11"/>
      <c r="BY126" s="11"/>
      <c r="BZ126" s="8">
        <v>12.4</v>
      </c>
      <c r="CA126" s="9">
        <v>9.82</v>
      </c>
      <c r="CB126" s="9">
        <v>7.7</v>
      </c>
      <c r="CC126" s="9">
        <v>1.04</v>
      </c>
      <c r="CD126" s="11"/>
      <c r="CE126" s="10">
        <v>0.19800000000000001</v>
      </c>
      <c r="CF126" s="11"/>
      <c r="CG126" s="11"/>
      <c r="CH126" s="11"/>
      <c r="CI126" s="11"/>
      <c r="CJ126" s="8">
        <v>464.4</v>
      </c>
      <c r="CK126" s="9">
        <v>2.14</v>
      </c>
      <c r="CL126" s="9">
        <v>2.08</v>
      </c>
      <c r="CM126" s="9">
        <v>2.0299999999999998</v>
      </c>
      <c r="CN126" s="9">
        <v>1.98</v>
      </c>
      <c r="CO126" s="9">
        <v>1.93</v>
      </c>
      <c r="CP126" s="9">
        <v>1.89</v>
      </c>
      <c r="CQ126" s="9">
        <v>-2.2599999999999998</v>
      </c>
      <c r="CR126" s="11"/>
      <c r="CS126" s="11"/>
      <c r="CT126" s="11"/>
      <c r="CU126" s="8">
        <v>37.9</v>
      </c>
      <c r="CV126" s="11"/>
      <c r="CW126" s="11"/>
      <c r="CX126" s="9">
        <v>2.4</v>
      </c>
      <c r="CY126" s="11"/>
      <c r="CZ126" s="11"/>
      <c r="DA126" s="10">
        <v>5.8000000000000003E-2</v>
      </c>
      <c r="DB126" s="11"/>
      <c r="DC126" s="9">
        <v>2.77</v>
      </c>
      <c r="DD126" s="11"/>
      <c r="DE126" s="8">
        <v>57</v>
      </c>
      <c r="DF126" s="8">
        <v>124.9</v>
      </c>
      <c r="DG126" s="9">
        <v>5.79</v>
      </c>
      <c r="DH126" s="9">
        <v>3.98</v>
      </c>
      <c r="DI126" s="3" t="s">
        <v>212</v>
      </c>
      <c r="DJ126" s="8">
        <v>44.4</v>
      </c>
      <c r="DK126" s="10">
        <v>0.84099999999999997</v>
      </c>
      <c r="DL126" s="9">
        <v>4.41</v>
      </c>
      <c r="DM126" s="8">
        <v>13.8</v>
      </c>
      <c r="DN126" s="11"/>
      <c r="DO126" s="9">
        <v>15.79</v>
      </c>
      <c r="DP126" s="4" t="s">
        <v>904</v>
      </c>
      <c r="DQ126" s="9">
        <v>9.94</v>
      </c>
      <c r="DR126" s="3" t="s">
        <v>643</v>
      </c>
      <c r="DS126" s="11"/>
      <c r="DT126" s="9">
        <v>7.84</v>
      </c>
      <c r="DU126" s="9">
        <v>3.1</v>
      </c>
      <c r="DV126" s="8">
        <v>15.8</v>
      </c>
      <c r="DW126" s="14">
        <v>0</v>
      </c>
      <c r="DX126" s="11"/>
      <c r="DY126" s="8">
        <v>65.900000000000006</v>
      </c>
      <c r="DZ126" s="9">
        <v>7.7</v>
      </c>
      <c r="EA126" s="11"/>
      <c r="EB126" s="8">
        <v>79</v>
      </c>
      <c r="EC126" s="9">
        <v>5.77</v>
      </c>
      <c r="ED126" s="8">
        <v>78.3</v>
      </c>
      <c r="EE126" s="11"/>
      <c r="EF126" s="11"/>
      <c r="EG126" s="11"/>
      <c r="EH126" s="9">
        <v>9.68</v>
      </c>
      <c r="EI126" s="8">
        <v>57</v>
      </c>
      <c r="EJ126" s="8">
        <v>121.9</v>
      </c>
      <c r="EK126" s="8">
        <v>70.7</v>
      </c>
      <c r="EL126" s="10">
        <v>0.79300000000000004</v>
      </c>
      <c r="EM126" s="9">
        <v>5.4</v>
      </c>
      <c r="EN126" s="10">
        <v>0.43099999999999999</v>
      </c>
      <c r="EO126" s="9">
        <v>3.98</v>
      </c>
      <c r="EP126" s="9">
        <v>5.42</v>
      </c>
      <c r="EQ126" s="9">
        <v>9.9600000000000009</v>
      </c>
      <c r="ER126" s="11">
        <v>1</v>
      </c>
      <c r="ES126" s="8">
        <v>44.4</v>
      </c>
      <c r="ET126" s="12" t="s">
        <v>905</v>
      </c>
      <c r="EU126" s="8">
        <v>-40.6</v>
      </c>
      <c r="EV126" s="8">
        <v>-69.7</v>
      </c>
      <c r="EW126" s="8">
        <v>-16</v>
      </c>
      <c r="EX126" s="8">
        <v>-51.5</v>
      </c>
      <c r="EY126" s="8">
        <v>-50.9</v>
      </c>
      <c r="EZ126" s="8">
        <v>-32.299999999999997</v>
      </c>
      <c r="FA126" s="8">
        <v>-69.900000000000006</v>
      </c>
      <c r="FB126" s="8">
        <v>10.3</v>
      </c>
      <c r="FC126" s="8">
        <v>-32</v>
      </c>
      <c r="FD126" s="8">
        <v>-40.4</v>
      </c>
      <c r="FE126" s="8">
        <v>-42</v>
      </c>
      <c r="FF126" s="8">
        <v>-69.400000000000006</v>
      </c>
      <c r="FG126" s="8">
        <v>-21.6</v>
      </c>
      <c r="FH126" s="8">
        <v>-43.7</v>
      </c>
      <c r="FI126" s="8">
        <v>-44.7</v>
      </c>
      <c r="FJ126" s="8">
        <v>-30.6</v>
      </c>
      <c r="FK126" s="8">
        <v>-69.7</v>
      </c>
      <c r="FL126" s="8">
        <v>10.4</v>
      </c>
      <c r="FM126" s="8">
        <v>-35.4</v>
      </c>
      <c r="FN126" s="8">
        <v>-42.6</v>
      </c>
      <c r="FO126" s="3"/>
      <c r="FP126" s="3"/>
      <c r="FQ126" s="8">
        <v>44.4</v>
      </c>
      <c r="FR126" s="12" t="s">
        <v>906</v>
      </c>
    </row>
    <row r="127" spans="1:174" x14ac:dyDescent="0.15">
      <c r="A127" s="4" t="s">
        <v>907</v>
      </c>
      <c r="B127" s="4" t="s">
        <v>908</v>
      </c>
      <c r="C127" s="3" t="s">
        <v>206</v>
      </c>
      <c r="D127" s="3" t="s">
        <v>207</v>
      </c>
      <c r="E127" s="3" t="s">
        <v>208</v>
      </c>
      <c r="F127" s="8">
        <v>398.8</v>
      </c>
      <c r="G127" s="10">
        <v>0.375</v>
      </c>
      <c r="H127" s="10">
        <v>0.01</v>
      </c>
      <c r="I127" s="10">
        <v>7.0000000000000001E-3</v>
      </c>
      <c r="J127" s="10">
        <v>6.0000000000000001E-3</v>
      </c>
      <c r="K127" s="9">
        <v>1.33</v>
      </c>
      <c r="L127" s="10">
        <v>0.92500000000000004</v>
      </c>
      <c r="M127" s="9">
        <v>1.4</v>
      </c>
      <c r="N127" s="9">
        <v>9.9499999999999993</v>
      </c>
      <c r="O127" s="10">
        <v>2.7E-2</v>
      </c>
      <c r="P127" s="11"/>
      <c r="Q127" s="11"/>
      <c r="R127" s="11"/>
      <c r="S127" s="11"/>
      <c r="T127" s="11"/>
      <c r="U127" s="11"/>
      <c r="V127" s="11"/>
      <c r="W127" s="11"/>
      <c r="X127" s="11"/>
      <c r="Y127" s="11"/>
      <c r="Z127" s="11"/>
      <c r="AA127" s="11"/>
      <c r="AB127" s="11"/>
      <c r="AC127" s="11"/>
      <c r="AD127" s="11"/>
      <c r="AE127" s="11"/>
      <c r="AF127" s="11"/>
      <c r="AG127" s="11"/>
      <c r="AH127" s="9">
        <v>9.89</v>
      </c>
      <c r="AI127" s="9">
        <v>19.3</v>
      </c>
      <c r="AJ127" s="9">
        <v>2.4900000000000002</v>
      </c>
      <c r="AK127" s="3" t="s">
        <v>209</v>
      </c>
      <c r="AL127" s="12" t="s">
        <v>909</v>
      </c>
      <c r="AM127" s="3" t="s">
        <v>211</v>
      </c>
      <c r="AN127" s="11"/>
      <c r="AO127" s="8">
        <v>389.1</v>
      </c>
      <c r="AP127" s="9">
        <v>4.1500000000000004</v>
      </c>
      <c r="AQ127" s="9">
        <v>-6.06</v>
      </c>
      <c r="AR127" s="9">
        <v>-6.92</v>
      </c>
      <c r="AS127" s="8">
        <v>-16.399999999999999</v>
      </c>
      <c r="AT127" s="9">
        <v>9.82</v>
      </c>
      <c r="AU127" s="9">
        <v>1.3</v>
      </c>
      <c r="AV127" s="8">
        <v>41.6</v>
      </c>
      <c r="AW127" s="10">
        <v>3.5000000000000003E-2</v>
      </c>
      <c r="AX127" s="8">
        <v>36.299999999999997</v>
      </c>
      <c r="AY127" s="10">
        <v>0.13600000000000001</v>
      </c>
      <c r="AZ127" s="11"/>
      <c r="BA127" s="9">
        <v>7.43</v>
      </c>
      <c r="BB127" s="11"/>
      <c r="BC127" s="9">
        <v>2.4500000000000002</v>
      </c>
      <c r="BD127" s="9">
        <v>1.91</v>
      </c>
      <c r="BE127" s="9">
        <v>1.91</v>
      </c>
      <c r="BF127" s="9">
        <v>1.89</v>
      </c>
      <c r="BG127" s="9">
        <v>3.53</v>
      </c>
      <c r="BH127" s="9">
        <v>4.0199999999999996</v>
      </c>
      <c r="BI127" s="11"/>
      <c r="BJ127" s="9">
        <v>-6.92</v>
      </c>
      <c r="BK127" s="10">
        <v>-0.25800000000000001</v>
      </c>
      <c r="BL127" s="10">
        <v>3.0000000000000001E-3</v>
      </c>
      <c r="BM127" s="9">
        <v>-4.26</v>
      </c>
      <c r="BN127" s="8">
        <v>-11.8</v>
      </c>
      <c r="BO127" s="10">
        <v>0.34399999999999997</v>
      </c>
      <c r="BP127" s="11"/>
      <c r="BQ127" s="9">
        <v>-2.11</v>
      </c>
      <c r="BR127" s="9">
        <v>-1.56</v>
      </c>
      <c r="BS127" s="10">
        <v>-0.57099999999999995</v>
      </c>
      <c r="BT127" s="9">
        <v>-2.11</v>
      </c>
      <c r="BU127" s="9">
        <v>-1.56</v>
      </c>
      <c r="BV127" s="11"/>
      <c r="BW127" s="10">
        <v>0.17499999999999999</v>
      </c>
      <c r="BX127" s="10">
        <v>0.34799999999999998</v>
      </c>
      <c r="BY127" s="10">
        <v>0.27600000000000002</v>
      </c>
      <c r="BZ127" s="9">
        <v>2.85</v>
      </c>
      <c r="CA127" s="9">
        <v>1.56</v>
      </c>
      <c r="CB127" s="9">
        <v>7.68</v>
      </c>
      <c r="CC127" s="10">
        <v>0.224</v>
      </c>
      <c r="CD127" s="10">
        <v>3.5000000000000003E-2</v>
      </c>
      <c r="CE127" s="9">
        <v>2.77</v>
      </c>
      <c r="CF127" s="11"/>
      <c r="CG127" s="11"/>
      <c r="CH127" s="11"/>
      <c r="CI127" s="11"/>
      <c r="CJ127" s="8">
        <v>4435.3999999999996</v>
      </c>
      <c r="CK127" s="11"/>
      <c r="CL127" s="11"/>
      <c r="CM127" s="11"/>
      <c r="CN127" s="11"/>
      <c r="CO127" s="11"/>
      <c r="CP127" s="10">
        <v>0.34699999999999998</v>
      </c>
      <c r="CQ127" s="9">
        <v>-2.06</v>
      </c>
      <c r="CR127" s="11"/>
      <c r="CS127" s="11"/>
      <c r="CT127" s="11"/>
      <c r="CU127" s="8">
        <v>18.7</v>
      </c>
      <c r="CV127" s="10">
        <v>-3.3000000000000002E-2</v>
      </c>
      <c r="CW127" s="10">
        <v>3.6999999999999998E-2</v>
      </c>
      <c r="CX127" s="10">
        <v>-2E-3</v>
      </c>
      <c r="CY127" s="11"/>
      <c r="CZ127" s="9">
        <v>-2.76</v>
      </c>
      <c r="DA127" s="10">
        <v>0.02</v>
      </c>
      <c r="DB127" s="10">
        <v>-0.13300000000000001</v>
      </c>
      <c r="DC127" s="10">
        <v>-2.4E-2</v>
      </c>
      <c r="DD127" s="11"/>
      <c r="DE127" s="11"/>
      <c r="DF127" s="8">
        <v>36.299999999999997</v>
      </c>
      <c r="DG127" s="9">
        <v>40.1</v>
      </c>
      <c r="DH127" s="11"/>
      <c r="DI127" s="3" t="s">
        <v>212</v>
      </c>
      <c r="DJ127" s="9">
        <v>4.07</v>
      </c>
      <c r="DK127" s="9">
        <v>-7.67</v>
      </c>
      <c r="DL127" s="8">
        <v>-13.8</v>
      </c>
      <c r="DM127" s="11"/>
      <c r="DN127" s="11"/>
      <c r="DO127" s="9">
        <v>33.33</v>
      </c>
      <c r="DP127" s="4" t="s">
        <v>910</v>
      </c>
      <c r="DQ127" s="11"/>
      <c r="DR127" s="3" t="s">
        <v>643</v>
      </c>
      <c r="DS127" s="11"/>
      <c r="DT127" s="9">
        <v>49</v>
      </c>
      <c r="DU127" s="9">
        <v>4.24</v>
      </c>
      <c r="DV127" s="9">
        <v>2.97</v>
      </c>
      <c r="DW127" s="10">
        <v>3.1E-2</v>
      </c>
      <c r="DX127" s="11"/>
      <c r="DY127" s="9">
        <v>3.47</v>
      </c>
      <c r="DZ127" s="9">
        <v>6.81</v>
      </c>
      <c r="EA127" s="11"/>
      <c r="EB127" s="8">
        <v>14.6</v>
      </c>
      <c r="EC127" s="9">
        <v>5.08</v>
      </c>
      <c r="ED127" s="8">
        <v>70.8</v>
      </c>
      <c r="EE127" s="11"/>
      <c r="EF127" s="11"/>
      <c r="EG127" s="11"/>
      <c r="EH127" s="11"/>
      <c r="EI127" s="8">
        <v>39</v>
      </c>
      <c r="EJ127" s="8">
        <v>11.1</v>
      </c>
      <c r="EK127" s="9">
        <v>3.83</v>
      </c>
      <c r="EL127" s="10">
        <v>0.157</v>
      </c>
      <c r="EM127" s="10">
        <v>0.86499999999999999</v>
      </c>
      <c r="EN127" s="10">
        <v>0.83399999999999996</v>
      </c>
      <c r="EO127" s="10">
        <v>3.6999999999999998E-2</v>
      </c>
      <c r="EP127" s="10">
        <v>0.70499999999999996</v>
      </c>
      <c r="EQ127" s="9">
        <v>4.1900000000000004</v>
      </c>
      <c r="ER127" s="11">
        <v>3</v>
      </c>
      <c r="ES127" s="11"/>
      <c r="ET127" s="12"/>
      <c r="EU127" s="11"/>
      <c r="EV127" s="11"/>
      <c r="EW127" s="11"/>
      <c r="EX127" s="11"/>
      <c r="EY127" s="11"/>
      <c r="EZ127" s="11"/>
      <c r="FA127" s="11"/>
      <c r="FB127" s="9">
        <v>-1.55</v>
      </c>
      <c r="FC127" s="9">
        <v>-7.06</v>
      </c>
      <c r="FD127" s="9">
        <v>-8.51</v>
      </c>
      <c r="FE127" s="11"/>
      <c r="FF127" s="11"/>
      <c r="FG127" s="11"/>
      <c r="FH127" s="11"/>
      <c r="FI127" s="11"/>
      <c r="FJ127" s="11"/>
      <c r="FK127" s="11"/>
      <c r="FL127" s="9">
        <v>-1.59</v>
      </c>
      <c r="FM127" s="9">
        <v>-7.03</v>
      </c>
      <c r="FN127" s="8">
        <v>-13.8</v>
      </c>
      <c r="FO127" s="3"/>
      <c r="FP127" s="3"/>
      <c r="FQ127" s="9">
        <v>4.1500000000000004</v>
      </c>
      <c r="FR127" s="12" t="s">
        <v>911</v>
      </c>
    </row>
    <row r="128" spans="1:174" x14ac:dyDescent="0.15">
      <c r="A128" s="4" t="s">
        <v>912</v>
      </c>
      <c r="B128" s="4" t="s">
        <v>913</v>
      </c>
      <c r="C128" s="3" t="s">
        <v>206</v>
      </c>
      <c r="D128" s="3" t="s">
        <v>207</v>
      </c>
      <c r="E128" s="3" t="s">
        <v>208</v>
      </c>
      <c r="F128" s="8">
        <v>394.9</v>
      </c>
      <c r="G128" s="9">
        <v>67.489999999999995</v>
      </c>
      <c r="H128" s="10">
        <v>4.4999999999999998E-2</v>
      </c>
      <c r="I128" s="10">
        <v>6.6000000000000003E-2</v>
      </c>
      <c r="J128" s="10">
        <v>0.17899999999999999</v>
      </c>
      <c r="K128" s="10">
        <v>0.65500000000000003</v>
      </c>
      <c r="L128" s="10">
        <v>0.83799999999999997</v>
      </c>
      <c r="M128" s="9">
        <v>1.74</v>
      </c>
      <c r="N128" s="8">
        <v>65.8</v>
      </c>
      <c r="O128" s="10">
        <v>0.96799999999999997</v>
      </c>
      <c r="P128" s="11"/>
      <c r="Q128" s="11"/>
      <c r="R128" s="11"/>
      <c r="S128" s="10">
        <v>-0.69499999999999995</v>
      </c>
      <c r="T128" s="11"/>
      <c r="U128" s="11"/>
      <c r="V128" s="11"/>
      <c r="W128" s="8">
        <v>93.2</v>
      </c>
      <c r="X128" s="11"/>
      <c r="Y128" s="11"/>
      <c r="Z128" s="11"/>
      <c r="AA128" s="8">
        <v>37.5</v>
      </c>
      <c r="AB128" s="11"/>
      <c r="AC128" s="11"/>
      <c r="AD128" s="11"/>
      <c r="AE128" s="9">
        <v>-1.07</v>
      </c>
      <c r="AF128" s="11"/>
      <c r="AG128" s="11"/>
      <c r="AH128" s="11"/>
      <c r="AI128" s="9">
        <v>12.04</v>
      </c>
      <c r="AJ128" s="9">
        <v>3.63</v>
      </c>
      <c r="AK128" s="3" t="s">
        <v>209</v>
      </c>
      <c r="AL128" s="12" t="s">
        <v>914</v>
      </c>
      <c r="AM128" s="3" t="s">
        <v>211</v>
      </c>
      <c r="AN128" s="13">
        <v>1987</v>
      </c>
      <c r="AO128" s="8">
        <v>358.1</v>
      </c>
      <c r="AP128" s="8">
        <v>186.8</v>
      </c>
      <c r="AQ128" s="9">
        <v>-6.22</v>
      </c>
      <c r="AR128" s="8">
        <v>-31.6</v>
      </c>
      <c r="AS128" s="8">
        <v>-45.7</v>
      </c>
      <c r="AT128" s="8">
        <v>129.9</v>
      </c>
      <c r="AU128" s="9">
        <v>1.41</v>
      </c>
      <c r="AV128" s="8">
        <v>490</v>
      </c>
      <c r="AW128" s="8">
        <v>96.3</v>
      </c>
      <c r="AX128" s="8">
        <v>254.6</v>
      </c>
      <c r="AY128" s="10">
        <v>0.93400000000000005</v>
      </c>
      <c r="AZ128" s="11"/>
      <c r="BA128" s="8">
        <v>97.4</v>
      </c>
      <c r="BB128" s="11"/>
      <c r="BC128" s="8">
        <v>74.400000000000006</v>
      </c>
      <c r="BD128" s="8">
        <v>69.099999999999994</v>
      </c>
      <c r="BE128" s="8">
        <v>68.3</v>
      </c>
      <c r="BF128" s="8">
        <v>67.400000000000006</v>
      </c>
      <c r="BG128" s="8">
        <v>49.8</v>
      </c>
      <c r="BH128" s="8">
        <v>57</v>
      </c>
      <c r="BI128" s="8">
        <v>24.3</v>
      </c>
      <c r="BJ128" s="8">
        <v>-31.6</v>
      </c>
      <c r="BK128" s="9">
        <v>-8.58</v>
      </c>
      <c r="BL128" s="11"/>
      <c r="BM128" s="11"/>
      <c r="BN128" s="8">
        <v>-43.5</v>
      </c>
      <c r="BO128" s="9">
        <v>2.19</v>
      </c>
      <c r="BP128" s="11"/>
      <c r="BQ128" s="10">
        <v>-0.70699999999999996</v>
      </c>
      <c r="BR128" s="10">
        <v>-0.70699999999999996</v>
      </c>
      <c r="BS128" s="10">
        <v>-0.45100000000000001</v>
      </c>
      <c r="BT128" s="10">
        <v>-0.71</v>
      </c>
      <c r="BU128" s="10">
        <v>-0.71</v>
      </c>
      <c r="BV128" s="11"/>
      <c r="BW128" s="8">
        <v>70.8</v>
      </c>
      <c r="BX128" s="9">
        <v>9.1999999999999993</v>
      </c>
      <c r="BY128" s="11"/>
      <c r="BZ128" s="9">
        <v>7.45</v>
      </c>
      <c r="CA128" s="9">
        <v>6.05</v>
      </c>
      <c r="CB128" s="8">
        <v>18.2</v>
      </c>
      <c r="CC128" s="9">
        <v>8.99</v>
      </c>
      <c r="CD128" s="11"/>
      <c r="CE128" s="8">
        <v>11.2</v>
      </c>
      <c r="CF128" s="8">
        <v>96.3</v>
      </c>
      <c r="CG128" s="11"/>
      <c r="CH128" s="10">
        <v>0.123</v>
      </c>
      <c r="CI128" s="11"/>
      <c r="CJ128" s="8">
        <v>19.899999999999999</v>
      </c>
      <c r="CK128" s="11"/>
      <c r="CL128" s="10">
        <v>0.46</v>
      </c>
      <c r="CM128" s="9">
        <v>1.1599999999999999</v>
      </c>
      <c r="CN128" s="9">
        <v>1.1200000000000001</v>
      </c>
      <c r="CO128" s="9">
        <v>1.1499999999999999</v>
      </c>
      <c r="CP128" s="9">
        <v>1.21</v>
      </c>
      <c r="CQ128" s="9">
        <v>-5.65</v>
      </c>
      <c r="CR128" s="11"/>
      <c r="CS128" s="11"/>
      <c r="CT128" s="9">
        <v>-1.73</v>
      </c>
      <c r="CU128" s="9">
        <v>2.5499999999999998</v>
      </c>
      <c r="CV128" s="11"/>
      <c r="CW128" s="11"/>
      <c r="CX128" s="8">
        <v>-20.9</v>
      </c>
      <c r="CY128" s="11"/>
      <c r="CZ128" s="11"/>
      <c r="DA128" s="9">
        <v>5.3</v>
      </c>
      <c r="DB128" s="9">
        <v>4.25</v>
      </c>
      <c r="DC128" s="8">
        <v>-21.7</v>
      </c>
      <c r="DD128" s="9">
        <v>9.1199999999999992</v>
      </c>
      <c r="DE128" s="8">
        <v>241</v>
      </c>
      <c r="DF128" s="8">
        <v>254.4</v>
      </c>
      <c r="DG128" s="9">
        <v>6.01</v>
      </c>
      <c r="DH128" s="9">
        <v>1.9</v>
      </c>
      <c r="DI128" s="3" t="s">
        <v>212</v>
      </c>
      <c r="DJ128" s="8">
        <v>186.8</v>
      </c>
      <c r="DK128" s="9">
        <v>-6.22</v>
      </c>
      <c r="DL128" s="8">
        <v>-45.7</v>
      </c>
      <c r="DM128" s="8">
        <v>162.4</v>
      </c>
      <c r="DN128" s="8">
        <v>-22.9</v>
      </c>
      <c r="DO128" s="9">
        <v>14.29</v>
      </c>
      <c r="DP128" s="4" t="s">
        <v>915</v>
      </c>
      <c r="DQ128" s="9">
        <v>-7.02</v>
      </c>
      <c r="DR128" s="3" t="s">
        <v>279</v>
      </c>
      <c r="DS128" s="11"/>
      <c r="DT128" s="9">
        <v>9.27</v>
      </c>
      <c r="DU128" s="9">
        <v>5.65</v>
      </c>
      <c r="DV128" s="8">
        <v>159.80000000000001</v>
      </c>
      <c r="DW128" s="8">
        <v>91.5</v>
      </c>
      <c r="DX128" s="11"/>
      <c r="DY128" s="8">
        <v>156.30000000000001</v>
      </c>
      <c r="DZ128" s="8">
        <v>18.5</v>
      </c>
      <c r="EA128" s="10">
        <v>0.123</v>
      </c>
      <c r="EB128" s="8">
        <v>281.5</v>
      </c>
      <c r="EC128" s="9">
        <v>4.25</v>
      </c>
      <c r="ED128" s="8">
        <v>80.8</v>
      </c>
      <c r="EE128" s="11"/>
      <c r="EF128" s="8">
        <v>124.6</v>
      </c>
      <c r="EG128" s="11"/>
      <c r="EH128" s="9">
        <v>4.4000000000000004</v>
      </c>
      <c r="EI128" s="8">
        <v>241</v>
      </c>
      <c r="EJ128" s="8">
        <v>222.5</v>
      </c>
      <c r="EK128" s="8">
        <v>235.2</v>
      </c>
      <c r="EL128" s="8">
        <v>12.8</v>
      </c>
      <c r="EM128" s="8">
        <v>65.900000000000006</v>
      </c>
      <c r="EN128" s="8">
        <v>11.2</v>
      </c>
      <c r="EO128" s="9">
        <v>1.9</v>
      </c>
      <c r="EP128" s="8">
        <v>12.6</v>
      </c>
      <c r="EQ128" s="9">
        <v>7.12</v>
      </c>
      <c r="ER128" s="11">
        <v>1</v>
      </c>
      <c r="ES128" s="8">
        <v>186.5</v>
      </c>
      <c r="ET128" s="12" t="s">
        <v>916</v>
      </c>
      <c r="EU128" s="8">
        <v>-12.8</v>
      </c>
      <c r="EV128" s="8">
        <v>-19.899999999999999</v>
      </c>
      <c r="EW128" s="8">
        <v>-26.5</v>
      </c>
      <c r="EX128" s="8">
        <v>-37.200000000000003</v>
      </c>
      <c r="EY128" s="8">
        <v>-14.5</v>
      </c>
      <c r="EZ128" s="8">
        <v>-28.5</v>
      </c>
      <c r="FA128" s="8">
        <v>-48</v>
      </c>
      <c r="FB128" s="8">
        <v>56.5</v>
      </c>
      <c r="FC128" s="8">
        <v>88.2</v>
      </c>
      <c r="FD128" s="8">
        <v>-32.1</v>
      </c>
      <c r="FE128" s="8">
        <v>-12.3</v>
      </c>
      <c r="FF128" s="8">
        <v>-18.600000000000001</v>
      </c>
      <c r="FG128" s="8">
        <v>-23.3</v>
      </c>
      <c r="FH128" s="8">
        <v>-22</v>
      </c>
      <c r="FI128" s="8">
        <v>-14.2</v>
      </c>
      <c r="FJ128" s="8">
        <v>-19</v>
      </c>
      <c r="FK128" s="8">
        <v>-47.1</v>
      </c>
      <c r="FL128" s="8">
        <v>49.9</v>
      </c>
      <c r="FM128" s="8">
        <v>94.2</v>
      </c>
      <c r="FN128" s="8">
        <v>-62.1</v>
      </c>
      <c r="FO128" s="3"/>
      <c r="FP128" s="3"/>
      <c r="FQ128" s="8">
        <v>186.8</v>
      </c>
      <c r="FR128" s="12" t="s">
        <v>917</v>
      </c>
    </row>
    <row r="129" spans="1:174" x14ac:dyDescent="0.15">
      <c r="A129" s="4" t="s">
        <v>918</v>
      </c>
      <c r="B129" s="4" t="s">
        <v>919</v>
      </c>
      <c r="C129" s="3" t="s">
        <v>206</v>
      </c>
      <c r="D129" s="3" t="s">
        <v>207</v>
      </c>
      <c r="E129" s="3" t="s">
        <v>208</v>
      </c>
      <c r="F129" s="8">
        <v>385.6</v>
      </c>
      <c r="G129" s="9">
        <v>70.91</v>
      </c>
      <c r="H129" s="10">
        <v>0.14099999999999999</v>
      </c>
      <c r="I129" s="10">
        <v>0.06</v>
      </c>
      <c r="J129" s="10">
        <v>0.113</v>
      </c>
      <c r="K129" s="9">
        <v>2.38</v>
      </c>
      <c r="L129" s="9">
        <v>2.82</v>
      </c>
      <c r="M129" s="9">
        <v>1.89</v>
      </c>
      <c r="N129" s="8">
        <v>41.6</v>
      </c>
      <c r="O129" s="10">
        <v>0.79400000000000004</v>
      </c>
      <c r="P129" s="11"/>
      <c r="Q129" s="11"/>
      <c r="R129" s="11"/>
      <c r="S129" s="9">
        <v>-1.07</v>
      </c>
      <c r="T129" s="11"/>
      <c r="U129" s="11"/>
      <c r="V129" s="11"/>
      <c r="W129" s="8">
        <v>107.4</v>
      </c>
      <c r="X129" s="11"/>
      <c r="Y129" s="11"/>
      <c r="Z129" s="11"/>
      <c r="AA129" s="8">
        <v>61.6</v>
      </c>
      <c r="AB129" s="11"/>
      <c r="AC129" s="11"/>
      <c r="AD129" s="11"/>
      <c r="AE129" s="8">
        <v>17.100000000000001</v>
      </c>
      <c r="AF129" s="11"/>
      <c r="AG129" s="11"/>
      <c r="AH129" s="11"/>
      <c r="AI129" s="9">
        <v>1.53</v>
      </c>
      <c r="AJ129" s="9">
        <v>1.32</v>
      </c>
      <c r="AK129" s="3" t="s">
        <v>209</v>
      </c>
      <c r="AL129" s="12" t="s">
        <v>920</v>
      </c>
      <c r="AM129" s="3" t="s">
        <v>211</v>
      </c>
      <c r="AN129" s="13">
        <v>2002</v>
      </c>
      <c r="AO129" s="8">
        <v>255.8</v>
      </c>
      <c r="AP129" s="8">
        <v>50.2</v>
      </c>
      <c r="AQ129" s="8">
        <v>-54.2</v>
      </c>
      <c r="AR129" s="8">
        <v>-57</v>
      </c>
      <c r="AS129" s="8">
        <v>20.2</v>
      </c>
      <c r="AT129" s="8">
        <v>60.9</v>
      </c>
      <c r="AU129" s="9">
        <v>2.44</v>
      </c>
      <c r="AV129" s="8">
        <v>171.7</v>
      </c>
      <c r="AW129" s="14">
        <v>0</v>
      </c>
      <c r="AX129" s="8">
        <v>160.80000000000001</v>
      </c>
      <c r="AY129" s="10">
        <v>0.76900000000000002</v>
      </c>
      <c r="AZ129" s="11"/>
      <c r="BA129" s="8">
        <v>84</v>
      </c>
      <c r="BB129" s="11"/>
      <c r="BC129" s="8">
        <v>19.2</v>
      </c>
      <c r="BD129" s="8">
        <v>20.399999999999999</v>
      </c>
      <c r="BE129" s="8">
        <v>24.8</v>
      </c>
      <c r="BF129" s="8">
        <v>27.3</v>
      </c>
      <c r="BG129" s="8">
        <v>28.5</v>
      </c>
      <c r="BH129" s="8">
        <v>32.9</v>
      </c>
      <c r="BI129" s="9">
        <v>2.25</v>
      </c>
      <c r="BJ129" s="8">
        <v>-57</v>
      </c>
      <c r="BK129" s="11"/>
      <c r="BL129" s="11"/>
      <c r="BM129" s="11"/>
      <c r="BN129" s="8">
        <v>20.2</v>
      </c>
      <c r="BO129" s="11"/>
      <c r="BP129" s="11"/>
      <c r="BQ129" s="10">
        <v>0.57999999999999996</v>
      </c>
      <c r="BR129" s="10">
        <v>0.57999999999999996</v>
      </c>
      <c r="BS129" s="9">
        <v>-1.02</v>
      </c>
      <c r="BT129" s="10">
        <v>0.55000000000000004</v>
      </c>
      <c r="BU129" s="10">
        <v>0.55000000000000004</v>
      </c>
      <c r="BV129" s="11"/>
      <c r="BW129" s="9">
        <v>3.65</v>
      </c>
      <c r="BX129" s="9">
        <v>5.17</v>
      </c>
      <c r="BY129" s="10">
        <v>0.154</v>
      </c>
      <c r="BZ129" s="9">
        <v>4.17</v>
      </c>
      <c r="CA129" s="9">
        <v>1.73</v>
      </c>
      <c r="CB129" s="11"/>
      <c r="CC129" s="10">
        <v>0.83499999999999996</v>
      </c>
      <c r="CD129" s="11"/>
      <c r="CE129" s="10">
        <v>0.27500000000000002</v>
      </c>
      <c r="CF129" s="11"/>
      <c r="CG129" s="11"/>
      <c r="CH129" s="11"/>
      <c r="CI129" s="11"/>
      <c r="CJ129" s="8">
        <v>48</v>
      </c>
      <c r="CK129" s="9">
        <v>7.09</v>
      </c>
      <c r="CL129" s="9">
        <v>1.62</v>
      </c>
      <c r="CM129" s="9">
        <v>1.58</v>
      </c>
      <c r="CN129" s="9">
        <v>1.54</v>
      </c>
      <c r="CO129" s="9">
        <v>1.5</v>
      </c>
      <c r="CP129" s="9">
        <v>1.4</v>
      </c>
      <c r="CQ129" s="8">
        <v>31.7</v>
      </c>
      <c r="CR129" s="11"/>
      <c r="CS129" s="11"/>
      <c r="CT129" s="11"/>
      <c r="CU129" s="8">
        <v>90.2</v>
      </c>
      <c r="CV129" s="11"/>
      <c r="CW129" s="11"/>
      <c r="CX129" s="8">
        <v>-11.3</v>
      </c>
      <c r="CY129" s="11"/>
      <c r="CZ129" s="11"/>
      <c r="DA129" s="10">
        <v>0.17399999999999999</v>
      </c>
      <c r="DB129" s="9">
        <v>-2.21</v>
      </c>
      <c r="DC129" s="9">
        <v>-1.62</v>
      </c>
      <c r="DD129" s="11"/>
      <c r="DE129" s="8">
        <v>64</v>
      </c>
      <c r="DF129" s="8">
        <v>160.80000000000001</v>
      </c>
      <c r="DG129" s="9">
        <v>9.26</v>
      </c>
      <c r="DH129" s="9">
        <v>1.7</v>
      </c>
      <c r="DI129" s="3" t="s">
        <v>212</v>
      </c>
      <c r="DJ129" s="8">
        <v>50.2</v>
      </c>
      <c r="DK129" s="8">
        <v>-54.2</v>
      </c>
      <c r="DL129" s="8">
        <v>20.2</v>
      </c>
      <c r="DM129" s="8">
        <v>104.2</v>
      </c>
      <c r="DN129" s="8">
        <v>-25</v>
      </c>
      <c r="DO129" s="9">
        <v>28.57</v>
      </c>
      <c r="DP129" s="4" t="s">
        <v>921</v>
      </c>
      <c r="DQ129" s="8">
        <v>74.400000000000006</v>
      </c>
      <c r="DR129" s="3" t="s">
        <v>297</v>
      </c>
      <c r="DS129" s="11"/>
      <c r="DT129" s="9">
        <v>17.690000000000001</v>
      </c>
      <c r="DU129" s="9">
        <v>8.34</v>
      </c>
      <c r="DV129" s="8">
        <v>48.6</v>
      </c>
      <c r="DW129" s="14">
        <v>0</v>
      </c>
      <c r="DX129" s="11"/>
      <c r="DY129" s="8">
        <v>64.8</v>
      </c>
      <c r="DZ129" s="11"/>
      <c r="EA129" s="11"/>
      <c r="EB129" s="8">
        <v>44.1</v>
      </c>
      <c r="EC129" s="9">
        <v>6.65</v>
      </c>
      <c r="ED129" s="8">
        <v>54.1</v>
      </c>
      <c r="EE129" s="11"/>
      <c r="EF129" s="11"/>
      <c r="EG129" s="11"/>
      <c r="EH129" s="9">
        <v>5.59</v>
      </c>
      <c r="EI129" s="8">
        <v>64</v>
      </c>
      <c r="EJ129" s="8">
        <v>141.69999999999999</v>
      </c>
      <c r="EK129" s="8">
        <v>135.6</v>
      </c>
      <c r="EL129" s="10">
        <v>0.66100000000000003</v>
      </c>
      <c r="EM129" s="9">
        <v>5.18</v>
      </c>
      <c r="EN129" s="8">
        <v>27</v>
      </c>
      <c r="EO129" s="9">
        <v>1.7</v>
      </c>
      <c r="EP129" s="9">
        <v>6.88</v>
      </c>
      <c r="EQ129" s="9">
        <v>10.65</v>
      </c>
      <c r="ER129" s="11">
        <v>3</v>
      </c>
      <c r="ES129" s="8">
        <v>50.2</v>
      </c>
      <c r="ET129" s="12" t="s">
        <v>922</v>
      </c>
      <c r="EU129" s="9">
        <v>-9.5299999999999994</v>
      </c>
      <c r="EV129" s="8">
        <v>-24.3</v>
      </c>
      <c r="EW129" s="8">
        <v>-65.7</v>
      </c>
      <c r="EX129" s="8">
        <v>-80</v>
      </c>
      <c r="EY129" s="8">
        <v>-52.8</v>
      </c>
      <c r="EZ129" s="8">
        <v>-35.9</v>
      </c>
      <c r="FA129" s="9">
        <v>8.84</v>
      </c>
      <c r="FB129" s="8">
        <v>-10.7</v>
      </c>
      <c r="FC129" s="8">
        <v>-29.2</v>
      </c>
      <c r="FD129" s="8">
        <v>-21.2</v>
      </c>
      <c r="FE129" s="9">
        <v>-9.4700000000000006</v>
      </c>
      <c r="FF129" s="8">
        <v>-23.9</v>
      </c>
      <c r="FG129" s="8">
        <v>-63.5</v>
      </c>
      <c r="FH129" s="8">
        <v>-74.099999999999994</v>
      </c>
      <c r="FI129" s="8">
        <v>-51.1</v>
      </c>
      <c r="FJ129" s="8">
        <v>-35.9</v>
      </c>
      <c r="FK129" s="9">
        <v>7.19</v>
      </c>
      <c r="FL129" s="9">
        <v>-9.8000000000000007</v>
      </c>
      <c r="FM129" s="8">
        <v>-28.6</v>
      </c>
      <c r="FN129" s="8">
        <v>-21.1</v>
      </c>
      <c r="FO129" s="3"/>
      <c r="FP129" s="3"/>
      <c r="FQ129" s="8">
        <v>50.2</v>
      </c>
      <c r="FR129" s="12" t="s">
        <v>923</v>
      </c>
    </row>
    <row r="130" spans="1:174" x14ac:dyDescent="0.15">
      <c r="A130" s="4" t="s">
        <v>924</v>
      </c>
      <c r="B130" s="4" t="s">
        <v>925</v>
      </c>
      <c r="C130" s="3" t="s">
        <v>206</v>
      </c>
      <c r="D130" s="3" t="s">
        <v>207</v>
      </c>
      <c r="E130" s="3" t="s">
        <v>208</v>
      </c>
      <c r="F130" s="8">
        <v>382.5</v>
      </c>
      <c r="G130" s="9">
        <v>53.96</v>
      </c>
      <c r="H130" s="10">
        <v>9.8000000000000004E-2</v>
      </c>
      <c r="I130" s="10">
        <v>0.107</v>
      </c>
      <c r="J130" s="10">
        <v>0.14399999999999999</v>
      </c>
      <c r="K130" s="9">
        <v>2.4300000000000002</v>
      </c>
      <c r="L130" s="9">
        <v>2.75</v>
      </c>
      <c r="M130" s="9">
        <v>2.75</v>
      </c>
      <c r="N130" s="8">
        <v>54.8</v>
      </c>
      <c r="O130" s="9">
        <v>2.8</v>
      </c>
      <c r="P130" s="11"/>
      <c r="Q130" s="11"/>
      <c r="R130" s="11"/>
      <c r="S130" s="11"/>
      <c r="T130" s="11"/>
      <c r="U130" s="11"/>
      <c r="V130" s="11"/>
      <c r="W130" s="10">
        <v>-0.75600000000000001</v>
      </c>
      <c r="X130" s="11"/>
      <c r="Y130" s="11"/>
      <c r="Z130" s="11"/>
      <c r="AA130" s="8">
        <v>-37.6</v>
      </c>
      <c r="AB130" s="11"/>
      <c r="AC130" s="11"/>
      <c r="AD130" s="11"/>
      <c r="AE130" s="8">
        <v>132.69999999999999</v>
      </c>
      <c r="AF130" s="11"/>
      <c r="AG130" s="11"/>
      <c r="AH130" s="11"/>
      <c r="AI130" s="9">
        <v>1.08</v>
      </c>
      <c r="AJ130" s="10">
        <v>0.28299999999999997</v>
      </c>
      <c r="AK130" s="3" t="s">
        <v>209</v>
      </c>
      <c r="AL130" s="12" t="s">
        <v>926</v>
      </c>
      <c r="AM130" s="3" t="s">
        <v>211</v>
      </c>
      <c r="AN130" s="13">
        <v>1989</v>
      </c>
      <c r="AO130" s="8">
        <v>255.3</v>
      </c>
      <c r="AP130" s="10">
        <v>0.30199999999999999</v>
      </c>
      <c r="AQ130" s="8">
        <v>-65.599999999999994</v>
      </c>
      <c r="AR130" s="8">
        <v>-66.8</v>
      </c>
      <c r="AS130" s="8">
        <v>-70.599999999999994</v>
      </c>
      <c r="AT130" s="8">
        <v>104</v>
      </c>
      <c r="AU130" s="9">
        <v>4.12</v>
      </c>
      <c r="AV130" s="8">
        <v>162.1</v>
      </c>
      <c r="AW130" s="10">
        <v>0.91900000000000004</v>
      </c>
      <c r="AX130" s="8">
        <v>145.69999999999999</v>
      </c>
      <c r="AY130" s="9">
        <v>2.16</v>
      </c>
      <c r="AZ130" s="11"/>
      <c r="BA130" s="8">
        <v>28.5</v>
      </c>
      <c r="BB130" s="9">
        <v>7.19</v>
      </c>
      <c r="BC130" s="8">
        <v>46.6</v>
      </c>
      <c r="BD130" s="8">
        <v>31</v>
      </c>
      <c r="BE130" s="8">
        <v>23</v>
      </c>
      <c r="BF130" s="8">
        <v>17.600000000000001</v>
      </c>
      <c r="BG130" s="8">
        <v>14.7</v>
      </c>
      <c r="BH130" s="8">
        <v>12.8</v>
      </c>
      <c r="BI130" s="9">
        <v>1.23</v>
      </c>
      <c r="BJ130" s="8">
        <v>-66.8</v>
      </c>
      <c r="BK130" s="11"/>
      <c r="BL130" s="10">
        <v>0.84199999999999997</v>
      </c>
      <c r="BM130" s="11"/>
      <c r="BN130" s="8">
        <v>-70.599999999999994</v>
      </c>
      <c r="BO130" s="10">
        <v>5.0000000000000001E-3</v>
      </c>
      <c r="BP130" s="11"/>
      <c r="BQ130" s="9">
        <v>-1.38</v>
      </c>
      <c r="BR130" s="9">
        <v>-1.38</v>
      </c>
      <c r="BS130" s="10">
        <v>-0.80600000000000005</v>
      </c>
      <c r="BT130" s="9">
        <v>-1.38</v>
      </c>
      <c r="BU130" s="9">
        <v>-1.38</v>
      </c>
      <c r="BV130" s="11"/>
      <c r="BW130" s="10">
        <v>0.127</v>
      </c>
      <c r="BX130" s="11"/>
      <c r="BY130" s="10">
        <v>6.3E-2</v>
      </c>
      <c r="BZ130" s="9">
        <v>8.57</v>
      </c>
      <c r="CA130" s="9">
        <v>4.45</v>
      </c>
      <c r="CB130" s="11"/>
      <c r="CC130" s="9">
        <v>6</v>
      </c>
      <c r="CD130" s="11"/>
      <c r="CE130" s="9">
        <v>1.86</v>
      </c>
      <c r="CF130" s="11"/>
      <c r="CG130" s="10">
        <v>-0.55500000000000005</v>
      </c>
      <c r="CH130" s="14">
        <v>0</v>
      </c>
      <c r="CI130" s="11"/>
      <c r="CJ130" s="8">
        <v>72.599999999999994</v>
      </c>
      <c r="CK130" s="11"/>
      <c r="CL130" s="10">
        <v>0.46</v>
      </c>
      <c r="CM130" s="10">
        <v>0.63800000000000001</v>
      </c>
      <c r="CN130" s="10">
        <v>0.61399999999999999</v>
      </c>
      <c r="CO130" s="10">
        <v>0.59699999999999998</v>
      </c>
      <c r="CP130" s="10">
        <v>0.57999999999999996</v>
      </c>
      <c r="CQ130" s="10">
        <v>0.31900000000000001</v>
      </c>
      <c r="CR130" s="11"/>
      <c r="CS130" s="11"/>
      <c r="CT130" s="11"/>
      <c r="CU130" s="8">
        <v>77</v>
      </c>
      <c r="CV130" s="10">
        <v>-0.27400000000000002</v>
      </c>
      <c r="CW130" s="11"/>
      <c r="CX130" s="8">
        <v>-23.7</v>
      </c>
      <c r="CY130" s="11"/>
      <c r="CZ130" s="11"/>
      <c r="DA130" s="9">
        <v>5.44</v>
      </c>
      <c r="DB130" s="11"/>
      <c r="DC130" s="10">
        <v>-0.04</v>
      </c>
      <c r="DD130" s="11"/>
      <c r="DE130" s="11"/>
      <c r="DF130" s="8">
        <v>146.30000000000001</v>
      </c>
      <c r="DG130" s="9">
        <v>6.98</v>
      </c>
      <c r="DH130" s="11"/>
      <c r="DI130" s="3" t="s">
        <v>212</v>
      </c>
      <c r="DJ130" s="10">
        <v>0.17499999999999999</v>
      </c>
      <c r="DK130" s="8">
        <v>-47.4</v>
      </c>
      <c r="DL130" s="8">
        <v>-58.6</v>
      </c>
      <c r="DM130" s="11"/>
      <c r="DN130" s="11"/>
      <c r="DO130" s="9">
        <v>60</v>
      </c>
      <c r="DP130" s="4" t="s">
        <v>927</v>
      </c>
      <c r="DQ130" s="8">
        <v>38</v>
      </c>
      <c r="DR130" s="3" t="s">
        <v>214</v>
      </c>
      <c r="DS130" s="11"/>
      <c r="DT130" s="9">
        <v>18.87</v>
      </c>
      <c r="DU130" s="9">
        <v>4.95</v>
      </c>
      <c r="DV130" s="10">
        <v>0.30199999999999999</v>
      </c>
      <c r="DW130" s="9">
        <v>2.2799999999999998</v>
      </c>
      <c r="DX130" s="9">
        <v>-1.82</v>
      </c>
      <c r="DY130" s="8">
        <v>59.7</v>
      </c>
      <c r="DZ130" s="11"/>
      <c r="EA130" s="14">
        <v>0</v>
      </c>
      <c r="EB130" s="8">
        <v>82.7</v>
      </c>
      <c r="EC130" s="9">
        <v>6.11</v>
      </c>
      <c r="ED130" s="8">
        <v>86.1</v>
      </c>
      <c r="EE130" s="11"/>
      <c r="EF130" s="9">
        <v>4.8899999999999997</v>
      </c>
      <c r="EG130" s="11"/>
      <c r="EH130" s="9">
        <v>2.17</v>
      </c>
      <c r="EI130" s="8">
        <v>81</v>
      </c>
      <c r="EJ130" s="8">
        <v>132.19999999999999</v>
      </c>
      <c r="EK130" s="8">
        <v>76.400000000000006</v>
      </c>
      <c r="EL130" s="10">
        <v>0.58899999999999997</v>
      </c>
      <c r="EM130" s="9">
        <v>1.36</v>
      </c>
      <c r="EN130" s="9">
        <v>5.8</v>
      </c>
      <c r="EO130" s="10">
        <v>0.55400000000000005</v>
      </c>
      <c r="EP130" s="9">
        <v>3.85</v>
      </c>
      <c r="EQ130" s="9">
        <v>6.99</v>
      </c>
      <c r="ER130" s="11">
        <v>1</v>
      </c>
      <c r="ES130" s="10">
        <v>0.30199999999999999</v>
      </c>
      <c r="ET130" s="12" t="s">
        <v>928</v>
      </c>
      <c r="EU130" s="9">
        <v>-4.2</v>
      </c>
      <c r="EV130" s="8">
        <v>-12</v>
      </c>
      <c r="EW130" s="8">
        <v>-18.399999999999999</v>
      </c>
      <c r="EX130" s="8">
        <v>-28.2</v>
      </c>
      <c r="EY130" s="8">
        <v>-33.799999999999997</v>
      </c>
      <c r="EZ130" s="8">
        <v>-10.9</v>
      </c>
      <c r="FA130" s="9">
        <v>-7.01</v>
      </c>
      <c r="FB130" s="9">
        <v>-8.5299999999999994</v>
      </c>
      <c r="FC130" s="8">
        <v>-21.9</v>
      </c>
      <c r="FD130" s="8">
        <v>-24</v>
      </c>
      <c r="FE130" s="9">
        <v>-3.85</v>
      </c>
      <c r="FF130" s="9">
        <v>-8.43</v>
      </c>
      <c r="FG130" s="8">
        <v>-19.600000000000001</v>
      </c>
      <c r="FH130" s="8">
        <v>-31.5</v>
      </c>
      <c r="FI130" s="8">
        <v>-29.9</v>
      </c>
      <c r="FJ130" s="8">
        <v>-12.8</v>
      </c>
      <c r="FK130" s="9">
        <v>-5.67</v>
      </c>
      <c r="FL130" s="9">
        <v>-4.18</v>
      </c>
      <c r="FM130" s="8">
        <v>-23.3</v>
      </c>
      <c r="FN130" s="8">
        <v>-37.200000000000003</v>
      </c>
      <c r="FO130" s="3"/>
      <c r="FP130" s="3"/>
      <c r="FQ130" s="10">
        <v>0.30199999999999999</v>
      </c>
      <c r="FR130" s="12" t="s">
        <v>929</v>
      </c>
    </row>
    <row r="131" spans="1:174" x14ac:dyDescent="0.15">
      <c r="A131" s="4" t="s">
        <v>930</v>
      </c>
      <c r="B131" s="4" t="s">
        <v>931</v>
      </c>
      <c r="C131" s="3" t="s">
        <v>206</v>
      </c>
      <c r="D131" s="3" t="s">
        <v>207</v>
      </c>
      <c r="E131" s="3" t="s">
        <v>208</v>
      </c>
      <c r="F131" s="8">
        <v>374.7</v>
      </c>
      <c r="G131" s="9">
        <v>45.84</v>
      </c>
      <c r="H131" s="10">
        <v>1.6E-2</v>
      </c>
      <c r="I131" s="10">
        <v>1.6E-2</v>
      </c>
      <c r="J131" s="10">
        <v>0.03</v>
      </c>
      <c r="K131" s="10">
        <v>0.64800000000000002</v>
      </c>
      <c r="L131" s="10">
        <v>0.68</v>
      </c>
      <c r="M131" s="10">
        <v>0.90200000000000002</v>
      </c>
      <c r="N131" s="8">
        <v>36</v>
      </c>
      <c r="O131" s="10">
        <v>0.312</v>
      </c>
      <c r="P131" s="11"/>
      <c r="Q131" s="11"/>
      <c r="R131" s="11"/>
      <c r="S131" s="9">
        <v>-1.73</v>
      </c>
      <c r="T131" s="11"/>
      <c r="U131" s="11"/>
      <c r="V131" s="11"/>
      <c r="W131" s="11"/>
      <c r="X131" s="11"/>
      <c r="Y131" s="11"/>
      <c r="Z131" s="11"/>
      <c r="AA131" s="11"/>
      <c r="AB131" s="11"/>
      <c r="AC131" s="11"/>
      <c r="AD131" s="11"/>
      <c r="AE131" s="11"/>
      <c r="AF131" s="11"/>
      <c r="AG131" s="11"/>
      <c r="AH131" s="11"/>
      <c r="AI131" s="9">
        <v>10.99</v>
      </c>
      <c r="AJ131" s="10">
        <v>0.623</v>
      </c>
      <c r="AK131" s="3" t="s">
        <v>209</v>
      </c>
      <c r="AL131" s="12" t="s">
        <v>932</v>
      </c>
      <c r="AM131" s="3" t="s">
        <v>211</v>
      </c>
      <c r="AN131" s="13">
        <v>2010</v>
      </c>
      <c r="AO131" s="8">
        <v>282</v>
      </c>
      <c r="AP131" s="14">
        <v>0</v>
      </c>
      <c r="AQ131" s="8">
        <v>-53.2</v>
      </c>
      <c r="AR131" s="8">
        <v>-53.6</v>
      </c>
      <c r="AS131" s="8">
        <v>-53.4</v>
      </c>
      <c r="AT131" s="8">
        <v>33.9</v>
      </c>
      <c r="AU131" s="9">
        <v>2.83</v>
      </c>
      <c r="AV131" s="8">
        <v>98.6</v>
      </c>
      <c r="AW131" s="14">
        <v>0</v>
      </c>
      <c r="AX131" s="8">
        <v>88.8</v>
      </c>
      <c r="AY131" s="9">
        <v>2.4300000000000002</v>
      </c>
      <c r="AZ131" s="11"/>
      <c r="BA131" s="8">
        <v>18.2</v>
      </c>
      <c r="BB131" s="11"/>
      <c r="BC131" s="8">
        <v>35.4</v>
      </c>
      <c r="BD131" s="8">
        <v>33.6</v>
      </c>
      <c r="BE131" s="8">
        <v>31.3</v>
      </c>
      <c r="BF131" s="8">
        <v>29</v>
      </c>
      <c r="BG131" s="8">
        <v>25.9</v>
      </c>
      <c r="BH131" s="8">
        <v>22.2</v>
      </c>
      <c r="BI131" s="11"/>
      <c r="BJ131" s="8">
        <v>-53.6</v>
      </c>
      <c r="BK131" s="11"/>
      <c r="BL131" s="10">
        <v>0.24199999999999999</v>
      </c>
      <c r="BM131" s="11"/>
      <c r="BN131" s="8">
        <v>-53.4</v>
      </c>
      <c r="BO131" s="11"/>
      <c r="BP131" s="11"/>
      <c r="BQ131" s="9">
        <v>-2.0699999999999998</v>
      </c>
      <c r="BR131" s="9">
        <v>-2.0699999999999998</v>
      </c>
      <c r="BS131" s="9">
        <v>-1.29</v>
      </c>
      <c r="BT131" s="9">
        <v>-2.0699999999999998</v>
      </c>
      <c r="BU131" s="9">
        <v>-2.0699999999999998</v>
      </c>
      <c r="BV131" s="11"/>
      <c r="BW131" s="11"/>
      <c r="BX131" s="11"/>
      <c r="BY131" s="11"/>
      <c r="BZ131" s="9">
        <v>3.69</v>
      </c>
      <c r="CA131" s="10">
        <v>0.86099999999999999</v>
      </c>
      <c r="CB131" s="11"/>
      <c r="CC131" s="9">
        <v>3.22</v>
      </c>
      <c r="CD131" s="11"/>
      <c r="CE131" s="10">
        <v>0.14399999999999999</v>
      </c>
      <c r="CF131" s="11"/>
      <c r="CG131" s="11"/>
      <c r="CH131" s="11"/>
      <c r="CI131" s="11"/>
      <c r="CJ131" s="11"/>
      <c r="CK131" s="11"/>
      <c r="CL131" s="10">
        <v>0.41499999999999998</v>
      </c>
      <c r="CM131" s="10">
        <v>0.54200000000000004</v>
      </c>
      <c r="CN131" s="10">
        <v>0.52700000000000002</v>
      </c>
      <c r="CO131" s="10">
        <v>0.51200000000000001</v>
      </c>
      <c r="CP131" s="10">
        <v>0.497</v>
      </c>
      <c r="CQ131" s="10">
        <v>0.59799999999999998</v>
      </c>
      <c r="CR131" s="11"/>
      <c r="CS131" s="11"/>
      <c r="CT131" s="11"/>
      <c r="CU131" s="9">
        <v>9.5500000000000007</v>
      </c>
      <c r="CV131" s="11"/>
      <c r="CW131" s="11"/>
      <c r="CX131" s="8">
        <v>45.6</v>
      </c>
      <c r="CY131" s="11"/>
      <c r="CZ131" s="11"/>
      <c r="DA131" s="10">
        <v>0.28699999999999998</v>
      </c>
      <c r="DB131" s="11"/>
      <c r="DC131" s="11"/>
      <c r="DD131" s="11"/>
      <c r="DE131" s="8">
        <v>47</v>
      </c>
      <c r="DF131" s="8">
        <v>88.8</v>
      </c>
      <c r="DG131" s="9">
        <v>10.42</v>
      </c>
      <c r="DH131" s="10">
        <v>0.54100000000000004</v>
      </c>
      <c r="DI131" s="3" t="s">
        <v>212</v>
      </c>
      <c r="DJ131" s="11"/>
      <c r="DK131" s="8">
        <v>-53.2</v>
      </c>
      <c r="DL131" s="8">
        <v>-53.4</v>
      </c>
      <c r="DM131" s="14">
        <v>0</v>
      </c>
      <c r="DN131" s="8">
        <v>-61.4</v>
      </c>
      <c r="DO131" s="9">
        <v>30</v>
      </c>
      <c r="DP131" s="4" t="s">
        <v>933</v>
      </c>
      <c r="DQ131" s="11"/>
      <c r="DR131" s="3" t="s">
        <v>313</v>
      </c>
      <c r="DS131" s="11"/>
      <c r="DT131" s="9">
        <v>12.35</v>
      </c>
      <c r="DU131" s="9">
        <v>6.78</v>
      </c>
      <c r="DV131" s="11"/>
      <c r="DW131" s="14">
        <v>0</v>
      </c>
      <c r="DX131" s="11"/>
      <c r="DY131" s="8">
        <v>18.899999999999999</v>
      </c>
      <c r="DZ131" s="11"/>
      <c r="EA131" s="11"/>
      <c r="EB131" s="8">
        <v>117.4</v>
      </c>
      <c r="EC131" s="9">
        <v>6.31</v>
      </c>
      <c r="ED131" s="8">
        <v>82.5</v>
      </c>
      <c r="EE131" s="11"/>
      <c r="EF131" s="11"/>
      <c r="EG131" s="11"/>
      <c r="EH131" s="10">
        <v>0.307</v>
      </c>
      <c r="EI131" s="8">
        <v>47</v>
      </c>
      <c r="EJ131" s="8">
        <v>95.3</v>
      </c>
      <c r="EK131" s="8">
        <v>102</v>
      </c>
      <c r="EL131" s="9">
        <v>2.76</v>
      </c>
      <c r="EM131" s="9">
        <v>5.01</v>
      </c>
      <c r="EN131" s="10">
        <v>3.7999999999999999E-2</v>
      </c>
      <c r="EO131" s="10">
        <v>0.54100000000000004</v>
      </c>
      <c r="EP131" s="9">
        <v>4.21</v>
      </c>
      <c r="EQ131" s="9">
        <v>10.38</v>
      </c>
      <c r="ER131" s="11">
        <v>3</v>
      </c>
      <c r="ES131" s="11"/>
      <c r="ET131" s="12"/>
      <c r="EU131" s="11"/>
      <c r="EV131" s="11"/>
      <c r="EW131" s="11"/>
      <c r="EX131" s="11"/>
      <c r="EY131" s="11"/>
      <c r="EZ131" s="11"/>
      <c r="FA131" s="9">
        <v>-1.88</v>
      </c>
      <c r="FB131" s="8">
        <v>-13.7</v>
      </c>
      <c r="FC131" s="8">
        <v>-32.200000000000003</v>
      </c>
      <c r="FD131" s="8">
        <v>-41.4</v>
      </c>
      <c r="FE131" s="11"/>
      <c r="FF131" s="11"/>
      <c r="FG131" s="11"/>
      <c r="FH131" s="11"/>
      <c r="FI131" s="11"/>
      <c r="FJ131" s="11"/>
      <c r="FK131" s="9">
        <v>-1.88</v>
      </c>
      <c r="FL131" s="8">
        <v>-13.7</v>
      </c>
      <c r="FM131" s="8">
        <v>-32</v>
      </c>
      <c r="FN131" s="8">
        <v>-41.2</v>
      </c>
      <c r="FO131" s="3"/>
      <c r="FP131" s="3"/>
      <c r="FQ131" s="11"/>
      <c r="FR131" s="12"/>
    </row>
    <row r="132" spans="1:174" x14ac:dyDescent="0.15">
      <c r="A132" s="4" t="s">
        <v>934</v>
      </c>
      <c r="B132" s="4" t="s">
        <v>935</v>
      </c>
      <c r="C132" s="3" t="s">
        <v>206</v>
      </c>
      <c r="D132" s="3" t="s">
        <v>207</v>
      </c>
      <c r="E132" s="3" t="s">
        <v>208</v>
      </c>
      <c r="F132" s="8">
        <v>362.7</v>
      </c>
      <c r="G132" s="9">
        <v>1.41</v>
      </c>
      <c r="H132" s="10">
        <v>1.4999999999999999E-2</v>
      </c>
      <c r="I132" s="10">
        <v>2E-3</v>
      </c>
      <c r="J132" s="10">
        <v>1E-3</v>
      </c>
      <c r="K132" s="10">
        <v>-0.73599999999999999</v>
      </c>
      <c r="L132" s="10">
        <v>-0.224</v>
      </c>
      <c r="M132" s="10">
        <v>-0.27500000000000002</v>
      </c>
      <c r="N132" s="8">
        <v>116.6</v>
      </c>
      <c r="O132" s="10">
        <v>0.376</v>
      </c>
      <c r="P132" s="11"/>
      <c r="Q132" s="11"/>
      <c r="R132" s="11"/>
      <c r="S132" s="11"/>
      <c r="T132" s="11"/>
      <c r="U132" s="11"/>
      <c r="V132" s="11"/>
      <c r="W132" s="11"/>
      <c r="X132" s="11"/>
      <c r="Y132" s="11"/>
      <c r="Z132" s="11"/>
      <c r="AA132" s="11"/>
      <c r="AB132" s="11"/>
      <c r="AC132" s="11"/>
      <c r="AD132" s="11"/>
      <c r="AE132" s="11"/>
      <c r="AF132" s="11"/>
      <c r="AG132" s="11"/>
      <c r="AH132" s="9">
        <v>6.86</v>
      </c>
      <c r="AI132" s="9">
        <v>27.77</v>
      </c>
      <c r="AJ132" s="9">
        <v>9.7200000000000006</v>
      </c>
      <c r="AK132" s="3" t="s">
        <v>209</v>
      </c>
      <c r="AL132" s="12" t="s">
        <v>936</v>
      </c>
      <c r="AM132" s="3" t="s">
        <v>211</v>
      </c>
      <c r="AN132" s="13">
        <v>2007</v>
      </c>
      <c r="AO132" s="8">
        <v>355.3</v>
      </c>
      <c r="AP132" s="14">
        <v>0</v>
      </c>
      <c r="AQ132" s="8">
        <v>-12.2</v>
      </c>
      <c r="AR132" s="8">
        <v>-12.6</v>
      </c>
      <c r="AS132" s="8">
        <v>-12.8</v>
      </c>
      <c r="AT132" s="9">
        <v>9.4700000000000006</v>
      </c>
      <c r="AU132" s="10">
        <v>4.2999999999999997E-2</v>
      </c>
      <c r="AV132" s="8">
        <v>14.9</v>
      </c>
      <c r="AW132" s="9">
        <v>2.02</v>
      </c>
      <c r="AX132" s="9">
        <v>7.12</v>
      </c>
      <c r="AY132" s="10">
        <v>5.1999999999999998E-2</v>
      </c>
      <c r="AZ132" s="11"/>
      <c r="BA132" s="9">
        <v>2.0699999999999998</v>
      </c>
      <c r="BB132" s="11"/>
      <c r="BC132" s="8">
        <v>10.6</v>
      </c>
      <c r="BD132" s="9">
        <v>9.6300000000000008</v>
      </c>
      <c r="BE132" s="9">
        <v>6.34</v>
      </c>
      <c r="BF132" s="9">
        <v>3.92</v>
      </c>
      <c r="BG132" s="9">
        <v>2.63</v>
      </c>
      <c r="BH132" s="9">
        <v>1.9</v>
      </c>
      <c r="BI132" s="11"/>
      <c r="BJ132" s="8">
        <v>-12.6</v>
      </c>
      <c r="BK132" s="10">
        <v>-0.20200000000000001</v>
      </c>
      <c r="BL132" s="10">
        <v>3.0000000000000001E-3</v>
      </c>
      <c r="BM132" s="11"/>
      <c r="BN132" s="8">
        <v>-12.8</v>
      </c>
      <c r="BO132" s="11"/>
      <c r="BP132" s="14">
        <v>0</v>
      </c>
      <c r="BQ132" s="10">
        <v>-0.11600000000000001</v>
      </c>
      <c r="BR132" s="10">
        <v>-0.11600000000000001</v>
      </c>
      <c r="BS132" s="10">
        <v>-7.2999999999999995E-2</v>
      </c>
      <c r="BT132" s="10">
        <v>-0.11899999999999999</v>
      </c>
      <c r="BU132" s="10">
        <v>-0.11899999999999999</v>
      </c>
      <c r="BV132" s="11"/>
      <c r="BW132" s="11"/>
      <c r="BX132" s="11"/>
      <c r="BY132" s="11"/>
      <c r="BZ132" s="11"/>
      <c r="CA132" s="11"/>
      <c r="CB132" s="11"/>
      <c r="CC132" s="10">
        <v>0.39900000000000002</v>
      </c>
      <c r="CD132" s="9">
        <v>2.02</v>
      </c>
      <c r="CE132" s="11"/>
      <c r="CF132" s="11"/>
      <c r="CG132" s="11"/>
      <c r="CH132" s="11"/>
      <c r="CI132" s="11"/>
      <c r="CJ132" s="11"/>
      <c r="CK132" s="11"/>
      <c r="CL132" s="10">
        <v>5.3999999999999999E-2</v>
      </c>
      <c r="CM132" s="10">
        <v>0.20699999999999999</v>
      </c>
      <c r="CN132" s="10">
        <v>0.20699999999999999</v>
      </c>
      <c r="CO132" s="10">
        <v>0.20699999999999999</v>
      </c>
      <c r="CP132" s="10">
        <v>0.20699999999999999</v>
      </c>
      <c r="CQ132" s="9">
        <v>1.1299999999999999</v>
      </c>
      <c r="CR132" s="11"/>
      <c r="CS132" s="11"/>
      <c r="CT132" s="11"/>
      <c r="CU132" s="8">
        <v>17.399999999999999</v>
      </c>
      <c r="CV132" s="11"/>
      <c r="CW132" s="11"/>
      <c r="CX132" s="10">
        <v>-0.88200000000000001</v>
      </c>
      <c r="CY132" s="11"/>
      <c r="CZ132" s="11"/>
      <c r="DA132" s="10">
        <v>0.307</v>
      </c>
      <c r="DB132" s="11"/>
      <c r="DC132" s="11"/>
      <c r="DD132" s="8">
        <v>10.1</v>
      </c>
      <c r="DE132" s="11"/>
      <c r="DF132" s="9">
        <v>7.12</v>
      </c>
      <c r="DG132" s="9">
        <v>3.11</v>
      </c>
      <c r="DH132" s="11"/>
      <c r="DI132" s="3" t="s">
        <v>212</v>
      </c>
      <c r="DJ132" s="11"/>
      <c r="DK132" s="9">
        <v>-7.75</v>
      </c>
      <c r="DL132" s="9">
        <v>-8.25</v>
      </c>
      <c r="DM132" s="11"/>
      <c r="DN132" s="11"/>
      <c r="DO132" s="9">
        <v>28.57</v>
      </c>
      <c r="DP132" s="4" t="s">
        <v>937</v>
      </c>
      <c r="DQ132" s="11"/>
      <c r="DR132" s="3" t="s">
        <v>237</v>
      </c>
      <c r="DS132" s="11"/>
      <c r="DT132" s="9">
        <v>4.93</v>
      </c>
      <c r="DU132" s="9">
        <v>1.49</v>
      </c>
      <c r="DV132" s="11"/>
      <c r="DW132" s="9">
        <v>2.02</v>
      </c>
      <c r="DX132" s="11"/>
      <c r="DY132" s="9">
        <v>4.9800000000000004</v>
      </c>
      <c r="DZ132" s="11"/>
      <c r="EA132" s="11"/>
      <c r="EB132" s="9">
        <v>1.23</v>
      </c>
      <c r="EC132" s="10">
        <v>0.27200000000000002</v>
      </c>
      <c r="ED132" s="8">
        <v>65.3</v>
      </c>
      <c r="EE132" s="11"/>
      <c r="EF132" s="11"/>
      <c r="EG132" s="8">
        <v>100</v>
      </c>
      <c r="EH132" s="10">
        <v>0.88800000000000001</v>
      </c>
      <c r="EI132" s="9">
        <v>9</v>
      </c>
      <c r="EJ132" s="9">
        <v>9.57</v>
      </c>
      <c r="EK132" s="9">
        <v>5.54</v>
      </c>
      <c r="EL132" s="10">
        <v>9.0999999999999998E-2</v>
      </c>
      <c r="EM132" s="9">
        <v>5.82</v>
      </c>
      <c r="EN132" s="9">
        <v>1.4</v>
      </c>
      <c r="EO132" s="10">
        <v>0.16200000000000001</v>
      </c>
      <c r="EP132" s="8">
        <v>39</v>
      </c>
      <c r="EQ132" s="11"/>
      <c r="ER132" s="11">
        <v>1</v>
      </c>
      <c r="ES132" s="11"/>
      <c r="ET132" s="12"/>
      <c r="EU132" s="11"/>
      <c r="EV132" s="11"/>
      <c r="EW132" s="11"/>
      <c r="EX132" s="11"/>
      <c r="EY132" s="10">
        <v>-0.88700000000000001</v>
      </c>
      <c r="EZ132" s="9">
        <v>-2.66</v>
      </c>
      <c r="FA132" s="9">
        <v>-3.94</v>
      </c>
      <c r="FB132" s="9">
        <v>-6.14</v>
      </c>
      <c r="FC132" s="9">
        <v>-3.33</v>
      </c>
      <c r="FD132" s="9">
        <v>-4.3499999999999996</v>
      </c>
      <c r="FE132" s="11"/>
      <c r="FF132" s="11"/>
      <c r="FG132" s="11"/>
      <c r="FH132" s="11"/>
      <c r="FI132" s="10">
        <v>-0.91</v>
      </c>
      <c r="FJ132" s="9">
        <v>-2.7</v>
      </c>
      <c r="FK132" s="9">
        <v>-4.07</v>
      </c>
      <c r="FL132" s="9">
        <v>-6.59</v>
      </c>
      <c r="FM132" s="9">
        <v>-3.09</v>
      </c>
      <c r="FN132" s="9">
        <v>-4.58</v>
      </c>
      <c r="FO132" s="3"/>
      <c r="FP132" s="3"/>
      <c r="FQ132" s="11"/>
      <c r="FR132" s="12"/>
    </row>
    <row r="133" spans="1:174" x14ac:dyDescent="0.15">
      <c r="A133" s="4" t="s">
        <v>938</v>
      </c>
      <c r="B133" s="4" t="s">
        <v>939</v>
      </c>
      <c r="C133" s="3" t="s">
        <v>206</v>
      </c>
      <c r="D133" s="3" t="s">
        <v>207</v>
      </c>
      <c r="E133" s="3" t="s">
        <v>208</v>
      </c>
      <c r="F133" s="8">
        <v>357.8</v>
      </c>
      <c r="G133" s="9">
        <v>24.62</v>
      </c>
      <c r="H133" s="14">
        <v>0</v>
      </c>
      <c r="I133" s="14">
        <v>0</v>
      </c>
      <c r="J133" s="10">
        <v>6.0000000000000001E-3</v>
      </c>
      <c r="K133" s="10">
        <v>-0.19500000000000001</v>
      </c>
      <c r="L133" s="10">
        <v>-0.14899999999999999</v>
      </c>
      <c r="M133" s="10">
        <v>0.71699999999999997</v>
      </c>
      <c r="N133" s="8">
        <v>27.2</v>
      </c>
      <c r="O133" s="10">
        <v>0.56299999999999994</v>
      </c>
      <c r="P133" s="11"/>
      <c r="Q133" s="11"/>
      <c r="R133" s="11"/>
      <c r="S133" s="9">
        <v>-1.1499999999999999</v>
      </c>
      <c r="T133" s="11"/>
      <c r="U133" s="11"/>
      <c r="V133" s="11"/>
      <c r="W133" s="8">
        <v>21.8</v>
      </c>
      <c r="X133" s="11"/>
      <c r="Y133" s="11"/>
      <c r="Z133" s="11"/>
      <c r="AA133" s="8">
        <v>102.1</v>
      </c>
      <c r="AB133" s="11"/>
      <c r="AC133" s="11"/>
      <c r="AD133" s="11"/>
      <c r="AE133" s="11"/>
      <c r="AF133" s="11"/>
      <c r="AG133" s="11"/>
      <c r="AH133" s="11"/>
      <c r="AI133" s="9">
        <v>4.7</v>
      </c>
      <c r="AJ133" s="10">
        <v>0.82199999999999995</v>
      </c>
      <c r="AK133" s="3" t="s">
        <v>209</v>
      </c>
      <c r="AL133" s="12" t="s">
        <v>940</v>
      </c>
      <c r="AM133" s="3" t="s">
        <v>211</v>
      </c>
      <c r="AN133" s="13">
        <v>2002</v>
      </c>
      <c r="AO133" s="8">
        <v>327.3</v>
      </c>
      <c r="AP133" s="9">
        <v>1</v>
      </c>
      <c r="AQ133" s="8">
        <v>-20.100000000000001</v>
      </c>
      <c r="AR133" s="8">
        <v>-20.399999999999999</v>
      </c>
      <c r="AS133" s="8">
        <v>-18.399999999999999</v>
      </c>
      <c r="AT133" s="8">
        <v>30.6</v>
      </c>
      <c r="AU133" s="10">
        <v>7.0000000000000007E-2</v>
      </c>
      <c r="AV133" s="8">
        <v>34.5</v>
      </c>
      <c r="AW133" s="10">
        <v>6.3E-2</v>
      </c>
      <c r="AX133" s="8">
        <v>31.4</v>
      </c>
      <c r="AY133" s="14">
        <v>0</v>
      </c>
      <c r="AZ133" s="11"/>
      <c r="BA133" s="8">
        <v>10.7</v>
      </c>
      <c r="BB133" s="11"/>
      <c r="BC133" s="8">
        <v>10.7</v>
      </c>
      <c r="BD133" s="9">
        <v>8.69</v>
      </c>
      <c r="BE133" s="9">
        <v>7.32</v>
      </c>
      <c r="BF133" s="9">
        <v>5.64</v>
      </c>
      <c r="BG133" s="9">
        <v>6.2</v>
      </c>
      <c r="BH133" s="9">
        <v>5.62</v>
      </c>
      <c r="BI133" s="11"/>
      <c r="BJ133" s="8">
        <v>-20.399999999999999</v>
      </c>
      <c r="BK133" s="10">
        <v>-3.0000000000000001E-3</v>
      </c>
      <c r="BL133" s="11"/>
      <c r="BM133" s="11"/>
      <c r="BN133" s="8">
        <v>-20.100000000000001</v>
      </c>
      <c r="BO133" s="9">
        <v>-1.73</v>
      </c>
      <c r="BP133" s="11"/>
      <c r="BQ133" s="10">
        <v>-0.96499999999999997</v>
      </c>
      <c r="BR133" s="10">
        <v>-0.96499999999999997</v>
      </c>
      <c r="BS133" s="10">
        <v>-0.66</v>
      </c>
      <c r="BT133" s="10">
        <v>-0.96499999999999997</v>
      </c>
      <c r="BU133" s="10">
        <v>-0.96499999999999997</v>
      </c>
      <c r="BV133" s="11"/>
      <c r="BW133" s="11"/>
      <c r="BX133" s="11"/>
      <c r="BY133" s="10">
        <v>0.89100000000000001</v>
      </c>
      <c r="BZ133" s="10">
        <v>0.33400000000000002</v>
      </c>
      <c r="CA133" s="10">
        <v>0.26300000000000001</v>
      </c>
      <c r="CB133" s="11"/>
      <c r="CC133" s="9">
        <v>1.53</v>
      </c>
      <c r="CD133" s="10">
        <v>6.3E-2</v>
      </c>
      <c r="CE133" s="10">
        <v>4.8000000000000001E-2</v>
      </c>
      <c r="CF133" s="11"/>
      <c r="CG133" s="11"/>
      <c r="CH133" s="11"/>
      <c r="CI133" s="11"/>
      <c r="CJ133" s="11"/>
      <c r="CK133" s="11"/>
      <c r="CL133" s="11"/>
      <c r="CM133" s="11"/>
      <c r="CN133" s="11"/>
      <c r="CO133" s="10">
        <v>0.02</v>
      </c>
      <c r="CP133" s="10">
        <v>0.24</v>
      </c>
      <c r="CQ133" s="9">
        <v>1.24</v>
      </c>
      <c r="CR133" s="11"/>
      <c r="CS133" s="11"/>
      <c r="CT133" s="11"/>
      <c r="CU133" s="8">
        <v>30</v>
      </c>
      <c r="CV133" s="10">
        <v>-6.5000000000000002E-2</v>
      </c>
      <c r="CW133" s="11"/>
      <c r="CX133" s="10">
        <v>-0.60399999999999998</v>
      </c>
      <c r="CY133" s="11"/>
      <c r="CZ133" s="11"/>
      <c r="DA133" s="10">
        <v>-0.44800000000000001</v>
      </c>
      <c r="DB133" s="11"/>
      <c r="DC133" s="11"/>
      <c r="DD133" s="11"/>
      <c r="DE133" s="11"/>
      <c r="DF133" s="8">
        <v>31.4</v>
      </c>
      <c r="DG133" s="9">
        <v>13.15</v>
      </c>
      <c r="DH133" s="11"/>
      <c r="DI133" s="3" t="s">
        <v>212</v>
      </c>
      <c r="DJ133" s="9">
        <v>1</v>
      </c>
      <c r="DK133" s="8">
        <v>-19.3</v>
      </c>
      <c r="DL133" s="8">
        <v>-16.5</v>
      </c>
      <c r="DM133" s="10">
        <v>0.09</v>
      </c>
      <c r="DN133" s="11"/>
      <c r="DO133" s="9">
        <v>8.33</v>
      </c>
      <c r="DP133" s="4" t="s">
        <v>941</v>
      </c>
      <c r="DQ133" s="8">
        <v>33.200000000000003</v>
      </c>
      <c r="DR133" s="3" t="s">
        <v>214</v>
      </c>
      <c r="DS133" s="11"/>
      <c r="DT133" s="9">
        <v>14.5</v>
      </c>
      <c r="DU133" s="9">
        <v>2.46</v>
      </c>
      <c r="DV133" s="9">
        <v>1</v>
      </c>
      <c r="DW133" s="10">
        <v>0.22800000000000001</v>
      </c>
      <c r="DX133" s="11"/>
      <c r="DY133" s="8">
        <v>16</v>
      </c>
      <c r="DZ133" s="11"/>
      <c r="EA133" s="11"/>
      <c r="EB133" s="8">
        <v>14.9</v>
      </c>
      <c r="EC133" s="9">
        <v>8.56</v>
      </c>
      <c r="ED133" s="8">
        <v>76.400000000000006</v>
      </c>
      <c r="EE133" s="8">
        <v>100</v>
      </c>
      <c r="EF133" s="14">
        <v>0</v>
      </c>
      <c r="EG133" s="11"/>
      <c r="EH133" s="10">
        <v>0.5</v>
      </c>
      <c r="EI133" s="8">
        <v>20</v>
      </c>
      <c r="EJ133" s="8">
        <v>31.5</v>
      </c>
      <c r="EK133" s="8">
        <v>16.2</v>
      </c>
      <c r="EL133" s="9">
        <v>2.31</v>
      </c>
      <c r="EM133" s="10">
        <v>0.73899999999999999</v>
      </c>
      <c r="EN133" s="10">
        <v>0.28599999999999998</v>
      </c>
      <c r="EO133" s="10">
        <v>0.33</v>
      </c>
      <c r="EP133" s="10">
        <v>0.46800000000000003</v>
      </c>
      <c r="EQ133" s="9">
        <v>15.51</v>
      </c>
      <c r="ER133" s="11">
        <v>1</v>
      </c>
      <c r="ES133" s="11"/>
      <c r="ET133" s="12"/>
      <c r="EU133" s="10">
        <v>-0.754</v>
      </c>
      <c r="EV133" s="9">
        <v>-2.0699999999999998</v>
      </c>
      <c r="EW133" s="9">
        <v>-3.77</v>
      </c>
      <c r="EX133" s="9">
        <v>-4.84</v>
      </c>
      <c r="EY133" s="9">
        <v>-4.4800000000000004</v>
      </c>
      <c r="EZ133" s="9">
        <v>-5.88</v>
      </c>
      <c r="FA133" s="9">
        <v>-9.31</v>
      </c>
      <c r="FB133" s="8">
        <v>-13.3</v>
      </c>
      <c r="FC133" s="8">
        <v>-11.3</v>
      </c>
      <c r="FD133" s="8">
        <v>-18.5</v>
      </c>
      <c r="FE133" s="10">
        <v>-0.749</v>
      </c>
      <c r="FF133" s="9">
        <v>-2.02</v>
      </c>
      <c r="FG133" s="9">
        <v>-5.78</v>
      </c>
      <c r="FH133" s="9">
        <v>-3.82</v>
      </c>
      <c r="FI133" s="9">
        <v>-3.83</v>
      </c>
      <c r="FJ133" s="9">
        <v>-3.31</v>
      </c>
      <c r="FK133" s="9">
        <v>-5.99</v>
      </c>
      <c r="FL133" s="8">
        <v>-13.2</v>
      </c>
      <c r="FM133" s="8">
        <v>-13.4</v>
      </c>
      <c r="FN133" s="8">
        <v>-19.5</v>
      </c>
      <c r="FO133" s="3"/>
      <c r="FP133" s="3"/>
      <c r="FQ133" s="11"/>
      <c r="FR133" s="12"/>
    </row>
    <row r="134" spans="1:174" x14ac:dyDescent="0.15">
      <c r="A134" s="4" t="s">
        <v>942</v>
      </c>
      <c r="B134" s="4" t="s">
        <v>943</v>
      </c>
      <c r="C134" s="3" t="s">
        <v>206</v>
      </c>
      <c r="D134" s="3" t="s">
        <v>207</v>
      </c>
      <c r="E134" s="3" t="s">
        <v>208</v>
      </c>
      <c r="F134" s="8">
        <v>346.5</v>
      </c>
      <c r="G134" s="9">
        <v>43.64</v>
      </c>
      <c r="H134" s="10">
        <v>0.03</v>
      </c>
      <c r="I134" s="10">
        <v>1.2999999999999999E-2</v>
      </c>
      <c r="J134" s="10">
        <v>2.8000000000000001E-2</v>
      </c>
      <c r="K134" s="10">
        <v>-0.77</v>
      </c>
      <c r="L134" s="10">
        <v>-0.63200000000000001</v>
      </c>
      <c r="M134" s="10">
        <v>0.626</v>
      </c>
      <c r="N134" s="8">
        <v>93.4</v>
      </c>
      <c r="O134" s="10">
        <v>0.77900000000000003</v>
      </c>
      <c r="P134" s="11"/>
      <c r="Q134" s="11"/>
      <c r="R134" s="11"/>
      <c r="S134" s="10">
        <v>-0.60699999999999998</v>
      </c>
      <c r="T134" s="11"/>
      <c r="U134" s="11"/>
      <c r="V134" s="11"/>
      <c r="W134" s="10">
        <v>0.55700000000000005</v>
      </c>
      <c r="X134" s="11"/>
      <c r="Y134" s="11"/>
      <c r="Z134" s="11"/>
      <c r="AA134" s="8">
        <v>-40.799999999999997</v>
      </c>
      <c r="AB134" s="11"/>
      <c r="AC134" s="11"/>
      <c r="AD134" s="11"/>
      <c r="AE134" s="8">
        <v>-53.2</v>
      </c>
      <c r="AF134" s="11"/>
      <c r="AG134" s="11"/>
      <c r="AH134" s="10">
        <v>3.6999999999999998E-2</v>
      </c>
      <c r="AI134" s="9">
        <v>6.01</v>
      </c>
      <c r="AJ134" s="10">
        <v>0.35799999999999998</v>
      </c>
      <c r="AK134" s="3" t="s">
        <v>209</v>
      </c>
      <c r="AL134" s="12" t="s">
        <v>944</v>
      </c>
      <c r="AM134" s="3" t="s">
        <v>211</v>
      </c>
      <c r="AN134" s="13">
        <v>1982</v>
      </c>
      <c r="AO134" s="8">
        <v>324.7</v>
      </c>
      <c r="AP134" s="9">
        <v>4.42</v>
      </c>
      <c r="AQ134" s="8">
        <v>-44.8</v>
      </c>
      <c r="AR134" s="8">
        <v>-45.3</v>
      </c>
      <c r="AS134" s="8">
        <v>-45.2</v>
      </c>
      <c r="AT134" s="9">
        <v>2.85</v>
      </c>
      <c r="AU134" s="9">
        <v>2.0499999999999998</v>
      </c>
      <c r="AV134" s="8">
        <v>26.8</v>
      </c>
      <c r="AW134" s="14">
        <v>0</v>
      </c>
      <c r="AX134" s="8">
        <v>16.100000000000001</v>
      </c>
      <c r="AY134" s="10">
        <v>0.60299999999999998</v>
      </c>
      <c r="AZ134" s="11"/>
      <c r="BA134" s="8">
        <v>11.1</v>
      </c>
      <c r="BB134" s="11"/>
      <c r="BC134" s="8">
        <v>38.4</v>
      </c>
      <c r="BD134" s="8">
        <v>35.6</v>
      </c>
      <c r="BE134" s="8">
        <v>33.700000000000003</v>
      </c>
      <c r="BF134" s="8">
        <v>30.3</v>
      </c>
      <c r="BG134" s="8">
        <v>30.2</v>
      </c>
      <c r="BH134" s="8">
        <v>29.1</v>
      </c>
      <c r="BI134" s="11"/>
      <c r="BJ134" s="8">
        <v>-45.3</v>
      </c>
      <c r="BK134" s="11"/>
      <c r="BL134" s="10">
        <v>6.5000000000000002E-2</v>
      </c>
      <c r="BM134" s="11"/>
      <c r="BN134" s="8">
        <v>-45.3</v>
      </c>
      <c r="BO134" s="10">
        <v>4.7E-2</v>
      </c>
      <c r="BP134" s="11"/>
      <c r="BQ134" s="10">
        <v>-0.504</v>
      </c>
      <c r="BR134" s="10">
        <v>-0.504</v>
      </c>
      <c r="BS134" s="10">
        <v>-0.314</v>
      </c>
      <c r="BT134" s="10">
        <v>-0.505</v>
      </c>
      <c r="BU134" s="10">
        <v>-0.505</v>
      </c>
      <c r="BV134" s="11"/>
      <c r="BW134" s="10">
        <v>0.55100000000000005</v>
      </c>
      <c r="BX134" s="10">
        <v>0.67700000000000005</v>
      </c>
      <c r="BY134" s="10">
        <v>0.38100000000000001</v>
      </c>
      <c r="BZ134" s="8">
        <v>29.6</v>
      </c>
      <c r="CA134" s="8">
        <v>27.6</v>
      </c>
      <c r="CB134" s="11"/>
      <c r="CC134" s="9">
        <v>8.9499999999999993</v>
      </c>
      <c r="CD134" s="11"/>
      <c r="CE134" s="11"/>
      <c r="CF134" s="11"/>
      <c r="CG134" s="10">
        <v>-0.55300000000000005</v>
      </c>
      <c r="CH134" s="11"/>
      <c r="CI134" s="11"/>
      <c r="CJ134" s="8">
        <v>-54.9</v>
      </c>
      <c r="CK134" s="8">
        <v>12.7</v>
      </c>
      <c r="CL134" s="10">
        <v>0.97399999999999998</v>
      </c>
      <c r="CM134" s="10">
        <v>0.97399999999999998</v>
      </c>
      <c r="CN134" s="10">
        <v>0.92900000000000005</v>
      </c>
      <c r="CO134" s="10">
        <v>0.83799999999999997</v>
      </c>
      <c r="CP134" s="10">
        <v>0.83799999999999997</v>
      </c>
      <c r="CQ134" s="9">
        <v>-6.12</v>
      </c>
      <c r="CR134" s="11"/>
      <c r="CS134" s="11"/>
      <c r="CT134" s="11"/>
      <c r="CU134" s="8">
        <v>30.6</v>
      </c>
      <c r="CV134" s="11"/>
      <c r="CW134" s="11"/>
      <c r="CX134" s="9">
        <v>1.89</v>
      </c>
      <c r="CY134" s="11"/>
      <c r="CZ134" s="11"/>
      <c r="DA134" s="9">
        <v>2.29</v>
      </c>
      <c r="DB134" s="10">
        <v>0.20399999999999999</v>
      </c>
      <c r="DC134" s="10">
        <v>-6.3E-2</v>
      </c>
      <c r="DD134" s="11"/>
      <c r="DE134" s="11"/>
      <c r="DF134" s="8">
        <v>16.600000000000001</v>
      </c>
      <c r="DG134" s="9">
        <v>3.71</v>
      </c>
      <c r="DH134" s="11"/>
      <c r="DI134" s="3" t="s">
        <v>212</v>
      </c>
      <c r="DJ134" s="9">
        <v>9.0399999999999991</v>
      </c>
      <c r="DK134" s="8">
        <v>-35</v>
      </c>
      <c r="DL134" s="8">
        <v>-35.4</v>
      </c>
      <c r="DM134" s="9">
        <v>4.4800000000000004</v>
      </c>
      <c r="DN134" s="11"/>
      <c r="DO134" s="9">
        <v>33.33</v>
      </c>
      <c r="DP134" s="4" t="s">
        <v>945</v>
      </c>
      <c r="DQ134" s="8">
        <v>40.200000000000003</v>
      </c>
      <c r="DR134" s="3" t="s">
        <v>643</v>
      </c>
      <c r="DS134" s="11"/>
      <c r="DT134" s="9">
        <v>5.48</v>
      </c>
      <c r="DU134" s="9">
        <v>3.04</v>
      </c>
      <c r="DV134" s="8">
        <v>-34.200000000000003</v>
      </c>
      <c r="DW134" s="14">
        <v>0</v>
      </c>
      <c r="DX134" s="10">
        <v>-0.435</v>
      </c>
      <c r="DY134" s="9">
        <v>6.81</v>
      </c>
      <c r="DZ134" s="11"/>
      <c r="EA134" s="11"/>
      <c r="EB134" s="8">
        <v>28.6</v>
      </c>
      <c r="EC134" s="9">
        <v>2.31</v>
      </c>
      <c r="ED134" s="8">
        <v>92.8</v>
      </c>
      <c r="EE134" s="11"/>
      <c r="EF134" s="11"/>
      <c r="EG134" s="11"/>
      <c r="EH134" s="9">
        <v>4.42</v>
      </c>
      <c r="EI134" s="8">
        <v>120</v>
      </c>
      <c r="EJ134" s="8">
        <v>24.5</v>
      </c>
      <c r="EK134" s="8">
        <v>30.2</v>
      </c>
      <c r="EL134" s="9">
        <v>2.84</v>
      </c>
      <c r="EM134" s="11"/>
      <c r="EN134" s="10">
        <v>0.28799999999999998</v>
      </c>
      <c r="EO134" s="10">
        <v>0.8</v>
      </c>
      <c r="EP134" s="9">
        <v>5.31</v>
      </c>
      <c r="EQ134" s="9">
        <v>3.41</v>
      </c>
      <c r="ER134" s="11">
        <v>1</v>
      </c>
      <c r="ES134" s="9">
        <v>4.42</v>
      </c>
      <c r="ET134" s="12" t="s">
        <v>946</v>
      </c>
      <c r="EU134" s="8">
        <v>-24.8</v>
      </c>
      <c r="EV134" s="8">
        <v>-31</v>
      </c>
      <c r="EW134" s="8">
        <v>-15.8</v>
      </c>
      <c r="EX134" s="8">
        <v>-19.899999999999999</v>
      </c>
      <c r="EY134" s="8">
        <v>-13.9</v>
      </c>
      <c r="EZ134" s="8">
        <v>35.799999999999997</v>
      </c>
      <c r="FA134" s="8">
        <v>-11.7</v>
      </c>
      <c r="FB134" s="8">
        <v>10.199999999999999</v>
      </c>
      <c r="FC134" s="8">
        <v>-29.5</v>
      </c>
      <c r="FD134" s="8">
        <v>-30</v>
      </c>
      <c r="FE134" s="8">
        <v>-22.9</v>
      </c>
      <c r="FF134" s="8">
        <v>-33.5</v>
      </c>
      <c r="FG134" s="8">
        <v>-18.100000000000001</v>
      </c>
      <c r="FH134" s="8">
        <v>-17.5</v>
      </c>
      <c r="FI134" s="8">
        <v>-14.4</v>
      </c>
      <c r="FJ134" s="8">
        <v>34.4</v>
      </c>
      <c r="FK134" s="9">
        <v>-5.68</v>
      </c>
      <c r="FL134" s="8">
        <v>10.4</v>
      </c>
      <c r="FM134" s="8">
        <v>-26.5</v>
      </c>
      <c r="FN134" s="8">
        <v>-13.1</v>
      </c>
      <c r="FO134" s="3"/>
      <c r="FP134" s="3"/>
      <c r="FQ134" s="9">
        <v>4.42</v>
      </c>
      <c r="FR134" s="12" t="s">
        <v>947</v>
      </c>
    </row>
    <row r="135" spans="1:174" x14ac:dyDescent="0.15">
      <c r="A135" s="4" t="s">
        <v>948</v>
      </c>
      <c r="B135" s="4" t="s">
        <v>949</v>
      </c>
      <c r="C135" s="3" t="s">
        <v>206</v>
      </c>
      <c r="D135" s="3" t="s">
        <v>207</v>
      </c>
      <c r="E135" s="3" t="s">
        <v>208</v>
      </c>
      <c r="F135" s="8">
        <v>346</v>
      </c>
      <c r="G135" s="9">
        <v>31.29</v>
      </c>
      <c r="H135" s="10">
        <v>3.0000000000000001E-3</v>
      </c>
      <c r="I135" s="10">
        <v>7.0000000000000001E-3</v>
      </c>
      <c r="J135" s="10">
        <v>7.4999999999999997E-2</v>
      </c>
      <c r="K135" s="10">
        <v>0.29499999999999998</v>
      </c>
      <c r="L135" s="10">
        <v>0.47399999999999998</v>
      </c>
      <c r="M135" s="9">
        <v>1.65</v>
      </c>
      <c r="N135" s="8">
        <v>70.8</v>
      </c>
      <c r="O135" s="9">
        <v>1.01</v>
      </c>
      <c r="P135" s="11"/>
      <c r="Q135" s="11"/>
      <c r="R135" s="11"/>
      <c r="S135" s="10">
        <v>-0.315</v>
      </c>
      <c r="T135" s="11"/>
      <c r="U135" s="11"/>
      <c r="V135" s="11"/>
      <c r="W135" s="8">
        <v>25.7</v>
      </c>
      <c r="X135" s="11"/>
      <c r="Y135" s="11"/>
      <c r="Z135" s="11"/>
      <c r="AA135" s="8">
        <v>15.9</v>
      </c>
      <c r="AB135" s="11"/>
      <c r="AC135" s="11"/>
      <c r="AD135" s="11"/>
      <c r="AE135" s="8">
        <v>36.299999999999997</v>
      </c>
      <c r="AF135" s="11"/>
      <c r="AG135" s="11"/>
      <c r="AH135" s="9">
        <v>10.98</v>
      </c>
      <c r="AI135" s="9">
        <v>5.59</v>
      </c>
      <c r="AJ135" s="9">
        <v>2.2799999999999998</v>
      </c>
      <c r="AK135" s="3" t="s">
        <v>209</v>
      </c>
      <c r="AL135" s="12" t="s">
        <v>950</v>
      </c>
      <c r="AM135" s="3" t="s">
        <v>211</v>
      </c>
      <c r="AN135" s="13">
        <v>1994</v>
      </c>
      <c r="AO135" s="8">
        <v>311.8</v>
      </c>
      <c r="AP135" s="9">
        <v>6.98</v>
      </c>
      <c r="AQ135" s="8">
        <v>-35</v>
      </c>
      <c r="AR135" s="8">
        <v>-36.6</v>
      </c>
      <c r="AS135" s="8">
        <v>-42.5</v>
      </c>
      <c r="AT135" s="8">
        <v>25.7</v>
      </c>
      <c r="AU135" s="9">
        <v>6</v>
      </c>
      <c r="AV135" s="8">
        <v>74.5</v>
      </c>
      <c r="AW135" s="9">
        <v>6.03</v>
      </c>
      <c r="AX135" s="8">
        <v>23</v>
      </c>
      <c r="AY135" s="9">
        <v>2.82</v>
      </c>
      <c r="AZ135" s="11"/>
      <c r="BA135" s="8">
        <v>21.3</v>
      </c>
      <c r="BB135" s="11"/>
      <c r="BC135" s="8">
        <v>22.3</v>
      </c>
      <c r="BD135" s="8">
        <v>18.2</v>
      </c>
      <c r="BE135" s="8">
        <v>16.8</v>
      </c>
      <c r="BF135" s="8">
        <v>14.9</v>
      </c>
      <c r="BG135" s="8">
        <v>13</v>
      </c>
      <c r="BH135" s="8">
        <v>12.1</v>
      </c>
      <c r="BI135" s="11"/>
      <c r="BJ135" s="8">
        <v>-36.6</v>
      </c>
      <c r="BK135" s="9">
        <v>-1.26</v>
      </c>
      <c r="BL135" s="11"/>
      <c r="BM135" s="11"/>
      <c r="BN135" s="8">
        <v>-42.5</v>
      </c>
      <c r="BO135" s="11"/>
      <c r="BP135" s="10">
        <v>0.20399999999999999</v>
      </c>
      <c r="BQ135" s="10">
        <v>-0.71399999999999997</v>
      </c>
      <c r="BR135" s="10">
        <v>-0.71399999999999997</v>
      </c>
      <c r="BS135" s="10">
        <v>-0.40699999999999997</v>
      </c>
      <c r="BT135" s="10">
        <v>-0.71399999999999997</v>
      </c>
      <c r="BU135" s="10">
        <v>-0.71399999999999997</v>
      </c>
      <c r="BV135" s="11"/>
      <c r="BW135" s="11"/>
      <c r="BX135" s="10">
        <v>9.6000000000000002E-2</v>
      </c>
      <c r="BY135" s="9">
        <v>1.1000000000000001</v>
      </c>
      <c r="BZ135" s="8">
        <v>34.4</v>
      </c>
      <c r="CA135" s="8">
        <v>28.4</v>
      </c>
      <c r="CB135" s="8">
        <v>17.899999999999999</v>
      </c>
      <c r="CC135" s="9">
        <v>1.71</v>
      </c>
      <c r="CD135" s="11"/>
      <c r="CE135" s="10">
        <v>0.57499999999999996</v>
      </c>
      <c r="CF135" s="9">
        <v>4.7699999999999996</v>
      </c>
      <c r="CG135" s="11"/>
      <c r="CH135" s="14">
        <v>0</v>
      </c>
      <c r="CI135" s="11"/>
      <c r="CJ135" s="8">
        <v>129.1</v>
      </c>
      <c r="CK135" s="9">
        <v>5.29</v>
      </c>
      <c r="CL135" s="9">
        <v>1.65</v>
      </c>
      <c r="CM135" s="9">
        <v>1.6</v>
      </c>
      <c r="CN135" s="9">
        <v>1.55</v>
      </c>
      <c r="CO135" s="9">
        <v>1.73</v>
      </c>
      <c r="CP135" s="9">
        <v>1.92</v>
      </c>
      <c r="CQ135" s="10">
        <v>0.42899999999999999</v>
      </c>
      <c r="CR135" s="10">
        <v>-0.46100000000000002</v>
      </c>
      <c r="CS135" s="11"/>
      <c r="CT135" s="11"/>
      <c r="CU135" s="8">
        <v>57</v>
      </c>
      <c r="CV135" s="9">
        <v>-3.37</v>
      </c>
      <c r="CW135" s="11"/>
      <c r="CX135" s="8">
        <v>-14.5</v>
      </c>
      <c r="CY135" s="11"/>
      <c r="CZ135" s="10">
        <v>0.51400000000000001</v>
      </c>
      <c r="DA135" s="10">
        <v>-4.5999999999999999E-2</v>
      </c>
      <c r="DB135" s="10">
        <v>-9.6000000000000002E-2</v>
      </c>
      <c r="DC135" s="10">
        <v>1E-3</v>
      </c>
      <c r="DD135" s="8">
        <v>18.8</v>
      </c>
      <c r="DE135" s="8">
        <v>131</v>
      </c>
      <c r="DF135" s="8">
        <v>23</v>
      </c>
      <c r="DG135" s="9">
        <v>4.8899999999999997</v>
      </c>
      <c r="DH135" s="9">
        <v>1.74</v>
      </c>
      <c r="DI135" s="3" t="s">
        <v>212</v>
      </c>
      <c r="DJ135" s="9">
        <v>6.98</v>
      </c>
      <c r="DK135" s="8">
        <v>-35</v>
      </c>
      <c r="DL135" s="8">
        <v>-42.5</v>
      </c>
      <c r="DM135" s="8">
        <v>14.2</v>
      </c>
      <c r="DN135" s="11"/>
      <c r="DO135" s="9">
        <v>14.29</v>
      </c>
      <c r="DP135" s="4" t="s">
        <v>951</v>
      </c>
      <c r="DQ135" s="8">
        <v>20</v>
      </c>
      <c r="DR135" s="3" t="s">
        <v>673</v>
      </c>
      <c r="DS135" s="11"/>
      <c r="DT135" s="9">
        <v>6.49</v>
      </c>
      <c r="DU135" s="9">
        <v>2.27</v>
      </c>
      <c r="DV135" s="8">
        <v>-15.4</v>
      </c>
      <c r="DW135" s="9">
        <v>8.8699999999999992</v>
      </c>
      <c r="DX135" s="11"/>
      <c r="DY135" s="8">
        <v>27.4</v>
      </c>
      <c r="DZ135" s="9">
        <v>2.57</v>
      </c>
      <c r="EA135" s="14">
        <v>0</v>
      </c>
      <c r="EB135" s="9">
        <v>-4.4800000000000004</v>
      </c>
      <c r="EC135" s="9">
        <v>4.26</v>
      </c>
      <c r="ED135" s="8">
        <v>73.7</v>
      </c>
      <c r="EE135" s="8">
        <v>83</v>
      </c>
      <c r="EF135" s="9">
        <v>2.42</v>
      </c>
      <c r="EG135" s="8">
        <v>18.3</v>
      </c>
      <c r="EH135" s="9">
        <v>7.49</v>
      </c>
      <c r="EI135" s="8">
        <v>131</v>
      </c>
      <c r="EJ135" s="8">
        <v>42.7</v>
      </c>
      <c r="EK135" s="8">
        <v>28.2</v>
      </c>
      <c r="EL135" s="10">
        <v>0.83499999999999996</v>
      </c>
      <c r="EM135" s="9">
        <v>4.22</v>
      </c>
      <c r="EN135" s="9">
        <v>1.73</v>
      </c>
      <c r="EO135" s="9">
        <v>1.74</v>
      </c>
      <c r="EP135" s="9">
        <v>6.53</v>
      </c>
      <c r="EQ135" s="9">
        <v>4.4000000000000004</v>
      </c>
      <c r="ER135" s="11">
        <v>3</v>
      </c>
      <c r="ES135" s="9">
        <v>6.98</v>
      </c>
      <c r="ET135" s="12" t="s">
        <v>952</v>
      </c>
      <c r="EU135" s="8">
        <v>-66.8</v>
      </c>
      <c r="EV135" s="8">
        <v>-72.3</v>
      </c>
      <c r="EW135" s="8">
        <v>-49.2</v>
      </c>
      <c r="EX135" s="8">
        <v>-33.299999999999997</v>
      </c>
      <c r="EY135" s="8">
        <v>-37.799999999999997</v>
      </c>
      <c r="EZ135" s="8">
        <v>-27.5</v>
      </c>
      <c r="FA135" s="8">
        <v>-21.1</v>
      </c>
      <c r="FB135" s="8">
        <v>-19.100000000000001</v>
      </c>
      <c r="FC135" s="9">
        <v>-6.74</v>
      </c>
      <c r="FD135" s="8">
        <v>-25</v>
      </c>
      <c r="FE135" s="8">
        <v>-56.2</v>
      </c>
      <c r="FF135" s="8">
        <v>-74.099999999999994</v>
      </c>
      <c r="FG135" s="8">
        <v>-51.9</v>
      </c>
      <c r="FH135" s="8">
        <v>-37.9</v>
      </c>
      <c r="FI135" s="8">
        <v>-30.8</v>
      </c>
      <c r="FJ135" s="8">
        <v>-30.3</v>
      </c>
      <c r="FK135" s="8">
        <v>-21.9</v>
      </c>
      <c r="FL135" s="8">
        <v>-23.3</v>
      </c>
      <c r="FM135" s="8">
        <v>-11.3</v>
      </c>
      <c r="FN135" s="8">
        <v>-30.1</v>
      </c>
      <c r="FO135" s="3"/>
      <c r="FP135" s="3"/>
      <c r="FQ135" s="9">
        <v>6.98</v>
      </c>
      <c r="FR135" s="12" t="s">
        <v>953</v>
      </c>
    </row>
    <row r="136" spans="1:174" x14ac:dyDescent="0.15">
      <c r="A136" s="4" t="s">
        <v>954</v>
      </c>
      <c r="B136" s="4" t="s">
        <v>955</v>
      </c>
      <c r="C136" s="3" t="s">
        <v>206</v>
      </c>
      <c r="D136" s="3" t="s">
        <v>207</v>
      </c>
      <c r="E136" s="3" t="s">
        <v>208</v>
      </c>
      <c r="F136" s="8">
        <v>341.3</v>
      </c>
      <c r="G136" s="9">
        <v>22.9</v>
      </c>
      <c r="H136" s="10">
        <v>0.03</v>
      </c>
      <c r="I136" s="10">
        <v>5.0000000000000001E-3</v>
      </c>
      <c r="J136" s="10">
        <v>7.0000000000000001E-3</v>
      </c>
      <c r="K136" s="10">
        <v>0.9</v>
      </c>
      <c r="L136" s="10">
        <v>-0.61799999999999999</v>
      </c>
      <c r="M136" s="10">
        <v>0.66600000000000004</v>
      </c>
      <c r="N136" s="8">
        <v>81.400000000000006</v>
      </c>
      <c r="O136" s="10">
        <v>0.84399999999999997</v>
      </c>
      <c r="P136" s="11"/>
      <c r="Q136" s="11"/>
      <c r="R136" s="11"/>
      <c r="S136" s="10">
        <v>-0.40699999999999997</v>
      </c>
      <c r="T136" s="11"/>
      <c r="U136" s="11"/>
      <c r="V136" s="11"/>
      <c r="W136" s="11"/>
      <c r="X136" s="11"/>
      <c r="Y136" s="11"/>
      <c r="Z136" s="11"/>
      <c r="AA136" s="11"/>
      <c r="AB136" s="11"/>
      <c r="AC136" s="11"/>
      <c r="AD136" s="11"/>
      <c r="AE136" s="11"/>
      <c r="AF136" s="11"/>
      <c r="AG136" s="11"/>
      <c r="AH136" s="9">
        <v>8.19</v>
      </c>
      <c r="AI136" s="9">
        <v>6.92</v>
      </c>
      <c r="AJ136" s="9">
        <v>5.24</v>
      </c>
      <c r="AK136" s="3" t="s">
        <v>209</v>
      </c>
      <c r="AL136" s="12" t="s">
        <v>956</v>
      </c>
      <c r="AM136" s="3" t="s">
        <v>211</v>
      </c>
      <c r="AN136" s="13">
        <v>2002</v>
      </c>
      <c r="AO136" s="8">
        <v>302</v>
      </c>
      <c r="AP136" s="14">
        <v>0</v>
      </c>
      <c r="AQ136" s="8">
        <v>-14.6</v>
      </c>
      <c r="AR136" s="8">
        <v>-14.6</v>
      </c>
      <c r="AS136" s="8">
        <v>-15.5</v>
      </c>
      <c r="AT136" s="9">
        <v>9.1</v>
      </c>
      <c r="AU136" s="10">
        <v>7.0999999999999994E-2</v>
      </c>
      <c r="AV136" s="8">
        <v>43.9</v>
      </c>
      <c r="AW136" s="14">
        <v>0</v>
      </c>
      <c r="AX136" s="8">
        <v>35.200000000000003</v>
      </c>
      <c r="AY136" s="10">
        <v>5.7000000000000002E-2</v>
      </c>
      <c r="AZ136" s="11"/>
      <c r="BA136" s="9">
        <v>4.47</v>
      </c>
      <c r="BB136" s="11"/>
      <c r="BC136" s="8">
        <v>10.1</v>
      </c>
      <c r="BD136" s="9">
        <v>9.8000000000000007</v>
      </c>
      <c r="BE136" s="9">
        <v>9.7200000000000006</v>
      </c>
      <c r="BF136" s="9">
        <v>9.75</v>
      </c>
      <c r="BG136" s="9">
        <v>8.1</v>
      </c>
      <c r="BH136" s="9">
        <v>6.77</v>
      </c>
      <c r="BI136" s="11"/>
      <c r="BJ136" s="8">
        <v>-14.6</v>
      </c>
      <c r="BK136" s="11"/>
      <c r="BL136" s="11"/>
      <c r="BM136" s="11"/>
      <c r="BN136" s="8">
        <v>-15.5</v>
      </c>
      <c r="BO136" s="11"/>
      <c r="BP136" s="11"/>
      <c r="BQ136" s="10">
        <v>-0.24199999999999999</v>
      </c>
      <c r="BR136" s="10">
        <v>-0.24199999999999999</v>
      </c>
      <c r="BS136" s="10">
        <v>-0.151</v>
      </c>
      <c r="BT136" s="10">
        <v>-0.24199999999999999</v>
      </c>
      <c r="BU136" s="10">
        <v>-0.24199999999999999</v>
      </c>
      <c r="BV136" s="11"/>
      <c r="BW136" s="11"/>
      <c r="BX136" s="11"/>
      <c r="BY136" s="10">
        <v>3.4000000000000002E-2</v>
      </c>
      <c r="BZ136" s="10">
        <v>0.185</v>
      </c>
      <c r="CA136" s="10">
        <v>0.113</v>
      </c>
      <c r="CB136" s="11"/>
      <c r="CC136" s="9">
        <v>1.81</v>
      </c>
      <c r="CD136" s="11"/>
      <c r="CE136" s="9">
        <v>3.52</v>
      </c>
      <c r="CF136" s="11"/>
      <c r="CG136" s="11"/>
      <c r="CH136" s="11"/>
      <c r="CI136" s="11"/>
      <c r="CJ136" s="11"/>
      <c r="CK136" s="11"/>
      <c r="CL136" s="11"/>
      <c r="CM136" s="11"/>
      <c r="CN136" s="10">
        <v>0.1</v>
      </c>
      <c r="CO136" s="10">
        <v>0.107</v>
      </c>
      <c r="CP136" s="10">
        <v>0.104</v>
      </c>
      <c r="CQ136" s="10">
        <v>-0.77200000000000002</v>
      </c>
      <c r="CR136" s="11"/>
      <c r="CS136" s="11"/>
      <c r="CT136" s="11"/>
      <c r="CU136" s="8">
        <v>28.6</v>
      </c>
      <c r="CV136" s="11"/>
      <c r="CW136" s="11"/>
      <c r="CX136" s="9">
        <v>-8.68</v>
      </c>
      <c r="CY136" s="11"/>
      <c r="CZ136" s="11"/>
      <c r="DA136" s="10">
        <v>0.96299999999999997</v>
      </c>
      <c r="DB136" s="11"/>
      <c r="DC136" s="11"/>
      <c r="DD136" s="11"/>
      <c r="DE136" s="8">
        <v>12</v>
      </c>
      <c r="DF136" s="8">
        <v>35.200000000000003</v>
      </c>
      <c r="DG136" s="9">
        <v>4.1900000000000004</v>
      </c>
      <c r="DH136" s="10">
        <v>0.09</v>
      </c>
      <c r="DI136" s="3" t="s">
        <v>212</v>
      </c>
      <c r="DJ136" s="11"/>
      <c r="DK136" s="8">
        <v>-14.6</v>
      </c>
      <c r="DL136" s="8">
        <v>-15.5</v>
      </c>
      <c r="DM136" s="14">
        <v>0</v>
      </c>
      <c r="DN136" s="11"/>
      <c r="DO136" s="9">
        <v>10</v>
      </c>
      <c r="DP136" s="4" t="s">
        <v>957</v>
      </c>
      <c r="DQ136" s="11"/>
      <c r="DR136" s="3" t="s">
        <v>313</v>
      </c>
      <c r="DS136" s="11"/>
      <c r="DT136" s="9">
        <v>5.0999999999999996</v>
      </c>
      <c r="DU136" s="9">
        <v>1.7</v>
      </c>
      <c r="DV136" s="11"/>
      <c r="DW136" s="14">
        <v>0</v>
      </c>
      <c r="DX136" s="11"/>
      <c r="DY136" s="9">
        <v>2.2200000000000002</v>
      </c>
      <c r="DZ136" s="11"/>
      <c r="EA136" s="11"/>
      <c r="EB136" s="8">
        <v>21.4</v>
      </c>
      <c r="EC136" s="9">
        <v>2.2400000000000002</v>
      </c>
      <c r="ED136" s="8">
        <v>71.5</v>
      </c>
      <c r="EE136" s="11"/>
      <c r="EF136" s="11"/>
      <c r="EG136" s="11"/>
      <c r="EH136" s="10">
        <v>0.28000000000000003</v>
      </c>
      <c r="EI136" s="8">
        <v>12</v>
      </c>
      <c r="EJ136" s="8">
        <v>43.8</v>
      </c>
      <c r="EK136" s="8">
        <v>25.3</v>
      </c>
      <c r="EL136" s="10">
        <v>0.85099999999999998</v>
      </c>
      <c r="EM136" s="9">
        <v>1.28</v>
      </c>
      <c r="EN136" s="10">
        <v>8.0000000000000002E-3</v>
      </c>
      <c r="EO136" s="10">
        <v>0.09</v>
      </c>
      <c r="EP136" s="9">
        <v>3.89</v>
      </c>
      <c r="EQ136" s="9">
        <v>1.5</v>
      </c>
      <c r="ER136" s="11">
        <v>1</v>
      </c>
      <c r="ES136" s="11"/>
      <c r="ET136" s="12"/>
      <c r="EU136" s="10">
        <v>-0.54300000000000004</v>
      </c>
      <c r="EV136" s="9">
        <v>-1.82</v>
      </c>
      <c r="EW136" s="9">
        <v>-2.9</v>
      </c>
      <c r="EX136" s="9">
        <v>-5.03</v>
      </c>
      <c r="EY136" s="8">
        <v>-10.9</v>
      </c>
      <c r="EZ136" s="9">
        <v>-7.28</v>
      </c>
      <c r="FA136" s="9">
        <v>-4.0199999999999996</v>
      </c>
      <c r="FB136" s="9">
        <v>-6.08</v>
      </c>
      <c r="FC136" s="9">
        <v>-5.22</v>
      </c>
      <c r="FD136" s="8">
        <v>-10.3</v>
      </c>
      <c r="FE136" s="10">
        <v>-0.54</v>
      </c>
      <c r="FF136" s="9">
        <v>-1.81</v>
      </c>
      <c r="FG136" s="9">
        <v>-2.73</v>
      </c>
      <c r="FH136" s="9">
        <v>-4.1399999999999997</v>
      </c>
      <c r="FI136" s="8">
        <v>-10.6</v>
      </c>
      <c r="FJ136" s="9">
        <v>-7.24</v>
      </c>
      <c r="FK136" s="9">
        <v>-4.01</v>
      </c>
      <c r="FL136" s="9">
        <v>-6.39</v>
      </c>
      <c r="FM136" s="9">
        <v>-4.08</v>
      </c>
      <c r="FN136" s="8">
        <v>-12.2</v>
      </c>
      <c r="FO136" s="3"/>
      <c r="FP136" s="3"/>
      <c r="FQ136" s="11"/>
      <c r="FR136" s="12"/>
    </row>
    <row r="137" spans="1:174" x14ac:dyDescent="0.15">
      <c r="A137" s="4" t="s">
        <v>958</v>
      </c>
      <c r="B137" s="4" t="s">
        <v>959</v>
      </c>
      <c r="C137" s="3" t="s">
        <v>206</v>
      </c>
      <c r="D137" s="3" t="s">
        <v>207</v>
      </c>
      <c r="E137" s="3" t="s">
        <v>208</v>
      </c>
      <c r="F137" s="8">
        <v>339</v>
      </c>
      <c r="G137" s="9">
        <v>39.409999999999997</v>
      </c>
      <c r="H137" s="11"/>
      <c r="I137" s="11"/>
      <c r="J137" s="11"/>
      <c r="K137" s="11"/>
      <c r="L137" s="11"/>
      <c r="M137" s="11"/>
      <c r="N137" s="8">
        <v>20.5</v>
      </c>
      <c r="O137" s="10">
        <v>9.7000000000000003E-2</v>
      </c>
      <c r="P137" s="11"/>
      <c r="Q137" s="11"/>
      <c r="R137" s="11"/>
      <c r="S137" s="9">
        <v>-1.23</v>
      </c>
      <c r="T137" s="11"/>
      <c r="U137" s="11"/>
      <c r="V137" s="11"/>
      <c r="W137" s="11"/>
      <c r="X137" s="11"/>
      <c r="Y137" s="11"/>
      <c r="Z137" s="11"/>
      <c r="AA137" s="11"/>
      <c r="AB137" s="11"/>
      <c r="AC137" s="11"/>
      <c r="AD137" s="11"/>
      <c r="AE137" s="11"/>
      <c r="AF137" s="11"/>
      <c r="AG137" s="11"/>
      <c r="AH137" s="9">
        <v>4.68</v>
      </c>
      <c r="AI137" s="9">
        <v>4.5</v>
      </c>
      <c r="AJ137" s="9">
        <v>2.76</v>
      </c>
      <c r="AK137" s="3" t="s">
        <v>209</v>
      </c>
      <c r="AL137" s="12" t="s">
        <v>960</v>
      </c>
      <c r="AM137" s="3" t="s">
        <v>211</v>
      </c>
      <c r="AN137" s="11"/>
      <c r="AO137" s="8">
        <v>297.10000000000002</v>
      </c>
      <c r="AP137" s="8">
        <v>10.6</v>
      </c>
      <c r="AQ137" s="9">
        <v>-8.7200000000000006</v>
      </c>
      <c r="AR137" s="9">
        <v>-9.7200000000000006</v>
      </c>
      <c r="AS137" s="9">
        <v>-9.7899999999999991</v>
      </c>
      <c r="AT137" s="8">
        <v>45.7</v>
      </c>
      <c r="AU137" s="9">
        <v>2.31</v>
      </c>
      <c r="AV137" s="8">
        <v>71</v>
      </c>
      <c r="AW137" s="9">
        <v>3.81</v>
      </c>
      <c r="AX137" s="8">
        <v>59.9</v>
      </c>
      <c r="AY137" s="10">
        <v>0.316</v>
      </c>
      <c r="AZ137" s="11"/>
      <c r="BA137" s="9">
        <v>9.1</v>
      </c>
      <c r="BB137" s="11"/>
      <c r="BC137" s="9">
        <v>4.13</v>
      </c>
      <c r="BD137" s="9">
        <v>4.1900000000000004</v>
      </c>
      <c r="BE137" s="9">
        <v>4.9800000000000004</v>
      </c>
      <c r="BF137" s="9">
        <v>5.39</v>
      </c>
      <c r="BG137" s="9">
        <v>5.49</v>
      </c>
      <c r="BH137" s="9">
        <v>1.79</v>
      </c>
      <c r="BI137" s="11"/>
      <c r="BJ137" s="9">
        <v>-9.7200000000000006</v>
      </c>
      <c r="BK137" s="10">
        <v>-8.5000000000000006E-2</v>
      </c>
      <c r="BL137" s="10">
        <v>8.0000000000000002E-3</v>
      </c>
      <c r="BM137" s="11"/>
      <c r="BN137" s="9">
        <v>-9.7899999999999991</v>
      </c>
      <c r="BO137" s="11"/>
      <c r="BP137" s="11"/>
      <c r="BQ137" s="9">
        <v>-1.04</v>
      </c>
      <c r="BR137" s="9">
        <v>-1.04</v>
      </c>
      <c r="BS137" s="10">
        <v>-0.64800000000000002</v>
      </c>
      <c r="BT137" s="9">
        <v>-1.04</v>
      </c>
      <c r="BU137" s="9">
        <v>-1.04</v>
      </c>
      <c r="BV137" s="11"/>
      <c r="BW137" s="9">
        <v>1.58</v>
      </c>
      <c r="BX137" s="10">
        <v>2.3E-2</v>
      </c>
      <c r="BY137" s="9">
        <v>5.03</v>
      </c>
      <c r="BZ137" s="9">
        <v>4.25</v>
      </c>
      <c r="CA137" s="9">
        <v>1.94</v>
      </c>
      <c r="CB137" s="9">
        <v>5.58</v>
      </c>
      <c r="CC137" s="9">
        <v>1.1299999999999999</v>
      </c>
      <c r="CD137" s="11"/>
      <c r="CE137" s="10">
        <v>0.53900000000000003</v>
      </c>
      <c r="CF137" s="11"/>
      <c r="CG137" s="11"/>
      <c r="CH137" s="11"/>
      <c r="CI137" s="11"/>
      <c r="CJ137" s="8">
        <v>-10.7</v>
      </c>
      <c r="CK137" s="9">
        <v>2.63</v>
      </c>
      <c r="CL137" s="10">
        <v>0.57399999999999995</v>
      </c>
      <c r="CM137" s="10">
        <v>0.55800000000000005</v>
      </c>
      <c r="CN137" s="10">
        <v>0.624</v>
      </c>
      <c r="CO137" s="10">
        <v>0.60799999999999998</v>
      </c>
      <c r="CP137" s="10">
        <v>0.58599999999999997</v>
      </c>
      <c r="CQ137" s="9">
        <v>1.44</v>
      </c>
      <c r="CR137" s="11"/>
      <c r="CS137" s="11"/>
      <c r="CT137" s="10">
        <v>-0.13100000000000001</v>
      </c>
      <c r="CU137" s="8">
        <v>50.7</v>
      </c>
      <c r="CV137" s="11"/>
      <c r="CW137" s="10">
        <v>0.223</v>
      </c>
      <c r="CX137" s="9">
        <v>1.25</v>
      </c>
      <c r="CY137" s="11"/>
      <c r="CZ137" s="11"/>
      <c r="DA137" s="10">
        <v>-0.67500000000000004</v>
      </c>
      <c r="DB137" s="10">
        <v>3.0000000000000001E-3</v>
      </c>
      <c r="DC137" s="9">
        <v>1.88</v>
      </c>
      <c r="DD137" s="9">
        <v>2.31</v>
      </c>
      <c r="DE137" s="8">
        <v>35</v>
      </c>
      <c r="DF137" s="8">
        <v>59.9</v>
      </c>
      <c r="DG137" s="9">
        <v>16.52</v>
      </c>
      <c r="DH137" s="10">
        <v>0.77800000000000002</v>
      </c>
      <c r="DI137" s="3" t="s">
        <v>212</v>
      </c>
      <c r="DJ137" s="8">
        <v>10.6</v>
      </c>
      <c r="DK137" s="9">
        <v>-8.7200000000000006</v>
      </c>
      <c r="DL137" s="9">
        <v>-9.7899999999999991</v>
      </c>
      <c r="DM137" s="9">
        <v>8.5</v>
      </c>
      <c r="DN137" s="8">
        <v>-22.9</v>
      </c>
      <c r="DO137" s="9">
        <v>14.29</v>
      </c>
      <c r="DP137" s="4" t="s">
        <v>961</v>
      </c>
      <c r="DQ137" s="8">
        <v>-12.4</v>
      </c>
      <c r="DR137" s="3" t="s">
        <v>258</v>
      </c>
      <c r="DS137" s="11"/>
      <c r="DT137" s="9">
        <v>18.72</v>
      </c>
      <c r="DU137" s="9">
        <v>5.28</v>
      </c>
      <c r="DV137" s="9">
        <v>3.41</v>
      </c>
      <c r="DW137" s="9">
        <v>3.59</v>
      </c>
      <c r="DX137" s="11"/>
      <c r="DY137" s="9">
        <v>3.95</v>
      </c>
      <c r="DZ137" s="9">
        <v>5.58</v>
      </c>
      <c r="EA137" s="8">
        <v>113.2</v>
      </c>
      <c r="EB137" s="8">
        <v>-94.5</v>
      </c>
      <c r="EC137" s="9">
        <v>1.61</v>
      </c>
      <c r="ED137" s="8">
        <v>49.8</v>
      </c>
      <c r="EE137" s="11"/>
      <c r="EF137" s="11"/>
      <c r="EG137" s="11"/>
      <c r="EH137" s="9">
        <v>1.89</v>
      </c>
      <c r="EI137" s="8">
        <v>35</v>
      </c>
      <c r="EJ137" s="8">
        <v>52.8</v>
      </c>
      <c r="EK137" s="8">
        <v>12.9</v>
      </c>
      <c r="EL137" s="9">
        <v>1.8</v>
      </c>
      <c r="EM137" s="9">
        <v>2.19</v>
      </c>
      <c r="EN137" s="9">
        <v>2.02</v>
      </c>
      <c r="EO137" s="10">
        <v>0.77800000000000002</v>
      </c>
      <c r="EP137" s="9">
        <v>1.23</v>
      </c>
      <c r="EQ137" s="9">
        <v>4.68</v>
      </c>
      <c r="ER137" s="11"/>
      <c r="ES137" s="8">
        <v>10.6</v>
      </c>
      <c r="ET137" s="12" t="s">
        <v>962</v>
      </c>
      <c r="EU137" s="11"/>
      <c r="EV137" s="11"/>
      <c r="EW137" s="11"/>
      <c r="EX137" s="11"/>
      <c r="EY137" s="11"/>
      <c r="EZ137" s="11"/>
      <c r="FA137" s="11"/>
      <c r="FB137" s="11"/>
      <c r="FC137" s="9">
        <v>-4.63</v>
      </c>
      <c r="FD137" s="9">
        <v>-6.7</v>
      </c>
      <c r="FE137" s="11"/>
      <c r="FF137" s="11"/>
      <c r="FG137" s="11"/>
      <c r="FH137" s="11"/>
      <c r="FI137" s="11"/>
      <c r="FJ137" s="11"/>
      <c r="FK137" s="11"/>
      <c r="FL137" s="11"/>
      <c r="FM137" s="9">
        <v>-2.59</v>
      </c>
      <c r="FN137" s="9">
        <v>-4.0599999999999996</v>
      </c>
      <c r="FO137" s="3"/>
      <c r="FP137" s="3"/>
      <c r="FQ137" s="8">
        <v>10.6</v>
      </c>
      <c r="FR137" s="12" t="s">
        <v>963</v>
      </c>
    </row>
    <row r="138" spans="1:174" x14ac:dyDescent="0.15">
      <c r="A138" s="4" t="s">
        <v>964</v>
      </c>
      <c r="B138" s="4" t="s">
        <v>965</v>
      </c>
      <c r="C138" s="3" t="s">
        <v>206</v>
      </c>
      <c r="D138" s="3" t="s">
        <v>207</v>
      </c>
      <c r="E138" s="3" t="s">
        <v>208</v>
      </c>
      <c r="F138" s="8">
        <v>329</v>
      </c>
      <c r="G138" s="9">
        <v>51.34</v>
      </c>
      <c r="H138" s="11"/>
      <c r="I138" s="11"/>
      <c r="J138" s="11"/>
      <c r="K138" s="11"/>
      <c r="L138" s="11"/>
      <c r="M138" s="11"/>
      <c r="N138" s="8">
        <v>16.399999999999999</v>
      </c>
      <c r="O138" s="10">
        <v>7.0999999999999994E-2</v>
      </c>
      <c r="P138" s="11"/>
      <c r="Q138" s="11"/>
      <c r="R138" s="11"/>
      <c r="S138" s="9">
        <v>-1.68</v>
      </c>
      <c r="T138" s="11"/>
      <c r="U138" s="11"/>
      <c r="V138" s="11"/>
      <c r="W138" s="11"/>
      <c r="X138" s="11"/>
      <c r="Y138" s="11"/>
      <c r="Z138" s="11"/>
      <c r="AA138" s="11"/>
      <c r="AB138" s="11"/>
      <c r="AC138" s="11"/>
      <c r="AD138" s="11"/>
      <c r="AE138" s="11"/>
      <c r="AF138" s="11"/>
      <c r="AG138" s="11"/>
      <c r="AH138" s="11"/>
      <c r="AI138" s="10">
        <v>0.34300000000000003</v>
      </c>
      <c r="AJ138" s="10">
        <v>9.0999999999999998E-2</v>
      </c>
      <c r="AK138" s="3" t="s">
        <v>209</v>
      </c>
      <c r="AL138" s="12" t="s">
        <v>966</v>
      </c>
      <c r="AM138" s="3" t="s">
        <v>211</v>
      </c>
      <c r="AN138" s="13">
        <v>1999</v>
      </c>
      <c r="AO138" s="8">
        <v>253.7</v>
      </c>
      <c r="AP138" s="9">
        <v>1.71</v>
      </c>
      <c r="AQ138" s="8">
        <v>-17.399999999999999</v>
      </c>
      <c r="AR138" s="8">
        <v>-17.8</v>
      </c>
      <c r="AS138" s="8">
        <v>-18.100000000000001</v>
      </c>
      <c r="AT138" s="8">
        <v>44.2</v>
      </c>
      <c r="AU138" s="10">
        <v>0.51800000000000002</v>
      </c>
      <c r="AV138" s="8">
        <v>100.9</v>
      </c>
      <c r="AW138" s="14">
        <v>0</v>
      </c>
      <c r="AX138" s="8">
        <v>98.1</v>
      </c>
      <c r="AY138" s="10">
        <v>0.28399999999999997</v>
      </c>
      <c r="AZ138" s="11"/>
      <c r="BA138" s="9">
        <v>6.81</v>
      </c>
      <c r="BB138" s="11"/>
      <c r="BC138" s="8">
        <v>12.7</v>
      </c>
      <c r="BD138" s="8">
        <v>11.5</v>
      </c>
      <c r="BE138" s="9">
        <v>8.5</v>
      </c>
      <c r="BF138" s="9">
        <v>7.03</v>
      </c>
      <c r="BG138" s="9">
        <v>5.65</v>
      </c>
      <c r="BH138" s="9">
        <v>4.04</v>
      </c>
      <c r="BI138" s="11"/>
      <c r="BJ138" s="8">
        <v>-17.8</v>
      </c>
      <c r="BK138" s="11"/>
      <c r="BL138" s="10">
        <v>0.107</v>
      </c>
      <c r="BM138" s="11"/>
      <c r="BN138" s="8">
        <v>-18.100000000000001</v>
      </c>
      <c r="BO138" s="11"/>
      <c r="BP138" s="11"/>
      <c r="BQ138" s="9">
        <v>-1.57</v>
      </c>
      <c r="BR138" s="9">
        <v>-1.57</v>
      </c>
      <c r="BS138" s="10">
        <v>-0.98399999999999999</v>
      </c>
      <c r="BT138" s="9">
        <v>-1.57</v>
      </c>
      <c r="BU138" s="9">
        <v>-1.57</v>
      </c>
      <c r="BV138" s="11"/>
      <c r="BW138" s="10">
        <v>0.97099999999999997</v>
      </c>
      <c r="BX138" s="11"/>
      <c r="BY138" s="10">
        <v>0.76600000000000001</v>
      </c>
      <c r="BZ138" s="11"/>
      <c r="CA138" s="11"/>
      <c r="CB138" s="11"/>
      <c r="CC138" s="10">
        <v>0.51700000000000002</v>
      </c>
      <c r="CD138" s="11"/>
      <c r="CE138" s="11"/>
      <c r="CF138" s="11"/>
      <c r="CG138" s="11"/>
      <c r="CH138" s="11"/>
      <c r="CI138" s="11"/>
      <c r="CJ138" s="8">
        <v>35.299999999999997</v>
      </c>
      <c r="CK138" s="11"/>
      <c r="CL138" s="11"/>
      <c r="CM138" s="11"/>
      <c r="CN138" s="11"/>
      <c r="CO138" s="11"/>
      <c r="CP138" s="10">
        <v>7.1999999999999995E-2</v>
      </c>
      <c r="CQ138" s="10">
        <v>-0.74</v>
      </c>
      <c r="CR138" s="11"/>
      <c r="CS138" s="11"/>
      <c r="CT138" s="11"/>
      <c r="CU138" s="8">
        <v>83.9</v>
      </c>
      <c r="CV138" s="10">
        <v>-1E-3</v>
      </c>
      <c r="CW138" s="11"/>
      <c r="CX138" s="8">
        <v>-33.799999999999997</v>
      </c>
      <c r="CY138" s="11"/>
      <c r="CZ138" s="11"/>
      <c r="DA138" s="10">
        <v>-0.316</v>
      </c>
      <c r="DB138" s="11"/>
      <c r="DC138" s="10">
        <v>-0.60399999999999998</v>
      </c>
      <c r="DD138" s="11"/>
      <c r="DE138" s="11"/>
      <c r="DF138" s="8">
        <v>98.1</v>
      </c>
      <c r="DG138" s="9">
        <v>20.010000000000002</v>
      </c>
      <c r="DH138" s="11"/>
      <c r="DI138" s="3" t="s">
        <v>212</v>
      </c>
      <c r="DJ138" s="9">
        <v>1.1299999999999999</v>
      </c>
      <c r="DK138" s="8">
        <v>-12.2</v>
      </c>
      <c r="DL138" s="8">
        <v>-15.9</v>
      </c>
      <c r="DM138" s="9">
        <v>1.21</v>
      </c>
      <c r="DN138" s="8">
        <v>-32.700000000000003</v>
      </c>
      <c r="DO138" s="9">
        <v>5.56</v>
      </c>
      <c r="DP138" s="4" t="s">
        <v>967</v>
      </c>
      <c r="DQ138" s="8">
        <v>15.3</v>
      </c>
      <c r="DR138" s="3" t="s">
        <v>313</v>
      </c>
      <c r="DS138" s="11"/>
      <c r="DT138" s="9">
        <v>34.369999999999997</v>
      </c>
      <c r="DU138" s="8">
        <v>11.1</v>
      </c>
      <c r="DV138" s="8">
        <v>-11</v>
      </c>
      <c r="DW138" s="14">
        <v>0</v>
      </c>
      <c r="DX138" s="11"/>
      <c r="DY138" s="9">
        <v>9</v>
      </c>
      <c r="DZ138" s="11"/>
      <c r="EA138" s="11"/>
      <c r="EB138" s="8">
        <v>30.1</v>
      </c>
      <c r="EC138" s="9">
        <v>1.1599999999999999</v>
      </c>
      <c r="ED138" s="8">
        <v>52.8</v>
      </c>
      <c r="EE138" s="11"/>
      <c r="EF138" s="11"/>
      <c r="EG138" s="11"/>
      <c r="EH138" s="10">
        <v>0.104</v>
      </c>
      <c r="EI138" s="8">
        <v>18</v>
      </c>
      <c r="EJ138" s="8">
        <v>77.400000000000006</v>
      </c>
      <c r="EK138" s="8">
        <v>29.8</v>
      </c>
      <c r="EL138" s="10">
        <v>0.83199999999999996</v>
      </c>
      <c r="EM138" s="10">
        <v>0.81200000000000006</v>
      </c>
      <c r="EN138" s="11"/>
      <c r="EO138" s="10">
        <v>0.123</v>
      </c>
      <c r="EP138" s="9">
        <v>1.02</v>
      </c>
      <c r="EQ138" s="9">
        <v>6.21</v>
      </c>
      <c r="ER138" s="11">
        <v>3</v>
      </c>
      <c r="ES138" s="9">
        <v>1.71</v>
      </c>
      <c r="ET138" s="12" t="s">
        <v>968</v>
      </c>
      <c r="EU138" s="11"/>
      <c r="EV138" s="11"/>
      <c r="EW138" s="11"/>
      <c r="EX138" s="11"/>
      <c r="EY138" s="11"/>
      <c r="EZ138" s="11"/>
      <c r="FA138" s="11"/>
      <c r="FB138" s="11"/>
      <c r="FC138" s="11"/>
      <c r="FD138" s="9">
        <v>-7.11</v>
      </c>
      <c r="FE138" s="11"/>
      <c r="FF138" s="11"/>
      <c r="FG138" s="11"/>
      <c r="FH138" s="11"/>
      <c r="FI138" s="11"/>
      <c r="FJ138" s="11"/>
      <c r="FK138" s="11"/>
      <c r="FL138" s="11"/>
      <c r="FM138" s="11"/>
      <c r="FN138" s="8">
        <v>-10.8</v>
      </c>
      <c r="FO138" s="3"/>
      <c r="FP138" s="3"/>
      <c r="FQ138" s="9">
        <v>1.71</v>
      </c>
      <c r="FR138" s="12" t="s">
        <v>969</v>
      </c>
    </row>
    <row r="139" spans="1:174" x14ac:dyDescent="0.15">
      <c r="A139" s="4" t="s">
        <v>970</v>
      </c>
      <c r="B139" s="4" t="s">
        <v>971</v>
      </c>
      <c r="C139" s="3" t="s">
        <v>206</v>
      </c>
      <c r="D139" s="3" t="s">
        <v>207</v>
      </c>
      <c r="E139" s="3" t="s">
        <v>208</v>
      </c>
      <c r="F139" s="8">
        <v>326.3</v>
      </c>
      <c r="G139" s="9">
        <v>43.72</v>
      </c>
      <c r="H139" s="10">
        <v>4.3999999999999997E-2</v>
      </c>
      <c r="I139" s="10">
        <v>1.4E-2</v>
      </c>
      <c r="J139" s="10">
        <v>6.0999999999999999E-2</v>
      </c>
      <c r="K139" s="10">
        <v>0.80500000000000005</v>
      </c>
      <c r="L139" s="10">
        <v>0.67500000000000004</v>
      </c>
      <c r="M139" s="9">
        <v>1.18</v>
      </c>
      <c r="N139" s="8">
        <v>180.3</v>
      </c>
      <c r="O139" s="9">
        <v>2.13</v>
      </c>
      <c r="P139" s="11"/>
      <c r="Q139" s="11"/>
      <c r="R139" s="11"/>
      <c r="S139" s="10">
        <v>-0.63700000000000001</v>
      </c>
      <c r="T139" s="11"/>
      <c r="U139" s="11"/>
      <c r="V139" s="11"/>
      <c r="W139" s="9">
        <v>7.34</v>
      </c>
      <c r="X139" s="11"/>
      <c r="Y139" s="11"/>
      <c r="Z139" s="11"/>
      <c r="AA139" s="8">
        <v>275.89999999999998</v>
      </c>
      <c r="AB139" s="11"/>
      <c r="AC139" s="11"/>
      <c r="AD139" s="11"/>
      <c r="AE139" s="11"/>
      <c r="AF139" s="11"/>
      <c r="AG139" s="11"/>
      <c r="AH139" s="9">
        <v>9.85</v>
      </c>
      <c r="AI139" s="9">
        <v>5.24</v>
      </c>
      <c r="AJ139" s="9">
        <v>1.84</v>
      </c>
      <c r="AK139" s="3" t="s">
        <v>209</v>
      </c>
      <c r="AL139" s="12" t="s">
        <v>972</v>
      </c>
      <c r="AM139" s="3" t="s">
        <v>211</v>
      </c>
      <c r="AN139" s="13">
        <v>1991</v>
      </c>
      <c r="AO139" s="8">
        <v>269.39999999999998</v>
      </c>
      <c r="AP139" s="8">
        <v>60.1</v>
      </c>
      <c r="AQ139" s="8">
        <v>-60.6</v>
      </c>
      <c r="AR139" s="8">
        <v>-61.7</v>
      </c>
      <c r="AS139" s="8">
        <v>-93.4</v>
      </c>
      <c r="AT139" s="8">
        <v>70.900000000000006</v>
      </c>
      <c r="AU139" s="9">
        <v>4.6500000000000004</v>
      </c>
      <c r="AV139" s="8">
        <v>92.3</v>
      </c>
      <c r="AW139" s="8">
        <v>17.399999999999999</v>
      </c>
      <c r="AX139" s="8">
        <v>38.5</v>
      </c>
      <c r="AY139" s="10">
        <v>0.33300000000000002</v>
      </c>
      <c r="AZ139" s="11"/>
      <c r="BA139" s="8">
        <v>56.2</v>
      </c>
      <c r="BB139" s="11"/>
      <c r="BC139" s="8">
        <v>64.599999999999994</v>
      </c>
      <c r="BD139" s="8">
        <v>52.7</v>
      </c>
      <c r="BE139" s="8">
        <v>43.4</v>
      </c>
      <c r="BF139" s="8">
        <v>37.4</v>
      </c>
      <c r="BG139" s="8">
        <v>33.6</v>
      </c>
      <c r="BH139" s="8">
        <v>32.700000000000003</v>
      </c>
      <c r="BI139" s="11"/>
      <c r="BJ139" s="8">
        <v>-61.7</v>
      </c>
      <c r="BK139" s="9">
        <v>-2.68</v>
      </c>
      <c r="BL139" s="11"/>
      <c r="BM139" s="11"/>
      <c r="BN139" s="8">
        <v>-94.2</v>
      </c>
      <c r="BO139" s="11"/>
      <c r="BP139" s="9">
        <v>2.63</v>
      </c>
      <c r="BQ139" s="10">
        <v>-0.64600000000000002</v>
      </c>
      <c r="BR139" s="10">
        <v>-0.64600000000000002</v>
      </c>
      <c r="BS139" s="10">
        <v>-0.28699999999999998</v>
      </c>
      <c r="BT139" s="10">
        <v>-0.64600000000000002</v>
      </c>
      <c r="BU139" s="10">
        <v>-0.64600000000000002</v>
      </c>
      <c r="BV139" s="11"/>
      <c r="BW139" s="9">
        <v>2.0099999999999998</v>
      </c>
      <c r="BX139" s="9">
        <v>4.18</v>
      </c>
      <c r="BY139" s="11"/>
      <c r="BZ139" s="8">
        <v>16.3</v>
      </c>
      <c r="CA139" s="8">
        <v>11.7</v>
      </c>
      <c r="CB139" s="11"/>
      <c r="CC139" s="9">
        <v>6.36</v>
      </c>
      <c r="CD139" s="11"/>
      <c r="CE139" s="10">
        <v>0.41</v>
      </c>
      <c r="CF139" s="9">
        <v>8.36</v>
      </c>
      <c r="CG139" s="9">
        <v>-3.28</v>
      </c>
      <c r="CH139" s="11"/>
      <c r="CI139" s="11"/>
      <c r="CJ139" s="8">
        <v>73.2</v>
      </c>
      <c r="CK139" s="9">
        <v>6.02</v>
      </c>
      <c r="CL139" s="9">
        <v>2.4700000000000002</v>
      </c>
      <c r="CM139" s="9">
        <v>2.41</v>
      </c>
      <c r="CN139" s="9">
        <v>2.35</v>
      </c>
      <c r="CO139" s="9">
        <v>2.29</v>
      </c>
      <c r="CP139" s="9">
        <v>2.6</v>
      </c>
      <c r="CQ139" s="9">
        <v>-9.7200000000000006</v>
      </c>
      <c r="CR139" s="11"/>
      <c r="CS139" s="11"/>
      <c r="CT139" s="11"/>
      <c r="CU139" s="11"/>
      <c r="CV139" s="9">
        <v>-1.53</v>
      </c>
      <c r="CW139" s="9">
        <v>4.96</v>
      </c>
      <c r="CX139" s="10">
        <v>-0.20799999999999999</v>
      </c>
      <c r="CY139" s="11"/>
      <c r="CZ139" s="11"/>
      <c r="DA139" s="9">
        <v>1.45</v>
      </c>
      <c r="DB139" s="10">
        <v>0.30499999999999999</v>
      </c>
      <c r="DC139" s="9">
        <v>-1.98</v>
      </c>
      <c r="DD139" s="8">
        <v>18.7</v>
      </c>
      <c r="DE139" s="8">
        <v>132</v>
      </c>
      <c r="DF139" s="8">
        <v>41.8</v>
      </c>
      <c r="DG139" s="9">
        <v>1.81</v>
      </c>
      <c r="DH139" s="9">
        <v>2</v>
      </c>
      <c r="DI139" s="3" t="s">
        <v>212</v>
      </c>
      <c r="DJ139" s="8">
        <v>60.1</v>
      </c>
      <c r="DK139" s="8">
        <v>-60.6</v>
      </c>
      <c r="DL139" s="8">
        <v>-93.4</v>
      </c>
      <c r="DM139" s="8">
        <v>60.4</v>
      </c>
      <c r="DN139" s="11"/>
      <c r="DO139" s="9">
        <v>15.38</v>
      </c>
      <c r="DP139" s="4" t="s">
        <v>973</v>
      </c>
      <c r="DQ139" s="8">
        <v>-23.4</v>
      </c>
      <c r="DR139" s="3" t="s">
        <v>313</v>
      </c>
      <c r="DS139" s="11"/>
      <c r="DT139" s="9">
        <v>3.6</v>
      </c>
      <c r="DU139" s="9">
        <v>1.77</v>
      </c>
      <c r="DV139" s="8">
        <v>59.2</v>
      </c>
      <c r="DW139" s="8">
        <v>13.3</v>
      </c>
      <c r="DX139" s="9">
        <v>-2.42</v>
      </c>
      <c r="DY139" s="8">
        <v>71.599999999999994</v>
      </c>
      <c r="DZ139" s="11"/>
      <c r="EA139" s="11"/>
      <c r="EB139" s="8">
        <v>45.2</v>
      </c>
      <c r="EC139" s="9">
        <v>5.15</v>
      </c>
      <c r="ED139" s="8">
        <v>84.9</v>
      </c>
      <c r="EE139" s="11"/>
      <c r="EF139" s="11"/>
      <c r="EG139" s="8">
        <v>106.5</v>
      </c>
      <c r="EH139" s="8">
        <v>11.9</v>
      </c>
      <c r="EI139" s="8">
        <v>132</v>
      </c>
      <c r="EJ139" s="8">
        <v>80.5</v>
      </c>
      <c r="EK139" s="8">
        <v>80.5</v>
      </c>
      <c r="EL139" s="9">
        <v>5.05</v>
      </c>
      <c r="EM139" s="9">
        <v>9.23</v>
      </c>
      <c r="EN139" s="9">
        <v>2.63</v>
      </c>
      <c r="EO139" s="9">
        <v>2</v>
      </c>
      <c r="EP139" s="9">
        <v>4.92</v>
      </c>
      <c r="EQ139" s="9">
        <v>3.14</v>
      </c>
      <c r="ER139" s="11">
        <v>1</v>
      </c>
      <c r="ES139" s="11"/>
      <c r="ET139" s="12"/>
      <c r="EU139" s="8">
        <v>-153.5</v>
      </c>
      <c r="EV139" s="8">
        <v>-116.2</v>
      </c>
      <c r="EW139" s="8">
        <v>-98</v>
      </c>
      <c r="EX139" s="8">
        <v>-108.4</v>
      </c>
      <c r="EY139" s="8">
        <v>-86.7</v>
      </c>
      <c r="EZ139" s="8">
        <v>-87.8</v>
      </c>
      <c r="FA139" s="8">
        <v>-78.3</v>
      </c>
      <c r="FB139" s="8">
        <v>-73.2</v>
      </c>
      <c r="FC139" s="8">
        <v>-71.400000000000006</v>
      </c>
      <c r="FD139" s="8">
        <v>-41.4</v>
      </c>
      <c r="FE139" s="8">
        <v>-252.3</v>
      </c>
      <c r="FF139" s="8">
        <v>-102.5</v>
      </c>
      <c r="FG139" s="8">
        <v>-135.80000000000001</v>
      </c>
      <c r="FH139" s="8">
        <v>-138.1</v>
      </c>
      <c r="FI139" s="8">
        <v>-180</v>
      </c>
      <c r="FJ139" s="8">
        <v>-95.4</v>
      </c>
      <c r="FK139" s="8">
        <v>-82.6</v>
      </c>
      <c r="FL139" s="8">
        <v>-62.4</v>
      </c>
      <c r="FM139" s="8">
        <v>-101.4</v>
      </c>
      <c r="FN139" s="8">
        <v>-42.7</v>
      </c>
      <c r="FO139" s="3"/>
      <c r="FP139" s="3"/>
      <c r="FQ139" s="8">
        <v>60.1</v>
      </c>
      <c r="FR139" s="12" t="s">
        <v>974</v>
      </c>
    </row>
    <row r="140" spans="1:174" x14ac:dyDescent="0.15">
      <c r="A140" s="4" t="s">
        <v>975</v>
      </c>
      <c r="B140" s="4" t="s">
        <v>976</v>
      </c>
      <c r="C140" s="3" t="s">
        <v>206</v>
      </c>
      <c r="D140" s="3" t="s">
        <v>207</v>
      </c>
      <c r="E140" s="3" t="s">
        <v>208</v>
      </c>
      <c r="F140" s="8">
        <v>321.60000000000002</v>
      </c>
      <c r="G140" s="9">
        <v>44.07</v>
      </c>
      <c r="H140" s="11"/>
      <c r="I140" s="11"/>
      <c r="J140" s="11"/>
      <c r="K140" s="11"/>
      <c r="L140" s="11"/>
      <c r="M140" s="11"/>
      <c r="N140" s="8">
        <v>20.100000000000001</v>
      </c>
      <c r="O140" s="10">
        <v>0.104</v>
      </c>
      <c r="P140" s="11"/>
      <c r="Q140" s="11"/>
      <c r="R140" s="11"/>
      <c r="S140" s="9">
        <v>-2.25</v>
      </c>
      <c r="T140" s="11"/>
      <c r="U140" s="11"/>
      <c r="V140" s="11"/>
      <c r="W140" s="11"/>
      <c r="X140" s="11"/>
      <c r="Y140" s="11"/>
      <c r="Z140" s="11"/>
      <c r="AA140" s="11"/>
      <c r="AB140" s="11"/>
      <c r="AC140" s="11"/>
      <c r="AD140" s="11"/>
      <c r="AE140" s="11"/>
      <c r="AF140" s="11"/>
      <c r="AG140" s="11"/>
      <c r="AH140" s="11"/>
      <c r="AI140" s="9">
        <v>2.89</v>
      </c>
      <c r="AJ140" s="10">
        <v>0.76900000000000002</v>
      </c>
      <c r="AK140" s="3" t="s">
        <v>209</v>
      </c>
      <c r="AL140" s="12" t="s">
        <v>977</v>
      </c>
      <c r="AM140" s="3" t="s">
        <v>211</v>
      </c>
      <c r="AN140" s="13">
        <v>2006</v>
      </c>
      <c r="AO140" s="8">
        <v>268.7</v>
      </c>
      <c r="AP140" s="10">
        <v>0.11899999999999999</v>
      </c>
      <c r="AQ140" s="8">
        <v>-30</v>
      </c>
      <c r="AR140" s="8">
        <v>-30.7</v>
      </c>
      <c r="AS140" s="8">
        <v>-31.4</v>
      </c>
      <c r="AT140" s="8">
        <v>73.8</v>
      </c>
      <c r="AU140" s="9">
        <v>2.76</v>
      </c>
      <c r="AV140" s="8">
        <v>79.099999999999994</v>
      </c>
      <c r="AW140" s="8">
        <v>21</v>
      </c>
      <c r="AX140" s="8">
        <v>53</v>
      </c>
      <c r="AY140" s="9">
        <v>2.08</v>
      </c>
      <c r="AZ140" s="11"/>
      <c r="BA140" s="8">
        <v>11</v>
      </c>
      <c r="BB140" s="11"/>
      <c r="BC140" s="8">
        <v>19.8</v>
      </c>
      <c r="BD140" s="8">
        <v>18.899999999999999</v>
      </c>
      <c r="BE140" s="8">
        <v>17.399999999999999</v>
      </c>
      <c r="BF140" s="8">
        <v>16.399999999999999</v>
      </c>
      <c r="BG140" s="8">
        <v>14.9</v>
      </c>
      <c r="BH140" s="8">
        <v>11.7</v>
      </c>
      <c r="BI140" s="11"/>
      <c r="BJ140" s="8">
        <v>-30.7</v>
      </c>
      <c r="BK140" s="10">
        <v>-0.74099999999999999</v>
      </c>
      <c r="BL140" s="10">
        <v>0.02</v>
      </c>
      <c r="BM140" s="11"/>
      <c r="BN140" s="8">
        <v>-31.4</v>
      </c>
      <c r="BO140" s="11"/>
      <c r="BP140" s="9">
        <v>4.57</v>
      </c>
      <c r="BQ140" s="9">
        <v>-4.1500000000000004</v>
      </c>
      <c r="BR140" s="9">
        <v>-4.1500000000000004</v>
      </c>
      <c r="BS140" s="9">
        <v>-2.2599999999999998</v>
      </c>
      <c r="BT140" s="9">
        <v>-4.1500000000000004</v>
      </c>
      <c r="BU140" s="9">
        <v>-4.1500000000000004</v>
      </c>
      <c r="BV140" s="11"/>
      <c r="BW140" s="10">
        <v>0.20100000000000001</v>
      </c>
      <c r="BX140" s="10">
        <v>0.115</v>
      </c>
      <c r="BY140" s="10">
        <v>0.08</v>
      </c>
      <c r="BZ140" s="9">
        <v>6.1</v>
      </c>
      <c r="CA140" s="9">
        <v>3.34</v>
      </c>
      <c r="CB140" s="11"/>
      <c r="CC140" s="10">
        <v>0.73499999999999999</v>
      </c>
      <c r="CD140" s="11"/>
      <c r="CE140" s="10">
        <v>8.6999999999999994E-2</v>
      </c>
      <c r="CF140" s="8">
        <v>20.7</v>
      </c>
      <c r="CG140" s="11"/>
      <c r="CH140" s="11"/>
      <c r="CI140" s="11"/>
      <c r="CJ140" s="8">
        <v>-55.3</v>
      </c>
      <c r="CK140" s="10">
        <v>0.53200000000000003</v>
      </c>
      <c r="CL140" s="10">
        <v>0.41399999999999998</v>
      </c>
      <c r="CM140" s="10">
        <v>0.40400000000000003</v>
      </c>
      <c r="CN140" s="10">
        <v>0.39300000000000002</v>
      </c>
      <c r="CO140" s="10">
        <v>0.68600000000000005</v>
      </c>
      <c r="CP140" s="9">
        <v>1.71</v>
      </c>
      <c r="CQ140" s="9">
        <v>-1.31</v>
      </c>
      <c r="CR140" s="11"/>
      <c r="CS140" s="11"/>
      <c r="CT140" s="11"/>
      <c r="CU140" s="8">
        <v>58.2</v>
      </c>
      <c r="CV140" s="9">
        <v>-4.04</v>
      </c>
      <c r="CW140" s="8">
        <v>19.7</v>
      </c>
      <c r="CX140" s="11"/>
      <c r="CY140" s="11"/>
      <c r="CZ140" s="11"/>
      <c r="DA140" s="10">
        <v>-0.20799999999999999</v>
      </c>
      <c r="DB140" s="10">
        <v>-0.115</v>
      </c>
      <c r="DC140" s="10">
        <v>-0.20100000000000001</v>
      </c>
      <c r="DD140" s="9">
        <v>6.75</v>
      </c>
      <c r="DE140" s="8">
        <v>110</v>
      </c>
      <c r="DF140" s="8">
        <v>53</v>
      </c>
      <c r="DG140" s="9">
        <v>15.98</v>
      </c>
      <c r="DH140" s="10">
        <v>0.95</v>
      </c>
      <c r="DI140" s="3" t="s">
        <v>212</v>
      </c>
      <c r="DJ140" s="10">
        <v>0.11899999999999999</v>
      </c>
      <c r="DK140" s="8">
        <v>-30</v>
      </c>
      <c r="DL140" s="8">
        <v>-31.4</v>
      </c>
      <c r="DM140" s="9">
        <v>3.57</v>
      </c>
      <c r="DN140" s="8">
        <v>-42.3</v>
      </c>
      <c r="DO140" s="9">
        <v>15.79</v>
      </c>
      <c r="DP140" s="4" t="s">
        <v>978</v>
      </c>
      <c r="DQ140" s="8">
        <v>1440.6</v>
      </c>
      <c r="DR140" s="3" t="s">
        <v>313</v>
      </c>
      <c r="DS140" s="11"/>
      <c r="DT140" s="9">
        <v>24.5</v>
      </c>
      <c r="DU140" s="8">
        <v>13.4</v>
      </c>
      <c r="DV140" s="8">
        <v>-19.7</v>
      </c>
      <c r="DW140" s="9">
        <v>5.0599999999999996</v>
      </c>
      <c r="DX140" s="11"/>
      <c r="DY140" s="8">
        <v>30.2</v>
      </c>
      <c r="DZ140" s="11"/>
      <c r="EA140" s="8">
        <v>114</v>
      </c>
      <c r="EB140" s="8">
        <v>-89.5</v>
      </c>
      <c r="EC140" s="9">
        <v>1.06</v>
      </c>
      <c r="ED140" s="8">
        <v>49.3</v>
      </c>
      <c r="EE140" s="11"/>
      <c r="EF140" s="9">
        <v>6.68</v>
      </c>
      <c r="EG140" s="8">
        <v>94</v>
      </c>
      <c r="EH140" s="9">
        <v>1.27</v>
      </c>
      <c r="EI140" s="8">
        <v>110</v>
      </c>
      <c r="EJ140" s="8">
        <v>75.3</v>
      </c>
      <c r="EK140" s="8">
        <v>30.4</v>
      </c>
      <c r="EL140" s="10">
        <v>0.94299999999999995</v>
      </c>
      <c r="EM140" s="9">
        <v>1.32</v>
      </c>
      <c r="EN140" s="10">
        <v>2.5000000000000001E-2</v>
      </c>
      <c r="EO140" s="10">
        <v>0.95</v>
      </c>
      <c r="EP140" s="9">
        <v>2.91</v>
      </c>
      <c r="EQ140" s="9">
        <v>5.3</v>
      </c>
      <c r="ER140" s="11"/>
      <c r="ES140" s="10">
        <v>0.11899999999999999</v>
      </c>
      <c r="ET140" s="12" t="s">
        <v>377</v>
      </c>
      <c r="EU140" s="11"/>
      <c r="EV140" s="11"/>
      <c r="EW140" s="11"/>
      <c r="EX140" s="11"/>
      <c r="EY140" s="11"/>
      <c r="EZ140" s="11"/>
      <c r="FA140" s="11"/>
      <c r="FB140" s="11"/>
      <c r="FC140" s="8">
        <v>-14.7</v>
      </c>
      <c r="FD140" s="8">
        <v>-19.7</v>
      </c>
      <c r="FE140" s="11"/>
      <c r="FF140" s="11"/>
      <c r="FG140" s="11"/>
      <c r="FH140" s="11"/>
      <c r="FI140" s="11"/>
      <c r="FJ140" s="11"/>
      <c r="FK140" s="11"/>
      <c r="FL140" s="11"/>
      <c r="FM140" s="8">
        <v>-14.5</v>
      </c>
      <c r="FN140" s="8">
        <v>-20.6</v>
      </c>
      <c r="FO140" s="3"/>
      <c r="FP140" s="3"/>
      <c r="FQ140" s="10">
        <v>0.11899999999999999</v>
      </c>
      <c r="FR140" s="12" t="s">
        <v>979</v>
      </c>
    </row>
    <row r="141" spans="1:174" x14ac:dyDescent="0.15">
      <c r="A141" s="4" t="s">
        <v>980</v>
      </c>
      <c r="B141" s="4" t="s">
        <v>981</v>
      </c>
      <c r="C141" s="3" t="s">
        <v>206</v>
      </c>
      <c r="D141" s="3" t="s">
        <v>207</v>
      </c>
      <c r="E141" s="3" t="s">
        <v>208</v>
      </c>
      <c r="F141" s="8">
        <v>314.8</v>
      </c>
      <c r="G141" s="9">
        <v>44.06</v>
      </c>
      <c r="H141" s="10">
        <v>7.0000000000000001E-3</v>
      </c>
      <c r="I141" s="10">
        <v>7.0000000000000001E-3</v>
      </c>
      <c r="J141" s="10">
        <v>2E-3</v>
      </c>
      <c r="K141" s="10">
        <v>0.46700000000000003</v>
      </c>
      <c r="L141" s="10">
        <v>0.48199999999999998</v>
      </c>
      <c r="M141" s="10">
        <v>0.35299999999999998</v>
      </c>
      <c r="N141" s="8">
        <v>43.5</v>
      </c>
      <c r="O141" s="10">
        <v>0.191</v>
      </c>
      <c r="P141" s="11"/>
      <c r="Q141" s="11"/>
      <c r="R141" s="11"/>
      <c r="S141" s="9">
        <v>-1.01</v>
      </c>
      <c r="T141" s="11"/>
      <c r="U141" s="11"/>
      <c r="V141" s="11"/>
      <c r="W141" s="11"/>
      <c r="X141" s="11"/>
      <c r="Y141" s="11"/>
      <c r="Z141" s="11"/>
      <c r="AA141" s="11"/>
      <c r="AB141" s="11"/>
      <c r="AC141" s="11"/>
      <c r="AD141" s="11"/>
      <c r="AE141" s="11"/>
      <c r="AF141" s="11"/>
      <c r="AG141" s="11"/>
      <c r="AH141" s="9">
        <v>14.32</v>
      </c>
      <c r="AI141" s="9">
        <v>5.25</v>
      </c>
      <c r="AJ141" s="9">
        <v>4.9400000000000004</v>
      </c>
      <c r="AK141" s="3" t="s">
        <v>209</v>
      </c>
      <c r="AL141" s="12" t="s">
        <v>982</v>
      </c>
      <c r="AM141" s="3" t="s">
        <v>211</v>
      </c>
      <c r="AN141" s="13">
        <v>1997</v>
      </c>
      <c r="AO141" s="8">
        <v>241.4</v>
      </c>
      <c r="AP141" s="14">
        <v>0</v>
      </c>
      <c r="AQ141" s="8">
        <v>-46.9</v>
      </c>
      <c r="AR141" s="8">
        <v>-47.4</v>
      </c>
      <c r="AS141" s="8">
        <v>-46.9</v>
      </c>
      <c r="AT141" s="8">
        <v>16.100000000000001</v>
      </c>
      <c r="AU141" s="9">
        <v>1.21</v>
      </c>
      <c r="AV141" s="8">
        <v>117</v>
      </c>
      <c r="AW141" s="14">
        <v>0</v>
      </c>
      <c r="AX141" s="8">
        <v>108.6</v>
      </c>
      <c r="AY141" s="10">
        <v>0.35199999999999998</v>
      </c>
      <c r="AZ141" s="11"/>
      <c r="BA141" s="8">
        <v>13.6</v>
      </c>
      <c r="BB141" s="11"/>
      <c r="BC141" s="8">
        <v>33.799999999999997</v>
      </c>
      <c r="BD141" s="8">
        <v>32.1</v>
      </c>
      <c r="BE141" s="8">
        <v>32.799999999999997</v>
      </c>
      <c r="BF141" s="8">
        <v>32.4</v>
      </c>
      <c r="BG141" s="8">
        <v>33.5</v>
      </c>
      <c r="BH141" s="8">
        <v>35.299999999999997</v>
      </c>
      <c r="BI141" s="11"/>
      <c r="BJ141" s="8">
        <v>-47.4</v>
      </c>
      <c r="BK141" s="10">
        <v>-2.4E-2</v>
      </c>
      <c r="BL141" s="10">
        <v>0.49399999999999999</v>
      </c>
      <c r="BM141" s="11"/>
      <c r="BN141" s="8">
        <v>-46.9</v>
      </c>
      <c r="BO141" s="11"/>
      <c r="BP141" s="11"/>
      <c r="BQ141" s="9">
        <v>-1.08</v>
      </c>
      <c r="BR141" s="9">
        <v>-1.08</v>
      </c>
      <c r="BS141" s="10">
        <v>-0.67800000000000005</v>
      </c>
      <c r="BT141" s="9">
        <v>-1.08</v>
      </c>
      <c r="BU141" s="9">
        <v>-1.08</v>
      </c>
      <c r="BV141" s="11"/>
      <c r="BW141" s="11"/>
      <c r="BX141" s="11"/>
      <c r="BY141" s="11"/>
      <c r="BZ141" s="9">
        <v>8.5299999999999994</v>
      </c>
      <c r="CA141" s="9">
        <v>7.32</v>
      </c>
      <c r="CB141" s="11"/>
      <c r="CC141" s="10">
        <v>0.748</v>
      </c>
      <c r="CD141" s="11"/>
      <c r="CE141" s="11"/>
      <c r="CF141" s="11"/>
      <c r="CG141" s="11"/>
      <c r="CH141" s="11"/>
      <c r="CI141" s="11"/>
      <c r="CJ141" s="11"/>
      <c r="CK141" s="11"/>
      <c r="CL141" s="10">
        <v>0.315</v>
      </c>
      <c r="CM141" s="10">
        <v>0.93700000000000006</v>
      </c>
      <c r="CN141" s="10">
        <v>0.91500000000000004</v>
      </c>
      <c r="CO141" s="10">
        <v>0.89400000000000002</v>
      </c>
      <c r="CP141" s="10">
        <v>0.872</v>
      </c>
      <c r="CQ141" s="9">
        <v>-1.65</v>
      </c>
      <c r="CR141" s="11"/>
      <c r="CS141" s="11"/>
      <c r="CT141" s="11"/>
      <c r="CU141" s="9">
        <v>2.12</v>
      </c>
      <c r="CV141" s="10">
        <v>-0.33</v>
      </c>
      <c r="CW141" s="11"/>
      <c r="CX141" s="8">
        <v>38.700000000000003</v>
      </c>
      <c r="CY141" s="11"/>
      <c r="CZ141" s="11"/>
      <c r="DA141" s="10">
        <v>-0.161</v>
      </c>
      <c r="DB141" s="11"/>
      <c r="DC141" s="10">
        <v>0.39300000000000002</v>
      </c>
      <c r="DD141" s="11"/>
      <c r="DE141" s="8">
        <v>58</v>
      </c>
      <c r="DF141" s="8">
        <v>108.6</v>
      </c>
      <c r="DG141" s="9">
        <v>7.23</v>
      </c>
      <c r="DH141" s="10">
        <v>0.99399999999999999</v>
      </c>
      <c r="DI141" s="3" t="s">
        <v>212</v>
      </c>
      <c r="DJ141" s="11"/>
      <c r="DK141" s="8">
        <v>-46.9</v>
      </c>
      <c r="DL141" s="8">
        <v>-46.9</v>
      </c>
      <c r="DM141" s="14">
        <v>0</v>
      </c>
      <c r="DN141" s="8">
        <v>-49.1</v>
      </c>
      <c r="DO141" s="9">
        <v>6.25</v>
      </c>
      <c r="DP141" s="4" t="s">
        <v>983</v>
      </c>
      <c r="DQ141" s="11"/>
      <c r="DR141" s="3" t="s">
        <v>673</v>
      </c>
      <c r="DS141" s="11"/>
      <c r="DT141" s="9">
        <v>9.1999999999999993</v>
      </c>
      <c r="DU141" s="9">
        <v>4.0599999999999996</v>
      </c>
      <c r="DV141" s="8">
        <v>-33.799999999999997</v>
      </c>
      <c r="DW141" s="10">
        <v>0.33</v>
      </c>
      <c r="DX141" s="11"/>
      <c r="DY141" s="8">
        <v>10.3</v>
      </c>
      <c r="DZ141" s="11"/>
      <c r="EA141" s="11"/>
      <c r="EB141" s="8">
        <v>145.30000000000001</v>
      </c>
      <c r="EC141" s="10">
        <v>0.68</v>
      </c>
      <c r="ED141" s="8">
        <v>42.7</v>
      </c>
      <c r="EE141" s="11"/>
      <c r="EF141" s="11"/>
      <c r="EG141" s="11"/>
      <c r="EH141" s="9">
        <v>4.51</v>
      </c>
      <c r="EI141" s="8">
        <v>58</v>
      </c>
      <c r="EJ141" s="8">
        <v>74.3</v>
      </c>
      <c r="EK141" s="8">
        <v>134.30000000000001</v>
      </c>
      <c r="EL141" s="10">
        <v>0.90900000000000003</v>
      </c>
      <c r="EM141" s="9">
        <v>5.65</v>
      </c>
      <c r="EN141" s="11"/>
      <c r="EO141" s="10">
        <v>0.99399999999999999</v>
      </c>
      <c r="EP141" s="9">
        <v>6.83</v>
      </c>
      <c r="EQ141" s="9">
        <v>8.2899999999999991</v>
      </c>
      <c r="ER141" s="11">
        <v>3</v>
      </c>
      <c r="ES141" s="11"/>
      <c r="ET141" s="12"/>
      <c r="EU141" s="8">
        <v>-11.2</v>
      </c>
      <c r="EV141" s="8">
        <v>-17.899999999999999</v>
      </c>
      <c r="EW141" s="8">
        <v>-19.100000000000001</v>
      </c>
      <c r="EX141" s="11"/>
      <c r="EY141" s="8">
        <v>-20.100000000000001</v>
      </c>
      <c r="EZ141" s="8">
        <v>15.7</v>
      </c>
      <c r="FA141" s="9">
        <v>-5.96</v>
      </c>
      <c r="FB141" s="9">
        <v>-4.3</v>
      </c>
      <c r="FC141" s="8">
        <v>-39.6</v>
      </c>
      <c r="FD141" s="8">
        <v>-39.1</v>
      </c>
      <c r="FE141" s="8">
        <v>-11</v>
      </c>
      <c r="FF141" s="8">
        <v>-17.3</v>
      </c>
      <c r="FG141" s="8">
        <v>-17.3</v>
      </c>
      <c r="FH141" s="11"/>
      <c r="FI141" s="8">
        <v>-18.5</v>
      </c>
      <c r="FJ141" s="8">
        <v>15.6</v>
      </c>
      <c r="FK141" s="9">
        <v>-3.1</v>
      </c>
      <c r="FL141" s="9">
        <v>-4.62</v>
      </c>
      <c r="FM141" s="8">
        <v>-39.9</v>
      </c>
      <c r="FN141" s="8">
        <v>-38.700000000000003</v>
      </c>
      <c r="FO141" s="3"/>
      <c r="FP141" s="3"/>
      <c r="FQ141" s="11"/>
      <c r="FR141" s="12"/>
    </row>
    <row r="142" spans="1:174" x14ac:dyDescent="0.15">
      <c r="A142" s="4" t="s">
        <v>984</v>
      </c>
      <c r="B142" s="4" t="s">
        <v>985</v>
      </c>
      <c r="C142" s="3" t="s">
        <v>206</v>
      </c>
      <c r="D142" s="3" t="s">
        <v>207</v>
      </c>
      <c r="E142" s="3" t="s">
        <v>208</v>
      </c>
      <c r="F142" s="8">
        <v>313.2</v>
      </c>
      <c r="G142" s="9">
        <v>43.06</v>
      </c>
      <c r="H142" s="11"/>
      <c r="I142" s="11"/>
      <c r="J142" s="11"/>
      <c r="K142" s="11"/>
      <c r="L142" s="11"/>
      <c r="M142" s="11"/>
      <c r="N142" s="8">
        <v>17.899999999999999</v>
      </c>
      <c r="O142" s="10">
        <v>0.19700000000000001</v>
      </c>
      <c r="P142" s="11"/>
      <c r="Q142" s="8">
        <v>75</v>
      </c>
      <c r="R142" s="11"/>
      <c r="S142" s="9">
        <v>-2.31</v>
      </c>
      <c r="T142" s="11"/>
      <c r="U142" s="11"/>
      <c r="V142" s="11"/>
      <c r="W142" s="11"/>
      <c r="X142" s="11"/>
      <c r="Y142" s="11"/>
      <c r="Z142" s="11"/>
      <c r="AA142" s="11"/>
      <c r="AB142" s="11"/>
      <c r="AC142" s="11"/>
      <c r="AD142" s="11"/>
      <c r="AE142" s="11"/>
      <c r="AF142" s="11"/>
      <c r="AG142" s="11"/>
      <c r="AH142" s="11"/>
      <c r="AI142" s="9">
        <v>1.64</v>
      </c>
      <c r="AJ142" s="10">
        <v>0.65800000000000003</v>
      </c>
      <c r="AK142" s="3" t="s">
        <v>209</v>
      </c>
      <c r="AL142" s="12" t="s">
        <v>986</v>
      </c>
      <c r="AM142" s="3" t="s">
        <v>211</v>
      </c>
      <c r="AN142" s="13">
        <v>2010</v>
      </c>
      <c r="AO142" s="8">
        <v>348.5</v>
      </c>
      <c r="AP142" s="11"/>
      <c r="AQ142" s="8">
        <v>-21.4</v>
      </c>
      <c r="AR142" s="8">
        <v>-21.7</v>
      </c>
      <c r="AS142" s="8">
        <v>-21.7</v>
      </c>
      <c r="AT142" s="11"/>
      <c r="AU142" s="11"/>
      <c r="AV142" s="11"/>
      <c r="AW142" s="14">
        <v>0</v>
      </c>
      <c r="AX142" s="8">
        <v>35.200000000000003</v>
      </c>
      <c r="AY142" s="11"/>
      <c r="AZ142" s="11"/>
      <c r="BA142" s="9">
        <v>5.35</v>
      </c>
      <c r="BB142" s="11"/>
      <c r="BC142" s="8">
        <v>16.399999999999999</v>
      </c>
      <c r="BD142" s="8">
        <v>14.5</v>
      </c>
      <c r="BE142" s="8">
        <v>13.3</v>
      </c>
      <c r="BF142" s="8">
        <v>11.6</v>
      </c>
      <c r="BG142" s="9">
        <v>9.9</v>
      </c>
      <c r="BH142" s="9">
        <v>6.56</v>
      </c>
      <c r="BI142" s="11"/>
      <c r="BJ142" s="8">
        <v>-21.7</v>
      </c>
      <c r="BK142" s="11"/>
      <c r="BL142" s="11"/>
      <c r="BM142" s="11"/>
      <c r="BN142" s="8">
        <v>-21.7</v>
      </c>
      <c r="BO142" s="11"/>
      <c r="BP142" s="11"/>
      <c r="BQ142" s="8">
        <v>-64.2</v>
      </c>
      <c r="BR142" s="8">
        <v>-64.2</v>
      </c>
      <c r="BS142" s="8">
        <v>-40.1</v>
      </c>
      <c r="BT142" s="8">
        <v>-64.2</v>
      </c>
      <c r="BU142" s="8">
        <v>-64.2</v>
      </c>
      <c r="BV142" s="11"/>
      <c r="BW142" s="11"/>
      <c r="BX142" s="11"/>
      <c r="BY142" s="11"/>
      <c r="BZ142" s="11"/>
      <c r="CA142" s="11"/>
      <c r="CB142" s="11"/>
      <c r="CC142" s="11"/>
      <c r="CD142" s="11"/>
      <c r="CE142" s="11"/>
      <c r="CF142" s="11"/>
      <c r="CG142" s="11"/>
      <c r="CH142" s="8">
        <v>70.2</v>
      </c>
      <c r="CI142" s="11"/>
      <c r="CJ142" s="11"/>
      <c r="CK142" s="11"/>
      <c r="CL142" s="11"/>
      <c r="CM142" s="11"/>
      <c r="CN142" s="11"/>
      <c r="CO142" s="11"/>
      <c r="CP142" s="11"/>
      <c r="CQ142" s="11"/>
      <c r="CR142" s="11"/>
      <c r="CS142" s="11"/>
      <c r="CT142" s="11"/>
      <c r="CU142" s="11"/>
      <c r="CV142" s="11"/>
      <c r="CW142" s="11"/>
      <c r="CX142" s="11"/>
      <c r="CY142" s="11"/>
      <c r="CZ142" s="11"/>
      <c r="DA142" s="11"/>
      <c r="DB142" s="11"/>
      <c r="DC142" s="11"/>
      <c r="DD142" s="11"/>
      <c r="DE142" s="8">
        <v>39</v>
      </c>
      <c r="DF142" s="8">
        <v>-35</v>
      </c>
      <c r="DG142" s="9">
        <v>17.45</v>
      </c>
      <c r="DH142" s="11"/>
      <c r="DI142" s="3" t="s">
        <v>212</v>
      </c>
      <c r="DJ142" s="11"/>
      <c r="DK142" s="8">
        <v>-21.4</v>
      </c>
      <c r="DL142" s="8">
        <v>-21.7</v>
      </c>
      <c r="DM142" s="14">
        <v>0</v>
      </c>
      <c r="DN142" s="11"/>
      <c r="DO142" s="9">
        <v>16.670000000000002</v>
      </c>
      <c r="DP142" s="4" t="s">
        <v>987</v>
      </c>
      <c r="DQ142" s="11"/>
      <c r="DR142" s="3" t="s">
        <v>245</v>
      </c>
      <c r="DS142" s="11"/>
      <c r="DT142" s="9">
        <v>33.479999999999997</v>
      </c>
      <c r="DU142" s="9">
        <v>6.51</v>
      </c>
      <c r="DV142" s="11"/>
      <c r="DW142" s="11"/>
      <c r="DX142" s="11"/>
      <c r="DY142" s="11"/>
      <c r="DZ142" s="11"/>
      <c r="EA142" s="11"/>
      <c r="EB142" s="11"/>
      <c r="EC142" s="9">
        <v>9.1</v>
      </c>
      <c r="ED142" s="8">
        <v>45.6</v>
      </c>
      <c r="EE142" s="11"/>
      <c r="EF142" s="11"/>
      <c r="EG142" s="11"/>
      <c r="EH142" s="9">
        <v>3.52</v>
      </c>
      <c r="EI142" s="8">
        <v>39</v>
      </c>
      <c r="EJ142" s="11"/>
      <c r="EK142" s="11"/>
      <c r="EL142" s="11"/>
      <c r="EM142" s="11"/>
      <c r="EN142" s="11"/>
      <c r="EO142" s="11"/>
      <c r="EP142" s="11"/>
      <c r="EQ142" s="11"/>
      <c r="ER142" s="11"/>
      <c r="ES142" s="11"/>
      <c r="ET142" s="12"/>
      <c r="EU142" s="11"/>
      <c r="EV142" s="11"/>
      <c r="EW142" s="11"/>
      <c r="EX142" s="11"/>
      <c r="EY142" s="11"/>
      <c r="EZ142" s="11"/>
      <c r="FA142" s="11"/>
      <c r="FB142" s="11"/>
      <c r="FC142" s="9">
        <v>-7.98</v>
      </c>
      <c r="FD142" s="8">
        <v>-12.4</v>
      </c>
      <c r="FE142" s="11"/>
      <c r="FF142" s="11"/>
      <c r="FG142" s="11"/>
      <c r="FH142" s="11"/>
      <c r="FI142" s="11"/>
      <c r="FJ142" s="11"/>
      <c r="FK142" s="11"/>
      <c r="FL142" s="11"/>
      <c r="FM142" s="9">
        <v>-7.98</v>
      </c>
      <c r="FN142" s="8">
        <v>-12.4</v>
      </c>
      <c r="FO142" s="3"/>
      <c r="FP142" s="3"/>
      <c r="FQ142" s="11"/>
      <c r="FR142" s="12"/>
    </row>
    <row r="143" spans="1:174" x14ac:dyDescent="0.15">
      <c r="A143" s="4" t="s">
        <v>988</v>
      </c>
      <c r="B143" s="4" t="s">
        <v>989</v>
      </c>
      <c r="C143" s="3" t="s">
        <v>206</v>
      </c>
      <c r="D143" s="3" t="s">
        <v>207</v>
      </c>
      <c r="E143" s="3" t="s">
        <v>208</v>
      </c>
      <c r="F143" s="8">
        <v>308.7</v>
      </c>
      <c r="G143" s="9">
        <v>39.659999999999997</v>
      </c>
      <c r="H143" s="11"/>
      <c r="I143" s="11"/>
      <c r="J143" s="11"/>
      <c r="K143" s="11"/>
      <c r="L143" s="11"/>
      <c r="M143" s="11"/>
      <c r="N143" s="8">
        <v>17.600000000000001</v>
      </c>
      <c r="O143" s="10">
        <v>9.1999999999999998E-2</v>
      </c>
      <c r="P143" s="11"/>
      <c r="Q143" s="11"/>
      <c r="R143" s="11"/>
      <c r="S143" s="9">
        <v>-2.4900000000000002</v>
      </c>
      <c r="T143" s="11"/>
      <c r="U143" s="11"/>
      <c r="V143" s="11"/>
      <c r="W143" s="11"/>
      <c r="X143" s="11"/>
      <c r="Y143" s="11"/>
      <c r="Z143" s="11"/>
      <c r="AA143" s="11"/>
      <c r="AB143" s="11"/>
      <c r="AC143" s="11"/>
      <c r="AD143" s="11"/>
      <c r="AE143" s="8">
        <v>204.3</v>
      </c>
      <c r="AF143" s="8">
        <v>-79.900000000000006</v>
      </c>
      <c r="AG143" s="8">
        <v>-67.5</v>
      </c>
      <c r="AH143" s="11"/>
      <c r="AI143" s="9">
        <v>4.29</v>
      </c>
      <c r="AJ143" s="9">
        <v>3.34</v>
      </c>
      <c r="AK143" s="3" t="s">
        <v>209</v>
      </c>
      <c r="AL143" s="12" t="s">
        <v>990</v>
      </c>
      <c r="AM143" s="3" t="s">
        <v>211</v>
      </c>
      <c r="AN143" s="13">
        <v>2000</v>
      </c>
      <c r="AO143" s="8">
        <v>186.4</v>
      </c>
      <c r="AP143" s="8">
        <v>55.8</v>
      </c>
      <c r="AQ143" s="8">
        <v>18.7</v>
      </c>
      <c r="AR143" s="8">
        <v>18.5</v>
      </c>
      <c r="AS143" s="8">
        <v>10.199999999999999</v>
      </c>
      <c r="AT143" s="8">
        <v>61.4</v>
      </c>
      <c r="AU143" s="9">
        <v>1.23</v>
      </c>
      <c r="AV143" s="8">
        <v>161.19999999999999</v>
      </c>
      <c r="AW143" s="14">
        <v>0</v>
      </c>
      <c r="AX143" s="8">
        <v>147.1</v>
      </c>
      <c r="AY143" s="9">
        <v>1.29</v>
      </c>
      <c r="AZ143" s="11"/>
      <c r="BA143" s="8">
        <v>15.5</v>
      </c>
      <c r="BB143" s="11"/>
      <c r="BC143" s="8">
        <v>21.9</v>
      </c>
      <c r="BD143" s="8">
        <v>15.7</v>
      </c>
      <c r="BE143" s="8">
        <v>11.7</v>
      </c>
      <c r="BF143" s="9">
        <v>8.09</v>
      </c>
      <c r="BG143" s="9">
        <v>7.41</v>
      </c>
      <c r="BH143" s="9">
        <v>7.76</v>
      </c>
      <c r="BI143" s="11"/>
      <c r="BJ143" s="8">
        <v>18.5</v>
      </c>
      <c r="BK143" s="10">
        <v>-0.91700000000000004</v>
      </c>
      <c r="BL143" s="11"/>
      <c r="BM143" s="11"/>
      <c r="BN143" s="8">
        <v>17.600000000000001</v>
      </c>
      <c r="BO143" s="9">
        <v>7.37</v>
      </c>
      <c r="BP143" s="9">
        <v>1.26</v>
      </c>
      <c r="BQ143" s="10">
        <v>0.60399999999999998</v>
      </c>
      <c r="BR143" s="10">
        <v>0.60399999999999998</v>
      </c>
      <c r="BS143" s="10">
        <v>0.74099999999999999</v>
      </c>
      <c r="BT143" s="10">
        <v>0.53</v>
      </c>
      <c r="BU143" s="10">
        <v>0.53</v>
      </c>
      <c r="BV143" s="8">
        <v>41.9</v>
      </c>
      <c r="BW143" s="10">
        <v>0.52400000000000002</v>
      </c>
      <c r="BX143" s="11"/>
      <c r="BY143" s="10">
        <v>4.0000000000000001E-3</v>
      </c>
      <c r="BZ143" s="9">
        <v>1.47</v>
      </c>
      <c r="CA143" s="10">
        <v>0.24</v>
      </c>
      <c r="CB143" s="11"/>
      <c r="CC143" s="9">
        <v>3.69</v>
      </c>
      <c r="CD143" s="11"/>
      <c r="CE143" s="10">
        <v>0.26500000000000001</v>
      </c>
      <c r="CF143" s="11"/>
      <c r="CG143" s="11"/>
      <c r="CH143" s="11"/>
      <c r="CI143" s="8">
        <v>-67.3</v>
      </c>
      <c r="CJ143" s="8">
        <v>-21.4</v>
      </c>
      <c r="CK143" s="10">
        <v>0.223</v>
      </c>
      <c r="CL143" s="10">
        <v>0.65400000000000003</v>
      </c>
      <c r="CM143" s="10">
        <v>0.63400000000000001</v>
      </c>
      <c r="CN143" s="10">
        <v>0.624</v>
      </c>
      <c r="CO143" s="10">
        <v>0.624</v>
      </c>
      <c r="CP143" s="10">
        <v>0.42799999999999999</v>
      </c>
      <c r="CQ143" s="9">
        <v>-7.55</v>
      </c>
      <c r="CR143" s="11"/>
      <c r="CS143" s="11"/>
      <c r="CT143" s="10">
        <v>-0.37</v>
      </c>
      <c r="CU143" s="8">
        <v>45.8</v>
      </c>
      <c r="CV143" s="11"/>
      <c r="CW143" s="11"/>
      <c r="CX143" s="8">
        <v>-96.1</v>
      </c>
      <c r="CY143" s="11"/>
      <c r="CZ143" s="11"/>
      <c r="DA143" s="9">
        <v>1.52</v>
      </c>
      <c r="DB143" s="11"/>
      <c r="DC143" s="10">
        <v>-0.39500000000000002</v>
      </c>
      <c r="DD143" s="11"/>
      <c r="DE143" s="8">
        <v>43</v>
      </c>
      <c r="DF143" s="8">
        <v>147.1</v>
      </c>
      <c r="DG143" s="9">
        <v>17.5</v>
      </c>
      <c r="DH143" s="10">
        <v>0.27700000000000002</v>
      </c>
      <c r="DI143" s="3" t="s">
        <v>212</v>
      </c>
      <c r="DJ143" s="8">
        <v>55.8</v>
      </c>
      <c r="DK143" s="8">
        <v>18.7</v>
      </c>
      <c r="DL143" s="8">
        <v>10.199999999999999</v>
      </c>
      <c r="DM143" s="10">
        <v>0.13300000000000001</v>
      </c>
      <c r="DN143" s="8">
        <v>-19.8</v>
      </c>
      <c r="DO143" s="9">
        <v>4.55</v>
      </c>
      <c r="DP143" s="4" t="s">
        <v>991</v>
      </c>
      <c r="DQ143" s="8">
        <v>-86.6</v>
      </c>
      <c r="DR143" s="3" t="s">
        <v>245</v>
      </c>
      <c r="DS143" s="11"/>
      <c r="DT143" s="9">
        <v>21.63</v>
      </c>
      <c r="DU143" s="8">
        <v>12</v>
      </c>
      <c r="DV143" s="8">
        <v>55.8</v>
      </c>
      <c r="DW143" s="14">
        <v>0</v>
      </c>
      <c r="DX143" s="11"/>
      <c r="DY143" s="8">
        <v>85.6</v>
      </c>
      <c r="DZ143" s="11"/>
      <c r="EA143" s="8">
        <v>25.4</v>
      </c>
      <c r="EB143" s="8">
        <v>56.6</v>
      </c>
      <c r="EC143" s="10">
        <v>0.68500000000000005</v>
      </c>
      <c r="ED143" s="8">
        <v>81.3</v>
      </c>
      <c r="EE143" s="11"/>
      <c r="EF143" s="11"/>
      <c r="EG143" s="11"/>
      <c r="EH143" s="10">
        <v>0.502</v>
      </c>
      <c r="EI143" s="8">
        <v>43</v>
      </c>
      <c r="EJ143" s="8">
        <v>123.5</v>
      </c>
      <c r="EK143" s="8">
        <v>86</v>
      </c>
      <c r="EL143" s="9">
        <v>2.1</v>
      </c>
      <c r="EM143" s="9">
        <v>2.02</v>
      </c>
      <c r="EN143" s="10">
        <v>0.10299999999999999</v>
      </c>
      <c r="EO143" s="10">
        <v>0.27700000000000002</v>
      </c>
      <c r="EP143" s="9">
        <v>4.9800000000000004</v>
      </c>
      <c r="EQ143" s="9">
        <v>6.1</v>
      </c>
      <c r="ER143" s="11"/>
      <c r="ES143" s="11"/>
      <c r="ET143" s="12"/>
      <c r="EU143" s="11"/>
      <c r="EV143" s="11"/>
      <c r="EW143" s="11"/>
      <c r="EX143" s="11"/>
      <c r="EY143" s="11"/>
      <c r="EZ143" s="11"/>
      <c r="FA143" s="11"/>
      <c r="FB143" s="9">
        <v>-8.06</v>
      </c>
      <c r="FC143" s="8">
        <v>19.899999999999999</v>
      </c>
      <c r="FD143" s="8">
        <v>57</v>
      </c>
      <c r="FE143" s="11"/>
      <c r="FF143" s="11"/>
      <c r="FG143" s="11"/>
      <c r="FH143" s="11"/>
      <c r="FI143" s="11"/>
      <c r="FJ143" s="11"/>
      <c r="FK143" s="11"/>
      <c r="FL143" s="9">
        <v>-8.24</v>
      </c>
      <c r="FM143" s="8">
        <v>17.7</v>
      </c>
      <c r="FN143" s="8">
        <v>50.9</v>
      </c>
      <c r="FO143" s="3"/>
      <c r="FP143" s="3"/>
      <c r="FQ143" s="8">
        <v>55.8</v>
      </c>
      <c r="FR143" s="12" t="s">
        <v>992</v>
      </c>
    </row>
    <row r="144" spans="1:174" x14ac:dyDescent="0.15">
      <c r="A144" s="4" t="s">
        <v>993</v>
      </c>
      <c r="B144" s="4" t="s">
        <v>994</v>
      </c>
      <c r="C144" s="3" t="s">
        <v>206</v>
      </c>
      <c r="D144" s="3" t="s">
        <v>207</v>
      </c>
      <c r="E144" s="3" t="s">
        <v>208</v>
      </c>
      <c r="F144" s="8">
        <v>298.2</v>
      </c>
      <c r="G144" s="9">
        <v>24.31</v>
      </c>
      <c r="H144" s="10">
        <v>7.8E-2</v>
      </c>
      <c r="I144" s="10">
        <v>7.5999999999999998E-2</v>
      </c>
      <c r="J144" s="10">
        <v>1E-3</v>
      </c>
      <c r="K144" s="9">
        <v>1.38</v>
      </c>
      <c r="L144" s="9">
        <v>2.12</v>
      </c>
      <c r="M144" s="10">
        <v>-0.223</v>
      </c>
      <c r="N144" s="8">
        <v>81.5</v>
      </c>
      <c r="O144" s="9">
        <v>1.23</v>
      </c>
      <c r="P144" s="11"/>
      <c r="Q144" s="11"/>
      <c r="R144" s="11"/>
      <c r="S144" s="10">
        <v>-0.35</v>
      </c>
      <c r="T144" s="11"/>
      <c r="U144" s="11"/>
      <c r="V144" s="11"/>
      <c r="W144" s="11"/>
      <c r="X144" s="11"/>
      <c r="Y144" s="11"/>
      <c r="Z144" s="11"/>
      <c r="AA144" s="11"/>
      <c r="AB144" s="11"/>
      <c r="AC144" s="11"/>
      <c r="AD144" s="11"/>
      <c r="AE144" s="11"/>
      <c r="AF144" s="11"/>
      <c r="AG144" s="11"/>
      <c r="AH144" s="11"/>
      <c r="AI144" s="9">
        <v>9.06</v>
      </c>
      <c r="AJ144" s="9">
        <v>7.32</v>
      </c>
      <c r="AK144" s="3" t="s">
        <v>209</v>
      </c>
      <c r="AL144" s="12" t="s">
        <v>995</v>
      </c>
      <c r="AM144" s="3" t="s">
        <v>211</v>
      </c>
      <c r="AN144" s="13">
        <v>2007</v>
      </c>
      <c r="AO144" s="8">
        <v>248.2</v>
      </c>
      <c r="AP144" s="10">
        <v>0.41899999999999998</v>
      </c>
      <c r="AQ144" s="8">
        <v>-28.6</v>
      </c>
      <c r="AR144" s="8">
        <v>-29</v>
      </c>
      <c r="AS144" s="8">
        <v>-28.8</v>
      </c>
      <c r="AT144" s="8">
        <v>50</v>
      </c>
      <c r="AU144" s="9">
        <v>1.44</v>
      </c>
      <c r="AV144" s="8">
        <v>52.1</v>
      </c>
      <c r="AW144" s="10">
        <v>8.0000000000000002E-3</v>
      </c>
      <c r="AX144" s="8">
        <v>48.3</v>
      </c>
      <c r="AY144" s="10">
        <v>0.98799999999999999</v>
      </c>
      <c r="AZ144" s="11"/>
      <c r="BA144" s="8">
        <v>17.7</v>
      </c>
      <c r="BB144" s="11"/>
      <c r="BC144" s="8">
        <v>11.8</v>
      </c>
      <c r="BD144" s="8">
        <v>10.9</v>
      </c>
      <c r="BE144" s="9">
        <v>9.31</v>
      </c>
      <c r="BF144" s="9">
        <v>7.97</v>
      </c>
      <c r="BG144" s="9">
        <v>6.94</v>
      </c>
      <c r="BH144" s="9">
        <v>5.68</v>
      </c>
      <c r="BI144" s="11"/>
      <c r="BJ144" s="8">
        <v>-29</v>
      </c>
      <c r="BK144" s="14">
        <v>0</v>
      </c>
      <c r="BL144" s="10">
        <v>2.9000000000000001E-2</v>
      </c>
      <c r="BM144" s="11"/>
      <c r="BN144" s="8">
        <v>-28.8</v>
      </c>
      <c r="BO144" s="11"/>
      <c r="BP144" s="11"/>
      <c r="BQ144" s="10">
        <v>-0.36499999999999999</v>
      </c>
      <c r="BR144" s="10">
        <v>-0.36499999999999999</v>
      </c>
      <c r="BS144" s="10">
        <v>-0.22700000000000001</v>
      </c>
      <c r="BT144" s="10">
        <v>-0.36499999999999999</v>
      </c>
      <c r="BU144" s="10">
        <v>-0.36499999999999999</v>
      </c>
      <c r="BV144" s="11"/>
      <c r="BW144" s="11"/>
      <c r="BX144" s="10">
        <v>6.9000000000000006E-2</v>
      </c>
      <c r="BY144" s="11"/>
      <c r="BZ144" s="11"/>
      <c r="CA144" s="11"/>
      <c r="CB144" s="11"/>
      <c r="CC144" s="10">
        <v>0.495</v>
      </c>
      <c r="CD144" s="11"/>
      <c r="CE144" s="10">
        <v>0.94399999999999995</v>
      </c>
      <c r="CF144" s="11"/>
      <c r="CG144" s="11"/>
      <c r="CH144" s="11"/>
      <c r="CI144" s="11"/>
      <c r="CJ144" s="8">
        <v>-12.5</v>
      </c>
      <c r="CK144" s="9">
        <v>2.44</v>
      </c>
      <c r="CL144" s="9">
        <v>1.03</v>
      </c>
      <c r="CM144" s="9">
        <v>1</v>
      </c>
      <c r="CN144" s="10">
        <v>0.98599999999999999</v>
      </c>
      <c r="CO144" s="10">
        <v>0.98099999999999998</v>
      </c>
      <c r="CP144" s="10">
        <v>0.76600000000000001</v>
      </c>
      <c r="CQ144" s="9">
        <v>-1.0900000000000001</v>
      </c>
      <c r="CR144" s="11"/>
      <c r="CS144" s="11"/>
      <c r="CT144" s="11"/>
      <c r="CU144" s="8">
        <v>20.6</v>
      </c>
      <c r="CV144" s="10">
        <v>-0.01</v>
      </c>
      <c r="CW144" s="11"/>
      <c r="CX144" s="14">
        <v>0</v>
      </c>
      <c r="CY144" s="11"/>
      <c r="CZ144" s="11"/>
      <c r="DA144" s="10">
        <v>0.184</v>
      </c>
      <c r="DB144" s="10">
        <v>1.2999999999999999E-2</v>
      </c>
      <c r="DC144" s="10">
        <v>7.0000000000000001E-3</v>
      </c>
      <c r="DD144" s="11"/>
      <c r="DE144" s="8">
        <v>67</v>
      </c>
      <c r="DF144" s="8">
        <v>48.3</v>
      </c>
      <c r="DG144" s="9">
        <v>3.66</v>
      </c>
      <c r="DH144" s="11"/>
      <c r="DI144" s="3" t="s">
        <v>212</v>
      </c>
      <c r="DJ144" s="10">
        <v>0.379</v>
      </c>
      <c r="DK144" s="8">
        <v>-20.3</v>
      </c>
      <c r="DL144" s="8">
        <v>-25.8</v>
      </c>
      <c r="DM144" s="9">
        <v>1.8</v>
      </c>
      <c r="DN144" s="11"/>
      <c r="DO144" s="9">
        <v>18.18</v>
      </c>
      <c r="DP144" s="4" t="s">
        <v>996</v>
      </c>
      <c r="DQ144" s="8">
        <v>166.9</v>
      </c>
      <c r="DR144" s="3" t="s">
        <v>398</v>
      </c>
      <c r="DS144" s="11"/>
      <c r="DT144" s="9">
        <v>9.25</v>
      </c>
      <c r="DU144" s="9">
        <v>3.63</v>
      </c>
      <c r="DV144" s="8">
        <v>-11.3</v>
      </c>
      <c r="DW144" s="10">
        <v>1.7999999999999999E-2</v>
      </c>
      <c r="DX144" s="11"/>
      <c r="DY144" s="8">
        <v>49.8</v>
      </c>
      <c r="DZ144" s="11"/>
      <c r="EA144" s="11"/>
      <c r="EB144" s="8">
        <v>48.7</v>
      </c>
      <c r="EC144" s="9">
        <v>6.97</v>
      </c>
      <c r="ED144" s="8">
        <v>90.7</v>
      </c>
      <c r="EE144" s="11"/>
      <c r="EF144" s="11"/>
      <c r="EG144" s="11"/>
      <c r="EH144" s="11"/>
      <c r="EI144" s="8">
        <v>50</v>
      </c>
      <c r="EJ144" s="8">
        <v>50.5</v>
      </c>
      <c r="EK144" s="8">
        <v>50.5</v>
      </c>
      <c r="EL144" s="10">
        <v>0.311</v>
      </c>
      <c r="EM144" s="9">
        <v>1.56</v>
      </c>
      <c r="EN144" s="9">
        <v>1.02</v>
      </c>
      <c r="EO144" s="10">
        <v>0.56200000000000006</v>
      </c>
      <c r="EP144" s="9">
        <v>5.94</v>
      </c>
      <c r="EQ144" s="9">
        <v>4.87</v>
      </c>
      <c r="ER144" s="11">
        <v>3</v>
      </c>
      <c r="ES144" s="10">
        <v>0.41899999999999998</v>
      </c>
      <c r="ET144" s="12" t="s">
        <v>864</v>
      </c>
      <c r="EU144" s="11"/>
      <c r="EV144" s="11"/>
      <c r="EW144" s="11"/>
      <c r="EX144" s="11"/>
      <c r="EY144" s="11"/>
      <c r="EZ144" s="10">
        <v>-0.79100000000000004</v>
      </c>
      <c r="FA144" s="9">
        <v>-1.18</v>
      </c>
      <c r="FB144" s="9">
        <v>-2.31</v>
      </c>
      <c r="FC144" s="9">
        <v>-6.12</v>
      </c>
      <c r="FD144" s="8">
        <v>-18</v>
      </c>
      <c r="FE144" s="11"/>
      <c r="FF144" s="11"/>
      <c r="FG144" s="11"/>
      <c r="FH144" s="11"/>
      <c r="FI144" s="11"/>
      <c r="FJ144" s="10">
        <v>-0.872</v>
      </c>
      <c r="FK144" s="9">
        <v>-1.34</v>
      </c>
      <c r="FL144" s="9">
        <v>-4.38</v>
      </c>
      <c r="FM144" s="8">
        <v>-43.6</v>
      </c>
      <c r="FN144" s="8">
        <v>-35.5</v>
      </c>
      <c r="FO144" s="3"/>
      <c r="FP144" s="3"/>
      <c r="FQ144" s="10">
        <v>0.41899999999999998</v>
      </c>
      <c r="FR144" s="12" t="s">
        <v>997</v>
      </c>
    </row>
    <row r="145" spans="1:174" x14ac:dyDescent="0.15">
      <c r="A145" s="4" t="s">
        <v>998</v>
      </c>
      <c r="B145" s="4" t="s">
        <v>999</v>
      </c>
      <c r="C145" s="3" t="s">
        <v>206</v>
      </c>
      <c r="D145" s="3" t="s">
        <v>207</v>
      </c>
      <c r="E145" s="3" t="s">
        <v>208</v>
      </c>
      <c r="F145" s="8">
        <v>294.10000000000002</v>
      </c>
      <c r="G145" s="9">
        <v>71.62</v>
      </c>
      <c r="H145" s="10">
        <v>7.3999999999999996E-2</v>
      </c>
      <c r="I145" s="10">
        <v>7.0999999999999994E-2</v>
      </c>
      <c r="J145" s="10">
        <v>0.123</v>
      </c>
      <c r="K145" s="9">
        <v>1.31</v>
      </c>
      <c r="L145" s="9">
        <v>1.52</v>
      </c>
      <c r="M145" s="9">
        <v>1.34</v>
      </c>
      <c r="N145" s="8">
        <v>88</v>
      </c>
      <c r="O145" s="10">
        <v>0.66600000000000004</v>
      </c>
      <c r="P145" s="11"/>
      <c r="Q145" s="11"/>
      <c r="R145" s="11"/>
      <c r="S145" s="10">
        <v>-0.74</v>
      </c>
      <c r="T145" s="11"/>
      <c r="U145" s="11"/>
      <c r="V145" s="11"/>
      <c r="W145" s="9">
        <v>5.71</v>
      </c>
      <c r="X145" s="11"/>
      <c r="Y145" s="11"/>
      <c r="Z145" s="11"/>
      <c r="AA145" s="8">
        <v>61.5</v>
      </c>
      <c r="AB145" s="11"/>
      <c r="AC145" s="11"/>
      <c r="AD145" s="11"/>
      <c r="AE145" s="8">
        <v>20.2</v>
      </c>
      <c r="AF145" s="11"/>
      <c r="AG145" s="11"/>
      <c r="AH145" s="11"/>
      <c r="AI145" s="10">
        <v>0.38700000000000001</v>
      </c>
      <c r="AJ145" s="10">
        <v>4.3999999999999997E-2</v>
      </c>
      <c r="AK145" s="3" t="s">
        <v>209</v>
      </c>
      <c r="AL145" s="12" t="s">
        <v>1000</v>
      </c>
      <c r="AM145" s="3" t="s">
        <v>211</v>
      </c>
      <c r="AN145" s="13">
        <v>1996</v>
      </c>
      <c r="AO145" s="8">
        <v>150.9</v>
      </c>
      <c r="AP145" s="9">
        <v>8.25</v>
      </c>
      <c r="AQ145" s="8">
        <v>-88.9</v>
      </c>
      <c r="AR145" s="8">
        <v>-91.2</v>
      </c>
      <c r="AS145" s="8">
        <v>-90.9</v>
      </c>
      <c r="AT145" s="8">
        <v>15.2</v>
      </c>
      <c r="AU145" s="9">
        <v>2.5099999999999998</v>
      </c>
      <c r="AV145" s="8">
        <v>154.1</v>
      </c>
      <c r="AW145" s="14">
        <v>0</v>
      </c>
      <c r="AX145" s="8">
        <v>128.19999999999999</v>
      </c>
      <c r="AY145" s="10">
        <v>0.41299999999999998</v>
      </c>
      <c r="AZ145" s="11"/>
      <c r="BA145" s="8">
        <v>22.5</v>
      </c>
      <c r="BB145" s="11"/>
      <c r="BC145" s="8">
        <v>67.7</v>
      </c>
      <c r="BD145" s="8">
        <v>71.099999999999994</v>
      </c>
      <c r="BE145" s="8">
        <v>72.599999999999994</v>
      </c>
      <c r="BF145" s="8">
        <v>71.900000000000006</v>
      </c>
      <c r="BG145" s="8">
        <v>75.3</v>
      </c>
      <c r="BH145" s="8">
        <v>77</v>
      </c>
      <c r="BI145" s="11"/>
      <c r="BJ145" s="8">
        <v>-91.2</v>
      </c>
      <c r="BK145" s="11"/>
      <c r="BL145" s="10">
        <v>0.24299999999999999</v>
      </c>
      <c r="BM145" s="11"/>
      <c r="BN145" s="8">
        <v>-90.9</v>
      </c>
      <c r="BO145" s="11"/>
      <c r="BP145" s="11"/>
      <c r="BQ145" s="9">
        <v>-1.04</v>
      </c>
      <c r="BR145" s="9">
        <v>-1.04</v>
      </c>
      <c r="BS145" s="10">
        <v>-0.64900000000000002</v>
      </c>
      <c r="BT145" s="9">
        <v>-1.04</v>
      </c>
      <c r="BU145" s="9">
        <v>-1.04</v>
      </c>
      <c r="BV145" s="11"/>
      <c r="BW145" s="9">
        <v>5.75</v>
      </c>
      <c r="BX145" s="11"/>
      <c r="BY145" s="11"/>
      <c r="BZ145" s="8">
        <v>25.6</v>
      </c>
      <c r="CA145" s="8">
        <v>23.1</v>
      </c>
      <c r="CB145" s="11"/>
      <c r="CC145" s="9">
        <v>1.61</v>
      </c>
      <c r="CD145" s="11"/>
      <c r="CE145" s="9">
        <v>5.05</v>
      </c>
      <c r="CF145" s="11"/>
      <c r="CG145" s="11"/>
      <c r="CH145" s="11"/>
      <c r="CI145" s="11"/>
      <c r="CJ145" s="8">
        <v>15.4</v>
      </c>
      <c r="CK145" s="11"/>
      <c r="CL145" s="11"/>
      <c r="CM145" s="9">
        <v>1.35</v>
      </c>
      <c r="CN145" s="8">
        <v>16.2</v>
      </c>
      <c r="CO145" s="8">
        <v>15.5</v>
      </c>
      <c r="CP145" s="8">
        <v>14.9</v>
      </c>
      <c r="CQ145" s="9">
        <v>-4.45</v>
      </c>
      <c r="CR145" s="11"/>
      <c r="CS145" s="11"/>
      <c r="CT145" s="11"/>
      <c r="CU145" s="9">
        <v>1.17</v>
      </c>
      <c r="CV145" s="11"/>
      <c r="CW145" s="11"/>
      <c r="CX145" s="8">
        <v>63.1</v>
      </c>
      <c r="CY145" s="11"/>
      <c r="CZ145" s="11"/>
      <c r="DA145" s="9">
        <v>-2.29</v>
      </c>
      <c r="DB145" s="11"/>
      <c r="DC145" s="11"/>
      <c r="DD145" s="11"/>
      <c r="DE145" s="8">
        <v>127</v>
      </c>
      <c r="DF145" s="8">
        <v>128.19999999999999</v>
      </c>
      <c r="DG145" s="9">
        <v>3.34</v>
      </c>
      <c r="DH145" s="8">
        <v>16.899999999999999</v>
      </c>
      <c r="DI145" s="3" t="s">
        <v>212</v>
      </c>
      <c r="DJ145" s="9">
        <v>8.25</v>
      </c>
      <c r="DK145" s="8">
        <v>-88.9</v>
      </c>
      <c r="DL145" s="8">
        <v>-90.9</v>
      </c>
      <c r="DM145" s="8">
        <v>19.899999999999999</v>
      </c>
      <c r="DN145" s="8">
        <v>-100</v>
      </c>
      <c r="DO145" s="9">
        <v>28.57</v>
      </c>
      <c r="DP145" s="4" t="s">
        <v>1001</v>
      </c>
      <c r="DQ145" s="8">
        <v>119.8</v>
      </c>
      <c r="DR145" s="3" t="s">
        <v>372</v>
      </c>
      <c r="DS145" s="11"/>
      <c r="DT145" s="9">
        <v>4.2</v>
      </c>
      <c r="DU145" s="9">
        <v>1.56</v>
      </c>
      <c r="DV145" s="8">
        <v>-59.4</v>
      </c>
      <c r="DW145" s="14">
        <v>0</v>
      </c>
      <c r="DX145" s="11"/>
      <c r="DY145" s="8">
        <v>20.9</v>
      </c>
      <c r="DZ145" s="11"/>
      <c r="EA145" s="11"/>
      <c r="EB145" s="8">
        <v>208.3</v>
      </c>
      <c r="EC145" s="9">
        <v>1.26</v>
      </c>
      <c r="ED145" s="8">
        <v>84.1</v>
      </c>
      <c r="EE145" s="11"/>
      <c r="EF145" s="11"/>
      <c r="EG145" s="11"/>
      <c r="EH145" s="8">
        <v>62.3</v>
      </c>
      <c r="EI145" s="8">
        <v>127</v>
      </c>
      <c r="EJ145" s="8">
        <v>150.5</v>
      </c>
      <c r="EK145" s="8">
        <v>220.1</v>
      </c>
      <c r="EL145" s="9">
        <v>3.9</v>
      </c>
      <c r="EM145" s="9">
        <v>5.18</v>
      </c>
      <c r="EN145" s="9">
        <v>1.21</v>
      </c>
      <c r="EO145" s="8">
        <v>16.899999999999999</v>
      </c>
      <c r="EP145" s="8">
        <v>17</v>
      </c>
      <c r="EQ145" s="9">
        <v>9.07</v>
      </c>
      <c r="ER145" s="11">
        <v>3</v>
      </c>
      <c r="ES145" s="9">
        <v>8.25</v>
      </c>
      <c r="ET145" s="12" t="s">
        <v>1002</v>
      </c>
      <c r="EU145" s="8">
        <v>-56.9</v>
      </c>
      <c r="EV145" s="8">
        <v>-47.9</v>
      </c>
      <c r="EW145" s="8">
        <v>-43</v>
      </c>
      <c r="EX145" s="8">
        <v>-79.5</v>
      </c>
      <c r="EY145" s="8">
        <v>-136.69999999999999</v>
      </c>
      <c r="EZ145" s="8">
        <v>-110.9</v>
      </c>
      <c r="FA145" s="8">
        <v>35.299999999999997</v>
      </c>
      <c r="FB145" s="8">
        <v>-86.4</v>
      </c>
      <c r="FC145" s="8">
        <v>-99.4</v>
      </c>
      <c r="FD145" s="8">
        <v>-87.8</v>
      </c>
      <c r="FE145" s="8">
        <v>-56.3</v>
      </c>
      <c r="FF145" s="8">
        <v>-45.3</v>
      </c>
      <c r="FG145" s="8">
        <v>-37.6</v>
      </c>
      <c r="FH145" s="8">
        <v>-74.3</v>
      </c>
      <c r="FI145" s="8">
        <v>-132.30000000000001</v>
      </c>
      <c r="FJ145" s="8">
        <v>-111.5</v>
      </c>
      <c r="FK145" s="8">
        <v>37.9</v>
      </c>
      <c r="FL145" s="8">
        <v>-86</v>
      </c>
      <c r="FM145" s="8">
        <v>-98.8</v>
      </c>
      <c r="FN145" s="8">
        <v>-89</v>
      </c>
      <c r="FO145" s="3"/>
      <c r="FP145" s="3"/>
      <c r="FQ145" s="9">
        <v>8.25</v>
      </c>
      <c r="FR145" s="12" t="s">
        <v>1003</v>
      </c>
    </row>
    <row r="146" spans="1:174" x14ac:dyDescent="0.15">
      <c r="A146" s="4" t="s">
        <v>1004</v>
      </c>
      <c r="B146" s="4" t="s">
        <v>1005</v>
      </c>
      <c r="C146" s="3" t="s">
        <v>206</v>
      </c>
      <c r="D146" s="3" t="s">
        <v>207</v>
      </c>
      <c r="E146" s="3" t="s">
        <v>208</v>
      </c>
      <c r="F146" s="8">
        <v>290.10000000000002</v>
      </c>
      <c r="G146" s="9">
        <v>40.56</v>
      </c>
      <c r="H146" s="10">
        <v>1.4999999999999999E-2</v>
      </c>
      <c r="I146" s="10">
        <v>2.4E-2</v>
      </c>
      <c r="J146" s="10">
        <v>6.0999999999999999E-2</v>
      </c>
      <c r="K146" s="10">
        <v>0.52900000000000003</v>
      </c>
      <c r="L146" s="10">
        <v>0.623</v>
      </c>
      <c r="M146" s="9">
        <v>2.75</v>
      </c>
      <c r="N146" s="8">
        <v>71.3</v>
      </c>
      <c r="O146" s="10">
        <v>0.61099999999999999</v>
      </c>
      <c r="P146" s="11"/>
      <c r="Q146" s="11"/>
      <c r="R146" s="11"/>
      <c r="S146" s="10">
        <v>-0.46700000000000003</v>
      </c>
      <c r="T146" s="11"/>
      <c r="U146" s="11"/>
      <c r="V146" s="11"/>
      <c r="W146" s="11"/>
      <c r="X146" s="11"/>
      <c r="Y146" s="11"/>
      <c r="Z146" s="11"/>
      <c r="AA146" s="11"/>
      <c r="AB146" s="11"/>
      <c r="AC146" s="11"/>
      <c r="AD146" s="11"/>
      <c r="AE146" s="8">
        <v>519.20000000000005</v>
      </c>
      <c r="AF146" s="11"/>
      <c r="AG146" s="11"/>
      <c r="AH146" s="10">
        <v>0.44900000000000001</v>
      </c>
      <c r="AI146" s="9">
        <v>3.3</v>
      </c>
      <c r="AJ146" s="10">
        <v>0.60899999999999999</v>
      </c>
      <c r="AK146" s="3" t="s">
        <v>209</v>
      </c>
      <c r="AL146" s="12" t="s">
        <v>1006</v>
      </c>
      <c r="AM146" s="3" t="s">
        <v>211</v>
      </c>
      <c r="AN146" s="13">
        <v>2001</v>
      </c>
      <c r="AO146" s="8">
        <v>231.5</v>
      </c>
      <c r="AP146" s="8">
        <v>14.7</v>
      </c>
      <c r="AQ146" s="8">
        <v>-29.9</v>
      </c>
      <c r="AR146" s="8">
        <v>-31.3</v>
      </c>
      <c r="AS146" s="8">
        <v>-21.6</v>
      </c>
      <c r="AT146" s="9">
        <v>8.39</v>
      </c>
      <c r="AU146" s="10">
        <v>0.55700000000000005</v>
      </c>
      <c r="AV146" s="8">
        <v>68.400000000000006</v>
      </c>
      <c r="AW146" s="14">
        <v>0</v>
      </c>
      <c r="AX146" s="8">
        <v>-24</v>
      </c>
      <c r="AY146" s="10">
        <v>0.224</v>
      </c>
      <c r="AZ146" s="11"/>
      <c r="BA146" s="8">
        <v>10.1</v>
      </c>
      <c r="BB146" s="11"/>
      <c r="BC146" s="8">
        <v>57.7</v>
      </c>
      <c r="BD146" s="8">
        <v>38.4</v>
      </c>
      <c r="BE146" s="8">
        <v>33.200000000000003</v>
      </c>
      <c r="BF146" s="8">
        <v>32.5</v>
      </c>
      <c r="BG146" s="8">
        <v>45.8</v>
      </c>
      <c r="BH146" s="8">
        <v>28.6</v>
      </c>
      <c r="BI146" s="11"/>
      <c r="BJ146" s="8">
        <v>-31.3</v>
      </c>
      <c r="BK146" s="11"/>
      <c r="BL146" s="10">
        <v>0.121</v>
      </c>
      <c r="BM146" s="11"/>
      <c r="BN146" s="8">
        <v>-21.8</v>
      </c>
      <c r="BO146" s="10">
        <v>-0.20200000000000001</v>
      </c>
      <c r="BP146" s="11"/>
      <c r="BQ146" s="10">
        <v>-0.35799999999999998</v>
      </c>
      <c r="BR146" s="10">
        <v>-0.35799999999999998</v>
      </c>
      <c r="BS146" s="10">
        <v>-0.22600000000000001</v>
      </c>
      <c r="BT146" s="10">
        <v>-0.48799999999999999</v>
      </c>
      <c r="BU146" s="10">
        <v>-0.48799999999999999</v>
      </c>
      <c r="BV146" s="11"/>
      <c r="BW146" s="9">
        <v>7.25</v>
      </c>
      <c r="BX146" s="11"/>
      <c r="BY146" s="11"/>
      <c r="BZ146" s="9">
        <v>2.87</v>
      </c>
      <c r="CA146" s="9">
        <v>2.31</v>
      </c>
      <c r="CB146" s="11"/>
      <c r="CC146" s="9">
        <v>2.0699999999999998</v>
      </c>
      <c r="CD146" s="11"/>
      <c r="CE146" s="11"/>
      <c r="CF146" s="11"/>
      <c r="CG146" s="11"/>
      <c r="CH146" s="11"/>
      <c r="CI146" s="11"/>
      <c r="CJ146" s="8">
        <v>17.8</v>
      </c>
      <c r="CK146" s="11"/>
      <c r="CL146" s="11"/>
      <c r="CM146" s="11"/>
      <c r="CN146" s="10">
        <v>0.23799999999999999</v>
      </c>
      <c r="CO146" s="10">
        <v>0.95299999999999996</v>
      </c>
      <c r="CP146" s="10">
        <v>0.91800000000000004</v>
      </c>
      <c r="CQ146" s="8">
        <v>-11.2</v>
      </c>
      <c r="CR146" s="11"/>
      <c r="CS146" s="11"/>
      <c r="CT146" s="11"/>
      <c r="CU146" s="9">
        <v>5.52</v>
      </c>
      <c r="CV146" s="11"/>
      <c r="CW146" s="11"/>
      <c r="CX146" s="8">
        <v>23.6</v>
      </c>
      <c r="CY146" s="11"/>
      <c r="CZ146" s="11"/>
      <c r="DA146" s="10">
        <v>0.38500000000000001</v>
      </c>
      <c r="DB146" s="11"/>
      <c r="DC146" s="8">
        <v>10.8</v>
      </c>
      <c r="DD146" s="11"/>
      <c r="DE146" s="8">
        <v>61</v>
      </c>
      <c r="DF146" s="8">
        <v>-24</v>
      </c>
      <c r="DG146" s="9">
        <v>4.07</v>
      </c>
      <c r="DH146" s="10">
        <v>0.8</v>
      </c>
      <c r="DI146" s="3" t="s">
        <v>212</v>
      </c>
      <c r="DJ146" s="8">
        <v>14.7</v>
      </c>
      <c r="DK146" s="8">
        <v>-29.9</v>
      </c>
      <c r="DL146" s="8">
        <v>-21.6</v>
      </c>
      <c r="DM146" s="8">
        <v>16.3</v>
      </c>
      <c r="DN146" s="8">
        <v>-33.299999999999997</v>
      </c>
      <c r="DO146" s="9">
        <v>10</v>
      </c>
      <c r="DP146" s="4" t="s">
        <v>1007</v>
      </c>
      <c r="DQ146" s="8">
        <v>24.1</v>
      </c>
      <c r="DR146" s="3" t="s">
        <v>258</v>
      </c>
      <c r="DS146" s="11"/>
      <c r="DT146" s="9">
        <v>5.41</v>
      </c>
      <c r="DU146" s="9">
        <v>2.58</v>
      </c>
      <c r="DV146" s="8">
        <v>14.7</v>
      </c>
      <c r="DW146" s="14">
        <v>0</v>
      </c>
      <c r="DX146" s="11"/>
      <c r="DY146" s="9">
        <v>7.28</v>
      </c>
      <c r="DZ146" s="11"/>
      <c r="EA146" s="11"/>
      <c r="EB146" s="8">
        <v>-23.5</v>
      </c>
      <c r="EC146" s="9">
        <v>2.4700000000000002</v>
      </c>
      <c r="ED146" s="8">
        <v>83.8</v>
      </c>
      <c r="EE146" s="11"/>
      <c r="EF146" s="11"/>
      <c r="EG146" s="11"/>
      <c r="EH146" s="9">
        <v>2.94</v>
      </c>
      <c r="EI146" s="8">
        <v>61</v>
      </c>
      <c r="EJ146" s="8">
        <v>66.7</v>
      </c>
      <c r="EK146" s="8">
        <v>86</v>
      </c>
      <c r="EL146" s="9">
        <v>1.69</v>
      </c>
      <c r="EM146" s="8">
        <v>10.6</v>
      </c>
      <c r="EN146" s="8">
        <v>14.7</v>
      </c>
      <c r="EO146" s="10">
        <v>0.8</v>
      </c>
      <c r="EP146" s="9">
        <v>8.17</v>
      </c>
      <c r="EQ146" s="9">
        <v>3.69</v>
      </c>
      <c r="ER146" s="11">
        <v>3</v>
      </c>
      <c r="ES146" s="8">
        <v>14.7</v>
      </c>
      <c r="ET146" s="12" t="s">
        <v>1008</v>
      </c>
      <c r="EU146" s="8">
        <v>-24</v>
      </c>
      <c r="EV146" s="8">
        <v>-46.5</v>
      </c>
      <c r="EW146" s="8">
        <v>-59.3</v>
      </c>
      <c r="EX146" s="8">
        <v>-31.2</v>
      </c>
      <c r="EY146" s="8">
        <v>-18.7</v>
      </c>
      <c r="EZ146" s="8">
        <v>-21.3</v>
      </c>
      <c r="FA146" s="8">
        <v>-23.9</v>
      </c>
      <c r="FB146" s="8">
        <v>-30</v>
      </c>
      <c r="FC146" s="8">
        <v>-20</v>
      </c>
      <c r="FD146" s="8">
        <v>-26</v>
      </c>
      <c r="FE146" s="8">
        <v>-23.6</v>
      </c>
      <c r="FF146" s="8">
        <v>-44.4</v>
      </c>
      <c r="FG146" s="8">
        <v>-55.7</v>
      </c>
      <c r="FH146" s="8">
        <v>-30.7</v>
      </c>
      <c r="FI146" s="8">
        <v>-18.3</v>
      </c>
      <c r="FJ146" s="8">
        <v>-23.6</v>
      </c>
      <c r="FK146" s="8">
        <v>-18.7</v>
      </c>
      <c r="FL146" s="8">
        <v>-25.7</v>
      </c>
      <c r="FM146" s="8">
        <v>-71.099999999999994</v>
      </c>
      <c r="FN146" s="8">
        <v>-28.4</v>
      </c>
      <c r="FO146" s="3"/>
      <c r="FP146" s="3"/>
      <c r="FQ146" s="8">
        <v>14.7</v>
      </c>
      <c r="FR146" s="12" t="s">
        <v>1009</v>
      </c>
    </row>
    <row r="147" spans="1:174" x14ac:dyDescent="0.15">
      <c r="A147" s="4" t="s">
        <v>1010</v>
      </c>
      <c r="B147" s="4" t="s">
        <v>1011</v>
      </c>
      <c r="C147" s="3" t="s">
        <v>206</v>
      </c>
      <c r="D147" s="3" t="s">
        <v>207</v>
      </c>
      <c r="E147" s="3" t="s">
        <v>208</v>
      </c>
      <c r="F147" s="8">
        <v>290.10000000000002</v>
      </c>
      <c r="G147" s="9">
        <v>34.97</v>
      </c>
      <c r="H147" s="10">
        <v>2.1999999999999999E-2</v>
      </c>
      <c r="I147" s="10">
        <v>3.0000000000000001E-3</v>
      </c>
      <c r="J147" s="10">
        <v>2.1000000000000001E-2</v>
      </c>
      <c r="K147" s="9">
        <v>1.08</v>
      </c>
      <c r="L147" s="10">
        <v>0.65800000000000003</v>
      </c>
      <c r="M147" s="9">
        <v>1.31</v>
      </c>
      <c r="N147" s="8">
        <v>15.2</v>
      </c>
      <c r="O147" s="10">
        <v>0.17599999999999999</v>
      </c>
      <c r="P147" s="11"/>
      <c r="Q147" s="8">
        <v>13.2</v>
      </c>
      <c r="R147" s="11"/>
      <c r="S147" s="9">
        <v>-2.2000000000000002</v>
      </c>
      <c r="T147" s="11"/>
      <c r="U147" s="11"/>
      <c r="V147" s="11"/>
      <c r="W147" s="11"/>
      <c r="X147" s="11"/>
      <c r="Y147" s="11"/>
      <c r="Z147" s="11"/>
      <c r="AA147" s="11"/>
      <c r="AB147" s="11"/>
      <c r="AC147" s="11"/>
      <c r="AD147" s="11"/>
      <c r="AE147" s="11"/>
      <c r="AF147" s="11"/>
      <c r="AG147" s="11"/>
      <c r="AH147" s="11"/>
      <c r="AI147" s="9">
        <v>22.25</v>
      </c>
      <c r="AJ147" s="9">
        <v>9.4499999999999993</v>
      </c>
      <c r="AK147" s="3" t="s">
        <v>209</v>
      </c>
      <c r="AL147" s="12" t="s">
        <v>1012</v>
      </c>
      <c r="AM147" s="3" t="s">
        <v>211</v>
      </c>
      <c r="AN147" s="13">
        <v>1989</v>
      </c>
      <c r="AO147" s="8">
        <v>248.2</v>
      </c>
      <c r="AP147" s="14">
        <v>0</v>
      </c>
      <c r="AQ147" s="8">
        <v>-21.1</v>
      </c>
      <c r="AR147" s="8">
        <v>-21.1</v>
      </c>
      <c r="AS147" s="8">
        <v>-21.3</v>
      </c>
      <c r="AT147" s="8">
        <v>48.6</v>
      </c>
      <c r="AU147" s="10">
        <v>0.27900000000000003</v>
      </c>
      <c r="AV147" s="8">
        <v>50.5</v>
      </c>
      <c r="AW147" s="14">
        <v>0</v>
      </c>
      <c r="AX147" s="8">
        <v>48.5</v>
      </c>
      <c r="AY147" s="10">
        <v>0.25800000000000001</v>
      </c>
      <c r="AZ147" s="11"/>
      <c r="BA147" s="8">
        <v>11.4</v>
      </c>
      <c r="BB147" s="11"/>
      <c r="BC147" s="9">
        <v>9.94</v>
      </c>
      <c r="BD147" s="9">
        <v>8.2799999999999994</v>
      </c>
      <c r="BE147" s="9">
        <v>6.6</v>
      </c>
      <c r="BF147" s="9">
        <v>5.7</v>
      </c>
      <c r="BG147" s="9">
        <v>4.3600000000000003</v>
      </c>
      <c r="BH147" s="9">
        <v>2.81</v>
      </c>
      <c r="BI147" s="11"/>
      <c r="BJ147" s="8">
        <v>-21.1</v>
      </c>
      <c r="BK147" s="11"/>
      <c r="BL147" s="11"/>
      <c r="BM147" s="11"/>
      <c r="BN147" s="8">
        <v>-21.3</v>
      </c>
      <c r="BO147" s="11"/>
      <c r="BP147" s="11"/>
      <c r="BQ147" s="9">
        <v>-2</v>
      </c>
      <c r="BR147" s="9">
        <v>-2</v>
      </c>
      <c r="BS147" s="9">
        <v>-1.23</v>
      </c>
      <c r="BT147" s="9">
        <v>-2</v>
      </c>
      <c r="BU147" s="9">
        <v>-2</v>
      </c>
      <c r="BV147" s="11"/>
      <c r="BW147" s="11"/>
      <c r="BX147" s="11"/>
      <c r="BY147" s="10">
        <v>3.6999999999999998E-2</v>
      </c>
      <c r="BZ147" s="11"/>
      <c r="CA147" s="11"/>
      <c r="CB147" s="11"/>
      <c r="CC147" s="10">
        <v>0.73</v>
      </c>
      <c r="CD147" s="11"/>
      <c r="CE147" s="11"/>
      <c r="CF147" s="11"/>
      <c r="CG147" s="11"/>
      <c r="CH147" s="9">
        <v>6.72</v>
      </c>
      <c r="CI147" s="11"/>
      <c r="CJ147" s="11"/>
      <c r="CK147" s="11"/>
      <c r="CL147" s="11"/>
      <c r="CM147" s="10">
        <v>3.5999999999999997E-2</v>
      </c>
      <c r="CN147" s="10">
        <v>0.61299999999999999</v>
      </c>
      <c r="CO147" s="10">
        <v>0.73199999999999998</v>
      </c>
      <c r="CP147" s="10">
        <v>0.627</v>
      </c>
      <c r="CQ147" s="10">
        <v>0.63600000000000001</v>
      </c>
      <c r="CR147" s="11"/>
      <c r="CS147" s="11"/>
      <c r="CT147" s="11"/>
      <c r="CU147" s="8">
        <v>53.1</v>
      </c>
      <c r="CV147" s="11"/>
      <c r="CW147" s="11"/>
      <c r="CX147" s="11"/>
      <c r="CY147" s="11"/>
      <c r="CZ147" s="11"/>
      <c r="DA147" s="10">
        <v>-0.104</v>
      </c>
      <c r="DB147" s="11"/>
      <c r="DC147" s="11"/>
      <c r="DD147" s="11"/>
      <c r="DE147" s="8">
        <v>25</v>
      </c>
      <c r="DF147" s="8">
        <v>41.7</v>
      </c>
      <c r="DG147" s="9">
        <v>19.03</v>
      </c>
      <c r="DH147" s="10">
        <v>0.17599999999999999</v>
      </c>
      <c r="DI147" s="3" t="s">
        <v>212</v>
      </c>
      <c r="DJ147" s="11"/>
      <c r="DK147" s="8">
        <v>-21.1</v>
      </c>
      <c r="DL147" s="8">
        <v>-21.3</v>
      </c>
      <c r="DM147" s="14">
        <v>0</v>
      </c>
      <c r="DN147" s="11"/>
      <c r="DO147" s="9">
        <v>12.5</v>
      </c>
      <c r="DP147" s="4" t="s">
        <v>1013</v>
      </c>
      <c r="DQ147" s="11"/>
      <c r="DR147" s="3" t="s">
        <v>251</v>
      </c>
      <c r="DS147" s="11"/>
      <c r="DT147" s="9">
        <v>24.89</v>
      </c>
      <c r="DU147" s="9">
        <v>6.17</v>
      </c>
      <c r="DV147" s="11"/>
      <c r="DW147" s="14">
        <v>0</v>
      </c>
      <c r="DX147" s="11"/>
      <c r="DY147" s="9">
        <v>8.6300000000000008</v>
      </c>
      <c r="DZ147" s="11"/>
      <c r="EA147" s="8">
        <v>10.3</v>
      </c>
      <c r="EB147" s="9">
        <v>-2.61</v>
      </c>
      <c r="EC147" s="9">
        <v>2.0299999999999998</v>
      </c>
      <c r="ED147" s="8">
        <v>49.3</v>
      </c>
      <c r="EE147" s="11"/>
      <c r="EF147" s="11"/>
      <c r="EG147" s="11"/>
      <c r="EH147" s="10">
        <v>0.51900000000000002</v>
      </c>
      <c r="EI147" s="8">
        <v>25</v>
      </c>
      <c r="EJ147" s="8">
        <v>50.3</v>
      </c>
      <c r="EK147" s="9">
        <v>8.7100000000000009</v>
      </c>
      <c r="EL147" s="10">
        <v>0.83399999999999996</v>
      </c>
      <c r="EM147" s="10">
        <v>0.26</v>
      </c>
      <c r="EN147" s="11"/>
      <c r="EO147" s="10">
        <v>0.17599999999999999</v>
      </c>
      <c r="EP147" s="10">
        <v>0.61899999999999999</v>
      </c>
      <c r="EQ147" s="9">
        <v>9.5399999999999991</v>
      </c>
      <c r="ER147" s="11">
        <v>1</v>
      </c>
      <c r="ES147" s="11"/>
      <c r="ET147" s="12"/>
      <c r="EU147" s="8">
        <v>-40.700000000000003</v>
      </c>
      <c r="EV147" s="8">
        <v>-26.5</v>
      </c>
      <c r="EW147" s="8">
        <v>-42.1</v>
      </c>
      <c r="EX147" s="8">
        <v>-55.7</v>
      </c>
      <c r="EY147" s="8">
        <v>-60.7</v>
      </c>
      <c r="EZ147" s="9">
        <v>-7.5</v>
      </c>
      <c r="FA147" s="9">
        <v>-3.47</v>
      </c>
      <c r="FB147" s="9">
        <v>-2.27</v>
      </c>
      <c r="FC147" s="8">
        <v>-10.7</v>
      </c>
      <c r="FD147" s="8">
        <v>-17.899999999999999</v>
      </c>
      <c r="FE147" s="8">
        <v>-40.5</v>
      </c>
      <c r="FF147" s="8">
        <v>-27.4</v>
      </c>
      <c r="FG147" s="8">
        <v>-39.4</v>
      </c>
      <c r="FH147" s="8">
        <v>-53.1</v>
      </c>
      <c r="FI147" s="8">
        <v>-62.9</v>
      </c>
      <c r="FJ147" s="9">
        <v>-8.6300000000000008</v>
      </c>
      <c r="FK147" s="9">
        <v>-3.76</v>
      </c>
      <c r="FL147" s="8">
        <v>-11.5</v>
      </c>
      <c r="FM147" s="9">
        <v>-7.74</v>
      </c>
      <c r="FN147" s="8">
        <v>-17.899999999999999</v>
      </c>
      <c r="FO147" s="3"/>
      <c r="FP147" s="3"/>
      <c r="FQ147" s="11"/>
      <c r="FR147" s="12"/>
    </row>
    <row r="148" spans="1:174" x14ac:dyDescent="0.15">
      <c r="A148" s="4" t="s">
        <v>1014</v>
      </c>
      <c r="B148" s="4" t="s">
        <v>1015</v>
      </c>
      <c r="C148" s="3" t="s">
        <v>206</v>
      </c>
      <c r="D148" s="3" t="s">
        <v>207</v>
      </c>
      <c r="E148" s="3" t="s">
        <v>208</v>
      </c>
      <c r="F148" s="8">
        <v>289.89999999999998</v>
      </c>
      <c r="G148" s="9">
        <v>38.630000000000003</v>
      </c>
      <c r="H148" s="10">
        <v>0.04</v>
      </c>
      <c r="I148" s="10">
        <v>4.5999999999999999E-2</v>
      </c>
      <c r="J148" s="11"/>
      <c r="K148" s="9">
        <v>1.27</v>
      </c>
      <c r="L148" s="9">
        <v>1.34</v>
      </c>
      <c r="M148" s="11"/>
      <c r="N148" s="8">
        <v>21.6</v>
      </c>
      <c r="O148" s="10">
        <v>0.17100000000000001</v>
      </c>
      <c r="P148" s="11"/>
      <c r="Q148" s="11"/>
      <c r="R148" s="11"/>
      <c r="S148" s="9">
        <v>-1.27</v>
      </c>
      <c r="T148" s="11"/>
      <c r="U148" s="11"/>
      <c r="V148" s="11"/>
      <c r="W148" s="11"/>
      <c r="X148" s="11"/>
      <c r="Y148" s="11"/>
      <c r="Z148" s="11"/>
      <c r="AA148" s="11"/>
      <c r="AB148" s="11"/>
      <c r="AC148" s="11"/>
      <c r="AD148" s="11"/>
      <c r="AE148" s="8">
        <v>-23.9</v>
      </c>
      <c r="AF148" s="11"/>
      <c r="AG148" s="11"/>
      <c r="AH148" s="9">
        <v>5.47</v>
      </c>
      <c r="AI148" s="9">
        <v>5.32</v>
      </c>
      <c r="AJ148" s="9">
        <v>3.01</v>
      </c>
      <c r="AK148" s="3" t="s">
        <v>209</v>
      </c>
      <c r="AL148" s="12" t="s">
        <v>1016</v>
      </c>
      <c r="AM148" s="3" t="s">
        <v>211</v>
      </c>
      <c r="AN148" s="13">
        <v>2006</v>
      </c>
      <c r="AO148" s="8">
        <v>217.8</v>
      </c>
      <c r="AP148" s="9">
        <v>8.58</v>
      </c>
      <c r="AQ148" s="8">
        <v>-29.5</v>
      </c>
      <c r="AR148" s="8">
        <v>-30.6</v>
      </c>
      <c r="AS148" s="8">
        <v>-31.7</v>
      </c>
      <c r="AT148" s="8">
        <v>13.4</v>
      </c>
      <c r="AU148" s="9">
        <v>2.2799999999999998</v>
      </c>
      <c r="AV148" s="8">
        <v>84.5</v>
      </c>
      <c r="AW148" s="9">
        <v>7.1</v>
      </c>
      <c r="AX148" s="8">
        <v>54.8</v>
      </c>
      <c r="AY148" s="10">
        <v>0.80400000000000005</v>
      </c>
      <c r="AZ148" s="11"/>
      <c r="BA148" s="8">
        <v>11.7</v>
      </c>
      <c r="BB148" s="11"/>
      <c r="BC148" s="8">
        <v>27.5</v>
      </c>
      <c r="BD148" s="8">
        <v>25.7</v>
      </c>
      <c r="BE148" s="8">
        <v>22.8</v>
      </c>
      <c r="BF148" s="8">
        <v>22.3</v>
      </c>
      <c r="BG148" s="8">
        <v>21.8</v>
      </c>
      <c r="BH148" s="8">
        <v>22.3</v>
      </c>
      <c r="BI148" s="11"/>
      <c r="BJ148" s="8">
        <v>-30.6</v>
      </c>
      <c r="BK148" s="9">
        <v>-1.1499999999999999</v>
      </c>
      <c r="BL148" s="10">
        <v>4.9000000000000002E-2</v>
      </c>
      <c r="BM148" s="11"/>
      <c r="BN148" s="8">
        <v>-31.7</v>
      </c>
      <c r="BO148" s="11"/>
      <c r="BP148" s="10">
        <v>5.5E-2</v>
      </c>
      <c r="BQ148" s="9">
        <v>-2</v>
      </c>
      <c r="BR148" s="9">
        <v>-2</v>
      </c>
      <c r="BS148" s="9">
        <v>-1.25</v>
      </c>
      <c r="BT148" s="9">
        <v>-2</v>
      </c>
      <c r="BU148" s="9">
        <v>-2</v>
      </c>
      <c r="BV148" s="11"/>
      <c r="BW148" s="9">
        <v>1.02</v>
      </c>
      <c r="BX148" s="11"/>
      <c r="BY148" s="11"/>
      <c r="BZ148" s="9">
        <v>8.1999999999999993</v>
      </c>
      <c r="CA148" s="9">
        <v>5.92</v>
      </c>
      <c r="CB148" s="11"/>
      <c r="CC148" s="10">
        <v>0.56000000000000005</v>
      </c>
      <c r="CD148" s="11"/>
      <c r="CE148" s="10">
        <v>0.376</v>
      </c>
      <c r="CF148" s="11"/>
      <c r="CG148" s="11"/>
      <c r="CH148" s="11"/>
      <c r="CI148" s="11"/>
      <c r="CJ148" s="8">
        <v>-66.2</v>
      </c>
      <c r="CK148" s="11"/>
      <c r="CL148" s="11"/>
      <c r="CM148" s="9">
        <v>1.21</v>
      </c>
      <c r="CN148" s="9">
        <v>1.57</v>
      </c>
      <c r="CO148" s="9">
        <v>1.52</v>
      </c>
      <c r="CP148" s="9">
        <v>1.54</v>
      </c>
      <c r="CQ148" s="9">
        <v>-2.63</v>
      </c>
      <c r="CR148" s="11"/>
      <c r="CS148" s="11"/>
      <c r="CT148" s="11"/>
      <c r="CU148" s="8">
        <v>87.6</v>
      </c>
      <c r="CV148" s="9">
        <v>-8.18</v>
      </c>
      <c r="CW148" s="11"/>
      <c r="CX148" s="8">
        <v>-43.6</v>
      </c>
      <c r="CY148" s="11"/>
      <c r="CZ148" s="11"/>
      <c r="DA148" s="10">
        <v>-3.2000000000000001E-2</v>
      </c>
      <c r="DB148" s="11"/>
      <c r="DC148" s="10">
        <v>-0.85099999999999998</v>
      </c>
      <c r="DD148" s="9">
        <v>9.67</v>
      </c>
      <c r="DE148" s="8">
        <v>55</v>
      </c>
      <c r="DF148" s="8">
        <v>54.8</v>
      </c>
      <c r="DG148" s="9">
        <v>13.43</v>
      </c>
      <c r="DH148" s="9">
        <v>2.74</v>
      </c>
      <c r="DI148" s="3" t="s">
        <v>212</v>
      </c>
      <c r="DJ148" s="9">
        <v>8.58</v>
      </c>
      <c r="DK148" s="8">
        <v>-29.5</v>
      </c>
      <c r="DL148" s="8">
        <v>-31.7</v>
      </c>
      <c r="DM148" s="8">
        <v>21.6</v>
      </c>
      <c r="DN148" s="8">
        <v>-23.7</v>
      </c>
      <c r="DO148" s="9">
        <v>7.14</v>
      </c>
      <c r="DP148" s="4" t="s">
        <v>1017</v>
      </c>
      <c r="DQ148" s="8">
        <v>74.3</v>
      </c>
      <c r="DR148" s="3" t="s">
        <v>313</v>
      </c>
      <c r="DS148" s="11"/>
      <c r="DT148" s="9">
        <v>18.29</v>
      </c>
      <c r="DU148" s="9">
        <v>7.12</v>
      </c>
      <c r="DV148" s="8">
        <v>-18.899999999999999</v>
      </c>
      <c r="DW148" s="8">
        <v>15.5</v>
      </c>
      <c r="DX148" s="11"/>
      <c r="DY148" s="9">
        <v>9.64</v>
      </c>
      <c r="DZ148" s="11"/>
      <c r="EA148" s="8">
        <v>112.7</v>
      </c>
      <c r="EB148" s="8">
        <v>-112.1</v>
      </c>
      <c r="EC148" s="9">
        <v>5.97</v>
      </c>
      <c r="ED148" s="8">
        <v>65.900000000000006</v>
      </c>
      <c r="EE148" s="11"/>
      <c r="EF148" s="11"/>
      <c r="EG148" s="8">
        <v>281.7</v>
      </c>
      <c r="EH148" s="9">
        <v>2.41</v>
      </c>
      <c r="EI148" s="8">
        <v>55</v>
      </c>
      <c r="EJ148" s="8">
        <v>81.7</v>
      </c>
      <c r="EK148" s="8">
        <v>34</v>
      </c>
      <c r="EL148" s="10">
        <v>0.97099999999999997</v>
      </c>
      <c r="EM148" s="9">
        <v>1.72</v>
      </c>
      <c r="EN148" s="9">
        <v>5.08</v>
      </c>
      <c r="EO148" s="9">
        <v>2.74</v>
      </c>
      <c r="EP148" s="9">
        <v>2.69</v>
      </c>
      <c r="EQ148" s="9">
        <v>6.04</v>
      </c>
      <c r="ER148" s="11">
        <v>3</v>
      </c>
      <c r="ES148" s="9">
        <v>8.58</v>
      </c>
      <c r="ET148" s="12" t="s">
        <v>1018</v>
      </c>
      <c r="EU148" s="11"/>
      <c r="EV148" s="11"/>
      <c r="EW148" s="11"/>
      <c r="EX148" s="11"/>
      <c r="EY148" s="11"/>
      <c r="EZ148" s="11"/>
      <c r="FA148" s="11"/>
      <c r="FB148" s="8">
        <v>-11.3</v>
      </c>
      <c r="FC148" s="8">
        <v>-18.600000000000001</v>
      </c>
      <c r="FD148" s="9">
        <v>-4.41</v>
      </c>
      <c r="FE148" s="11"/>
      <c r="FF148" s="11"/>
      <c r="FG148" s="11"/>
      <c r="FH148" s="11"/>
      <c r="FI148" s="11"/>
      <c r="FJ148" s="11"/>
      <c r="FK148" s="11"/>
      <c r="FL148" s="8">
        <v>-11.3</v>
      </c>
      <c r="FM148" s="8">
        <v>-20.399999999999999</v>
      </c>
      <c r="FN148" s="9">
        <v>-6.06</v>
      </c>
      <c r="FO148" s="3"/>
      <c r="FP148" s="3"/>
      <c r="FQ148" s="9">
        <v>8.58</v>
      </c>
      <c r="FR148" s="12" t="s">
        <v>1019</v>
      </c>
    </row>
    <row r="149" spans="1:174" x14ac:dyDescent="0.15">
      <c r="A149" s="4" t="s">
        <v>1020</v>
      </c>
      <c r="B149" s="4" t="s">
        <v>1021</v>
      </c>
      <c r="C149" s="3" t="s">
        <v>206</v>
      </c>
      <c r="D149" s="3" t="s">
        <v>207</v>
      </c>
      <c r="E149" s="3" t="s">
        <v>208</v>
      </c>
      <c r="F149" s="8">
        <v>280.3</v>
      </c>
      <c r="G149" s="9">
        <v>26.68</v>
      </c>
      <c r="H149" s="10">
        <v>7.0000000000000001E-3</v>
      </c>
      <c r="I149" s="10">
        <v>2E-3</v>
      </c>
      <c r="J149" s="11"/>
      <c r="K149" s="10">
        <v>-0.50600000000000001</v>
      </c>
      <c r="L149" s="10">
        <v>0.32700000000000001</v>
      </c>
      <c r="M149" s="11"/>
      <c r="N149" s="8">
        <v>24.1</v>
      </c>
      <c r="O149" s="10">
        <v>0.05</v>
      </c>
      <c r="P149" s="11"/>
      <c r="Q149" s="11"/>
      <c r="R149" s="11"/>
      <c r="S149" s="9">
        <v>-2.0099999999999998</v>
      </c>
      <c r="T149" s="11"/>
      <c r="U149" s="11"/>
      <c r="V149" s="11"/>
      <c r="W149" s="11"/>
      <c r="X149" s="11"/>
      <c r="Y149" s="11"/>
      <c r="Z149" s="11"/>
      <c r="AA149" s="11"/>
      <c r="AB149" s="11"/>
      <c r="AC149" s="11"/>
      <c r="AD149" s="11"/>
      <c r="AE149" s="8">
        <v>-44.7</v>
      </c>
      <c r="AF149" s="11"/>
      <c r="AG149" s="11"/>
      <c r="AH149" s="11"/>
      <c r="AI149" s="10">
        <v>0.36199999999999999</v>
      </c>
      <c r="AJ149" s="10">
        <v>0.16500000000000001</v>
      </c>
      <c r="AK149" s="3" t="s">
        <v>209</v>
      </c>
      <c r="AL149" s="12" t="s">
        <v>1022</v>
      </c>
      <c r="AM149" s="3" t="s">
        <v>211</v>
      </c>
      <c r="AN149" s="13">
        <v>2006</v>
      </c>
      <c r="AO149" s="8">
        <v>244.7</v>
      </c>
      <c r="AP149" s="10">
        <v>0.308</v>
      </c>
      <c r="AQ149" s="8">
        <v>-32.700000000000003</v>
      </c>
      <c r="AR149" s="8">
        <v>-33.200000000000003</v>
      </c>
      <c r="AS149" s="8">
        <v>-35.299999999999997</v>
      </c>
      <c r="AT149" s="8">
        <v>20.100000000000001</v>
      </c>
      <c r="AU149" s="9">
        <v>1.96</v>
      </c>
      <c r="AV149" s="8">
        <v>50.4</v>
      </c>
      <c r="AW149" s="8">
        <v>11.5</v>
      </c>
      <c r="AX149" s="8">
        <v>32.5</v>
      </c>
      <c r="AY149" s="9">
        <v>1.52</v>
      </c>
      <c r="AZ149" s="11"/>
      <c r="BA149" s="9">
        <v>9.75</v>
      </c>
      <c r="BB149" s="11"/>
      <c r="BC149" s="8">
        <v>23.7</v>
      </c>
      <c r="BD149" s="8">
        <v>19.399999999999999</v>
      </c>
      <c r="BE149" s="8">
        <v>16.600000000000001</v>
      </c>
      <c r="BF149" s="8">
        <v>16.100000000000001</v>
      </c>
      <c r="BG149" s="8">
        <v>15.7</v>
      </c>
      <c r="BH149" s="8">
        <v>15.4</v>
      </c>
      <c r="BI149" s="11"/>
      <c r="BJ149" s="8">
        <v>-33.200000000000003</v>
      </c>
      <c r="BK149" s="10">
        <v>-0.97</v>
      </c>
      <c r="BL149" s="11"/>
      <c r="BM149" s="11"/>
      <c r="BN149" s="8">
        <v>-35.299999999999997</v>
      </c>
      <c r="BO149" s="11"/>
      <c r="BP149" s="10">
        <v>0.18</v>
      </c>
      <c r="BQ149" s="9">
        <v>-2.27</v>
      </c>
      <c r="BR149" s="9">
        <v>-2.27</v>
      </c>
      <c r="BS149" s="9">
        <v>-1.4</v>
      </c>
      <c r="BT149" s="9">
        <v>-2.27</v>
      </c>
      <c r="BU149" s="9">
        <v>-2.27</v>
      </c>
      <c r="BV149" s="11"/>
      <c r="BW149" s="11"/>
      <c r="BX149" s="11"/>
      <c r="BY149" s="10">
        <v>0.85199999999999998</v>
      </c>
      <c r="BZ149" s="9">
        <v>3.75</v>
      </c>
      <c r="CA149" s="9">
        <v>1.8</v>
      </c>
      <c r="CB149" s="11"/>
      <c r="CC149" s="9">
        <v>2.69</v>
      </c>
      <c r="CD149" s="11"/>
      <c r="CE149" s="10">
        <v>0.14000000000000001</v>
      </c>
      <c r="CF149" s="8">
        <v>11.5</v>
      </c>
      <c r="CG149" s="11"/>
      <c r="CH149" s="11"/>
      <c r="CI149" s="11"/>
      <c r="CJ149" s="8">
        <v>-57.9</v>
      </c>
      <c r="CK149" s="11"/>
      <c r="CL149" s="11"/>
      <c r="CM149" s="11"/>
      <c r="CN149" s="10">
        <v>0.17</v>
      </c>
      <c r="CO149" s="9">
        <v>1.01</v>
      </c>
      <c r="CP149" s="10">
        <v>0.97599999999999998</v>
      </c>
      <c r="CQ149" s="9">
        <v>-1.91</v>
      </c>
      <c r="CR149" s="11"/>
      <c r="CS149" s="11"/>
      <c r="CT149" s="11"/>
      <c r="CU149" s="8">
        <v>62.8</v>
      </c>
      <c r="CV149" s="8">
        <v>-10.4</v>
      </c>
      <c r="CW149" s="8">
        <v>11.8</v>
      </c>
      <c r="CX149" s="8">
        <v>-27.1</v>
      </c>
      <c r="CY149" s="11"/>
      <c r="CZ149" s="11"/>
      <c r="DA149" s="10">
        <v>0.51600000000000001</v>
      </c>
      <c r="DB149" s="11"/>
      <c r="DC149" s="11"/>
      <c r="DD149" s="8">
        <v>10.9</v>
      </c>
      <c r="DE149" s="8">
        <v>57</v>
      </c>
      <c r="DF149" s="8">
        <v>32.5</v>
      </c>
      <c r="DG149" s="9">
        <v>11.62</v>
      </c>
      <c r="DH149" s="10">
        <v>0.80300000000000005</v>
      </c>
      <c r="DI149" s="3" t="s">
        <v>212</v>
      </c>
      <c r="DJ149" s="10">
        <v>0.308</v>
      </c>
      <c r="DK149" s="8">
        <v>-32.700000000000003</v>
      </c>
      <c r="DL149" s="8">
        <v>-35.299999999999997</v>
      </c>
      <c r="DM149" s="10">
        <v>0.25</v>
      </c>
      <c r="DN149" s="11"/>
      <c r="DO149" s="9">
        <v>18.75</v>
      </c>
      <c r="DP149" s="4" t="s">
        <v>1023</v>
      </c>
      <c r="DQ149" s="8">
        <v>264.10000000000002</v>
      </c>
      <c r="DR149" s="3" t="s">
        <v>372</v>
      </c>
      <c r="DS149" s="11"/>
      <c r="DT149" s="9">
        <v>23.99</v>
      </c>
      <c r="DU149" s="9">
        <v>6.15</v>
      </c>
      <c r="DV149" s="8">
        <v>-23.4</v>
      </c>
      <c r="DW149" s="9">
        <v>9.7899999999999991</v>
      </c>
      <c r="DX149" s="11"/>
      <c r="DY149" s="8">
        <v>12.2</v>
      </c>
      <c r="DZ149" s="11"/>
      <c r="EA149" s="8">
        <v>82.2</v>
      </c>
      <c r="EB149" s="8">
        <v>-80.099999999999994</v>
      </c>
      <c r="EC149" s="9">
        <v>3.02</v>
      </c>
      <c r="ED149" s="8">
        <v>63.7</v>
      </c>
      <c r="EE149" s="11"/>
      <c r="EF149" s="11"/>
      <c r="EG149" s="8">
        <v>100</v>
      </c>
      <c r="EH149" s="9">
        <v>2.95</v>
      </c>
      <c r="EI149" s="8">
        <v>57</v>
      </c>
      <c r="EJ149" s="8">
        <v>48</v>
      </c>
      <c r="EK149" s="8">
        <v>12.9</v>
      </c>
      <c r="EL149" s="9">
        <v>2.1800000000000002</v>
      </c>
      <c r="EM149" s="9">
        <v>1.36</v>
      </c>
      <c r="EN149" s="10">
        <v>9.1999999999999998E-2</v>
      </c>
      <c r="EO149" s="10">
        <v>0.80300000000000005</v>
      </c>
      <c r="EP149" s="9">
        <v>2.29</v>
      </c>
      <c r="EQ149" s="9">
        <v>7.26</v>
      </c>
      <c r="ER149" s="11"/>
      <c r="ES149" s="10">
        <v>0.308</v>
      </c>
      <c r="ET149" s="12" t="s">
        <v>928</v>
      </c>
      <c r="EU149" s="11"/>
      <c r="EV149" s="11"/>
      <c r="EW149" s="11"/>
      <c r="EX149" s="11"/>
      <c r="EY149" s="11"/>
      <c r="EZ149" s="11"/>
      <c r="FA149" s="11"/>
      <c r="FB149" s="8">
        <v>-14.7</v>
      </c>
      <c r="FC149" s="8">
        <v>-13</v>
      </c>
      <c r="FD149" s="8">
        <v>-19.899999999999999</v>
      </c>
      <c r="FE149" s="11"/>
      <c r="FF149" s="11"/>
      <c r="FG149" s="11"/>
      <c r="FH149" s="11"/>
      <c r="FI149" s="11"/>
      <c r="FJ149" s="11"/>
      <c r="FK149" s="11"/>
      <c r="FL149" s="8">
        <v>-14.7</v>
      </c>
      <c r="FM149" s="8">
        <v>-13.4</v>
      </c>
      <c r="FN149" s="8">
        <v>-20.8</v>
      </c>
      <c r="FO149" s="3"/>
      <c r="FP149" s="3"/>
      <c r="FQ149" s="10">
        <v>0.308</v>
      </c>
      <c r="FR149" s="12" t="s">
        <v>1024</v>
      </c>
    </row>
    <row r="150" spans="1:174" x14ac:dyDescent="0.15">
      <c r="A150" s="4" t="s">
        <v>1025</v>
      </c>
      <c r="B150" s="4" t="s">
        <v>1026</v>
      </c>
      <c r="C150" s="3" t="s">
        <v>206</v>
      </c>
      <c r="D150" s="3" t="s">
        <v>207</v>
      </c>
      <c r="E150" s="3" t="s">
        <v>208</v>
      </c>
      <c r="F150" s="8">
        <v>276.89999999999998</v>
      </c>
      <c r="G150" s="9">
        <v>45.67</v>
      </c>
      <c r="H150" s="10">
        <v>2.1999999999999999E-2</v>
      </c>
      <c r="I150" s="10">
        <v>5.0000000000000001E-3</v>
      </c>
      <c r="J150" s="10">
        <v>4.8000000000000001E-2</v>
      </c>
      <c r="K150" s="9">
        <v>1.01</v>
      </c>
      <c r="L150" s="10">
        <v>0.51300000000000001</v>
      </c>
      <c r="M150" s="9">
        <v>1.26</v>
      </c>
      <c r="N150" s="8">
        <v>38.700000000000003</v>
      </c>
      <c r="O150" s="10">
        <v>0.68700000000000006</v>
      </c>
      <c r="P150" s="11"/>
      <c r="Q150" s="11"/>
      <c r="R150" s="11"/>
      <c r="S150" s="10">
        <v>-0.99299999999999999</v>
      </c>
      <c r="T150" s="11"/>
      <c r="U150" s="11"/>
      <c r="V150" s="11"/>
      <c r="W150" s="8">
        <v>13.3</v>
      </c>
      <c r="X150" s="11"/>
      <c r="Y150" s="11"/>
      <c r="Z150" s="11"/>
      <c r="AA150" s="8">
        <v>-10.5</v>
      </c>
      <c r="AB150" s="11"/>
      <c r="AC150" s="11"/>
      <c r="AD150" s="11"/>
      <c r="AE150" s="8">
        <v>127.2</v>
      </c>
      <c r="AF150" s="11"/>
      <c r="AG150" s="11"/>
      <c r="AH150" s="9">
        <v>5.28</v>
      </c>
      <c r="AI150" s="10">
        <v>0.219</v>
      </c>
      <c r="AJ150" s="10">
        <v>1.9E-2</v>
      </c>
      <c r="AK150" s="3" t="s">
        <v>209</v>
      </c>
      <c r="AL150" s="12" t="s">
        <v>1027</v>
      </c>
      <c r="AM150" s="3" t="s">
        <v>211</v>
      </c>
      <c r="AN150" s="13">
        <v>1997</v>
      </c>
      <c r="AO150" s="8">
        <v>193.7</v>
      </c>
      <c r="AP150" s="8">
        <v>46.9</v>
      </c>
      <c r="AQ150" s="8">
        <v>-14.3</v>
      </c>
      <c r="AR150" s="8">
        <v>-14.8</v>
      </c>
      <c r="AS150" s="8">
        <v>-14.6</v>
      </c>
      <c r="AT150" s="8">
        <v>20.2</v>
      </c>
      <c r="AU150" s="9">
        <v>1.64</v>
      </c>
      <c r="AV150" s="8">
        <v>133</v>
      </c>
      <c r="AW150" s="14">
        <v>0</v>
      </c>
      <c r="AX150" s="8">
        <v>92.1</v>
      </c>
      <c r="AY150" s="9">
        <v>1.1000000000000001</v>
      </c>
      <c r="AZ150" s="11"/>
      <c r="BA150" s="8">
        <v>17.3</v>
      </c>
      <c r="BB150" s="11"/>
      <c r="BC150" s="8">
        <v>44.4</v>
      </c>
      <c r="BD150" s="8">
        <v>49.5</v>
      </c>
      <c r="BE150" s="8">
        <v>51.5</v>
      </c>
      <c r="BF150" s="8">
        <v>52.1</v>
      </c>
      <c r="BG150" s="8">
        <v>49.5</v>
      </c>
      <c r="BH150" s="8">
        <v>45.5</v>
      </c>
      <c r="BI150" s="11"/>
      <c r="BJ150" s="8">
        <v>-14.8</v>
      </c>
      <c r="BK150" s="11"/>
      <c r="BL150" s="10">
        <v>0.10100000000000001</v>
      </c>
      <c r="BM150" s="11"/>
      <c r="BN150" s="8">
        <v>-14.6</v>
      </c>
      <c r="BO150" s="11"/>
      <c r="BP150" s="11"/>
      <c r="BQ150" s="10">
        <v>-0.41</v>
      </c>
      <c r="BR150" s="10">
        <v>-0.41</v>
      </c>
      <c r="BS150" s="10">
        <v>-0.25600000000000001</v>
      </c>
      <c r="BT150" s="10">
        <v>-0.41</v>
      </c>
      <c r="BU150" s="10">
        <v>-0.41</v>
      </c>
      <c r="BV150" s="11"/>
      <c r="BW150" s="8">
        <v>46.6</v>
      </c>
      <c r="BX150" s="11"/>
      <c r="BY150" s="11"/>
      <c r="BZ150" s="8">
        <v>22</v>
      </c>
      <c r="CA150" s="8">
        <v>20.3</v>
      </c>
      <c r="CB150" s="11"/>
      <c r="CC150" s="9">
        <v>1.36</v>
      </c>
      <c r="CD150" s="11"/>
      <c r="CE150" s="10">
        <v>5.1999999999999998E-2</v>
      </c>
      <c r="CF150" s="11"/>
      <c r="CG150" s="11"/>
      <c r="CH150" s="11"/>
      <c r="CI150" s="11"/>
      <c r="CJ150" s="8">
        <v>53.2</v>
      </c>
      <c r="CK150" s="11"/>
      <c r="CL150" s="11"/>
      <c r="CM150" s="9">
        <v>1.86</v>
      </c>
      <c r="CN150" s="9">
        <v>3.63</v>
      </c>
      <c r="CO150" s="9">
        <v>3.5</v>
      </c>
      <c r="CP150" s="9">
        <v>3.39</v>
      </c>
      <c r="CQ150" s="8">
        <v>49.1</v>
      </c>
      <c r="CR150" s="11"/>
      <c r="CS150" s="11"/>
      <c r="CT150" s="11"/>
      <c r="CU150" s="8">
        <v>49</v>
      </c>
      <c r="CV150" s="11"/>
      <c r="CW150" s="11"/>
      <c r="CX150" s="9">
        <v>-2.95</v>
      </c>
      <c r="CY150" s="11"/>
      <c r="CZ150" s="11"/>
      <c r="DA150" s="9">
        <v>-2.1800000000000002</v>
      </c>
      <c r="DB150" s="11"/>
      <c r="DC150" s="8">
        <v>-46.6</v>
      </c>
      <c r="DD150" s="11"/>
      <c r="DE150" s="8">
        <v>92</v>
      </c>
      <c r="DF150" s="8">
        <v>92.1</v>
      </c>
      <c r="DG150" s="9">
        <v>7.16</v>
      </c>
      <c r="DH150" s="9">
        <v>3.34</v>
      </c>
      <c r="DI150" s="3" t="s">
        <v>212</v>
      </c>
      <c r="DJ150" s="8">
        <v>46.9</v>
      </c>
      <c r="DK150" s="8">
        <v>-14.3</v>
      </c>
      <c r="DL150" s="8">
        <v>-14.6</v>
      </c>
      <c r="DM150" s="8">
        <v>38</v>
      </c>
      <c r="DN150" s="8">
        <v>-30.2</v>
      </c>
      <c r="DO150" s="9">
        <v>6.67</v>
      </c>
      <c r="DP150" s="4" t="s">
        <v>1028</v>
      </c>
      <c r="DQ150" s="8">
        <v>-25.4</v>
      </c>
      <c r="DR150" s="3" t="s">
        <v>245</v>
      </c>
      <c r="DS150" s="11"/>
      <c r="DT150" s="9">
        <v>13.26</v>
      </c>
      <c r="DU150" s="9">
        <v>3.05</v>
      </c>
      <c r="DV150" s="9">
        <v>2.5099999999999998</v>
      </c>
      <c r="DW150" s="14">
        <v>0</v>
      </c>
      <c r="DX150" s="11"/>
      <c r="DY150" s="8">
        <v>20.2</v>
      </c>
      <c r="DZ150" s="11"/>
      <c r="EA150" s="11"/>
      <c r="EB150" s="8">
        <v>54.4</v>
      </c>
      <c r="EC150" s="9">
        <v>1.93</v>
      </c>
      <c r="ED150" s="8">
        <v>77</v>
      </c>
      <c r="EE150" s="11"/>
      <c r="EF150" s="11"/>
      <c r="EG150" s="11"/>
      <c r="EH150" s="8">
        <v>16</v>
      </c>
      <c r="EI150" s="8">
        <v>92</v>
      </c>
      <c r="EJ150" s="8">
        <v>131.1</v>
      </c>
      <c r="EK150" s="8">
        <v>79.3</v>
      </c>
      <c r="EL150" s="9">
        <v>3.71</v>
      </c>
      <c r="EM150" s="9">
        <v>8.27</v>
      </c>
      <c r="EN150" s="8">
        <v>14.7</v>
      </c>
      <c r="EO150" s="9">
        <v>3.34</v>
      </c>
      <c r="EP150" s="9">
        <v>3.3</v>
      </c>
      <c r="EQ150" s="9">
        <v>12.62</v>
      </c>
      <c r="ER150" s="11">
        <v>3</v>
      </c>
      <c r="ES150" s="8">
        <v>46.9</v>
      </c>
      <c r="ET150" s="12" t="s">
        <v>1029</v>
      </c>
      <c r="EU150" s="8">
        <v>-38.4</v>
      </c>
      <c r="EV150" s="8">
        <v>-44.6</v>
      </c>
      <c r="EW150" s="8">
        <v>-61.3</v>
      </c>
      <c r="EX150" s="8">
        <v>-56.5</v>
      </c>
      <c r="EY150" s="8">
        <v>-56.6</v>
      </c>
      <c r="EZ150" s="8">
        <v>26.1</v>
      </c>
      <c r="FA150" s="8">
        <v>-49.6</v>
      </c>
      <c r="FB150" s="8">
        <v>-46.8</v>
      </c>
      <c r="FC150" s="8">
        <v>-40.5</v>
      </c>
      <c r="FD150" s="8">
        <v>-33.9</v>
      </c>
      <c r="FE150" s="8">
        <v>-37.200000000000003</v>
      </c>
      <c r="FF150" s="8">
        <v>-42.3</v>
      </c>
      <c r="FG150" s="8">
        <v>-57.1</v>
      </c>
      <c r="FH150" s="8">
        <v>-48.9</v>
      </c>
      <c r="FI150" s="8">
        <v>-56.4</v>
      </c>
      <c r="FJ150" s="8">
        <v>24.5</v>
      </c>
      <c r="FK150" s="8">
        <v>-49.3</v>
      </c>
      <c r="FL150" s="8">
        <v>-47.9</v>
      </c>
      <c r="FM150" s="8">
        <v>-40.4</v>
      </c>
      <c r="FN150" s="8">
        <v>-33.700000000000003</v>
      </c>
      <c r="FO150" s="3"/>
      <c r="FP150" s="3"/>
      <c r="FQ150" s="8">
        <v>46.9</v>
      </c>
      <c r="FR150" s="12" t="s">
        <v>1030</v>
      </c>
    </row>
    <row r="151" spans="1:174" x14ac:dyDescent="0.15">
      <c r="A151" s="4" t="s">
        <v>1031</v>
      </c>
      <c r="B151" s="4" t="s">
        <v>1032</v>
      </c>
      <c r="C151" s="3" t="s">
        <v>206</v>
      </c>
      <c r="D151" s="3" t="s">
        <v>207</v>
      </c>
      <c r="E151" s="3" t="s">
        <v>208</v>
      </c>
      <c r="F151" s="8">
        <v>273.89999999999998</v>
      </c>
      <c r="G151" s="9">
        <v>50.85</v>
      </c>
      <c r="H151" s="10">
        <v>5.8000000000000003E-2</v>
      </c>
      <c r="I151" s="10">
        <v>7.1999999999999995E-2</v>
      </c>
      <c r="J151" s="10">
        <v>0.16900000000000001</v>
      </c>
      <c r="K151" s="9">
        <v>1.58</v>
      </c>
      <c r="L151" s="9">
        <v>1.69</v>
      </c>
      <c r="M151" s="9">
        <v>2.0099999999999998</v>
      </c>
      <c r="N151" s="8">
        <v>107.8</v>
      </c>
      <c r="O151" s="10">
        <v>0.88700000000000001</v>
      </c>
      <c r="P151" s="11"/>
      <c r="Q151" s="11"/>
      <c r="R151" s="11"/>
      <c r="S151" s="10">
        <v>-0.26500000000000001</v>
      </c>
      <c r="T151" s="11"/>
      <c r="U151" s="11"/>
      <c r="V151" s="11"/>
      <c r="W151" s="8">
        <v>10.3</v>
      </c>
      <c r="X151" s="11"/>
      <c r="Y151" s="11"/>
      <c r="Z151" s="11"/>
      <c r="AA151" s="9">
        <v>2.76</v>
      </c>
      <c r="AB151" s="11"/>
      <c r="AC151" s="11"/>
      <c r="AD151" s="11"/>
      <c r="AE151" s="8">
        <v>-12.6</v>
      </c>
      <c r="AF151" s="11"/>
      <c r="AG151" s="11"/>
      <c r="AH151" s="9">
        <v>15.87</v>
      </c>
      <c r="AI151" s="9">
        <v>1.87</v>
      </c>
      <c r="AJ151" s="10">
        <v>6.0999999999999999E-2</v>
      </c>
      <c r="AK151" s="3" t="s">
        <v>209</v>
      </c>
      <c r="AL151" s="12" t="s">
        <v>1033</v>
      </c>
      <c r="AM151" s="3" t="s">
        <v>211</v>
      </c>
      <c r="AN151" s="13">
        <v>2000</v>
      </c>
      <c r="AO151" s="8">
        <v>252.5</v>
      </c>
      <c r="AP151" s="9">
        <v>9.84</v>
      </c>
      <c r="AQ151" s="8">
        <v>-15.7</v>
      </c>
      <c r="AR151" s="8">
        <v>-15.9</v>
      </c>
      <c r="AS151" s="8">
        <v>-18.7</v>
      </c>
      <c r="AT151" s="9">
        <v>7.75</v>
      </c>
      <c r="AU151" s="10">
        <v>0.40799999999999997</v>
      </c>
      <c r="AV151" s="8">
        <v>62.6</v>
      </c>
      <c r="AW151" s="8">
        <v>28.3</v>
      </c>
      <c r="AX151" s="8">
        <v>29.8</v>
      </c>
      <c r="AY151" s="10">
        <v>9.1999999999999998E-2</v>
      </c>
      <c r="AZ151" s="11"/>
      <c r="BA151" s="8">
        <v>11.7</v>
      </c>
      <c r="BB151" s="11"/>
      <c r="BC151" s="8">
        <v>13.7</v>
      </c>
      <c r="BD151" s="8">
        <v>13.1</v>
      </c>
      <c r="BE151" s="8">
        <v>13.6</v>
      </c>
      <c r="BF151" s="8">
        <v>13.4</v>
      </c>
      <c r="BG151" s="8">
        <v>12.9</v>
      </c>
      <c r="BH151" s="8">
        <v>12.7</v>
      </c>
      <c r="BI151" s="11"/>
      <c r="BJ151" s="8">
        <v>-15.9</v>
      </c>
      <c r="BK151" s="9">
        <v>-3.75</v>
      </c>
      <c r="BL151" s="10">
        <v>0.16500000000000001</v>
      </c>
      <c r="BM151" s="11"/>
      <c r="BN151" s="8">
        <v>-18.7</v>
      </c>
      <c r="BO151" s="11"/>
      <c r="BP151" s="11"/>
      <c r="BQ151" s="10">
        <v>-0.218</v>
      </c>
      <c r="BR151" s="10">
        <v>-0.218</v>
      </c>
      <c r="BS151" s="10">
        <v>-0.13600000000000001</v>
      </c>
      <c r="BT151" s="10">
        <v>-0.218</v>
      </c>
      <c r="BU151" s="10">
        <v>-0.218</v>
      </c>
      <c r="BV151" s="11"/>
      <c r="BW151" s="9">
        <v>1.96</v>
      </c>
      <c r="BX151" s="11"/>
      <c r="BY151" s="10">
        <v>5.7000000000000002E-2</v>
      </c>
      <c r="BZ151" s="9">
        <v>2.34</v>
      </c>
      <c r="CA151" s="9">
        <v>1.93</v>
      </c>
      <c r="CB151" s="9">
        <v>8.98</v>
      </c>
      <c r="CC151" s="9">
        <v>2.35</v>
      </c>
      <c r="CD151" s="11"/>
      <c r="CE151" s="11"/>
      <c r="CF151" s="8">
        <v>22.6</v>
      </c>
      <c r="CG151" s="11"/>
      <c r="CH151" s="11"/>
      <c r="CI151" s="11"/>
      <c r="CJ151" s="8">
        <v>-34.4</v>
      </c>
      <c r="CK151" s="11"/>
      <c r="CL151" s="11"/>
      <c r="CM151" s="10">
        <v>5.8999999999999997E-2</v>
      </c>
      <c r="CN151" s="10">
        <v>0.7</v>
      </c>
      <c r="CO151" s="10">
        <v>0.67600000000000005</v>
      </c>
      <c r="CP151" s="10">
        <v>0.65100000000000002</v>
      </c>
      <c r="CQ151" s="10">
        <v>7.0000000000000007E-2</v>
      </c>
      <c r="CR151" s="11"/>
      <c r="CS151" s="11"/>
      <c r="CT151" s="11"/>
      <c r="CU151" s="10">
        <v>0.28299999999999997</v>
      </c>
      <c r="CV151" s="9">
        <v>-1.59</v>
      </c>
      <c r="CW151" s="11"/>
      <c r="CX151" s="8">
        <v>16.399999999999999</v>
      </c>
      <c r="CY151" s="11"/>
      <c r="CZ151" s="11"/>
      <c r="DA151" s="10">
        <v>0.36099999999999999</v>
      </c>
      <c r="DB151" s="11"/>
      <c r="DC151" s="10">
        <v>-0.48399999999999999</v>
      </c>
      <c r="DD151" s="8">
        <v>12.7</v>
      </c>
      <c r="DE151" s="8">
        <v>35</v>
      </c>
      <c r="DF151" s="8">
        <v>29.8</v>
      </c>
      <c r="DG151" s="9">
        <v>2.54</v>
      </c>
      <c r="DH151" s="10">
        <v>0.61399999999999999</v>
      </c>
      <c r="DI151" s="3" t="s">
        <v>212</v>
      </c>
      <c r="DJ151" s="9">
        <v>9.84</v>
      </c>
      <c r="DK151" s="8">
        <v>-15.7</v>
      </c>
      <c r="DL151" s="8">
        <v>-18.7</v>
      </c>
      <c r="DM151" s="8">
        <v>10.9</v>
      </c>
      <c r="DN151" s="8">
        <v>-20.399999999999999</v>
      </c>
      <c r="DO151" s="9">
        <v>20</v>
      </c>
      <c r="DP151" s="4" t="s">
        <v>1034</v>
      </c>
      <c r="DQ151" s="8">
        <v>37.5</v>
      </c>
      <c r="DR151" s="3" t="s">
        <v>258</v>
      </c>
      <c r="DS151" s="11"/>
      <c r="DT151" s="9">
        <v>3.5</v>
      </c>
      <c r="DU151" s="9">
        <v>1.0900000000000001</v>
      </c>
      <c r="DV151" s="9">
        <v>-4.16</v>
      </c>
      <c r="DW151" s="8">
        <v>30.6</v>
      </c>
      <c r="DX151" s="11"/>
      <c r="DY151" s="9">
        <v>9.59</v>
      </c>
      <c r="DZ151" s="9">
        <v>8.98</v>
      </c>
      <c r="EA151" s="11"/>
      <c r="EB151" s="8">
        <v>45.2</v>
      </c>
      <c r="EC151" s="9">
        <v>1.56</v>
      </c>
      <c r="ED151" s="8">
        <v>82.3</v>
      </c>
      <c r="EE151" s="11"/>
      <c r="EF151" s="11"/>
      <c r="EG151" s="11"/>
      <c r="EH151" s="9">
        <v>2.71</v>
      </c>
      <c r="EI151" s="8">
        <v>35</v>
      </c>
      <c r="EJ151" s="8">
        <v>52.2</v>
      </c>
      <c r="EK151" s="8">
        <v>60.2</v>
      </c>
      <c r="EL151" s="9">
        <v>2.04</v>
      </c>
      <c r="EM151" s="9">
        <v>1.91</v>
      </c>
      <c r="EN151" s="11"/>
      <c r="EO151" s="10">
        <v>0.61399999999999999</v>
      </c>
      <c r="EP151" s="8">
        <v>11.3</v>
      </c>
      <c r="EQ151" s="9">
        <v>2.66</v>
      </c>
      <c r="ER151" s="11">
        <v>3</v>
      </c>
      <c r="ES151" s="9">
        <v>9.84</v>
      </c>
      <c r="ET151" s="12" t="s">
        <v>815</v>
      </c>
      <c r="EU151" s="8">
        <v>-17.2</v>
      </c>
      <c r="EV151" s="8">
        <v>-15.9</v>
      </c>
      <c r="EW151" s="9">
        <v>-9.91</v>
      </c>
      <c r="EX151" s="9">
        <v>-7.36</v>
      </c>
      <c r="EY151" s="8">
        <v>-12.9</v>
      </c>
      <c r="EZ151" s="8">
        <v>-10</v>
      </c>
      <c r="FA151" s="9">
        <v>-5.64</v>
      </c>
      <c r="FB151" s="9">
        <v>-7.2</v>
      </c>
      <c r="FC151" s="9">
        <v>-9.02</v>
      </c>
      <c r="FD151" s="9">
        <v>-9.42</v>
      </c>
      <c r="FE151" s="8">
        <v>-15.1</v>
      </c>
      <c r="FF151" s="8">
        <v>-14.9</v>
      </c>
      <c r="FG151" s="9">
        <v>-8.83</v>
      </c>
      <c r="FH151" s="9">
        <v>-6.96</v>
      </c>
      <c r="FI151" s="8">
        <v>-12.1</v>
      </c>
      <c r="FJ151" s="9">
        <v>-9.82</v>
      </c>
      <c r="FK151" s="9">
        <v>-4.4400000000000004</v>
      </c>
      <c r="FL151" s="9">
        <v>-9.86</v>
      </c>
      <c r="FM151" s="8">
        <v>-16.399999999999999</v>
      </c>
      <c r="FN151" s="8">
        <v>-12.3</v>
      </c>
      <c r="FO151" s="3"/>
      <c r="FP151" s="3"/>
      <c r="FQ151" s="9">
        <v>9.84</v>
      </c>
      <c r="FR151" s="12" t="s">
        <v>1035</v>
      </c>
    </row>
    <row r="152" spans="1:174" x14ac:dyDescent="0.15">
      <c r="A152" s="4" t="s">
        <v>1036</v>
      </c>
      <c r="B152" s="4" t="s">
        <v>1037</v>
      </c>
      <c r="C152" s="3" t="s">
        <v>206</v>
      </c>
      <c r="D152" s="3" t="s">
        <v>207</v>
      </c>
      <c r="E152" s="3" t="s">
        <v>208</v>
      </c>
      <c r="F152" s="8">
        <v>273.5</v>
      </c>
      <c r="G152" s="9">
        <v>31.24</v>
      </c>
      <c r="H152" s="10">
        <v>2.5999999999999999E-2</v>
      </c>
      <c r="I152" s="10">
        <v>2.9000000000000001E-2</v>
      </c>
      <c r="J152" s="11"/>
      <c r="K152" s="10">
        <v>0.93100000000000005</v>
      </c>
      <c r="L152" s="10">
        <v>0.98799999999999999</v>
      </c>
      <c r="M152" s="11"/>
      <c r="N152" s="8">
        <v>39.200000000000003</v>
      </c>
      <c r="O152" s="10">
        <v>0.11700000000000001</v>
      </c>
      <c r="P152" s="11"/>
      <c r="Q152" s="11"/>
      <c r="R152" s="11"/>
      <c r="S152" s="9">
        <v>-2.06</v>
      </c>
      <c r="T152" s="11"/>
      <c r="U152" s="11"/>
      <c r="V152" s="11"/>
      <c r="W152" s="11"/>
      <c r="X152" s="11"/>
      <c r="Y152" s="11"/>
      <c r="Z152" s="11"/>
      <c r="AA152" s="11"/>
      <c r="AB152" s="11"/>
      <c r="AC152" s="11"/>
      <c r="AD152" s="11"/>
      <c r="AE152" s="11"/>
      <c r="AF152" s="11"/>
      <c r="AG152" s="11"/>
      <c r="AH152" s="9">
        <v>8.65</v>
      </c>
      <c r="AI152" s="9">
        <v>1.31</v>
      </c>
      <c r="AJ152" s="10">
        <v>0.70099999999999996</v>
      </c>
      <c r="AK152" s="3" t="s">
        <v>209</v>
      </c>
      <c r="AL152" s="12" t="s">
        <v>1038</v>
      </c>
      <c r="AM152" s="3" t="s">
        <v>211</v>
      </c>
      <c r="AN152" s="13">
        <v>2007</v>
      </c>
      <c r="AO152" s="8">
        <v>168.5</v>
      </c>
      <c r="AP152" s="14">
        <v>0</v>
      </c>
      <c r="AQ152" s="8">
        <v>-49.7</v>
      </c>
      <c r="AR152" s="8">
        <v>-50</v>
      </c>
      <c r="AS152" s="8">
        <v>-49.7</v>
      </c>
      <c r="AT152" s="8">
        <v>36.200000000000003</v>
      </c>
      <c r="AU152" s="10">
        <v>0.55300000000000005</v>
      </c>
      <c r="AV152" s="8">
        <v>108.3</v>
      </c>
      <c r="AW152" s="9">
        <v>1.8</v>
      </c>
      <c r="AX152" s="8">
        <v>99.3</v>
      </c>
      <c r="AY152" s="10">
        <v>0.44</v>
      </c>
      <c r="AZ152" s="11"/>
      <c r="BA152" s="9">
        <v>9.4</v>
      </c>
      <c r="BB152" s="11"/>
      <c r="BC152" s="8">
        <v>40.5</v>
      </c>
      <c r="BD152" s="8">
        <v>36.200000000000003</v>
      </c>
      <c r="BE152" s="8">
        <v>29.8</v>
      </c>
      <c r="BF152" s="8">
        <v>24.3</v>
      </c>
      <c r="BG152" s="8">
        <v>18.8</v>
      </c>
      <c r="BH152" s="8">
        <v>15</v>
      </c>
      <c r="BI152" s="11"/>
      <c r="BJ152" s="8">
        <v>-50</v>
      </c>
      <c r="BK152" s="10">
        <v>-7.0999999999999994E-2</v>
      </c>
      <c r="BL152" s="10">
        <v>1.7000000000000001E-2</v>
      </c>
      <c r="BM152" s="11"/>
      <c r="BN152" s="8">
        <v>-49.7</v>
      </c>
      <c r="BO152" s="11"/>
      <c r="BP152" s="10">
        <v>2.9000000000000001E-2</v>
      </c>
      <c r="BQ152" s="9">
        <v>-2.02</v>
      </c>
      <c r="BR152" s="9">
        <v>-2.02</v>
      </c>
      <c r="BS152" s="9">
        <v>-1.26</v>
      </c>
      <c r="BT152" s="9">
        <v>-2.02</v>
      </c>
      <c r="BU152" s="9">
        <v>-2.02</v>
      </c>
      <c r="BV152" s="11"/>
      <c r="BW152" s="11"/>
      <c r="BX152" s="11"/>
      <c r="BY152" s="11"/>
      <c r="BZ152" s="9">
        <v>4.4400000000000004</v>
      </c>
      <c r="CA152" s="9">
        <v>3.89</v>
      </c>
      <c r="CB152" s="11"/>
      <c r="CC152" s="9">
        <v>4.34</v>
      </c>
      <c r="CD152" s="11"/>
      <c r="CE152" s="10">
        <v>3.7999999999999999E-2</v>
      </c>
      <c r="CF152" s="9">
        <v>1.79</v>
      </c>
      <c r="CG152" s="11"/>
      <c r="CH152" s="10">
        <v>8.3000000000000004E-2</v>
      </c>
      <c r="CI152" s="11"/>
      <c r="CJ152" s="11"/>
      <c r="CK152" s="11"/>
      <c r="CL152" s="10">
        <v>0.51500000000000001</v>
      </c>
      <c r="CM152" s="10">
        <v>0.28399999999999997</v>
      </c>
      <c r="CN152" s="10">
        <v>0.27700000000000002</v>
      </c>
      <c r="CO152" s="10">
        <v>0.27</v>
      </c>
      <c r="CP152" s="10">
        <v>0.26200000000000001</v>
      </c>
      <c r="CQ152" s="9">
        <v>-7.51</v>
      </c>
      <c r="CR152" s="11"/>
      <c r="CS152" s="11"/>
      <c r="CT152" s="11"/>
      <c r="CU152" s="8">
        <v>107.4</v>
      </c>
      <c r="CV152" s="10">
        <v>-1E-3</v>
      </c>
      <c r="CW152" s="9">
        <v>1.78</v>
      </c>
      <c r="CX152" s="8">
        <v>-70.7</v>
      </c>
      <c r="CY152" s="11"/>
      <c r="CZ152" s="11"/>
      <c r="DA152" s="9">
        <v>4.1900000000000004</v>
      </c>
      <c r="DB152" s="11"/>
      <c r="DC152" s="11"/>
      <c r="DD152" s="8">
        <v>14.8</v>
      </c>
      <c r="DE152" s="8">
        <v>42</v>
      </c>
      <c r="DF152" s="8">
        <v>99.2</v>
      </c>
      <c r="DG152" s="9">
        <v>6.97</v>
      </c>
      <c r="DH152" s="10">
        <v>0.49</v>
      </c>
      <c r="DI152" s="3" t="s">
        <v>212</v>
      </c>
      <c r="DJ152" s="11"/>
      <c r="DK152" s="8">
        <v>-49.7</v>
      </c>
      <c r="DL152" s="8">
        <v>-49.7</v>
      </c>
      <c r="DM152" s="9">
        <v>4.5</v>
      </c>
      <c r="DN152" s="11"/>
      <c r="DO152" s="9">
        <v>21.43</v>
      </c>
      <c r="DP152" s="4" t="s">
        <v>1039</v>
      </c>
      <c r="DQ152" s="11"/>
      <c r="DR152" s="3" t="s">
        <v>258</v>
      </c>
      <c r="DS152" s="11"/>
      <c r="DT152" s="9">
        <v>8.16</v>
      </c>
      <c r="DU152" s="9">
        <v>3.8</v>
      </c>
      <c r="DV152" s="8">
        <v>-40.5</v>
      </c>
      <c r="DW152" s="14">
        <v>0</v>
      </c>
      <c r="DX152" s="11"/>
      <c r="DY152" s="8">
        <v>38</v>
      </c>
      <c r="DZ152" s="11"/>
      <c r="EA152" s="8">
        <v>120.9</v>
      </c>
      <c r="EB152" s="8">
        <v>-81.599999999999994</v>
      </c>
      <c r="EC152" s="9">
        <v>1.95</v>
      </c>
      <c r="ED152" s="8">
        <v>35.9</v>
      </c>
      <c r="EE152" s="11"/>
      <c r="EF152" s="11"/>
      <c r="EG152" s="8">
        <v>111</v>
      </c>
      <c r="EH152" s="9">
        <v>1.06</v>
      </c>
      <c r="EI152" s="8">
        <v>42</v>
      </c>
      <c r="EJ152" s="8">
        <v>107.6</v>
      </c>
      <c r="EK152" s="8">
        <v>41.9</v>
      </c>
      <c r="EL152" s="10">
        <v>0.54500000000000004</v>
      </c>
      <c r="EM152" s="9">
        <v>2.16</v>
      </c>
      <c r="EN152" s="10">
        <v>3.3000000000000002E-2</v>
      </c>
      <c r="EO152" s="10">
        <v>0.49</v>
      </c>
      <c r="EP152" s="9">
        <v>3.57</v>
      </c>
      <c r="EQ152" s="9">
        <v>3.75</v>
      </c>
      <c r="ER152" s="11">
        <v>3</v>
      </c>
      <c r="ES152" s="11"/>
      <c r="ET152" s="12"/>
      <c r="EU152" s="11"/>
      <c r="EV152" s="11"/>
      <c r="EW152" s="11"/>
      <c r="EX152" s="11"/>
      <c r="EY152" s="11"/>
      <c r="EZ152" s="11"/>
      <c r="FA152" s="11"/>
      <c r="FB152" s="8">
        <v>-15.8</v>
      </c>
      <c r="FC152" s="8">
        <v>-15.6</v>
      </c>
      <c r="FD152" s="8">
        <v>-23.3</v>
      </c>
      <c r="FE152" s="11"/>
      <c r="FF152" s="11"/>
      <c r="FG152" s="11"/>
      <c r="FH152" s="11"/>
      <c r="FI152" s="11"/>
      <c r="FJ152" s="11"/>
      <c r="FK152" s="11"/>
      <c r="FL152" s="8">
        <v>-15.8</v>
      </c>
      <c r="FM152" s="8">
        <v>-15.6</v>
      </c>
      <c r="FN152" s="8">
        <v>-23.3</v>
      </c>
      <c r="FO152" s="3"/>
      <c r="FP152" s="3"/>
      <c r="FQ152" s="11"/>
      <c r="FR152" s="12"/>
    </row>
    <row r="153" spans="1:174" x14ac:dyDescent="0.15">
      <c r="A153" s="4" t="s">
        <v>1040</v>
      </c>
      <c r="B153" s="4" t="s">
        <v>1041</v>
      </c>
      <c r="C153" s="3" t="s">
        <v>206</v>
      </c>
      <c r="D153" s="3" t="s">
        <v>207</v>
      </c>
      <c r="E153" s="3" t="s">
        <v>208</v>
      </c>
      <c r="F153" s="8">
        <v>271.89999999999998</v>
      </c>
      <c r="G153" s="9">
        <v>22.65</v>
      </c>
      <c r="H153" s="11"/>
      <c r="I153" s="11"/>
      <c r="J153" s="11"/>
      <c r="K153" s="11"/>
      <c r="L153" s="11"/>
      <c r="M153" s="11"/>
      <c r="N153" s="8">
        <v>22.4</v>
      </c>
      <c r="O153" s="10">
        <v>0.16400000000000001</v>
      </c>
      <c r="P153" s="11"/>
      <c r="Q153" s="11"/>
      <c r="R153" s="11"/>
      <c r="S153" s="9">
        <v>-1.37</v>
      </c>
      <c r="T153" s="11"/>
      <c r="U153" s="11"/>
      <c r="V153" s="11"/>
      <c r="W153" s="11"/>
      <c r="X153" s="11"/>
      <c r="Y153" s="11"/>
      <c r="Z153" s="11"/>
      <c r="AA153" s="11"/>
      <c r="AB153" s="11"/>
      <c r="AC153" s="11"/>
      <c r="AD153" s="11"/>
      <c r="AE153" s="11"/>
      <c r="AF153" s="11"/>
      <c r="AG153" s="11"/>
      <c r="AH153" s="11"/>
      <c r="AI153" s="9">
        <v>10.38</v>
      </c>
      <c r="AJ153" s="10">
        <v>4.2999999999999997E-2</v>
      </c>
      <c r="AK153" s="3" t="s">
        <v>209</v>
      </c>
      <c r="AL153" s="12" t="s">
        <v>1042</v>
      </c>
      <c r="AM153" s="3" t="s">
        <v>211</v>
      </c>
      <c r="AN153" s="13">
        <v>2004</v>
      </c>
      <c r="AO153" s="8">
        <v>166.7</v>
      </c>
      <c r="AP153" s="14">
        <v>0</v>
      </c>
      <c r="AQ153" s="8">
        <v>-23.4</v>
      </c>
      <c r="AR153" s="8">
        <v>-23.5</v>
      </c>
      <c r="AS153" s="8">
        <v>-23.3</v>
      </c>
      <c r="AT153" s="11"/>
      <c r="AU153" s="11"/>
      <c r="AV153" s="11"/>
      <c r="AW153" s="14">
        <v>0</v>
      </c>
      <c r="AX153" s="8">
        <v>101.6</v>
      </c>
      <c r="AY153" s="11"/>
      <c r="AZ153" s="11"/>
      <c r="BA153" s="9">
        <v>8.89</v>
      </c>
      <c r="BB153" s="11"/>
      <c r="BC153" s="8">
        <v>14.6</v>
      </c>
      <c r="BD153" s="8">
        <v>15.1</v>
      </c>
      <c r="BE153" s="8">
        <v>15</v>
      </c>
      <c r="BF153" s="8">
        <v>14.3</v>
      </c>
      <c r="BG153" s="8">
        <v>12.2</v>
      </c>
      <c r="BH153" s="9">
        <v>7.37</v>
      </c>
      <c r="BI153" s="11"/>
      <c r="BJ153" s="8">
        <v>-23.5</v>
      </c>
      <c r="BK153" s="11"/>
      <c r="BL153" s="11"/>
      <c r="BM153" s="11"/>
      <c r="BN153" s="8">
        <v>-23.3</v>
      </c>
      <c r="BO153" s="11"/>
      <c r="BP153" s="11"/>
      <c r="BQ153" s="9">
        <v>-3.6</v>
      </c>
      <c r="BR153" s="9">
        <v>-3.6</v>
      </c>
      <c r="BS153" s="9">
        <v>-2.25</v>
      </c>
      <c r="BT153" s="9">
        <v>-3.6</v>
      </c>
      <c r="BU153" s="9">
        <v>-3.6</v>
      </c>
      <c r="BV153" s="11"/>
      <c r="BW153" s="11"/>
      <c r="BX153" s="11"/>
      <c r="BY153" s="11"/>
      <c r="BZ153" s="11"/>
      <c r="CA153" s="11"/>
      <c r="CB153" s="11"/>
      <c r="CC153" s="11"/>
      <c r="CD153" s="11"/>
      <c r="CE153" s="11"/>
      <c r="CF153" s="11"/>
      <c r="CG153" s="11"/>
      <c r="CH153" s="11"/>
      <c r="CI153" s="11"/>
      <c r="CJ153" s="11"/>
      <c r="CK153" s="11"/>
      <c r="CL153" s="11"/>
      <c r="CM153" s="11"/>
      <c r="CN153" s="11"/>
      <c r="CO153" s="11"/>
      <c r="CP153" s="11"/>
      <c r="CQ153" s="11"/>
      <c r="CR153" s="11"/>
      <c r="CS153" s="11"/>
      <c r="CT153" s="11"/>
      <c r="CU153" s="11"/>
      <c r="CV153" s="11"/>
      <c r="CW153" s="11"/>
      <c r="CX153" s="11"/>
      <c r="CY153" s="11"/>
      <c r="CZ153" s="11"/>
      <c r="DA153" s="11"/>
      <c r="DB153" s="11"/>
      <c r="DC153" s="11"/>
      <c r="DD153" s="11"/>
      <c r="DE153" s="11"/>
      <c r="DF153" s="8">
        <v>101.6</v>
      </c>
      <c r="DG153" s="9">
        <v>12.15</v>
      </c>
      <c r="DH153" s="11"/>
      <c r="DI153" s="3" t="s">
        <v>212</v>
      </c>
      <c r="DJ153" s="11"/>
      <c r="DK153" s="8">
        <v>-23.4</v>
      </c>
      <c r="DL153" s="8">
        <v>-23.3</v>
      </c>
      <c r="DM153" s="14">
        <v>0</v>
      </c>
      <c r="DN153" s="8">
        <v>-23</v>
      </c>
      <c r="DO153" s="9">
        <v>16.670000000000002</v>
      </c>
      <c r="DP153" s="4" t="s">
        <v>1043</v>
      </c>
      <c r="DQ153" s="11"/>
      <c r="DR153" s="3" t="s">
        <v>313</v>
      </c>
      <c r="DS153" s="11"/>
      <c r="DT153" s="9">
        <v>30</v>
      </c>
      <c r="DU153" s="9">
        <v>9.67</v>
      </c>
      <c r="DV153" s="11"/>
      <c r="DW153" s="14">
        <v>0</v>
      </c>
      <c r="DX153" s="11"/>
      <c r="DY153" s="8">
        <v>31.8</v>
      </c>
      <c r="DZ153" s="11"/>
      <c r="EA153" s="8">
        <v>85.3</v>
      </c>
      <c r="EB153" s="8">
        <v>-55.3</v>
      </c>
      <c r="EC153" s="10">
        <v>0.42699999999999999</v>
      </c>
      <c r="ED153" s="8">
        <v>28.5</v>
      </c>
      <c r="EE153" s="11"/>
      <c r="EF153" s="11"/>
      <c r="EG153" s="11"/>
      <c r="EH153" s="11"/>
      <c r="EI153" s="11"/>
      <c r="EJ153" s="11"/>
      <c r="EK153" s="8">
        <v>32.200000000000003</v>
      </c>
      <c r="EL153" s="10">
        <v>5.0000000000000001E-3</v>
      </c>
      <c r="EM153" s="9">
        <v>2.2000000000000002</v>
      </c>
      <c r="EN153" s="11"/>
      <c r="EO153" s="11"/>
      <c r="EP153" s="11"/>
      <c r="EQ153" s="11"/>
      <c r="ER153" s="11"/>
      <c r="ES153" s="11"/>
      <c r="ET153" s="12"/>
      <c r="EU153" s="11"/>
      <c r="EV153" s="11"/>
      <c r="EW153" s="11"/>
      <c r="EX153" s="11"/>
      <c r="EY153" s="11"/>
      <c r="EZ153" s="11"/>
      <c r="FA153" s="11"/>
      <c r="FB153" s="11"/>
      <c r="FC153" s="9">
        <v>-9.65</v>
      </c>
      <c r="FD153" s="8">
        <v>-15.3</v>
      </c>
      <c r="FE153" s="11"/>
      <c r="FF153" s="11"/>
      <c r="FG153" s="11"/>
      <c r="FH153" s="11"/>
      <c r="FI153" s="11"/>
      <c r="FJ153" s="11"/>
      <c r="FK153" s="11"/>
      <c r="FL153" s="11"/>
      <c r="FM153" s="9">
        <v>-9.65</v>
      </c>
      <c r="FN153" s="8">
        <v>-15.7</v>
      </c>
      <c r="FO153" s="3"/>
      <c r="FP153" s="3"/>
      <c r="FQ153" s="11"/>
      <c r="FR153" s="12"/>
    </row>
    <row r="154" spans="1:174" x14ac:dyDescent="0.15">
      <c r="A154" s="4" t="s">
        <v>1044</v>
      </c>
      <c r="B154" s="4" t="s">
        <v>1045</v>
      </c>
      <c r="C154" s="3" t="s">
        <v>206</v>
      </c>
      <c r="D154" s="3" t="s">
        <v>207</v>
      </c>
      <c r="E154" s="3" t="s">
        <v>208</v>
      </c>
      <c r="F154" s="8">
        <v>271.8</v>
      </c>
      <c r="G154" s="9">
        <v>43.83</v>
      </c>
      <c r="H154" s="10">
        <v>8.9999999999999993E-3</v>
      </c>
      <c r="I154" s="10">
        <v>8.9999999999999993E-3</v>
      </c>
      <c r="J154" s="10">
        <v>7.4999999999999997E-2</v>
      </c>
      <c r="K154" s="10">
        <v>-0.51300000000000001</v>
      </c>
      <c r="L154" s="10">
        <v>-0.67100000000000004</v>
      </c>
      <c r="M154" s="9">
        <v>-2.2000000000000002</v>
      </c>
      <c r="N154" s="8">
        <v>17.8</v>
      </c>
      <c r="O154" s="10">
        <v>0.16400000000000001</v>
      </c>
      <c r="P154" s="11"/>
      <c r="Q154" s="11"/>
      <c r="R154" s="11"/>
      <c r="S154" s="9">
        <v>-1.84</v>
      </c>
      <c r="T154" s="11"/>
      <c r="U154" s="11"/>
      <c r="V154" s="11"/>
      <c r="W154" s="11"/>
      <c r="X154" s="11"/>
      <c r="Y154" s="11"/>
      <c r="Z154" s="11"/>
      <c r="AA154" s="11"/>
      <c r="AB154" s="11"/>
      <c r="AC154" s="11"/>
      <c r="AD154" s="11"/>
      <c r="AE154" s="11"/>
      <c r="AF154" s="11"/>
      <c r="AG154" s="11"/>
      <c r="AH154" s="11"/>
      <c r="AI154" s="9">
        <v>12.88</v>
      </c>
      <c r="AJ154" s="9">
        <v>10.88</v>
      </c>
      <c r="AK154" s="3" t="s">
        <v>209</v>
      </c>
      <c r="AL154" s="12" t="s">
        <v>1046</v>
      </c>
      <c r="AM154" s="3" t="s">
        <v>211</v>
      </c>
      <c r="AN154" s="13">
        <v>2003</v>
      </c>
      <c r="AO154" s="8">
        <v>217.7</v>
      </c>
      <c r="AP154" s="10">
        <v>0.33500000000000002</v>
      </c>
      <c r="AQ154" s="8">
        <v>-28.8</v>
      </c>
      <c r="AR154" s="8">
        <v>-29</v>
      </c>
      <c r="AS154" s="8">
        <v>-28.8</v>
      </c>
      <c r="AT154" s="8">
        <v>25</v>
      </c>
      <c r="AU154" s="10">
        <v>0.23</v>
      </c>
      <c r="AV154" s="8">
        <v>60.5</v>
      </c>
      <c r="AW154" s="14">
        <v>0</v>
      </c>
      <c r="AX154" s="8">
        <v>55.4</v>
      </c>
      <c r="AY154" s="11"/>
      <c r="AZ154" s="11"/>
      <c r="BA154" s="9">
        <v>8.09</v>
      </c>
      <c r="BB154" s="11"/>
      <c r="BC154" s="8">
        <v>21.2</v>
      </c>
      <c r="BD154" s="8">
        <v>21.8</v>
      </c>
      <c r="BE154" s="8">
        <v>20.100000000000001</v>
      </c>
      <c r="BF154" s="8">
        <v>20.100000000000001</v>
      </c>
      <c r="BG154" s="8">
        <v>16.2</v>
      </c>
      <c r="BH154" s="8">
        <v>11.1</v>
      </c>
      <c r="BI154" s="11"/>
      <c r="BJ154" s="8">
        <v>-29</v>
      </c>
      <c r="BK154" s="11"/>
      <c r="BL154" s="10">
        <v>0.156</v>
      </c>
      <c r="BM154" s="11"/>
      <c r="BN154" s="8">
        <v>-28.8</v>
      </c>
      <c r="BO154" s="11"/>
      <c r="BP154" s="11"/>
      <c r="BQ154" s="9">
        <v>-2.23</v>
      </c>
      <c r="BR154" s="9">
        <v>-2.23</v>
      </c>
      <c r="BS154" s="9">
        <v>-1.39</v>
      </c>
      <c r="BT154" s="9">
        <v>-2.23</v>
      </c>
      <c r="BU154" s="9">
        <v>-2.23</v>
      </c>
      <c r="BV154" s="11"/>
      <c r="BW154" s="11"/>
      <c r="BX154" s="11"/>
      <c r="BY154" s="11"/>
      <c r="BZ154" s="10">
        <v>0.46</v>
      </c>
      <c r="CA154" s="10">
        <v>0.23</v>
      </c>
      <c r="CB154" s="11"/>
      <c r="CC154" s="11"/>
      <c r="CD154" s="11"/>
      <c r="CE154" s="11"/>
      <c r="CF154" s="11"/>
      <c r="CG154" s="11"/>
      <c r="CH154" s="11"/>
      <c r="CI154" s="11"/>
      <c r="CJ154" s="8">
        <v>372.2</v>
      </c>
      <c r="CK154" s="11"/>
      <c r="CL154" s="11"/>
      <c r="CM154" s="11"/>
      <c r="CN154" s="11"/>
      <c r="CO154" s="10">
        <v>0.30399999999999999</v>
      </c>
      <c r="CP154" s="10">
        <v>0.60799999999999998</v>
      </c>
      <c r="CQ154" s="9">
        <v>1.79</v>
      </c>
      <c r="CR154" s="11"/>
      <c r="CS154" s="11"/>
      <c r="CT154" s="11"/>
      <c r="CU154" s="10">
        <v>0.13500000000000001</v>
      </c>
      <c r="CV154" s="11"/>
      <c r="CW154" s="11"/>
      <c r="CX154" s="9">
        <v>6.39</v>
      </c>
      <c r="CY154" s="11"/>
      <c r="CZ154" s="11"/>
      <c r="DA154" s="10">
        <v>-0.54</v>
      </c>
      <c r="DB154" s="11"/>
      <c r="DC154" s="10">
        <v>0.2</v>
      </c>
      <c r="DD154" s="11"/>
      <c r="DE154" s="8">
        <v>22</v>
      </c>
      <c r="DF154" s="8">
        <v>55.4</v>
      </c>
      <c r="DG154" s="9">
        <v>15.25</v>
      </c>
      <c r="DH154" s="10">
        <v>0.6</v>
      </c>
      <c r="DI154" s="3" t="s">
        <v>212</v>
      </c>
      <c r="DJ154" s="10">
        <v>0.33500000000000002</v>
      </c>
      <c r="DK154" s="8">
        <v>-28.8</v>
      </c>
      <c r="DL154" s="8">
        <v>-28.8</v>
      </c>
      <c r="DM154" s="10">
        <v>0.14000000000000001</v>
      </c>
      <c r="DN154" s="8">
        <v>-32.5</v>
      </c>
      <c r="DO154" s="9">
        <v>11.11</v>
      </c>
      <c r="DP154" s="4" t="s">
        <v>1047</v>
      </c>
      <c r="DQ154" s="8">
        <v>370.5</v>
      </c>
      <c r="DR154" s="3" t="s">
        <v>245</v>
      </c>
      <c r="DS154" s="11"/>
      <c r="DT154" s="9">
        <v>21.28</v>
      </c>
      <c r="DU154" s="8">
        <v>10.5</v>
      </c>
      <c r="DV154" s="10">
        <v>0.33500000000000002</v>
      </c>
      <c r="DW154" s="14">
        <v>0</v>
      </c>
      <c r="DX154" s="11"/>
      <c r="DY154" s="8">
        <v>44.2</v>
      </c>
      <c r="DZ154" s="11"/>
      <c r="EA154" s="11"/>
      <c r="EB154" s="8">
        <v>79.599999999999994</v>
      </c>
      <c r="EC154" s="9">
        <v>1.39</v>
      </c>
      <c r="ED154" s="8">
        <v>87.1</v>
      </c>
      <c r="EE154" s="11"/>
      <c r="EF154" s="11"/>
      <c r="EG154" s="11"/>
      <c r="EH154" s="9">
        <v>1.52</v>
      </c>
      <c r="EI154" s="8">
        <v>22</v>
      </c>
      <c r="EJ154" s="8">
        <v>55.6</v>
      </c>
      <c r="EK154" s="8">
        <v>44.7</v>
      </c>
      <c r="EL154" s="11"/>
      <c r="EM154" s="9">
        <v>4.7300000000000004</v>
      </c>
      <c r="EN154" s="10">
        <v>0.28599999999999998</v>
      </c>
      <c r="EO154" s="10">
        <v>0.6</v>
      </c>
      <c r="EP154" s="9">
        <v>1.64</v>
      </c>
      <c r="EQ154" s="9">
        <v>8.64</v>
      </c>
      <c r="ER154" s="11">
        <v>3</v>
      </c>
      <c r="ES154" s="10">
        <v>0.33500000000000002</v>
      </c>
      <c r="ET154" s="12" t="s">
        <v>928</v>
      </c>
      <c r="EU154" s="11"/>
      <c r="EV154" s="11"/>
      <c r="EW154" s="11"/>
      <c r="EX154" s="11"/>
      <c r="EY154" s="11"/>
      <c r="EZ154" s="9">
        <v>-2.08</v>
      </c>
      <c r="FA154" s="9">
        <v>-2.2599999999999998</v>
      </c>
      <c r="FB154" s="9">
        <v>-2.72</v>
      </c>
      <c r="FC154" s="9">
        <v>-6.47</v>
      </c>
      <c r="FD154" s="8">
        <v>-22.6</v>
      </c>
      <c r="FE154" s="11"/>
      <c r="FF154" s="11"/>
      <c r="FG154" s="11"/>
      <c r="FH154" s="11"/>
      <c r="FI154" s="11"/>
      <c r="FJ154" s="9">
        <v>-1.78</v>
      </c>
      <c r="FK154" s="9">
        <v>-1.8</v>
      </c>
      <c r="FL154" s="9">
        <v>-2.76</v>
      </c>
      <c r="FM154" s="9">
        <v>-6.28</v>
      </c>
      <c r="FN154" s="8">
        <v>-24.2</v>
      </c>
      <c r="FO154" s="3"/>
      <c r="FP154" s="3"/>
      <c r="FQ154" s="10">
        <v>0.33500000000000002</v>
      </c>
      <c r="FR154" s="12" t="s">
        <v>1048</v>
      </c>
    </row>
    <row r="155" spans="1:174" x14ac:dyDescent="0.15">
      <c r="A155" s="4" t="s">
        <v>1044</v>
      </c>
      <c r="B155" s="4" t="s">
        <v>1045</v>
      </c>
      <c r="C155" s="3" t="s">
        <v>206</v>
      </c>
      <c r="D155" s="3" t="s">
        <v>207</v>
      </c>
      <c r="E155" s="3" t="s">
        <v>208</v>
      </c>
      <c r="F155" s="8">
        <v>271.8</v>
      </c>
      <c r="G155" s="9">
        <v>43.83</v>
      </c>
      <c r="H155" s="10">
        <v>8.9999999999999993E-3</v>
      </c>
      <c r="I155" s="10">
        <v>8.9999999999999993E-3</v>
      </c>
      <c r="J155" s="10">
        <v>7.4999999999999997E-2</v>
      </c>
      <c r="K155" s="10">
        <v>-0.51300000000000001</v>
      </c>
      <c r="L155" s="10">
        <v>-0.67100000000000004</v>
      </c>
      <c r="M155" s="9">
        <v>-2.2000000000000002</v>
      </c>
      <c r="N155" s="8">
        <v>17.8</v>
      </c>
      <c r="O155" s="10">
        <v>0.16400000000000001</v>
      </c>
      <c r="P155" s="11"/>
      <c r="Q155" s="11"/>
      <c r="R155" s="11"/>
      <c r="S155" s="9">
        <v>-1.84</v>
      </c>
      <c r="T155" s="11"/>
      <c r="U155" s="11"/>
      <c r="V155" s="11"/>
      <c r="W155" s="11"/>
      <c r="X155" s="11"/>
      <c r="Y155" s="11"/>
      <c r="Z155" s="11"/>
      <c r="AA155" s="11"/>
      <c r="AB155" s="11"/>
      <c r="AC155" s="11"/>
      <c r="AD155" s="11"/>
      <c r="AE155" s="11"/>
      <c r="AF155" s="11"/>
      <c r="AG155" s="11"/>
      <c r="AH155" s="11"/>
      <c r="AI155" s="9">
        <v>12.88</v>
      </c>
      <c r="AJ155" s="9">
        <v>10.88</v>
      </c>
      <c r="AK155" s="3" t="s">
        <v>209</v>
      </c>
      <c r="AL155" s="12" t="s">
        <v>1046</v>
      </c>
      <c r="AM155" s="3" t="s">
        <v>211</v>
      </c>
      <c r="AN155" s="13">
        <v>2003</v>
      </c>
      <c r="AO155" s="8">
        <v>217.7</v>
      </c>
      <c r="AP155" s="10">
        <v>0.33500000000000002</v>
      </c>
      <c r="AQ155" s="8">
        <v>-28.8</v>
      </c>
      <c r="AR155" s="8">
        <v>-29</v>
      </c>
      <c r="AS155" s="8">
        <v>-28.8</v>
      </c>
      <c r="AT155" s="8">
        <v>25</v>
      </c>
      <c r="AU155" s="10">
        <v>0.23</v>
      </c>
      <c r="AV155" s="8">
        <v>60.5</v>
      </c>
      <c r="AW155" s="14">
        <v>0</v>
      </c>
      <c r="AX155" s="8">
        <v>55.4</v>
      </c>
      <c r="AY155" s="11"/>
      <c r="AZ155" s="11"/>
      <c r="BA155" s="9">
        <v>8.09</v>
      </c>
      <c r="BB155" s="11"/>
      <c r="BC155" s="8">
        <v>21.2</v>
      </c>
      <c r="BD155" s="8">
        <v>21.8</v>
      </c>
      <c r="BE155" s="8">
        <v>20.100000000000001</v>
      </c>
      <c r="BF155" s="8">
        <v>20.100000000000001</v>
      </c>
      <c r="BG155" s="8">
        <v>16.2</v>
      </c>
      <c r="BH155" s="8">
        <v>11.1</v>
      </c>
      <c r="BI155" s="11"/>
      <c r="BJ155" s="8">
        <v>-29</v>
      </c>
      <c r="BK155" s="11"/>
      <c r="BL155" s="10">
        <v>0.156</v>
      </c>
      <c r="BM155" s="11"/>
      <c r="BN155" s="8">
        <v>-28.8</v>
      </c>
      <c r="BO155" s="11"/>
      <c r="BP155" s="11"/>
      <c r="BQ155" s="9">
        <v>-2.23</v>
      </c>
      <c r="BR155" s="9">
        <v>-2.23</v>
      </c>
      <c r="BS155" s="9">
        <v>-1.39</v>
      </c>
      <c r="BT155" s="9">
        <v>-2.23</v>
      </c>
      <c r="BU155" s="9">
        <v>-2.23</v>
      </c>
      <c r="BV155" s="11"/>
      <c r="BW155" s="11"/>
      <c r="BX155" s="11"/>
      <c r="BY155" s="11"/>
      <c r="BZ155" s="10">
        <v>0.46</v>
      </c>
      <c r="CA155" s="10">
        <v>0.23</v>
      </c>
      <c r="CB155" s="11"/>
      <c r="CC155" s="11"/>
      <c r="CD155" s="11"/>
      <c r="CE155" s="11"/>
      <c r="CF155" s="11"/>
      <c r="CG155" s="11"/>
      <c r="CH155" s="11"/>
      <c r="CI155" s="11"/>
      <c r="CJ155" s="8">
        <v>372.2</v>
      </c>
      <c r="CK155" s="11"/>
      <c r="CL155" s="11"/>
      <c r="CM155" s="11"/>
      <c r="CN155" s="11"/>
      <c r="CO155" s="10">
        <v>0.30399999999999999</v>
      </c>
      <c r="CP155" s="10">
        <v>0.60799999999999998</v>
      </c>
      <c r="CQ155" s="9">
        <v>1.79</v>
      </c>
      <c r="CR155" s="11"/>
      <c r="CS155" s="11"/>
      <c r="CT155" s="11"/>
      <c r="CU155" s="10">
        <v>0.13500000000000001</v>
      </c>
      <c r="CV155" s="11"/>
      <c r="CW155" s="11"/>
      <c r="CX155" s="9">
        <v>6.39</v>
      </c>
      <c r="CY155" s="11"/>
      <c r="CZ155" s="11"/>
      <c r="DA155" s="10">
        <v>-0.54</v>
      </c>
      <c r="DB155" s="11"/>
      <c r="DC155" s="10">
        <v>0.2</v>
      </c>
      <c r="DD155" s="11"/>
      <c r="DE155" s="8">
        <v>22</v>
      </c>
      <c r="DF155" s="8">
        <v>55.4</v>
      </c>
      <c r="DG155" s="9">
        <v>15.25</v>
      </c>
      <c r="DH155" s="10">
        <v>0.6</v>
      </c>
      <c r="DI155" s="3" t="s">
        <v>212</v>
      </c>
      <c r="DJ155" s="10">
        <v>0.33500000000000002</v>
      </c>
      <c r="DK155" s="8">
        <v>-28.8</v>
      </c>
      <c r="DL155" s="8">
        <v>-28.8</v>
      </c>
      <c r="DM155" s="10">
        <v>0.14000000000000001</v>
      </c>
      <c r="DN155" s="8">
        <v>-32.5</v>
      </c>
      <c r="DO155" s="9">
        <v>11.11</v>
      </c>
      <c r="DP155" s="4" t="s">
        <v>1047</v>
      </c>
      <c r="DQ155" s="8">
        <v>370.5</v>
      </c>
      <c r="DR155" s="3" t="s">
        <v>245</v>
      </c>
      <c r="DS155" s="11"/>
      <c r="DT155" s="9">
        <v>21.28</v>
      </c>
      <c r="DU155" s="8">
        <v>10.5</v>
      </c>
      <c r="DV155" s="10">
        <v>0.33500000000000002</v>
      </c>
      <c r="DW155" s="14">
        <v>0</v>
      </c>
      <c r="DX155" s="11"/>
      <c r="DY155" s="8">
        <v>44.2</v>
      </c>
      <c r="DZ155" s="11"/>
      <c r="EA155" s="11"/>
      <c r="EB155" s="8">
        <v>79.599999999999994</v>
      </c>
      <c r="EC155" s="9">
        <v>1.39</v>
      </c>
      <c r="ED155" s="8">
        <v>87.1</v>
      </c>
      <c r="EE155" s="11"/>
      <c r="EF155" s="11"/>
      <c r="EG155" s="11"/>
      <c r="EH155" s="9">
        <v>1.52</v>
      </c>
      <c r="EI155" s="8">
        <v>22</v>
      </c>
      <c r="EJ155" s="8">
        <v>55.6</v>
      </c>
      <c r="EK155" s="8">
        <v>44.7</v>
      </c>
      <c r="EL155" s="11"/>
      <c r="EM155" s="9">
        <v>4.7300000000000004</v>
      </c>
      <c r="EN155" s="10">
        <v>0.28599999999999998</v>
      </c>
      <c r="EO155" s="10">
        <v>0.6</v>
      </c>
      <c r="EP155" s="9">
        <v>1.64</v>
      </c>
      <c r="EQ155" s="9">
        <v>8.64</v>
      </c>
      <c r="ER155" s="11">
        <v>3</v>
      </c>
      <c r="ES155" s="10">
        <v>0.33500000000000002</v>
      </c>
      <c r="ET155" s="12" t="s">
        <v>928</v>
      </c>
      <c r="EU155" s="11"/>
      <c r="EV155" s="11"/>
      <c r="EW155" s="11"/>
      <c r="EX155" s="11"/>
      <c r="EY155" s="11"/>
      <c r="EZ155" s="9">
        <v>-2.08</v>
      </c>
      <c r="FA155" s="9">
        <v>-2.2599999999999998</v>
      </c>
      <c r="FB155" s="9">
        <v>-2.72</v>
      </c>
      <c r="FC155" s="9">
        <v>-6.47</v>
      </c>
      <c r="FD155" s="8">
        <v>-22.6</v>
      </c>
      <c r="FE155" s="11"/>
      <c r="FF155" s="11"/>
      <c r="FG155" s="11"/>
      <c r="FH155" s="11"/>
      <c r="FI155" s="11"/>
      <c r="FJ155" s="9">
        <v>-1.78</v>
      </c>
      <c r="FK155" s="9">
        <v>-1.8</v>
      </c>
      <c r="FL155" s="9">
        <v>-2.76</v>
      </c>
      <c r="FM155" s="9">
        <v>-6.28</v>
      </c>
      <c r="FN155" s="8">
        <v>-24.2</v>
      </c>
      <c r="FO155" s="3"/>
      <c r="FP155" s="3"/>
      <c r="FQ155" s="10">
        <v>0.33500000000000002</v>
      </c>
      <c r="FR155" s="12" t="s">
        <v>1048</v>
      </c>
    </row>
    <row r="156" spans="1:174" x14ac:dyDescent="0.15">
      <c r="A156" s="4" t="s">
        <v>1049</v>
      </c>
      <c r="B156" s="4" t="s">
        <v>1050</v>
      </c>
      <c r="C156" s="3" t="s">
        <v>206</v>
      </c>
      <c r="D156" s="3" t="s">
        <v>207</v>
      </c>
      <c r="E156" s="3" t="s">
        <v>208</v>
      </c>
      <c r="F156" s="8">
        <v>260.8</v>
      </c>
      <c r="G156" s="9">
        <v>16.12</v>
      </c>
      <c r="H156" s="14">
        <v>0</v>
      </c>
      <c r="I156" s="14">
        <v>0</v>
      </c>
      <c r="J156" s="10">
        <v>2.3E-2</v>
      </c>
      <c r="K156" s="10">
        <v>4.2000000000000003E-2</v>
      </c>
      <c r="L156" s="10">
        <v>6.0999999999999999E-2</v>
      </c>
      <c r="M156" s="9">
        <v>1.42</v>
      </c>
      <c r="N156" s="8">
        <v>188.3</v>
      </c>
      <c r="O156" s="9">
        <v>1.22</v>
      </c>
      <c r="P156" s="11"/>
      <c r="Q156" s="11"/>
      <c r="R156" s="11"/>
      <c r="S156" s="10">
        <v>-0.33200000000000002</v>
      </c>
      <c r="T156" s="11"/>
      <c r="U156" s="11"/>
      <c r="V156" s="11"/>
      <c r="W156" s="8">
        <v>15</v>
      </c>
      <c r="X156" s="11"/>
      <c r="Y156" s="11"/>
      <c r="Z156" s="11"/>
      <c r="AA156" s="9">
        <v>-5.27</v>
      </c>
      <c r="AB156" s="11"/>
      <c r="AC156" s="11"/>
      <c r="AD156" s="11"/>
      <c r="AE156" s="8">
        <v>14.6</v>
      </c>
      <c r="AF156" s="11"/>
      <c r="AG156" s="11"/>
      <c r="AH156" s="11"/>
      <c r="AI156" s="9">
        <v>5.83</v>
      </c>
      <c r="AJ156" s="10">
        <v>9.1999999999999998E-2</v>
      </c>
      <c r="AK156" s="3" t="s">
        <v>209</v>
      </c>
      <c r="AL156" s="12" t="s">
        <v>1051</v>
      </c>
      <c r="AM156" s="3" t="s">
        <v>211</v>
      </c>
      <c r="AN156" s="13">
        <v>1981</v>
      </c>
      <c r="AO156" s="8">
        <v>205.6</v>
      </c>
      <c r="AP156" s="8">
        <v>23.9</v>
      </c>
      <c r="AQ156" s="8">
        <v>-47.8</v>
      </c>
      <c r="AR156" s="8">
        <v>-48.9</v>
      </c>
      <c r="AS156" s="8">
        <v>-48.5</v>
      </c>
      <c r="AT156" s="8">
        <v>55.2</v>
      </c>
      <c r="AU156" s="9">
        <v>8.9600000000000009</v>
      </c>
      <c r="AV156" s="8">
        <v>79.099999999999994</v>
      </c>
      <c r="AW156" s="14">
        <v>0</v>
      </c>
      <c r="AX156" s="8">
        <v>49.8</v>
      </c>
      <c r="AY156" s="9">
        <v>5.0199999999999996</v>
      </c>
      <c r="AZ156" s="11"/>
      <c r="BA156" s="8">
        <v>18</v>
      </c>
      <c r="BB156" s="11"/>
      <c r="BC156" s="8">
        <v>40.299999999999997</v>
      </c>
      <c r="BD156" s="8">
        <v>35.700000000000003</v>
      </c>
      <c r="BE156" s="8">
        <v>32.6</v>
      </c>
      <c r="BF156" s="8">
        <v>27.7</v>
      </c>
      <c r="BG156" s="8">
        <v>24.7</v>
      </c>
      <c r="BH156" s="8">
        <v>23.5</v>
      </c>
      <c r="BI156" s="11"/>
      <c r="BJ156" s="8">
        <v>-48.9</v>
      </c>
      <c r="BK156" s="10">
        <v>-1E-3</v>
      </c>
      <c r="BL156" s="10">
        <v>0.38900000000000001</v>
      </c>
      <c r="BM156" s="11"/>
      <c r="BN156" s="8">
        <v>-48.5</v>
      </c>
      <c r="BO156" s="11"/>
      <c r="BP156" s="9">
        <v>2.98</v>
      </c>
      <c r="BQ156" s="10">
        <v>-0.28599999999999998</v>
      </c>
      <c r="BR156" s="10">
        <v>-0.28599999999999998</v>
      </c>
      <c r="BS156" s="10">
        <v>-0.16900000000000001</v>
      </c>
      <c r="BT156" s="10">
        <v>-0.28599999999999998</v>
      </c>
      <c r="BU156" s="10">
        <v>-0.28599999999999998</v>
      </c>
      <c r="BV156" s="11"/>
      <c r="BW156" s="9">
        <v>5.57</v>
      </c>
      <c r="BX156" s="9">
        <v>6.15</v>
      </c>
      <c r="BY156" s="11"/>
      <c r="BZ156" s="8">
        <v>16.899999999999999</v>
      </c>
      <c r="CA156" s="9">
        <v>7.95</v>
      </c>
      <c r="CB156" s="11"/>
      <c r="CC156" s="9">
        <v>6.81</v>
      </c>
      <c r="CD156" s="11"/>
      <c r="CE156" s="9">
        <v>8.8000000000000007</v>
      </c>
      <c r="CF156" s="11"/>
      <c r="CG156" s="11"/>
      <c r="CH156" s="10">
        <v>1E-3</v>
      </c>
      <c r="CI156" s="11"/>
      <c r="CJ156" s="8">
        <v>18.7</v>
      </c>
      <c r="CK156" s="11"/>
      <c r="CL156" s="11"/>
      <c r="CM156" s="10">
        <v>0.73</v>
      </c>
      <c r="CN156" s="9">
        <v>1.07</v>
      </c>
      <c r="CO156" s="9">
        <v>1.08</v>
      </c>
      <c r="CP156" s="9">
        <v>1.08</v>
      </c>
      <c r="CQ156" s="9">
        <v>-3.14</v>
      </c>
      <c r="CR156" s="9">
        <v>-2.5499999999999998</v>
      </c>
      <c r="CS156" s="11"/>
      <c r="CT156" s="11"/>
      <c r="CU156" s="8">
        <v>12</v>
      </c>
      <c r="CV156" s="10">
        <v>-1.7000000000000001E-2</v>
      </c>
      <c r="CW156" s="11"/>
      <c r="CX156" s="10">
        <v>0.59399999999999997</v>
      </c>
      <c r="CY156" s="11"/>
      <c r="CZ156" s="11"/>
      <c r="DA156" s="9">
        <v>2.46</v>
      </c>
      <c r="DB156" s="10">
        <v>-0.92400000000000004</v>
      </c>
      <c r="DC156" s="9">
        <v>-3.5</v>
      </c>
      <c r="DD156" s="11"/>
      <c r="DE156" s="11"/>
      <c r="DF156" s="8">
        <v>49.8</v>
      </c>
      <c r="DG156" s="9">
        <v>1.39</v>
      </c>
      <c r="DH156" s="11"/>
      <c r="DI156" s="3" t="s">
        <v>212</v>
      </c>
      <c r="DJ156" s="8">
        <v>22.4</v>
      </c>
      <c r="DK156" s="8">
        <v>-34.700000000000003</v>
      </c>
      <c r="DL156" s="8">
        <v>-35.4</v>
      </c>
      <c r="DM156" s="8">
        <v>24.8</v>
      </c>
      <c r="DN156" s="8">
        <v>-61.2</v>
      </c>
      <c r="DO156" s="9">
        <v>4.76</v>
      </c>
      <c r="DP156" s="4" t="s">
        <v>1052</v>
      </c>
      <c r="DQ156" s="8">
        <v>18.5</v>
      </c>
      <c r="DR156" s="3" t="s">
        <v>319</v>
      </c>
      <c r="DS156" s="11"/>
      <c r="DT156" s="9">
        <v>2.09</v>
      </c>
      <c r="DU156" s="9">
        <v>1.19</v>
      </c>
      <c r="DV156" s="9">
        <v>9.2799999999999994</v>
      </c>
      <c r="DW156" s="14">
        <v>0</v>
      </c>
      <c r="DX156" s="11"/>
      <c r="DY156" s="8">
        <v>63.2</v>
      </c>
      <c r="DZ156" s="11"/>
      <c r="EA156" s="11"/>
      <c r="EB156" s="8">
        <v>55.1</v>
      </c>
      <c r="EC156" s="9">
        <v>1.2</v>
      </c>
      <c r="ED156" s="8">
        <v>94.2</v>
      </c>
      <c r="EE156" s="11"/>
      <c r="EF156" s="11"/>
      <c r="EG156" s="11"/>
      <c r="EH156" s="9">
        <v>5.03</v>
      </c>
      <c r="EI156" s="8">
        <v>182</v>
      </c>
      <c r="EJ156" s="8">
        <v>68.599999999999994</v>
      </c>
      <c r="EK156" s="8">
        <v>72.2</v>
      </c>
      <c r="EL156" s="9">
        <v>1.88</v>
      </c>
      <c r="EM156" s="9">
        <v>4.67</v>
      </c>
      <c r="EN156" s="8">
        <v>14.2</v>
      </c>
      <c r="EO156" s="10">
        <v>0.93799999999999994</v>
      </c>
      <c r="EP156" s="8">
        <v>17.2</v>
      </c>
      <c r="EQ156" s="9">
        <v>1.58</v>
      </c>
      <c r="ER156" s="11">
        <v>1</v>
      </c>
      <c r="ES156" s="11"/>
      <c r="ET156" s="12"/>
      <c r="EU156" s="8">
        <v>-14</v>
      </c>
      <c r="EV156" s="8">
        <v>-18.3</v>
      </c>
      <c r="EW156" s="8">
        <v>-22</v>
      </c>
      <c r="EX156" s="8">
        <v>-23.1</v>
      </c>
      <c r="EY156" s="8">
        <v>-19.2</v>
      </c>
      <c r="EZ156" s="9">
        <v>-9.42</v>
      </c>
      <c r="FA156" s="8">
        <v>-32.299999999999997</v>
      </c>
      <c r="FB156" s="8">
        <v>-41.1</v>
      </c>
      <c r="FC156" s="8">
        <v>-30.8</v>
      </c>
      <c r="FD156" s="8">
        <v>-33.6</v>
      </c>
      <c r="FE156" s="8">
        <v>-14</v>
      </c>
      <c r="FF156" s="8">
        <v>-16.7</v>
      </c>
      <c r="FG156" s="8">
        <v>-20.6</v>
      </c>
      <c r="FH156" s="8">
        <v>-22.3</v>
      </c>
      <c r="FI156" s="8">
        <v>-19.100000000000001</v>
      </c>
      <c r="FJ156" s="8">
        <v>-10.4</v>
      </c>
      <c r="FK156" s="8">
        <v>-31.9</v>
      </c>
      <c r="FL156" s="8">
        <v>-41.3</v>
      </c>
      <c r="FM156" s="8">
        <v>-32.200000000000003</v>
      </c>
      <c r="FN156" s="8">
        <v>-33.6</v>
      </c>
      <c r="FO156" s="3"/>
      <c r="FP156" s="3"/>
      <c r="FQ156" s="8">
        <v>23.9</v>
      </c>
      <c r="FR156" s="12" t="s">
        <v>1053</v>
      </c>
    </row>
    <row r="157" spans="1:174" x14ac:dyDescent="0.15">
      <c r="A157" s="4" t="s">
        <v>1054</v>
      </c>
      <c r="B157" s="4" t="s">
        <v>1055</v>
      </c>
      <c r="C157" s="3" t="s">
        <v>206</v>
      </c>
      <c r="D157" s="3" t="s">
        <v>207</v>
      </c>
      <c r="E157" s="3" t="s">
        <v>208</v>
      </c>
      <c r="F157" s="8">
        <v>260.60000000000002</v>
      </c>
      <c r="G157" s="9">
        <v>27.5</v>
      </c>
      <c r="H157" s="11"/>
      <c r="I157" s="11"/>
      <c r="J157" s="11"/>
      <c r="K157" s="11"/>
      <c r="L157" s="11"/>
      <c r="M157" s="11"/>
      <c r="N157" s="8">
        <v>18.600000000000001</v>
      </c>
      <c r="O157" s="10">
        <v>8.1000000000000003E-2</v>
      </c>
      <c r="P157" s="11"/>
      <c r="Q157" s="11"/>
      <c r="R157" s="11"/>
      <c r="S157" s="9">
        <v>1.42</v>
      </c>
      <c r="T157" s="11"/>
      <c r="U157" s="11"/>
      <c r="V157" s="11"/>
      <c r="W157" s="11"/>
      <c r="X157" s="11"/>
      <c r="Y157" s="11"/>
      <c r="Z157" s="11"/>
      <c r="AA157" s="11"/>
      <c r="AB157" s="11"/>
      <c r="AC157" s="11"/>
      <c r="AD157" s="11"/>
      <c r="AE157" s="11"/>
      <c r="AF157" s="11"/>
      <c r="AG157" s="11"/>
      <c r="AH157" s="10">
        <v>3.0000000000000001E-3</v>
      </c>
      <c r="AI157" s="9">
        <v>9.9</v>
      </c>
      <c r="AJ157" s="10">
        <v>0.45</v>
      </c>
      <c r="AK157" s="3" t="s">
        <v>209</v>
      </c>
      <c r="AL157" s="12" t="s">
        <v>1056</v>
      </c>
      <c r="AM157" s="3" t="s">
        <v>211</v>
      </c>
      <c r="AN157" s="13">
        <v>2007</v>
      </c>
      <c r="AO157" s="8">
        <v>153.30000000000001</v>
      </c>
      <c r="AP157" s="8">
        <v>31.6</v>
      </c>
      <c r="AQ157" s="9">
        <v>-1.26</v>
      </c>
      <c r="AR157" s="9">
        <v>-1.56</v>
      </c>
      <c r="AS157" s="9">
        <v>-3.21</v>
      </c>
      <c r="AT157" s="8">
        <v>107.3</v>
      </c>
      <c r="AU157" s="9">
        <v>2.13</v>
      </c>
      <c r="AV157" s="8">
        <v>113.4</v>
      </c>
      <c r="AW157" s="14">
        <v>0</v>
      </c>
      <c r="AX157" s="8">
        <v>60.7</v>
      </c>
      <c r="AY157" s="9">
        <v>1.86</v>
      </c>
      <c r="AZ157" s="11"/>
      <c r="BA157" s="9">
        <v>7.89</v>
      </c>
      <c r="BB157" s="11"/>
      <c r="BC157" s="8">
        <v>25.9</v>
      </c>
      <c r="BD157" s="8">
        <v>26.9</v>
      </c>
      <c r="BE157" s="8">
        <v>27.7</v>
      </c>
      <c r="BF157" s="8">
        <v>29.8</v>
      </c>
      <c r="BG157" s="8">
        <v>28.1</v>
      </c>
      <c r="BH157" s="8">
        <v>10.199999999999999</v>
      </c>
      <c r="BI157" s="11"/>
      <c r="BJ157" s="9">
        <v>-1.56</v>
      </c>
      <c r="BK157" s="11"/>
      <c r="BL157" s="11"/>
      <c r="BM157" s="11"/>
      <c r="BN157" s="9">
        <v>-3.15</v>
      </c>
      <c r="BO157" s="10">
        <v>6.7000000000000004E-2</v>
      </c>
      <c r="BP157" s="11"/>
      <c r="BQ157" s="10">
        <v>-0.314</v>
      </c>
      <c r="BR157" s="10">
        <v>-0.314</v>
      </c>
      <c r="BS157" s="10">
        <v>-0.192</v>
      </c>
      <c r="BT157" s="10">
        <v>-0.314</v>
      </c>
      <c r="BU157" s="10">
        <v>-0.314</v>
      </c>
      <c r="BV157" s="11"/>
      <c r="BW157" s="9">
        <v>2.58</v>
      </c>
      <c r="BX157" s="11"/>
      <c r="BY157" s="11"/>
      <c r="BZ157" s="9">
        <v>5.77</v>
      </c>
      <c r="CA157" s="9">
        <v>3.63</v>
      </c>
      <c r="CB157" s="11"/>
      <c r="CC157" s="9">
        <v>3.13</v>
      </c>
      <c r="CD157" s="11"/>
      <c r="CE157" s="11"/>
      <c r="CF157" s="11"/>
      <c r="CG157" s="11"/>
      <c r="CH157" s="11"/>
      <c r="CI157" s="11"/>
      <c r="CJ157" s="9">
        <v>9.32</v>
      </c>
      <c r="CK157" s="11"/>
      <c r="CL157" s="10">
        <v>0.65300000000000002</v>
      </c>
      <c r="CM157" s="10">
        <v>0.92100000000000004</v>
      </c>
      <c r="CN157" s="10">
        <v>0.89500000000000002</v>
      </c>
      <c r="CO157" s="10">
        <v>0.86799999999999999</v>
      </c>
      <c r="CP157" s="10">
        <v>0.84299999999999997</v>
      </c>
      <c r="CQ157" s="9">
        <v>-8.01</v>
      </c>
      <c r="CR157" s="11"/>
      <c r="CS157" s="11"/>
      <c r="CT157" s="10">
        <v>-2E-3</v>
      </c>
      <c r="CU157" s="8">
        <v>61.3</v>
      </c>
      <c r="CV157" s="11"/>
      <c r="CW157" s="11"/>
      <c r="CX157" s="11"/>
      <c r="CY157" s="11"/>
      <c r="CZ157" s="11"/>
      <c r="DA157" s="10">
        <v>0.83099999999999996</v>
      </c>
      <c r="DB157" s="11"/>
      <c r="DC157" s="9">
        <v>3.85</v>
      </c>
      <c r="DD157" s="11"/>
      <c r="DE157" s="8">
        <v>34</v>
      </c>
      <c r="DF157" s="8">
        <v>60.7</v>
      </c>
      <c r="DG157" s="9">
        <v>14.01</v>
      </c>
      <c r="DH157" s="10">
        <v>0.6</v>
      </c>
      <c r="DI157" s="3" t="s">
        <v>212</v>
      </c>
      <c r="DJ157" s="8">
        <v>31.6</v>
      </c>
      <c r="DK157" s="9">
        <v>-1.26</v>
      </c>
      <c r="DL157" s="9">
        <v>-3.21</v>
      </c>
      <c r="DM157" s="8">
        <v>70</v>
      </c>
      <c r="DN157" s="11"/>
      <c r="DO157" s="9">
        <v>40</v>
      </c>
      <c r="DP157" s="4" t="s">
        <v>1057</v>
      </c>
      <c r="DQ157" s="8">
        <v>70.7</v>
      </c>
      <c r="DR157" s="3" t="s">
        <v>313</v>
      </c>
      <c r="DS157" s="11"/>
      <c r="DT157" s="9">
        <v>35.479999999999997</v>
      </c>
      <c r="DU157" s="8">
        <v>11.4</v>
      </c>
      <c r="DV157" s="8">
        <v>18.5</v>
      </c>
      <c r="DW157" s="14">
        <v>0</v>
      </c>
      <c r="DX157" s="11"/>
      <c r="DY157" s="8">
        <v>34.4</v>
      </c>
      <c r="DZ157" s="11"/>
      <c r="EA157" s="8">
        <v>62.6</v>
      </c>
      <c r="EB157" s="8">
        <v>-63.5</v>
      </c>
      <c r="EC157" s="9">
        <v>1.1299999999999999</v>
      </c>
      <c r="ED157" s="8">
        <v>36.799999999999997</v>
      </c>
      <c r="EE157" s="11"/>
      <c r="EF157" s="11"/>
      <c r="EG157" s="11"/>
      <c r="EH157" s="9">
        <v>1.57</v>
      </c>
      <c r="EI157" s="8">
        <v>34</v>
      </c>
      <c r="EJ157" s="8">
        <v>111.1</v>
      </c>
      <c r="EK157" s="8">
        <v>41.8</v>
      </c>
      <c r="EL157" s="9">
        <v>2.2799999999999998</v>
      </c>
      <c r="EM157" s="9">
        <v>1.03</v>
      </c>
      <c r="EN157" s="8">
        <v>13.8</v>
      </c>
      <c r="EO157" s="10">
        <v>0.6</v>
      </c>
      <c r="EP157" s="9">
        <v>1.01</v>
      </c>
      <c r="EQ157" s="9">
        <v>5.51</v>
      </c>
      <c r="ER157" s="11">
        <v>3</v>
      </c>
      <c r="ES157" s="8">
        <v>31.6</v>
      </c>
      <c r="ET157" s="12" t="s">
        <v>1058</v>
      </c>
      <c r="EU157" s="11"/>
      <c r="EV157" s="11"/>
      <c r="EW157" s="11"/>
      <c r="EX157" s="11"/>
      <c r="EY157" s="11"/>
      <c r="EZ157" s="11"/>
      <c r="FA157" s="11"/>
      <c r="FB157" s="11"/>
      <c r="FC157" s="9">
        <v>-8.81</v>
      </c>
      <c r="FD157" s="9">
        <v>-2.87</v>
      </c>
      <c r="FE157" s="11"/>
      <c r="FF157" s="11"/>
      <c r="FG157" s="11"/>
      <c r="FH157" s="11"/>
      <c r="FI157" s="11"/>
      <c r="FJ157" s="11"/>
      <c r="FK157" s="11"/>
      <c r="FL157" s="11"/>
      <c r="FM157" s="9">
        <v>-9.7899999999999991</v>
      </c>
      <c r="FN157" s="9">
        <v>-6.56</v>
      </c>
      <c r="FO157" s="3"/>
      <c r="FP157" s="3"/>
      <c r="FQ157" s="8">
        <v>31.6</v>
      </c>
      <c r="FR157" s="12" t="s">
        <v>1059</v>
      </c>
    </row>
    <row r="158" spans="1:174" x14ac:dyDescent="0.15">
      <c r="A158" s="4" t="s">
        <v>1060</v>
      </c>
      <c r="B158" s="4" t="s">
        <v>1061</v>
      </c>
      <c r="C158" s="3" t="s">
        <v>206</v>
      </c>
      <c r="D158" s="3" t="s">
        <v>207</v>
      </c>
      <c r="E158" s="3" t="s">
        <v>208</v>
      </c>
      <c r="F158" s="8">
        <v>255.9</v>
      </c>
      <c r="G158" s="9">
        <v>48.8</v>
      </c>
      <c r="H158" s="10">
        <v>0.19600000000000001</v>
      </c>
      <c r="I158" s="10">
        <v>8.2000000000000003E-2</v>
      </c>
      <c r="J158" s="10">
        <v>0.13100000000000001</v>
      </c>
      <c r="K158" s="9">
        <v>1.08</v>
      </c>
      <c r="L158" s="10">
        <v>0.77600000000000002</v>
      </c>
      <c r="M158" s="9">
        <v>1.03</v>
      </c>
      <c r="N158" s="9">
        <v>6.74</v>
      </c>
      <c r="O158" s="10">
        <v>3.7999999999999999E-2</v>
      </c>
      <c r="P158" s="11"/>
      <c r="Q158" s="11"/>
      <c r="R158" s="11"/>
      <c r="S158" s="11"/>
      <c r="T158" s="11"/>
      <c r="U158" s="11"/>
      <c r="V158" s="11"/>
      <c r="W158" s="8">
        <v>17.399999999999999</v>
      </c>
      <c r="X158" s="11"/>
      <c r="Y158" s="11"/>
      <c r="Z158" s="11"/>
      <c r="AA158" s="8">
        <v>34.9</v>
      </c>
      <c r="AB158" s="8">
        <v>-11.1</v>
      </c>
      <c r="AC158" s="8">
        <v>10.5</v>
      </c>
      <c r="AD158" s="8">
        <v>10.8</v>
      </c>
      <c r="AE158" s="9">
        <v>7.3</v>
      </c>
      <c r="AF158" s="8">
        <v>-12.1</v>
      </c>
      <c r="AG158" s="8">
        <v>-11.9</v>
      </c>
      <c r="AH158" s="11"/>
      <c r="AI158" s="9">
        <v>13.58</v>
      </c>
      <c r="AJ158" s="9">
        <v>2.75</v>
      </c>
      <c r="AK158" s="3" t="s">
        <v>209</v>
      </c>
      <c r="AL158" s="12" t="s">
        <v>1062</v>
      </c>
      <c r="AM158" s="3" t="s">
        <v>211</v>
      </c>
      <c r="AN158" s="13">
        <v>1957</v>
      </c>
      <c r="AO158" s="8">
        <v>235.2</v>
      </c>
      <c r="AP158" s="8">
        <v>14.1</v>
      </c>
      <c r="AQ158" s="9">
        <v>7.14</v>
      </c>
      <c r="AR158" s="9">
        <v>7</v>
      </c>
      <c r="AS158" s="9">
        <v>4.6500000000000004</v>
      </c>
      <c r="AT158" s="9">
        <v>9.81</v>
      </c>
      <c r="AU158" s="11"/>
      <c r="AV158" s="8">
        <v>31</v>
      </c>
      <c r="AW158" s="14">
        <v>0</v>
      </c>
      <c r="AX158" s="8">
        <v>30.3</v>
      </c>
      <c r="AY158" s="11"/>
      <c r="AZ158" s="11"/>
      <c r="BA158" s="9">
        <v>5.81</v>
      </c>
      <c r="BB158" s="11"/>
      <c r="BC158" s="9">
        <v>1.26</v>
      </c>
      <c r="BD158" s="9">
        <v>1.28</v>
      </c>
      <c r="BE158" s="9">
        <v>1.39</v>
      </c>
      <c r="BF158" s="9">
        <v>1.57</v>
      </c>
      <c r="BG158" s="9">
        <v>1.48</v>
      </c>
      <c r="BH158" s="9">
        <v>1.41</v>
      </c>
      <c r="BI158" s="11"/>
      <c r="BJ158" s="9">
        <v>7</v>
      </c>
      <c r="BK158" s="11"/>
      <c r="BL158" s="10">
        <v>3.2000000000000001E-2</v>
      </c>
      <c r="BM158" s="11"/>
      <c r="BN158" s="9">
        <v>7.03</v>
      </c>
      <c r="BO158" s="9">
        <v>2.39</v>
      </c>
      <c r="BP158" s="11"/>
      <c r="BQ158" s="10">
        <v>0.71699999999999997</v>
      </c>
      <c r="BR158" s="10">
        <v>0.71699999999999997</v>
      </c>
      <c r="BS158" s="10">
        <v>0.67900000000000005</v>
      </c>
      <c r="BT158" s="10">
        <v>0.66</v>
      </c>
      <c r="BU158" s="10">
        <v>0.66</v>
      </c>
      <c r="BV158" s="8">
        <v>33.9</v>
      </c>
      <c r="BW158" s="9">
        <v>2.99</v>
      </c>
      <c r="BX158" s="11"/>
      <c r="BY158" s="10">
        <v>0.58699999999999997</v>
      </c>
      <c r="BZ158" s="11"/>
      <c r="CA158" s="11"/>
      <c r="CB158" s="11"/>
      <c r="CC158" s="10">
        <v>0.309</v>
      </c>
      <c r="CD158" s="11"/>
      <c r="CE158" s="10">
        <v>7.8E-2</v>
      </c>
      <c r="CF158" s="11"/>
      <c r="CG158" s="11"/>
      <c r="CH158" s="11"/>
      <c r="CI158" s="8">
        <v>-10.9</v>
      </c>
      <c r="CJ158" s="9">
        <v>-2.7</v>
      </c>
      <c r="CK158" s="11"/>
      <c r="CL158" s="11"/>
      <c r="CM158" s="11"/>
      <c r="CN158" s="10">
        <v>3.0000000000000001E-3</v>
      </c>
      <c r="CO158" s="10">
        <v>8.0000000000000002E-3</v>
      </c>
      <c r="CP158" s="10">
        <v>0.125</v>
      </c>
      <c r="CQ158" s="9">
        <v>-1.1299999999999999</v>
      </c>
      <c r="CR158" s="11"/>
      <c r="CS158" s="11"/>
      <c r="CT158" s="10">
        <v>-0.83</v>
      </c>
      <c r="CU158" s="9">
        <v>2.15</v>
      </c>
      <c r="CV158" s="11"/>
      <c r="CW158" s="11"/>
      <c r="CX158" s="9">
        <v>-5.2</v>
      </c>
      <c r="CY158" s="11"/>
      <c r="CZ158" s="11"/>
      <c r="DA158" s="10">
        <v>-9.0999999999999998E-2</v>
      </c>
      <c r="DB158" s="11"/>
      <c r="DC158" s="9">
        <v>2.02</v>
      </c>
      <c r="DD158" s="11"/>
      <c r="DE158" s="9">
        <v>5</v>
      </c>
      <c r="DF158" s="8">
        <v>30.3</v>
      </c>
      <c r="DG158" s="9">
        <v>37.950000000000003</v>
      </c>
      <c r="DH158" s="10">
        <v>0.14000000000000001</v>
      </c>
      <c r="DI158" s="3" t="s">
        <v>212</v>
      </c>
      <c r="DJ158" s="8">
        <v>14.1</v>
      </c>
      <c r="DK158" s="9">
        <v>7.14</v>
      </c>
      <c r="DL158" s="9">
        <v>4.6500000000000004</v>
      </c>
      <c r="DM158" s="11"/>
      <c r="DN158" s="11"/>
      <c r="DO158" s="9">
        <v>16.670000000000002</v>
      </c>
      <c r="DP158" s="4" t="s">
        <v>1063</v>
      </c>
      <c r="DQ158" s="11"/>
      <c r="DR158" s="3" t="s">
        <v>343</v>
      </c>
      <c r="DS158" s="11"/>
      <c r="DT158" s="9">
        <v>42</v>
      </c>
      <c r="DU158" s="8">
        <v>22.2</v>
      </c>
      <c r="DV158" s="8">
        <v>14.1</v>
      </c>
      <c r="DW158" s="14">
        <v>0</v>
      </c>
      <c r="DX158" s="11"/>
      <c r="DY158" s="9">
        <v>5.63</v>
      </c>
      <c r="DZ158" s="11"/>
      <c r="EA158" s="11"/>
      <c r="EB158" s="8">
        <v>22.3</v>
      </c>
      <c r="EC158" s="9">
        <v>1.46</v>
      </c>
      <c r="ED158" s="8">
        <v>74.099999999999994</v>
      </c>
      <c r="EE158" s="11"/>
      <c r="EF158" s="11"/>
      <c r="EG158" s="11"/>
      <c r="EH158" s="10">
        <v>0.14699999999999999</v>
      </c>
      <c r="EI158" s="9">
        <v>5</v>
      </c>
      <c r="EJ158" s="8">
        <v>25.1</v>
      </c>
      <c r="EK158" s="8">
        <v>18.3</v>
      </c>
      <c r="EL158" s="10">
        <v>0.41</v>
      </c>
      <c r="EM158" s="10">
        <v>0.22500000000000001</v>
      </c>
      <c r="EN158" s="10">
        <v>0.14699999999999999</v>
      </c>
      <c r="EO158" s="10">
        <v>0.14000000000000001</v>
      </c>
      <c r="EP158" s="10">
        <v>0.76</v>
      </c>
      <c r="EQ158" s="9">
        <v>11.04</v>
      </c>
      <c r="ER158" s="11">
        <v>3</v>
      </c>
      <c r="ES158" s="8">
        <v>14.1</v>
      </c>
      <c r="ET158" s="12" t="s">
        <v>1064</v>
      </c>
      <c r="EU158" s="9">
        <v>-3.37</v>
      </c>
      <c r="EV158" s="9">
        <v>-1.1200000000000001</v>
      </c>
      <c r="EW158" s="9">
        <v>-3.16</v>
      </c>
      <c r="EX158" s="9">
        <v>-4.49</v>
      </c>
      <c r="EY158" s="9">
        <v>3.78</v>
      </c>
      <c r="EZ158" s="9">
        <v>-2.17</v>
      </c>
      <c r="FA158" s="9">
        <v>-2.0299999999999998</v>
      </c>
      <c r="FB158" s="9">
        <v>5.19</v>
      </c>
      <c r="FC158" s="9">
        <v>5.12</v>
      </c>
      <c r="FD158" s="9">
        <v>7.94</v>
      </c>
      <c r="FE158" s="9">
        <v>-3.66</v>
      </c>
      <c r="FF158" s="9">
        <v>-1.3</v>
      </c>
      <c r="FG158" s="10">
        <v>-0.751</v>
      </c>
      <c r="FH158" s="9">
        <v>-4.54</v>
      </c>
      <c r="FI158" s="9">
        <v>3.74</v>
      </c>
      <c r="FJ158" s="9">
        <v>-1.96</v>
      </c>
      <c r="FK158" s="9">
        <v>-1.51</v>
      </c>
      <c r="FL158" s="9">
        <v>6.6</v>
      </c>
      <c r="FM158" s="9">
        <v>2.98</v>
      </c>
      <c r="FN158" s="9">
        <v>5.29</v>
      </c>
      <c r="FO158" s="3"/>
      <c r="FP158" s="3"/>
      <c r="FQ158" s="8">
        <v>14.1</v>
      </c>
      <c r="FR158" s="12" t="s">
        <v>1065</v>
      </c>
    </row>
    <row r="159" spans="1:174" x14ac:dyDescent="0.15">
      <c r="A159" s="4" t="s">
        <v>1066</v>
      </c>
      <c r="B159" s="4" t="s">
        <v>1067</v>
      </c>
      <c r="C159" s="3" t="s">
        <v>206</v>
      </c>
      <c r="D159" s="3" t="s">
        <v>207</v>
      </c>
      <c r="E159" s="3" t="s">
        <v>208</v>
      </c>
      <c r="F159" s="8">
        <v>252.6</v>
      </c>
      <c r="G159" s="9">
        <v>23.21</v>
      </c>
      <c r="H159" s="10">
        <v>1.7000000000000001E-2</v>
      </c>
      <c r="I159" s="10">
        <v>8.9999999999999993E-3</v>
      </c>
      <c r="J159" s="10">
        <v>2.5999999999999999E-2</v>
      </c>
      <c r="K159" s="10">
        <v>0.56699999999999995</v>
      </c>
      <c r="L159" s="10">
        <v>0.42099999999999999</v>
      </c>
      <c r="M159" s="10">
        <v>0.77</v>
      </c>
      <c r="N159" s="8">
        <v>150.30000000000001</v>
      </c>
      <c r="O159" s="10">
        <v>0.86599999999999999</v>
      </c>
      <c r="P159" s="11"/>
      <c r="Q159" s="11"/>
      <c r="R159" s="11"/>
      <c r="S159" s="10">
        <v>-0.125</v>
      </c>
      <c r="T159" s="11"/>
      <c r="U159" s="11"/>
      <c r="V159" s="11"/>
      <c r="W159" s="10">
        <v>0.52900000000000003</v>
      </c>
      <c r="X159" s="11"/>
      <c r="Y159" s="11"/>
      <c r="Z159" s="11"/>
      <c r="AA159" s="11"/>
      <c r="AB159" s="11"/>
      <c r="AC159" s="11"/>
      <c r="AD159" s="11"/>
      <c r="AE159" s="8">
        <v>119</v>
      </c>
      <c r="AF159" s="11"/>
      <c r="AG159" s="11"/>
      <c r="AH159" s="11"/>
      <c r="AI159" s="9">
        <v>1.1499999999999999</v>
      </c>
      <c r="AJ159" s="11"/>
      <c r="AK159" s="3" t="s">
        <v>209</v>
      </c>
      <c r="AL159" s="12" t="s">
        <v>1068</v>
      </c>
      <c r="AM159" s="3" t="s">
        <v>211</v>
      </c>
      <c r="AN159" s="13">
        <v>1983</v>
      </c>
      <c r="AO159" s="8">
        <v>281</v>
      </c>
      <c r="AP159" s="9">
        <v>6.28</v>
      </c>
      <c r="AQ159" s="8">
        <v>-26.6</v>
      </c>
      <c r="AR159" s="8">
        <v>-27.1</v>
      </c>
      <c r="AS159" s="8">
        <v>-35.700000000000003</v>
      </c>
      <c r="AT159" s="9">
        <v>5.48</v>
      </c>
      <c r="AU159" s="9">
        <v>2.5099999999999998</v>
      </c>
      <c r="AV159" s="8">
        <v>11.9</v>
      </c>
      <c r="AW159" s="8">
        <v>33.9</v>
      </c>
      <c r="AX159" s="8">
        <v>-29.8</v>
      </c>
      <c r="AY159" s="9">
        <v>1.1100000000000001</v>
      </c>
      <c r="AZ159" s="11"/>
      <c r="BA159" s="8">
        <v>15.5</v>
      </c>
      <c r="BB159" s="11"/>
      <c r="BC159" s="8">
        <v>16.8</v>
      </c>
      <c r="BD159" s="8">
        <v>23.9</v>
      </c>
      <c r="BE159" s="8">
        <v>26</v>
      </c>
      <c r="BF159" s="8">
        <v>25.3</v>
      </c>
      <c r="BG159" s="8">
        <v>23.7</v>
      </c>
      <c r="BH159" s="8">
        <v>18.600000000000001</v>
      </c>
      <c r="BI159" s="11"/>
      <c r="BJ159" s="8">
        <v>-27.1</v>
      </c>
      <c r="BK159" s="9">
        <v>-3.71</v>
      </c>
      <c r="BL159" s="10">
        <v>1.6E-2</v>
      </c>
      <c r="BM159" s="11"/>
      <c r="BN159" s="8">
        <v>-35.700000000000003</v>
      </c>
      <c r="BO159" s="11"/>
      <c r="BP159" s="11"/>
      <c r="BQ159" s="10">
        <v>-0.24</v>
      </c>
      <c r="BR159" s="10">
        <v>-0.24</v>
      </c>
      <c r="BS159" s="10">
        <v>-0.13700000000000001</v>
      </c>
      <c r="BT159" s="10">
        <v>-0.24</v>
      </c>
      <c r="BU159" s="10">
        <v>-0.24</v>
      </c>
      <c r="BV159" s="11"/>
      <c r="BW159" s="10">
        <v>0.81699999999999995</v>
      </c>
      <c r="BX159" s="10">
        <v>0.93200000000000005</v>
      </c>
      <c r="BY159" s="11"/>
      <c r="BZ159" s="9">
        <v>4.12</v>
      </c>
      <c r="CA159" s="9">
        <v>1.61</v>
      </c>
      <c r="CB159" s="11"/>
      <c r="CC159" s="9">
        <v>1.48</v>
      </c>
      <c r="CD159" s="11"/>
      <c r="CE159" s="10">
        <v>0.161</v>
      </c>
      <c r="CF159" s="8">
        <v>29.5</v>
      </c>
      <c r="CG159" s="11"/>
      <c r="CH159" s="14">
        <v>0</v>
      </c>
      <c r="CI159" s="11"/>
      <c r="CJ159" s="8">
        <v>455</v>
      </c>
      <c r="CK159" s="10">
        <v>0.85499999999999998</v>
      </c>
      <c r="CL159" s="10">
        <v>0.29099999999999998</v>
      </c>
      <c r="CM159" s="10">
        <v>0.28399999999999997</v>
      </c>
      <c r="CN159" s="10">
        <v>0.27800000000000002</v>
      </c>
      <c r="CO159" s="10">
        <v>0.27200000000000002</v>
      </c>
      <c r="CP159" s="10">
        <v>0.29599999999999999</v>
      </c>
      <c r="CQ159" s="9">
        <v>1.21</v>
      </c>
      <c r="CR159" s="11"/>
      <c r="CS159" s="11"/>
      <c r="CT159" s="11"/>
      <c r="CU159" s="10">
        <v>8.7999999999999995E-2</v>
      </c>
      <c r="CV159" s="8">
        <v>-25</v>
      </c>
      <c r="CW159" s="8">
        <v>30</v>
      </c>
      <c r="CX159" s="10">
        <v>-0.41099999999999998</v>
      </c>
      <c r="CY159" s="11"/>
      <c r="CZ159" s="11"/>
      <c r="DA159" s="10">
        <v>-0.94499999999999995</v>
      </c>
      <c r="DB159" s="10">
        <v>0.76100000000000001</v>
      </c>
      <c r="DC159" s="10">
        <v>0.33400000000000002</v>
      </c>
      <c r="DD159" s="8">
        <v>11.2</v>
      </c>
      <c r="DE159" s="8">
        <v>50</v>
      </c>
      <c r="DF159" s="8">
        <v>-29.8</v>
      </c>
      <c r="DG159" s="9">
        <v>1.68</v>
      </c>
      <c r="DH159" s="10">
        <v>0.35699999999999998</v>
      </c>
      <c r="DI159" s="3" t="s">
        <v>212</v>
      </c>
      <c r="DJ159" s="9">
        <v>6.28</v>
      </c>
      <c r="DK159" s="8">
        <v>-26.6</v>
      </c>
      <c r="DL159" s="8">
        <v>-35.700000000000003</v>
      </c>
      <c r="DM159" s="8">
        <v>12.3</v>
      </c>
      <c r="DN159" s="11"/>
      <c r="DO159" s="9">
        <v>6.25</v>
      </c>
      <c r="DP159" s="4" t="s">
        <v>1069</v>
      </c>
      <c r="DQ159" s="8">
        <v>113.5</v>
      </c>
      <c r="DR159" s="3" t="s">
        <v>398</v>
      </c>
      <c r="DS159" s="11"/>
      <c r="DT159" s="9">
        <v>2.02</v>
      </c>
      <c r="DU159" s="10">
        <v>0.96699999999999997</v>
      </c>
      <c r="DV159" s="9">
        <v>5.23</v>
      </c>
      <c r="DW159" s="8">
        <v>27.7</v>
      </c>
      <c r="DX159" s="11"/>
      <c r="DY159" s="8">
        <v>32.9</v>
      </c>
      <c r="DZ159" s="11"/>
      <c r="EA159" s="14">
        <v>0</v>
      </c>
      <c r="EB159" s="9">
        <v>-4.01</v>
      </c>
      <c r="EC159" s="10">
        <v>0.501</v>
      </c>
      <c r="ED159" s="8">
        <v>89</v>
      </c>
      <c r="EE159" s="9">
        <v>9.43</v>
      </c>
      <c r="EF159" s="8">
        <v>108.5</v>
      </c>
      <c r="EG159" s="11"/>
      <c r="EH159" s="9">
        <v>1.39</v>
      </c>
      <c r="EI159" s="8">
        <v>50</v>
      </c>
      <c r="EJ159" s="9">
        <v>8.6</v>
      </c>
      <c r="EK159" s="8">
        <v>37.299999999999997</v>
      </c>
      <c r="EL159" s="9">
        <v>2.42</v>
      </c>
      <c r="EM159" s="9">
        <v>4.66</v>
      </c>
      <c r="EN159" s="10">
        <v>0.11799999999999999</v>
      </c>
      <c r="EO159" s="10">
        <v>0.35699999999999998</v>
      </c>
      <c r="EP159" s="9">
        <v>5.35</v>
      </c>
      <c r="EQ159" s="9">
        <v>2.16</v>
      </c>
      <c r="ER159" s="11">
        <v>3</v>
      </c>
      <c r="ES159" s="11"/>
      <c r="ET159" s="12"/>
      <c r="EU159" s="9">
        <v>-1.99</v>
      </c>
      <c r="EV159" s="9">
        <v>-3.63</v>
      </c>
      <c r="EW159" s="9">
        <v>-3.46</v>
      </c>
      <c r="EX159" s="9">
        <v>-1.02</v>
      </c>
      <c r="EY159" s="9">
        <v>-2.5099999999999998</v>
      </c>
      <c r="EZ159" s="9">
        <v>-7.41</v>
      </c>
      <c r="FA159" s="8">
        <v>-12.7</v>
      </c>
      <c r="FB159" s="8">
        <v>-21.4</v>
      </c>
      <c r="FC159" s="8">
        <v>-28</v>
      </c>
      <c r="FD159" s="8">
        <v>-38.4</v>
      </c>
      <c r="FE159" s="9">
        <v>-3.54</v>
      </c>
      <c r="FF159" s="9">
        <v>-4.93</v>
      </c>
      <c r="FG159" s="9">
        <v>-4.74</v>
      </c>
      <c r="FH159" s="9">
        <v>-5.09</v>
      </c>
      <c r="FI159" s="9">
        <v>-5.17</v>
      </c>
      <c r="FJ159" s="8">
        <v>-39.6</v>
      </c>
      <c r="FK159" s="8">
        <v>-50</v>
      </c>
      <c r="FL159" s="9">
        <v>5.61</v>
      </c>
      <c r="FM159" s="8">
        <v>-29.2</v>
      </c>
      <c r="FN159" s="8">
        <v>-42.7</v>
      </c>
      <c r="FO159" s="3"/>
      <c r="FP159" s="3"/>
      <c r="FQ159" s="9">
        <v>6.28</v>
      </c>
      <c r="FR159" s="12" t="s">
        <v>1070</v>
      </c>
    </row>
    <row r="160" spans="1:174" x14ac:dyDescent="0.15">
      <c r="A160" s="4" t="s">
        <v>1071</v>
      </c>
      <c r="B160" s="4" t="s">
        <v>1072</v>
      </c>
      <c r="C160" s="3" t="s">
        <v>206</v>
      </c>
      <c r="D160" s="3" t="s">
        <v>207</v>
      </c>
      <c r="E160" s="3" t="s">
        <v>208</v>
      </c>
      <c r="F160" s="8">
        <v>249.3</v>
      </c>
      <c r="G160" s="9">
        <v>26.42</v>
      </c>
      <c r="H160" s="10">
        <v>2.1000000000000001E-2</v>
      </c>
      <c r="I160" s="10">
        <v>2.3E-2</v>
      </c>
      <c r="J160" s="10">
        <v>0.26100000000000001</v>
      </c>
      <c r="K160" s="10">
        <v>0.51</v>
      </c>
      <c r="L160" s="10">
        <v>0.90800000000000003</v>
      </c>
      <c r="M160" s="9">
        <v>2.37</v>
      </c>
      <c r="N160" s="8">
        <v>108.4</v>
      </c>
      <c r="O160" s="9">
        <v>1.31</v>
      </c>
      <c r="P160" s="11"/>
      <c r="Q160" s="11"/>
      <c r="R160" s="11"/>
      <c r="S160" s="10">
        <v>-0.77300000000000002</v>
      </c>
      <c r="T160" s="11"/>
      <c r="U160" s="11"/>
      <c r="V160" s="11"/>
      <c r="W160" s="11"/>
      <c r="X160" s="11"/>
      <c r="Y160" s="11"/>
      <c r="Z160" s="11"/>
      <c r="AA160" s="11"/>
      <c r="AB160" s="11"/>
      <c r="AC160" s="11"/>
      <c r="AD160" s="11"/>
      <c r="AE160" s="11"/>
      <c r="AF160" s="11"/>
      <c r="AG160" s="11"/>
      <c r="AH160" s="11"/>
      <c r="AI160" s="9">
        <v>19.97</v>
      </c>
      <c r="AJ160" s="10">
        <v>0.46100000000000002</v>
      </c>
      <c r="AK160" s="3" t="s">
        <v>209</v>
      </c>
      <c r="AL160" s="12" t="s">
        <v>1073</v>
      </c>
      <c r="AM160" s="3" t="s">
        <v>211</v>
      </c>
      <c r="AN160" s="13">
        <v>2000</v>
      </c>
      <c r="AO160" s="8">
        <v>165.5</v>
      </c>
      <c r="AP160" s="14">
        <v>0</v>
      </c>
      <c r="AQ160" s="8">
        <v>-81.3</v>
      </c>
      <c r="AR160" s="8">
        <v>-82</v>
      </c>
      <c r="AS160" s="8">
        <v>-86.2</v>
      </c>
      <c r="AT160" s="8">
        <v>46</v>
      </c>
      <c r="AU160" s="9">
        <v>1.02</v>
      </c>
      <c r="AV160" s="8">
        <v>100.7</v>
      </c>
      <c r="AW160" s="8">
        <v>13.9</v>
      </c>
      <c r="AX160" s="8">
        <v>65.099999999999994</v>
      </c>
      <c r="AY160" s="10">
        <v>0.14399999999999999</v>
      </c>
      <c r="AZ160" s="11"/>
      <c r="BA160" s="8">
        <v>13.7</v>
      </c>
      <c r="BB160" s="11"/>
      <c r="BC160" s="8">
        <v>68.2</v>
      </c>
      <c r="BD160" s="8">
        <v>72.5</v>
      </c>
      <c r="BE160" s="8">
        <v>73.900000000000006</v>
      </c>
      <c r="BF160" s="8">
        <v>73.099999999999994</v>
      </c>
      <c r="BG160" s="8">
        <v>71.900000000000006</v>
      </c>
      <c r="BH160" s="8">
        <v>66.2</v>
      </c>
      <c r="BI160" s="11"/>
      <c r="BJ160" s="8">
        <v>-82</v>
      </c>
      <c r="BK160" s="9">
        <v>-2.21</v>
      </c>
      <c r="BL160" s="11"/>
      <c r="BM160" s="11"/>
      <c r="BN160" s="8">
        <v>-86.2</v>
      </c>
      <c r="BO160" s="11"/>
      <c r="BP160" s="11"/>
      <c r="BQ160" s="10">
        <v>-0.875</v>
      </c>
      <c r="BR160" s="10">
        <v>-0.875</v>
      </c>
      <c r="BS160" s="10">
        <v>-0.53400000000000003</v>
      </c>
      <c r="BT160" s="10">
        <v>-0.875</v>
      </c>
      <c r="BU160" s="10">
        <v>-0.875</v>
      </c>
      <c r="BV160" s="11"/>
      <c r="BW160" s="11"/>
      <c r="BX160" s="11"/>
      <c r="BY160" s="11"/>
      <c r="BZ160" s="8">
        <v>21.5</v>
      </c>
      <c r="CA160" s="8">
        <v>20.5</v>
      </c>
      <c r="CB160" s="11"/>
      <c r="CC160" s="9">
        <v>3.14</v>
      </c>
      <c r="CD160" s="11"/>
      <c r="CE160" s="11"/>
      <c r="CF160" s="9">
        <v>4.6100000000000003</v>
      </c>
      <c r="CG160" s="11"/>
      <c r="CH160" s="11"/>
      <c r="CI160" s="11"/>
      <c r="CJ160" s="11"/>
      <c r="CK160" s="11"/>
      <c r="CL160" s="11"/>
      <c r="CM160" s="11"/>
      <c r="CN160" s="10">
        <v>2.5000000000000001E-2</v>
      </c>
      <c r="CO160" s="9">
        <v>2</v>
      </c>
      <c r="CP160" s="9">
        <v>2.23</v>
      </c>
      <c r="CQ160" s="9">
        <v>1.97</v>
      </c>
      <c r="CR160" s="11"/>
      <c r="CS160" s="11"/>
      <c r="CT160" s="11"/>
      <c r="CU160" s="8">
        <v>94.8</v>
      </c>
      <c r="CV160" s="9">
        <v>-9.49</v>
      </c>
      <c r="CW160" s="11"/>
      <c r="CX160" s="9">
        <v>-8.69</v>
      </c>
      <c r="CY160" s="11"/>
      <c r="CZ160" s="11"/>
      <c r="DA160" s="9">
        <v>-3.45</v>
      </c>
      <c r="DB160" s="11"/>
      <c r="DC160" s="11"/>
      <c r="DD160" s="8">
        <v>12.2</v>
      </c>
      <c r="DE160" s="8">
        <v>110</v>
      </c>
      <c r="DF160" s="8">
        <v>65.099999999999994</v>
      </c>
      <c r="DG160" s="9">
        <v>2.2999999999999998</v>
      </c>
      <c r="DH160" s="9">
        <v>2.2999999999999998</v>
      </c>
      <c r="DI160" s="3" t="s">
        <v>212</v>
      </c>
      <c r="DJ160" s="11"/>
      <c r="DK160" s="8">
        <v>-81.3</v>
      </c>
      <c r="DL160" s="8">
        <v>-86.2</v>
      </c>
      <c r="DM160" s="9">
        <v>2.57</v>
      </c>
      <c r="DN160" s="8">
        <v>-96.4</v>
      </c>
      <c r="DO160" s="9">
        <v>13.33</v>
      </c>
      <c r="DP160" s="4" t="s">
        <v>1074</v>
      </c>
      <c r="DQ160" s="11"/>
      <c r="DR160" s="3" t="s">
        <v>291</v>
      </c>
      <c r="DS160" s="11"/>
      <c r="DT160" s="9">
        <v>4.97</v>
      </c>
      <c r="DU160" s="9">
        <v>2.1800000000000002</v>
      </c>
      <c r="DV160" s="8">
        <v>-68.2</v>
      </c>
      <c r="DW160" s="8">
        <v>23.4</v>
      </c>
      <c r="DX160" s="11"/>
      <c r="DY160" s="8">
        <v>48.5</v>
      </c>
      <c r="DZ160" s="11"/>
      <c r="EA160" s="11"/>
      <c r="EB160" s="8">
        <v>49.1</v>
      </c>
      <c r="EC160" s="9">
        <v>1.95</v>
      </c>
      <c r="ED160" s="8">
        <v>52.2</v>
      </c>
      <c r="EE160" s="11"/>
      <c r="EF160" s="11"/>
      <c r="EG160" s="8">
        <v>180.5</v>
      </c>
      <c r="EH160" s="9">
        <v>6.44</v>
      </c>
      <c r="EI160" s="8">
        <v>110</v>
      </c>
      <c r="EJ160" s="8">
        <v>99.3</v>
      </c>
      <c r="EK160" s="8">
        <v>92.2</v>
      </c>
      <c r="EL160" s="9">
        <v>6.59</v>
      </c>
      <c r="EM160" s="8">
        <v>16.100000000000001</v>
      </c>
      <c r="EN160" s="11"/>
      <c r="EO160" s="9">
        <v>2.2999999999999998</v>
      </c>
      <c r="EP160" s="9">
        <v>8.83</v>
      </c>
      <c r="EQ160" s="9">
        <v>6.17</v>
      </c>
      <c r="ER160" s="11">
        <v>3</v>
      </c>
      <c r="ES160" s="11"/>
      <c r="ET160" s="12"/>
      <c r="EU160" s="8">
        <v>-45.3</v>
      </c>
      <c r="EV160" s="8">
        <v>-71.2</v>
      </c>
      <c r="EW160" s="8">
        <v>-59.2</v>
      </c>
      <c r="EX160" s="8">
        <v>-66.2</v>
      </c>
      <c r="EY160" s="8">
        <v>-93.7</v>
      </c>
      <c r="EZ160" s="8">
        <v>80.5</v>
      </c>
      <c r="FA160" s="8">
        <v>-36.9</v>
      </c>
      <c r="FB160" s="8">
        <v>-45.4</v>
      </c>
      <c r="FC160" s="8">
        <v>-60.9</v>
      </c>
      <c r="FD160" s="8">
        <v>-87.6</v>
      </c>
      <c r="FE160" s="8">
        <v>-45.9</v>
      </c>
      <c r="FF160" s="8">
        <v>-68.900000000000006</v>
      </c>
      <c r="FG160" s="8">
        <v>-57.3</v>
      </c>
      <c r="FH160" s="8">
        <v>-63.5</v>
      </c>
      <c r="FI160" s="8">
        <v>-92.6</v>
      </c>
      <c r="FJ160" s="8">
        <v>79.099999999999994</v>
      </c>
      <c r="FK160" s="8">
        <v>-37.5</v>
      </c>
      <c r="FL160" s="8">
        <v>-47.4</v>
      </c>
      <c r="FM160" s="8">
        <v>-62.8</v>
      </c>
      <c r="FN160" s="8">
        <v>-90.2</v>
      </c>
      <c r="FO160" s="3"/>
      <c r="FP160" s="3"/>
      <c r="FQ160" s="11"/>
      <c r="FR160" s="12"/>
    </row>
    <row r="161" spans="1:174" x14ac:dyDescent="0.15">
      <c r="A161" s="4" t="s">
        <v>1075</v>
      </c>
      <c r="B161" s="4" t="s">
        <v>1076</v>
      </c>
      <c r="C161" s="3" t="s">
        <v>206</v>
      </c>
      <c r="D161" s="3" t="s">
        <v>207</v>
      </c>
      <c r="E161" s="3" t="s">
        <v>208</v>
      </c>
      <c r="F161" s="8">
        <v>245.1</v>
      </c>
      <c r="G161" s="9">
        <v>22.43</v>
      </c>
      <c r="H161" s="11"/>
      <c r="I161" s="11"/>
      <c r="J161" s="11"/>
      <c r="K161" s="11"/>
      <c r="L161" s="11"/>
      <c r="M161" s="11"/>
      <c r="N161" s="8">
        <v>21.9</v>
      </c>
      <c r="O161" s="10">
        <v>0.22900000000000001</v>
      </c>
      <c r="P161" s="11"/>
      <c r="Q161" s="11"/>
      <c r="R161" s="11"/>
      <c r="S161" s="9">
        <v>-1.68</v>
      </c>
      <c r="T161" s="11"/>
      <c r="U161" s="11"/>
      <c r="V161" s="11"/>
      <c r="W161" s="11"/>
      <c r="X161" s="11"/>
      <c r="Y161" s="11"/>
      <c r="Z161" s="11"/>
      <c r="AA161" s="11"/>
      <c r="AB161" s="11"/>
      <c r="AC161" s="11"/>
      <c r="AD161" s="11"/>
      <c r="AE161" s="11"/>
      <c r="AF161" s="11"/>
      <c r="AG161" s="11"/>
      <c r="AH161" s="9">
        <v>5.0199999999999996</v>
      </c>
      <c r="AI161" s="9">
        <v>1.3</v>
      </c>
      <c r="AJ161" s="9">
        <v>1.22</v>
      </c>
      <c r="AK161" s="3" t="s">
        <v>209</v>
      </c>
      <c r="AL161" s="12" t="s">
        <v>1077</v>
      </c>
      <c r="AM161" s="3" t="s">
        <v>211</v>
      </c>
      <c r="AN161" s="13">
        <v>2001</v>
      </c>
      <c r="AO161" s="8">
        <v>183.5</v>
      </c>
      <c r="AP161" s="8">
        <v>23.7</v>
      </c>
      <c r="AQ161" s="9">
        <v>-1.26</v>
      </c>
      <c r="AR161" s="9">
        <v>-1.46</v>
      </c>
      <c r="AS161" s="9">
        <v>-2.12</v>
      </c>
      <c r="AT161" s="8">
        <v>61</v>
      </c>
      <c r="AU161" s="10">
        <v>0.40600000000000003</v>
      </c>
      <c r="AV161" s="8">
        <v>69.900000000000006</v>
      </c>
      <c r="AW161" s="9">
        <v>6.17</v>
      </c>
      <c r="AX161" s="8">
        <v>58.2</v>
      </c>
      <c r="AY161" s="10">
        <v>0.219</v>
      </c>
      <c r="AZ161" s="11"/>
      <c r="BA161" s="9">
        <v>7.13</v>
      </c>
      <c r="BB161" s="11"/>
      <c r="BC161" s="8">
        <v>18</v>
      </c>
      <c r="BD161" s="8">
        <v>16.8</v>
      </c>
      <c r="BE161" s="8">
        <v>15.6</v>
      </c>
      <c r="BF161" s="8">
        <v>14.9</v>
      </c>
      <c r="BG161" s="8">
        <v>15.9</v>
      </c>
      <c r="BH161" s="11"/>
      <c r="BI161" s="11"/>
      <c r="BJ161" s="9">
        <v>-1.46</v>
      </c>
      <c r="BK161" s="9">
        <v>-1.08</v>
      </c>
      <c r="BL161" s="10">
        <v>4.9000000000000002E-2</v>
      </c>
      <c r="BM161" s="11"/>
      <c r="BN161" s="9">
        <v>-2.12</v>
      </c>
      <c r="BO161" s="11"/>
      <c r="BP161" s="9">
        <v>1.1599999999999999</v>
      </c>
      <c r="BQ161" s="9">
        <v>-3.76</v>
      </c>
      <c r="BR161" s="9">
        <v>-3.76</v>
      </c>
      <c r="BS161" s="9">
        <v>-1.52</v>
      </c>
      <c r="BT161" s="9">
        <v>-3.76</v>
      </c>
      <c r="BU161" s="9">
        <v>-3.76</v>
      </c>
      <c r="BV161" s="11"/>
      <c r="BW161" s="11"/>
      <c r="BX161" s="11"/>
      <c r="BY161" s="11"/>
      <c r="BZ161" s="11"/>
      <c r="CA161" s="11"/>
      <c r="CB161" s="11"/>
      <c r="CC161" s="9">
        <v>2.37</v>
      </c>
      <c r="CD161" s="11"/>
      <c r="CE161" s="10">
        <v>0.53500000000000003</v>
      </c>
      <c r="CF161" s="10">
        <v>0.51</v>
      </c>
      <c r="CG161" s="11"/>
      <c r="CH161" s="11"/>
      <c r="CI161" s="11"/>
      <c r="CJ161" s="11"/>
      <c r="CK161" s="11"/>
      <c r="CL161" s="10">
        <v>6.9000000000000006E-2</v>
      </c>
      <c r="CM161" s="10">
        <v>0.82199999999999995</v>
      </c>
      <c r="CN161" s="10">
        <v>0.80600000000000005</v>
      </c>
      <c r="CO161" s="10">
        <v>0.79</v>
      </c>
      <c r="CP161" s="10">
        <v>0.77800000000000002</v>
      </c>
      <c r="CQ161" s="11"/>
      <c r="CR161" s="11"/>
      <c r="CS161" s="11"/>
      <c r="CT161" s="10">
        <v>-5.0000000000000001E-3</v>
      </c>
      <c r="CU161" s="8">
        <v>51.2</v>
      </c>
      <c r="CV161" s="9">
        <v>-5.34</v>
      </c>
      <c r="CW161" s="11"/>
      <c r="CX161" s="9">
        <v>6.15</v>
      </c>
      <c r="CY161" s="11"/>
      <c r="CZ161" s="11"/>
      <c r="DA161" s="9">
        <v>2.39</v>
      </c>
      <c r="DB161" s="11"/>
      <c r="DC161" s="9">
        <v>4</v>
      </c>
      <c r="DD161" s="8">
        <v>13.2</v>
      </c>
      <c r="DE161" s="11"/>
      <c r="DF161" s="8">
        <v>58.2</v>
      </c>
      <c r="DG161" s="9">
        <v>11.21</v>
      </c>
      <c r="DH161" s="11"/>
      <c r="DI161" s="3" t="s">
        <v>212</v>
      </c>
      <c r="DJ161" s="8">
        <v>22.5</v>
      </c>
      <c r="DK161" s="9">
        <v>2.4</v>
      </c>
      <c r="DL161" s="9">
        <v>1.1599999999999999</v>
      </c>
      <c r="DM161" s="10">
        <v>0.189</v>
      </c>
      <c r="DN161" s="8">
        <v>-23.8</v>
      </c>
      <c r="DO161" s="9">
        <v>16.670000000000002</v>
      </c>
      <c r="DP161" s="4" t="s">
        <v>1078</v>
      </c>
      <c r="DQ161" s="11"/>
      <c r="DR161" s="3" t="s">
        <v>258</v>
      </c>
      <c r="DS161" s="11"/>
      <c r="DT161" s="9">
        <v>23.35</v>
      </c>
      <c r="DU161" s="9">
        <v>5.41</v>
      </c>
      <c r="DV161" s="9">
        <v>5.68</v>
      </c>
      <c r="DW161" s="11"/>
      <c r="DX161" s="11"/>
      <c r="DY161" s="11"/>
      <c r="DZ161" s="11"/>
      <c r="EA161" s="11"/>
      <c r="EB161" s="11"/>
      <c r="EC161" s="9">
        <v>1.9</v>
      </c>
      <c r="ED161" s="8">
        <v>48.3</v>
      </c>
      <c r="EE161" s="11"/>
      <c r="EF161" s="11"/>
      <c r="EG161" s="8">
        <v>148.69999999999999</v>
      </c>
      <c r="EH161" s="11"/>
      <c r="EI161" s="8">
        <v>49</v>
      </c>
      <c r="EJ161" s="8">
        <v>69.3</v>
      </c>
      <c r="EK161" s="11"/>
      <c r="EL161" s="11"/>
      <c r="EM161" s="11"/>
      <c r="EN161" s="11"/>
      <c r="EO161" s="10">
        <v>0.78100000000000003</v>
      </c>
      <c r="EP161" s="9">
        <v>1.29</v>
      </c>
      <c r="EQ161" s="9">
        <v>4.32</v>
      </c>
      <c r="ER161" s="11"/>
      <c r="ES161" s="8">
        <v>23.7</v>
      </c>
      <c r="ET161" s="12" t="s">
        <v>1079</v>
      </c>
      <c r="EU161" s="11"/>
      <c r="EV161" s="11"/>
      <c r="EW161" s="11"/>
      <c r="EX161" s="11"/>
      <c r="EY161" s="11"/>
      <c r="EZ161" s="11"/>
      <c r="FA161" s="11"/>
      <c r="FB161" s="11"/>
      <c r="FC161" s="9">
        <v>1.51</v>
      </c>
      <c r="FD161" s="9">
        <v>2.19</v>
      </c>
      <c r="FE161" s="11"/>
      <c r="FF161" s="11"/>
      <c r="FG161" s="11"/>
      <c r="FH161" s="11"/>
      <c r="FI161" s="11"/>
      <c r="FJ161" s="11"/>
      <c r="FK161" s="11"/>
      <c r="FL161" s="11"/>
      <c r="FM161" s="10">
        <v>0.223</v>
      </c>
      <c r="FN161" s="9">
        <v>1.1599999999999999</v>
      </c>
      <c r="FO161" s="3"/>
      <c r="FP161" s="3"/>
      <c r="FQ161" s="8">
        <v>23.7</v>
      </c>
      <c r="FR161" s="12" t="s">
        <v>1080</v>
      </c>
    </row>
    <row r="162" spans="1:174" x14ac:dyDescent="0.15">
      <c r="A162" s="4" t="s">
        <v>1081</v>
      </c>
      <c r="B162" s="4" t="s">
        <v>1082</v>
      </c>
      <c r="C162" s="3" t="s">
        <v>206</v>
      </c>
      <c r="D162" s="3" t="s">
        <v>207</v>
      </c>
      <c r="E162" s="3" t="s">
        <v>208</v>
      </c>
      <c r="F162" s="8">
        <v>241.4</v>
      </c>
      <c r="G162" s="9">
        <v>9.06</v>
      </c>
      <c r="H162" s="11"/>
      <c r="I162" s="11"/>
      <c r="J162" s="11"/>
      <c r="K162" s="11"/>
      <c r="L162" s="11"/>
      <c r="M162" s="11"/>
      <c r="N162" s="8">
        <v>32.299999999999997</v>
      </c>
      <c r="O162" s="10">
        <v>7.0000000000000007E-2</v>
      </c>
      <c r="P162" s="11"/>
      <c r="Q162" s="11"/>
      <c r="R162" s="11"/>
      <c r="S162" s="10">
        <v>-0.31</v>
      </c>
      <c r="T162" s="11"/>
      <c r="U162" s="11"/>
      <c r="V162" s="11"/>
      <c r="W162" s="11"/>
      <c r="X162" s="11"/>
      <c r="Y162" s="11"/>
      <c r="Z162" s="11"/>
      <c r="AA162" s="11"/>
      <c r="AB162" s="11"/>
      <c r="AC162" s="11"/>
      <c r="AD162" s="11"/>
      <c r="AE162" s="11"/>
      <c r="AF162" s="11"/>
      <c r="AG162" s="11"/>
      <c r="AH162" s="9">
        <v>74.150000000000006</v>
      </c>
      <c r="AI162" s="9">
        <v>2.88</v>
      </c>
      <c r="AJ162" s="9">
        <v>2.87</v>
      </c>
      <c r="AK162" s="3" t="s">
        <v>209</v>
      </c>
      <c r="AL162" s="12" t="s">
        <v>1083</v>
      </c>
      <c r="AM162" s="3" t="s">
        <v>211</v>
      </c>
      <c r="AN162" s="13">
        <v>2012</v>
      </c>
      <c r="AO162" s="8">
        <v>224.3</v>
      </c>
      <c r="AP162" s="9">
        <v>1.22</v>
      </c>
      <c r="AQ162" s="8">
        <v>-12.1</v>
      </c>
      <c r="AR162" s="8">
        <v>-17.5</v>
      </c>
      <c r="AS162" s="8">
        <v>-10.1</v>
      </c>
      <c r="AT162" s="9">
        <v>3.08</v>
      </c>
      <c r="AU162" s="9">
        <v>1.45</v>
      </c>
      <c r="AV162" s="8">
        <v>44.1</v>
      </c>
      <c r="AW162" s="10">
        <v>0.378</v>
      </c>
      <c r="AX162" s="8">
        <v>32.6</v>
      </c>
      <c r="AY162" s="10">
        <v>0.33400000000000002</v>
      </c>
      <c r="AZ162" s="11"/>
      <c r="BA162" s="9">
        <v>5.28</v>
      </c>
      <c r="BB162" s="11"/>
      <c r="BC162" s="8">
        <v>13.3</v>
      </c>
      <c r="BD162" s="8">
        <v>10.3</v>
      </c>
      <c r="BE162" s="9">
        <v>8.8800000000000008</v>
      </c>
      <c r="BF162" s="9">
        <v>6.73</v>
      </c>
      <c r="BG162" s="9">
        <v>4.32</v>
      </c>
      <c r="BH162" s="11"/>
      <c r="BI162" s="11"/>
      <c r="BJ162" s="8">
        <v>-17.5</v>
      </c>
      <c r="BK162" s="10">
        <v>-0.01</v>
      </c>
      <c r="BL162" s="11"/>
      <c r="BM162" s="11"/>
      <c r="BN162" s="8">
        <v>-17.5</v>
      </c>
      <c r="BO162" s="9">
        <v>-7.38</v>
      </c>
      <c r="BP162" s="11"/>
      <c r="BQ162" s="10">
        <v>-0.32900000000000001</v>
      </c>
      <c r="BR162" s="10">
        <v>-0.32900000000000001</v>
      </c>
      <c r="BS162" s="10">
        <v>-0.35499999999999998</v>
      </c>
      <c r="BT162" s="10">
        <v>-0.32900000000000001</v>
      </c>
      <c r="BU162" s="10">
        <v>-0.32900000000000001</v>
      </c>
      <c r="BV162" s="11"/>
      <c r="BW162" s="10">
        <v>0.11799999999999999</v>
      </c>
      <c r="BX162" s="11"/>
      <c r="BY162" s="11"/>
      <c r="BZ162" s="9">
        <v>2.2000000000000002</v>
      </c>
      <c r="CA162" s="10">
        <v>0.751</v>
      </c>
      <c r="CB162" s="11"/>
      <c r="CC162" s="10">
        <v>0.73699999999999999</v>
      </c>
      <c r="CD162" s="11"/>
      <c r="CE162" s="10">
        <v>0.61499999999999999</v>
      </c>
      <c r="CF162" s="11"/>
      <c r="CG162" s="11"/>
      <c r="CH162" s="11"/>
      <c r="CI162" s="11"/>
      <c r="CJ162" s="11"/>
      <c r="CK162" s="9">
        <v>4.03</v>
      </c>
      <c r="CL162" s="9">
        <v>1.39</v>
      </c>
      <c r="CM162" s="9">
        <v>1.35</v>
      </c>
      <c r="CN162" s="9">
        <v>1.31</v>
      </c>
      <c r="CO162" s="9">
        <v>1.27</v>
      </c>
      <c r="CP162" s="9">
        <v>1.04</v>
      </c>
      <c r="CQ162" s="8">
        <v>12.4</v>
      </c>
      <c r="CR162" s="11"/>
      <c r="CS162" s="11"/>
      <c r="CT162" s="11"/>
      <c r="CU162" s="10">
        <v>0.47599999999999998</v>
      </c>
      <c r="CV162" s="11"/>
      <c r="CW162" s="11"/>
      <c r="CX162" s="8">
        <v>12.4</v>
      </c>
      <c r="CY162" s="11"/>
      <c r="CZ162" s="11"/>
      <c r="DA162" s="10">
        <v>0.12</v>
      </c>
      <c r="DB162" s="11"/>
      <c r="DC162" s="10">
        <v>-0.11799999999999999</v>
      </c>
      <c r="DD162" s="11"/>
      <c r="DE162" s="8">
        <v>25</v>
      </c>
      <c r="DF162" s="8">
        <v>32.6</v>
      </c>
      <c r="DG162" s="9">
        <v>7.47</v>
      </c>
      <c r="DH162" s="10">
        <v>8.5000000000000006E-2</v>
      </c>
      <c r="DI162" s="3" t="s">
        <v>212</v>
      </c>
      <c r="DJ162" s="9">
        <v>1.22</v>
      </c>
      <c r="DK162" s="8">
        <v>-12.1</v>
      </c>
      <c r="DL162" s="8">
        <v>-10.1</v>
      </c>
      <c r="DM162" s="9">
        <v>5.5</v>
      </c>
      <c r="DN162" s="11"/>
      <c r="DO162" s="9">
        <v>62.5</v>
      </c>
      <c r="DP162" s="4" t="s">
        <v>1084</v>
      </c>
      <c r="DQ162" s="8">
        <v>115.9</v>
      </c>
      <c r="DR162" s="3" t="s">
        <v>214</v>
      </c>
      <c r="DS162" s="11"/>
      <c r="DT162" s="9">
        <v>8.94</v>
      </c>
      <c r="DU162" s="9">
        <v>3.05</v>
      </c>
      <c r="DV162" s="9">
        <v>1.1299999999999999</v>
      </c>
      <c r="DW162" s="14">
        <v>0</v>
      </c>
      <c r="DX162" s="11"/>
      <c r="DY162" s="9">
        <v>2.17</v>
      </c>
      <c r="DZ162" s="11"/>
      <c r="EA162" s="11"/>
      <c r="EB162" s="8">
        <v>53.8</v>
      </c>
      <c r="EC162" s="9">
        <v>1.08</v>
      </c>
      <c r="ED162" s="8">
        <v>23</v>
      </c>
      <c r="EE162" s="11"/>
      <c r="EF162" s="11"/>
      <c r="EG162" s="11"/>
      <c r="EH162" s="9">
        <v>6.07</v>
      </c>
      <c r="EI162" s="8">
        <v>25</v>
      </c>
      <c r="EJ162" s="8">
        <v>18.399999999999999</v>
      </c>
      <c r="EK162" s="8">
        <v>50.1</v>
      </c>
      <c r="EL162" s="10">
        <v>0.56699999999999995</v>
      </c>
      <c r="EM162" s="10">
        <v>9.6000000000000002E-2</v>
      </c>
      <c r="EN162" s="8">
        <v>17.600000000000001</v>
      </c>
      <c r="EO162" s="10">
        <v>8.5000000000000006E-2</v>
      </c>
      <c r="EP162" s="9">
        <v>3.15</v>
      </c>
      <c r="EQ162" s="11"/>
      <c r="ER162" s="11">
        <v>1</v>
      </c>
      <c r="ES162" s="9">
        <v>1.22</v>
      </c>
      <c r="ET162" s="12" t="s">
        <v>622</v>
      </c>
      <c r="EU162" s="11"/>
      <c r="EV162" s="11"/>
      <c r="EW162" s="11"/>
      <c r="EX162" s="11"/>
      <c r="EY162" s="11"/>
      <c r="EZ162" s="11"/>
      <c r="FA162" s="11"/>
      <c r="FB162" s="11"/>
      <c r="FC162" s="9">
        <v>-3.03</v>
      </c>
      <c r="FD162" s="9">
        <v>-8.1999999999999993</v>
      </c>
      <c r="FE162" s="11"/>
      <c r="FF162" s="11"/>
      <c r="FG162" s="11"/>
      <c r="FH162" s="11"/>
      <c r="FI162" s="11"/>
      <c r="FJ162" s="11"/>
      <c r="FK162" s="11"/>
      <c r="FL162" s="11"/>
      <c r="FM162" s="9">
        <v>-3.04</v>
      </c>
      <c r="FN162" s="8">
        <v>-22.4</v>
      </c>
      <c r="FO162" s="3"/>
      <c r="FP162" s="3"/>
      <c r="FQ162" s="9">
        <v>1.22</v>
      </c>
      <c r="FR162" s="12" t="s">
        <v>1085</v>
      </c>
    </row>
    <row r="163" spans="1:174" x14ac:dyDescent="0.15">
      <c r="A163" s="4" t="s">
        <v>1086</v>
      </c>
      <c r="B163" s="4" t="s">
        <v>1087</v>
      </c>
      <c r="C163" s="3" t="s">
        <v>206</v>
      </c>
      <c r="D163" s="3" t="s">
        <v>207</v>
      </c>
      <c r="E163" s="3" t="s">
        <v>208</v>
      </c>
      <c r="F163" s="8">
        <v>234.3</v>
      </c>
      <c r="G163" s="9">
        <v>21.37</v>
      </c>
      <c r="H163" s="14">
        <v>0</v>
      </c>
      <c r="I163" s="10">
        <v>1E-3</v>
      </c>
      <c r="J163" s="10">
        <v>1.4E-2</v>
      </c>
      <c r="K163" s="10">
        <v>0.13400000000000001</v>
      </c>
      <c r="L163" s="10">
        <v>0.23200000000000001</v>
      </c>
      <c r="M163" s="10">
        <v>0.57499999999999996</v>
      </c>
      <c r="N163" s="8">
        <v>80.2</v>
      </c>
      <c r="O163" s="10">
        <v>0.70099999999999996</v>
      </c>
      <c r="P163" s="11"/>
      <c r="Q163" s="11"/>
      <c r="R163" s="11"/>
      <c r="S163" s="10">
        <v>-0.17199999999999999</v>
      </c>
      <c r="T163" s="11"/>
      <c r="U163" s="11"/>
      <c r="V163" s="11"/>
      <c r="W163" s="9">
        <v>-6.38</v>
      </c>
      <c r="X163" s="11"/>
      <c r="Y163" s="11"/>
      <c r="Z163" s="11"/>
      <c r="AA163" s="9">
        <v>-5.55</v>
      </c>
      <c r="AB163" s="11"/>
      <c r="AC163" s="11"/>
      <c r="AD163" s="11"/>
      <c r="AE163" s="8">
        <v>-46.1</v>
      </c>
      <c r="AF163" s="11"/>
      <c r="AG163" s="11"/>
      <c r="AH163" s="11"/>
      <c r="AI163" s="9">
        <v>3.3</v>
      </c>
      <c r="AJ163" s="9">
        <v>1.08</v>
      </c>
      <c r="AK163" s="3" t="s">
        <v>209</v>
      </c>
      <c r="AL163" s="12" t="s">
        <v>1088</v>
      </c>
      <c r="AM163" s="3" t="s">
        <v>211</v>
      </c>
      <c r="AN163" s="13">
        <v>1995</v>
      </c>
      <c r="AO163" s="8">
        <v>208.3</v>
      </c>
      <c r="AP163" s="9">
        <v>1.62</v>
      </c>
      <c r="AQ163" s="8">
        <v>-28.7</v>
      </c>
      <c r="AR163" s="8">
        <v>-29</v>
      </c>
      <c r="AS163" s="8">
        <v>-22.1</v>
      </c>
      <c r="AT163" s="8">
        <v>26.1</v>
      </c>
      <c r="AU163" s="9">
        <v>1.27</v>
      </c>
      <c r="AV163" s="8">
        <v>28.7</v>
      </c>
      <c r="AW163" s="10">
        <v>0.183</v>
      </c>
      <c r="AX163" s="8">
        <v>20.9</v>
      </c>
      <c r="AY163" s="10">
        <v>0.29699999999999999</v>
      </c>
      <c r="AZ163" s="11"/>
      <c r="BA163" s="9">
        <v>6.91</v>
      </c>
      <c r="BB163" s="11"/>
      <c r="BC163" s="8">
        <v>23.4</v>
      </c>
      <c r="BD163" s="8">
        <v>22.9</v>
      </c>
      <c r="BE163" s="8">
        <v>21.8</v>
      </c>
      <c r="BF163" s="8">
        <v>21.1</v>
      </c>
      <c r="BG163" s="8">
        <v>20.5</v>
      </c>
      <c r="BH163" s="8">
        <v>20.3</v>
      </c>
      <c r="BI163" s="10">
        <v>0.36</v>
      </c>
      <c r="BJ163" s="8">
        <v>-29</v>
      </c>
      <c r="BK163" s="11"/>
      <c r="BL163" s="11"/>
      <c r="BM163" s="11"/>
      <c r="BN163" s="8">
        <v>-22.3</v>
      </c>
      <c r="BO163" s="10">
        <v>-0.253</v>
      </c>
      <c r="BP163" s="11"/>
      <c r="BQ163" s="10">
        <v>-0.28699999999999998</v>
      </c>
      <c r="BR163" s="10">
        <v>-0.28699999999999998</v>
      </c>
      <c r="BS163" s="10">
        <v>-0.18099999999999999</v>
      </c>
      <c r="BT163" s="10">
        <v>-0.308</v>
      </c>
      <c r="BU163" s="10">
        <v>-0.308</v>
      </c>
      <c r="BV163" s="11"/>
      <c r="BW163" s="10">
        <v>0.69399999999999995</v>
      </c>
      <c r="BX163" s="11"/>
      <c r="BY163" s="11"/>
      <c r="BZ163" s="9">
        <v>9.01</v>
      </c>
      <c r="CA163" s="9">
        <v>7.74</v>
      </c>
      <c r="CB163" s="11"/>
      <c r="CC163" s="9">
        <v>2.77</v>
      </c>
      <c r="CD163" s="11"/>
      <c r="CE163" s="11"/>
      <c r="CF163" s="10">
        <v>0.183</v>
      </c>
      <c r="CG163" s="11"/>
      <c r="CH163" s="11"/>
      <c r="CI163" s="11"/>
      <c r="CJ163" s="8">
        <v>-33.4</v>
      </c>
      <c r="CK163" s="11"/>
      <c r="CL163" s="11"/>
      <c r="CM163" s="11"/>
      <c r="CN163" s="11"/>
      <c r="CO163" s="10">
        <v>6.7000000000000004E-2</v>
      </c>
      <c r="CP163" s="10">
        <v>0.37</v>
      </c>
      <c r="CQ163" s="10">
        <v>-0.11</v>
      </c>
      <c r="CR163" s="11"/>
      <c r="CS163" s="11"/>
      <c r="CT163" s="10">
        <v>-0.29199999999999998</v>
      </c>
      <c r="CU163" s="8">
        <v>20.6</v>
      </c>
      <c r="CV163" s="11"/>
      <c r="CW163" s="11"/>
      <c r="CX163" s="11"/>
      <c r="CY163" s="11"/>
      <c r="CZ163" s="11"/>
      <c r="DA163" s="10">
        <v>0.33500000000000002</v>
      </c>
      <c r="DB163" s="11"/>
      <c r="DC163" s="10">
        <v>-0.17399999999999999</v>
      </c>
      <c r="DD163" s="11"/>
      <c r="DE163" s="8">
        <v>57</v>
      </c>
      <c r="DF163" s="8">
        <v>20.9</v>
      </c>
      <c r="DG163" s="9">
        <v>2.92</v>
      </c>
      <c r="DH163" s="10">
        <v>0.51700000000000002</v>
      </c>
      <c r="DI163" s="3" t="s">
        <v>212</v>
      </c>
      <c r="DJ163" s="9">
        <v>1.62</v>
      </c>
      <c r="DK163" s="8">
        <v>-28.7</v>
      </c>
      <c r="DL163" s="8">
        <v>-22.1</v>
      </c>
      <c r="DM163" s="8">
        <v>13</v>
      </c>
      <c r="DN163" s="11"/>
      <c r="DO163" s="9">
        <v>8</v>
      </c>
      <c r="DP163" s="4" t="s">
        <v>1089</v>
      </c>
      <c r="DQ163" s="8">
        <v>117.2</v>
      </c>
      <c r="DR163" s="3" t="s">
        <v>251</v>
      </c>
      <c r="DS163" s="11"/>
      <c r="DT163" s="9">
        <v>3.5</v>
      </c>
      <c r="DU163" s="9">
        <v>1.08</v>
      </c>
      <c r="DV163" s="8">
        <v>-21.7</v>
      </c>
      <c r="DW163" s="10">
        <v>0.17599999999999999</v>
      </c>
      <c r="DX163" s="11"/>
      <c r="DY163" s="8">
        <v>31.9</v>
      </c>
      <c r="DZ163" s="11"/>
      <c r="EA163" s="11"/>
      <c r="EB163" s="8">
        <v>19.8</v>
      </c>
      <c r="EC163" s="9">
        <v>3.89</v>
      </c>
      <c r="ED163" s="8">
        <v>91.6</v>
      </c>
      <c r="EE163" s="11"/>
      <c r="EF163" s="11"/>
      <c r="EG163" s="8">
        <v>100</v>
      </c>
      <c r="EH163" s="10">
        <v>0.93300000000000005</v>
      </c>
      <c r="EI163" s="8">
        <v>57</v>
      </c>
      <c r="EJ163" s="8">
        <v>27.2</v>
      </c>
      <c r="EK163" s="8">
        <v>32.9</v>
      </c>
      <c r="EL163" s="9">
        <v>2.2400000000000002</v>
      </c>
      <c r="EM163" s="9">
        <v>2.04</v>
      </c>
      <c r="EN163" s="10">
        <v>8.5999999999999993E-2</v>
      </c>
      <c r="EO163" s="10">
        <v>0.51700000000000002</v>
      </c>
      <c r="EP163" s="9">
        <v>6.38</v>
      </c>
      <c r="EQ163" s="9">
        <v>3.31</v>
      </c>
      <c r="ER163" s="11">
        <v>1</v>
      </c>
      <c r="ES163" s="9">
        <v>1.62</v>
      </c>
      <c r="ET163" s="12" t="s">
        <v>1090</v>
      </c>
      <c r="EU163" s="8">
        <v>-15.3</v>
      </c>
      <c r="EV163" s="8">
        <v>-13.7</v>
      </c>
      <c r="EW163" s="9">
        <v>-9.89</v>
      </c>
      <c r="EX163" s="8">
        <v>-20.5</v>
      </c>
      <c r="EY163" s="8">
        <v>-19.100000000000001</v>
      </c>
      <c r="EZ163" s="8">
        <v>-15.6</v>
      </c>
      <c r="FA163" s="8">
        <v>-11.5</v>
      </c>
      <c r="FB163" s="8">
        <v>-13.8</v>
      </c>
      <c r="FC163" s="8">
        <v>-16</v>
      </c>
      <c r="FD163" s="8">
        <v>-24.5</v>
      </c>
      <c r="FE163" s="8">
        <v>-15.2</v>
      </c>
      <c r="FF163" s="8">
        <v>-14.6</v>
      </c>
      <c r="FG163" s="8">
        <v>-10.6</v>
      </c>
      <c r="FH163" s="8">
        <v>-18.899999999999999</v>
      </c>
      <c r="FI163" s="8">
        <v>-18</v>
      </c>
      <c r="FJ163" s="8">
        <v>-15.4</v>
      </c>
      <c r="FK163" s="8">
        <v>-11.4</v>
      </c>
      <c r="FL163" s="8">
        <v>-13.7</v>
      </c>
      <c r="FM163" s="8">
        <v>-14.7</v>
      </c>
      <c r="FN163" s="8">
        <v>-30.7</v>
      </c>
      <c r="FO163" s="3"/>
      <c r="FP163" s="3"/>
      <c r="FQ163" s="9">
        <v>1.62</v>
      </c>
      <c r="FR163" s="12" t="s">
        <v>1091</v>
      </c>
    </row>
    <row r="164" spans="1:174" x14ac:dyDescent="0.15">
      <c r="A164" s="4" t="s">
        <v>1092</v>
      </c>
      <c r="B164" s="4" t="s">
        <v>1093</v>
      </c>
      <c r="C164" s="3" t="s">
        <v>206</v>
      </c>
      <c r="D164" s="3" t="s">
        <v>207</v>
      </c>
      <c r="E164" s="3" t="s">
        <v>208</v>
      </c>
      <c r="F164" s="8">
        <v>231.2</v>
      </c>
      <c r="G164" s="9">
        <v>30.03</v>
      </c>
      <c r="H164" s="10">
        <v>6.6000000000000003E-2</v>
      </c>
      <c r="I164" s="10">
        <v>0.09</v>
      </c>
      <c r="J164" s="11"/>
      <c r="K164" s="9">
        <v>1.1499999999999999</v>
      </c>
      <c r="L164" s="9">
        <v>1.59</v>
      </c>
      <c r="M164" s="11"/>
      <c r="N164" s="8">
        <v>22.8</v>
      </c>
      <c r="O164" s="10">
        <v>0.123</v>
      </c>
      <c r="P164" s="11"/>
      <c r="Q164" s="11"/>
      <c r="R164" s="11"/>
      <c r="S164" s="9">
        <v>-1.28</v>
      </c>
      <c r="T164" s="11"/>
      <c r="U164" s="11"/>
      <c r="V164" s="11"/>
      <c r="W164" s="11"/>
      <c r="X164" s="11"/>
      <c r="Y164" s="11"/>
      <c r="Z164" s="11"/>
      <c r="AA164" s="11"/>
      <c r="AB164" s="11"/>
      <c r="AC164" s="11"/>
      <c r="AD164" s="11"/>
      <c r="AE164" s="11"/>
      <c r="AF164" s="11"/>
      <c r="AG164" s="11"/>
      <c r="AH164" s="9">
        <v>6.79</v>
      </c>
      <c r="AI164" s="9">
        <v>7.32</v>
      </c>
      <c r="AJ164" s="9">
        <v>4.83</v>
      </c>
      <c r="AK164" s="3" t="s">
        <v>209</v>
      </c>
      <c r="AL164" s="12" t="s">
        <v>1094</v>
      </c>
      <c r="AM164" s="3" t="s">
        <v>211</v>
      </c>
      <c r="AN164" s="13">
        <v>2004</v>
      </c>
      <c r="AO164" s="8">
        <v>178.6</v>
      </c>
      <c r="AP164" s="11"/>
      <c r="AQ164" s="11"/>
      <c r="AR164" s="11"/>
      <c r="AS164" s="11"/>
      <c r="AT164" s="11"/>
      <c r="AU164" s="11"/>
      <c r="AV164" s="11"/>
      <c r="AW164" s="11"/>
      <c r="AX164" s="11"/>
      <c r="AY164" s="11"/>
      <c r="AZ164" s="11"/>
      <c r="BA164" s="11"/>
      <c r="BB164" s="11"/>
      <c r="BC164" s="11"/>
      <c r="BD164" s="8">
        <v>13.6</v>
      </c>
      <c r="BE164" s="8">
        <v>11.1</v>
      </c>
      <c r="BF164" s="9">
        <v>9.9600000000000009</v>
      </c>
      <c r="BG164" s="9">
        <v>8.69</v>
      </c>
      <c r="BH164" s="9">
        <v>7.73</v>
      </c>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11"/>
      <c r="CL164" s="11"/>
      <c r="CM164" s="11"/>
      <c r="CN164" s="11"/>
      <c r="CO164" s="11"/>
      <c r="CP164" s="11"/>
      <c r="CQ164" s="11"/>
      <c r="CR164" s="11"/>
      <c r="CS164" s="11"/>
      <c r="CT164" s="11"/>
      <c r="CU164" s="11"/>
      <c r="CV164" s="11"/>
      <c r="CW164" s="11"/>
      <c r="CX164" s="11"/>
      <c r="CY164" s="11"/>
      <c r="CZ164" s="11"/>
      <c r="DA164" s="11"/>
      <c r="DB164" s="11"/>
      <c r="DC164" s="11"/>
      <c r="DD164" s="11"/>
      <c r="DE164" s="11"/>
      <c r="DF164" s="11"/>
      <c r="DG164" s="9">
        <v>10.130000000000001</v>
      </c>
      <c r="DH164" s="11"/>
      <c r="DI164" s="3" t="s">
        <v>212</v>
      </c>
      <c r="DJ164" s="11"/>
      <c r="DK164" s="11"/>
      <c r="DL164" s="11"/>
      <c r="DM164" s="9">
        <v>4.05</v>
      </c>
      <c r="DN164" s="8">
        <v>-43.4</v>
      </c>
      <c r="DO164" s="9">
        <v>11.11</v>
      </c>
      <c r="DP164" s="4" t="s">
        <v>1095</v>
      </c>
      <c r="DQ164" s="8">
        <v>31.9</v>
      </c>
      <c r="DR164" s="3" t="s">
        <v>258</v>
      </c>
      <c r="DS164" s="11"/>
      <c r="DT164" s="9">
        <v>20.7</v>
      </c>
      <c r="DU164" s="9">
        <v>7.53</v>
      </c>
      <c r="DV164" s="11"/>
      <c r="DW164" s="14">
        <v>0</v>
      </c>
      <c r="DX164" s="11"/>
      <c r="DY164" s="8">
        <v>12.4</v>
      </c>
      <c r="DZ164" s="11"/>
      <c r="EA164" s="8">
        <v>65.599999999999994</v>
      </c>
      <c r="EB164" s="8">
        <v>-54.1</v>
      </c>
      <c r="EC164" s="9">
        <v>3.79</v>
      </c>
      <c r="ED164" s="8">
        <v>40.700000000000003</v>
      </c>
      <c r="EE164" s="11"/>
      <c r="EF164" s="11"/>
      <c r="EG164" s="11"/>
      <c r="EH164" s="9">
        <v>3.4</v>
      </c>
      <c r="EI164" s="11"/>
      <c r="EJ164" s="11"/>
      <c r="EK164" s="8">
        <v>14.6</v>
      </c>
      <c r="EL164" s="10">
        <v>0.67600000000000005</v>
      </c>
      <c r="EM164" s="9">
        <v>1.28</v>
      </c>
      <c r="EN164" s="9">
        <v>3.48</v>
      </c>
      <c r="EO164" s="11"/>
      <c r="EP164" s="11"/>
      <c r="EQ164" s="11"/>
      <c r="ER164" s="11"/>
      <c r="ES164" s="11"/>
      <c r="ET164" s="12"/>
      <c r="EU164" s="11"/>
      <c r="EV164" s="11"/>
      <c r="EW164" s="11"/>
      <c r="EX164" s="11"/>
      <c r="EY164" s="11"/>
      <c r="EZ164" s="11"/>
      <c r="FA164" s="11"/>
      <c r="FB164" s="9">
        <v>-9.57</v>
      </c>
      <c r="FC164" s="9">
        <v>-6.24</v>
      </c>
      <c r="FD164" s="10">
        <v>-0.23699999999999999</v>
      </c>
      <c r="FE164" s="11"/>
      <c r="FF164" s="11"/>
      <c r="FG164" s="11"/>
      <c r="FH164" s="11"/>
      <c r="FI164" s="11"/>
      <c r="FJ164" s="11"/>
      <c r="FK164" s="11"/>
      <c r="FL164" s="9">
        <v>-9.81</v>
      </c>
      <c r="FM164" s="9">
        <v>-6.27</v>
      </c>
      <c r="FN164" s="9">
        <v>-3.96</v>
      </c>
      <c r="FO164" s="3"/>
      <c r="FP164" s="3"/>
      <c r="FQ164" s="9">
        <v>3.24</v>
      </c>
      <c r="FR164" s="12" t="s">
        <v>1096</v>
      </c>
    </row>
    <row r="165" spans="1:174" x14ac:dyDescent="0.15">
      <c r="A165" s="4" t="s">
        <v>1097</v>
      </c>
      <c r="B165" s="4" t="s">
        <v>1098</v>
      </c>
      <c r="C165" s="3" t="s">
        <v>206</v>
      </c>
      <c r="D165" s="3" t="s">
        <v>207</v>
      </c>
      <c r="E165" s="3" t="s">
        <v>208</v>
      </c>
      <c r="F165" s="8">
        <v>224.6</v>
      </c>
      <c r="G165" s="9">
        <v>43.53</v>
      </c>
      <c r="H165" s="10">
        <v>5.0000000000000001E-3</v>
      </c>
      <c r="I165" s="10">
        <v>3.0000000000000001E-3</v>
      </c>
      <c r="J165" s="11"/>
      <c r="K165" s="10">
        <v>0.30299999999999999</v>
      </c>
      <c r="L165" s="9">
        <v>2.91</v>
      </c>
      <c r="M165" s="11"/>
      <c r="N165" s="8">
        <v>23.7</v>
      </c>
      <c r="O165" s="10">
        <v>4.8000000000000001E-2</v>
      </c>
      <c r="P165" s="11"/>
      <c r="Q165" s="11"/>
      <c r="R165" s="11"/>
      <c r="S165" s="9">
        <v>-2.69</v>
      </c>
      <c r="T165" s="11"/>
      <c r="U165" s="11"/>
      <c r="V165" s="11"/>
      <c r="W165" s="11"/>
      <c r="X165" s="11"/>
      <c r="Y165" s="11"/>
      <c r="Z165" s="11"/>
      <c r="AA165" s="11"/>
      <c r="AB165" s="11"/>
      <c r="AC165" s="11"/>
      <c r="AD165" s="11"/>
      <c r="AE165" s="11"/>
      <c r="AF165" s="11"/>
      <c r="AG165" s="11"/>
      <c r="AH165" s="9">
        <v>1.4</v>
      </c>
      <c r="AI165" s="9">
        <v>2.5499999999999998</v>
      </c>
      <c r="AJ165" s="10">
        <v>0.105</v>
      </c>
      <c r="AK165" s="3" t="s">
        <v>209</v>
      </c>
      <c r="AL165" s="12" t="s">
        <v>1099</v>
      </c>
      <c r="AM165" s="3" t="s">
        <v>211</v>
      </c>
      <c r="AN165" s="13">
        <v>2011</v>
      </c>
      <c r="AO165" s="8">
        <v>175.8</v>
      </c>
      <c r="AP165" s="10">
        <v>0.15</v>
      </c>
      <c r="AQ165" s="8">
        <v>-39.200000000000003</v>
      </c>
      <c r="AR165" s="8">
        <v>-39.700000000000003</v>
      </c>
      <c r="AS165" s="8">
        <v>-40</v>
      </c>
      <c r="AT165" s="9">
        <v>6.35</v>
      </c>
      <c r="AU165" s="9">
        <v>6.28</v>
      </c>
      <c r="AV165" s="8">
        <v>85.3</v>
      </c>
      <c r="AW165" s="8">
        <v>20.7</v>
      </c>
      <c r="AX165" s="8">
        <v>55.9</v>
      </c>
      <c r="AY165" s="9">
        <v>3.12</v>
      </c>
      <c r="AZ165" s="11"/>
      <c r="BA165" s="9">
        <v>9.49</v>
      </c>
      <c r="BB165" s="11"/>
      <c r="BC165" s="8">
        <v>30.5</v>
      </c>
      <c r="BD165" s="8">
        <v>22.6</v>
      </c>
      <c r="BE165" s="8">
        <v>14.7</v>
      </c>
      <c r="BF165" s="8">
        <v>11.7</v>
      </c>
      <c r="BG165" s="8">
        <v>10.199999999999999</v>
      </c>
      <c r="BH165" s="9">
        <v>2.21</v>
      </c>
      <c r="BI165" s="11"/>
      <c r="BJ165" s="8">
        <v>-39.700000000000003</v>
      </c>
      <c r="BK165" s="10">
        <v>-0.14199999999999999</v>
      </c>
      <c r="BL165" s="11"/>
      <c r="BM165" s="11"/>
      <c r="BN165" s="8">
        <v>-40</v>
      </c>
      <c r="BO165" s="10">
        <v>1.2E-2</v>
      </c>
      <c r="BP165" s="11"/>
      <c r="BQ165" s="9">
        <v>-2.1800000000000002</v>
      </c>
      <c r="BR165" s="9">
        <v>-2.1800000000000002</v>
      </c>
      <c r="BS165" s="9">
        <v>-1.36</v>
      </c>
      <c r="BT165" s="9">
        <v>-2.1800000000000002</v>
      </c>
      <c r="BU165" s="9">
        <v>-2.1800000000000002</v>
      </c>
      <c r="BV165" s="11"/>
      <c r="BW165" s="11"/>
      <c r="BX165" s="11"/>
      <c r="BY165" s="11"/>
      <c r="BZ165" s="9">
        <v>6.92</v>
      </c>
      <c r="CA165" s="10">
        <v>0.63400000000000001</v>
      </c>
      <c r="CB165" s="11"/>
      <c r="CC165" s="10">
        <v>0.97499999999999998</v>
      </c>
      <c r="CD165" s="11"/>
      <c r="CE165" s="11"/>
      <c r="CF165" s="8">
        <v>18.8</v>
      </c>
      <c r="CG165" s="11"/>
      <c r="CH165" s="11"/>
      <c r="CI165" s="11"/>
      <c r="CJ165" s="11"/>
      <c r="CK165" s="11"/>
      <c r="CL165" s="10">
        <v>0.67900000000000005</v>
      </c>
      <c r="CM165" s="10">
        <v>0.79300000000000004</v>
      </c>
      <c r="CN165" s="10">
        <v>0.77</v>
      </c>
      <c r="CO165" s="10">
        <v>0.77100000000000002</v>
      </c>
      <c r="CP165" s="10">
        <v>0.71199999999999997</v>
      </c>
      <c r="CQ165" s="9">
        <v>-3.31</v>
      </c>
      <c r="CR165" s="11"/>
      <c r="CS165" s="11"/>
      <c r="CT165" s="10">
        <v>-1E-3</v>
      </c>
      <c r="CU165" s="8">
        <v>51.6</v>
      </c>
      <c r="CV165" s="8">
        <v>-10</v>
      </c>
      <c r="CW165" s="8">
        <v>21</v>
      </c>
      <c r="CX165" s="8">
        <v>-71.2</v>
      </c>
      <c r="CY165" s="11"/>
      <c r="CZ165" s="11"/>
      <c r="DA165" s="10">
        <v>0.16400000000000001</v>
      </c>
      <c r="DB165" s="11"/>
      <c r="DC165" s="11"/>
      <c r="DD165" s="9">
        <v>3.61</v>
      </c>
      <c r="DE165" s="8">
        <v>59</v>
      </c>
      <c r="DF165" s="8">
        <v>55.9</v>
      </c>
      <c r="DG165" s="9">
        <v>9.4600000000000009</v>
      </c>
      <c r="DH165" s="10">
        <v>0.495</v>
      </c>
      <c r="DI165" s="3" t="s">
        <v>212</v>
      </c>
      <c r="DJ165" s="10">
        <v>0.15</v>
      </c>
      <c r="DK165" s="8">
        <v>-39.200000000000003</v>
      </c>
      <c r="DL165" s="8">
        <v>-40</v>
      </c>
      <c r="DM165" s="14">
        <v>0</v>
      </c>
      <c r="DN165" s="11"/>
      <c r="DO165" s="9">
        <v>10</v>
      </c>
      <c r="DP165" s="4" t="s">
        <v>1100</v>
      </c>
      <c r="DQ165" s="11"/>
      <c r="DR165" s="3" t="s">
        <v>258</v>
      </c>
      <c r="DS165" s="11"/>
      <c r="DT165" s="9">
        <v>10.73</v>
      </c>
      <c r="DU165" s="9">
        <v>5.36</v>
      </c>
      <c r="DV165" s="10">
        <v>0.15</v>
      </c>
      <c r="DW165" s="9">
        <v>8.9499999999999993</v>
      </c>
      <c r="DX165" s="11"/>
      <c r="DY165" s="8">
        <v>51.8</v>
      </c>
      <c r="DZ165" s="11"/>
      <c r="EA165" s="11"/>
      <c r="EB165" s="8">
        <v>41.8</v>
      </c>
      <c r="EC165" s="9">
        <v>2.2400000000000002</v>
      </c>
      <c r="ED165" s="8">
        <v>69.3</v>
      </c>
      <c r="EE165" s="11"/>
      <c r="EF165" s="11"/>
      <c r="EG165" s="8">
        <v>97.5</v>
      </c>
      <c r="EH165" s="10">
        <v>0.52100000000000002</v>
      </c>
      <c r="EI165" s="8">
        <v>59</v>
      </c>
      <c r="EJ165" s="8">
        <v>71.3</v>
      </c>
      <c r="EK165" s="8">
        <v>52.5</v>
      </c>
      <c r="EL165" s="10">
        <v>0.81200000000000006</v>
      </c>
      <c r="EM165" s="10">
        <v>0.59</v>
      </c>
      <c r="EN165" s="10">
        <v>0.129</v>
      </c>
      <c r="EO165" s="10">
        <v>0.495</v>
      </c>
      <c r="EP165" s="9">
        <v>2.99</v>
      </c>
      <c r="EQ165" s="9">
        <v>6.67</v>
      </c>
      <c r="ER165" s="11">
        <v>3</v>
      </c>
      <c r="ES165" s="10">
        <v>0.15</v>
      </c>
      <c r="ET165" s="12" t="s">
        <v>616</v>
      </c>
      <c r="EU165" s="11"/>
      <c r="EV165" s="11"/>
      <c r="EW165" s="11"/>
      <c r="EX165" s="11"/>
      <c r="EY165" s="11"/>
      <c r="EZ165" s="11"/>
      <c r="FA165" s="11"/>
      <c r="FB165" s="10">
        <v>-0.23799999999999999</v>
      </c>
      <c r="FC165" s="9">
        <v>-1.26</v>
      </c>
      <c r="FD165" s="8">
        <v>-13.9</v>
      </c>
      <c r="FE165" s="11"/>
      <c r="FF165" s="11"/>
      <c r="FG165" s="11"/>
      <c r="FH165" s="11"/>
      <c r="FI165" s="11"/>
      <c r="FJ165" s="11"/>
      <c r="FK165" s="11"/>
      <c r="FL165" s="10">
        <v>-0.23799999999999999</v>
      </c>
      <c r="FM165" s="9">
        <v>-1.28</v>
      </c>
      <c r="FN165" s="8">
        <v>-14.2</v>
      </c>
      <c r="FO165" s="3"/>
      <c r="FP165" s="3"/>
      <c r="FQ165" s="10">
        <v>0.15</v>
      </c>
      <c r="FR165" s="12" t="s">
        <v>1101</v>
      </c>
    </row>
    <row r="166" spans="1:174" x14ac:dyDescent="0.15">
      <c r="A166" s="4" t="s">
        <v>1102</v>
      </c>
      <c r="B166" s="4" t="s">
        <v>1103</v>
      </c>
      <c r="C166" s="3" t="s">
        <v>206</v>
      </c>
      <c r="D166" s="3" t="s">
        <v>207</v>
      </c>
      <c r="E166" s="3" t="s">
        <v>208</v>
      </c>
      <c r="F166" s="8">
        <v>216.4</v>
      </c>
      <c r="G166" s="9">
        <v>20.03</v>
      </c>
      <c r="H166" s="11"/>
      <c r="I166" s="11"/>
      <c r="J166" s="11"/>
      <c r="K166" s="11"/>
      <c r="L166" s="11"/>
      <c r="M166" s="11"/>
      <c r="N166" s="8">
        <v>24</v>
      </c>
      <c r="O166" s="10">
        <v>0.124</v>
      </c>
      <c r="P166" s="11"/>
      <c r="Q166" s="11"/>
      <c r="R166" s="11"/>
      <c r="S166" s="9">
        <v>-1.91</v>
      </c>
      <c r="T166" s="11"/>
      <c r="U166" s="11"/>
      <c r="V166" s="11"/>
      <c r="W166" s="11"/>
      <c r="X166" s="11"/>
      <c r="Y166" s="11"/>
      <c r="Z166" s="11"/>
      <c r="AA166" s="11"/>
      <c r="AB166" s="11"/>
      <c r="AC166" s="11"/>
      <c r="AD166" s="11"/>
      <c r="AE166" s="11"/>
      <c r="AF166" s="11"/>
      <c r="AG166" s="11"/>
      <c r="AH166" s="9">
        <v>6.54</v>
      </c>
      <c r="AI166" s="10">
        <v>5.5E-2</v>
      </c>
      <c r="AJ166" s="10">
        <v>2.9000000000000001E-2</v>
      </c>
      <c r="AK166" s="3" t="s">
        <v>209</v>
      </c>
      <c r="AL166" s="12" t="s">
        <v>1104</v>
      </c>
      <c r="AM166" s="3" t="s">
        <v>211</v>
      </c>
      <c r="AN166" s="11"/>
      <c r="AO166" s="8">
        <v>202.2</v>
      </c>
      <c r="AP166" s="10">
        <v>4.0000000000000001E-3</v>
      </c>
      <c r="AQ166" s="8">
        <v>-37.4</v>
      </c>
      <c r="AR166" s="8">
        <v>-37.5</v>
      </c>
      <c r="AS166" s="8">
        <v>-41.8</v>
      </c>
      <c r="AT166" s="8">
        <v>21.5</v>
      </c>
      <c r="AU166" s="10">
        <v>0.70399999999999996</v>
      </c>
      <c r="AV166" s="8">
        <v>51.4</v>
      </c>
      <c r="AW166" s="9">
        <v>7.28</v>
      </c>
      <c r="AX166" s="8">
        <v>32.4</v>
      </c>
      <c r="AY166" s="11"/>
      <c r="AZ166" s="11"/>
      <c r="BA166" s="8">
        <v>21.2</v>
      </c>
      <c r="BB166" s="11"/>
      <c r="BC166" s="8">
        <v>16.3</v>
      </c>
      <c r="BD166" s="8">
        <v>13.9</v>
      </c>
      <c r="BE166" s="8">
        <v>11.3</v>
      </c>
      <c r="BF166" s="9">
        <v>9.66</v>
      </c>
      <c r="BG166" s="8">
        <v>10.9</v>
      </c>
      <c r="BH166" s="11"/>
      <c r="BI166" s="11"/>
      <c r="BJ166" s="8">
        <v>-37.5</v>
      </c>
      <c r="BK166" s="9">
        <v>-2.67</v>
      </c>
      <c r="BL166" s="11"/>
      <c r="BM166" s="11"/>
      <c r="BN166" s="8">
        <v>-41.8</v>
      </c>
      <c r="BO166" s="11"/>
      <c r="BP166" s="11"/>
      <c r="BQ166" s="9">
        <v>-6.81</v>
      </c>
      <c r="BR166" s="9">
        <v>-6.81</v>
      </c>
      <c r="BS166" s="9">
        <v>-4.08</v>
      </c>
      <c r="BT166" s="9">
        <v>-6.81</v>
      </c>
      <c r="BU166" s="9">
        <v>-6.81</v>
      </c>
      <c r="BV166" s="11"/>
      <c r="BW166" s="11"/>
      <c r="BX166" s="11"/>
      <c r="BY166" s="11"/>
      <c r="BZ166" s="11"/>
      <c r="CA166" s="11"/>
      <c r="CB166" s="8">
        <v>16.399999999999999</v>
      </c>
      <c r="CC166" s="9">
        <v>6.58</v>
      </c>
      <c r="CD166" s="11"/>
      <c r="CE166" s="11"/>
      <c r="CF166" s="9">
        <v>7.28</v>
      </c>
      <c r="CG166" s="11"/>
      <c r="CH166" s="11"/>
      <c r="CI166" s="11"/>
      <c r="CJ166" s="11"/>
      <c r="CK166" s="11"/>
      <c r="CL166" s="11"/>
      <c r="CM166" s="11"/>
      <c r="CN166" s="11"/>
      <c r="CO166" s="11"/>
      <c r="CP166" s="11"/>
      <c r="CQ166" s="9">
        <v>-2</v>
      </c>
      <c r="CR166" s="11"/>
      <c r="CS166" s="11"/>
      <c r="CT166" s="11"/>
      <c r="CU166" s="11"/>
      <c r="CV166" s="11"/>
      <c r="CW166" s="11"/>
      <c r="CX166" s="11"/>
      <c r="CY166" s="11"/>
      <c r="CZ166" s="11"/>
      <c r="DA166" s="11"/>
      <c r="DB166" s="11"/>
      <c r="DC166" s="11"/>
      <c r="DD166" s="11"/>
      <c r="DE166" s="11"/>
      <c r="DF166" s="8">
        <v>32.4</v>
      </c>
      <c r="DG166" s="9">
        <v>9.0299999999999994</v>
      </c>
      <c r="DH166" s="11"/>
      <c r="DI166" s="3" t="s">
        <v>212</v>
      </c>
      <c r="DJ166" s="10">
        <v>4.0000000000000001E-3</v>
      </c>
      <c r="DK166" s="8">
        <v>-37.4</v>
      </c>
      <c r="DL166" s="8">
        <v>-41.8</v>
      </c>
      <c r="DM166" s="10">
        <v>0.3</v>
      </c>
      <c r="DN166" s="11"/>
      <c r="DO166" s="9">
        <v>12.5</v>
      </c>
      <c r="DP166" s="4" t="s">
        <v>1105</v>
      </c>
      <c r="DQ166" s="8">
        <v>1868.5</v>
      </c>
      <c r="DR166" s="3" t="s">
        <v>568</v>
      </c>
      <c r="DS166" s="11"/>
      <c r="DT166" s="9">
        <v>11.97</v>
      </c>
      <c r="DU166" s="9">
        <v>3.78</v>
      </c>
      <c r="DV166" s="10">
        <v>4.0000000000000001E-3</v>
      </c>
      <c r="DW166" s="11"/>
      <c r="DX166" s="11"/>
      <c r="DY166" s="11"/>
      <c r="DZ166" s="11"/>
      <c r="EA166" s="11"/>
      <c r="EB166" s="11"/>
      <c r="EC166" s="9">
        <v>1.62</v>
      </c>
      <c r="ED166" s="8">
        <v>46.3</v>
      </c>
      <c r="EE166" s="11"/>
      <c r="EF166" s="11"/>
      <c r="EG166" s="11"/>
      <c r="EH166" s="10">
        <v>0.45100000000000001</v>
      </c>
      <c r="EI166" s="11"/>
      <c r="EJ166" s="8">
        <v>23.2</v>
      </c>
      <c r="EK166" s="11"/>
      <c r="EL166" s="11"/>
      <c r="EM166" s="11"/>
      <c r="EN166" s="11"/>
      <c r="EO166" s="11"/>
      <c r="EP166" s="11"/>
      <c r="EQ166" s="11"/>
      <c r="ER166" s="11"/>
      <c r="ES166" s="11"/>
      <c r="ET166" s="12"/>
      <c r="EU166" s="11"/>
      <c r="EV166" s="11"/>
      <c r="EW166" s="11"/>
      <c r="EX166" s="11"/>
      <c r="EY166" s="11"/>
      <c r="EZ166" s="11"/>
      <c r="FA166" s="11"/>
      <c r="FB166" s="11"/>
      <c r="FC166" s="8">
        <v>-14.6</v>
      </c>
      <c r="FD166" s="8">
        <v>-14.5</v>
      </c>
      <c r="FE166" s="11"/>
      <c r="FF166" s="11"/>
      <c r="FG166" s="11"/>
      <c r="FH166" s="11"/>
      <c r="FI166" s="11"/>
      <c r="FJ166" s="11"/>
      <c r="FK166" s="11"/>
      <c r="FL166" s="11"/>
      <c r="FM166" s="8">
        <v>-15.2</v>
      </c>
      <c r="FN166" s="8">
        <v>-20.8</v>
      </c>
      <c r="FO166" s="3"/>
      <c r="FP166" s="3"/>
      <c r="FQ166" s="10">
        <v>4.0000000000000001E-3</v>
      </c>
      <c r="FR166" s="12" t="s">
        <v>1106</v>
      </c>
    </row>
    <row r="167" spans="1:174" x14ac:dyDescent="0.15">
      <c r="A167" s="4" t="s">
        <v>1107</v>
      </c>
      <c r="B167" s="4" t="s">
        <v>1108</v>
      </c>
      <c r="C167" s="3" t="s">
        <v>206</v>
      </c>
      <c r="D167" s="3" t="s">
        <v>207</v>
      </c>
      <c r="E167" s="3" t="s">
        <v>208</v>
      </c>
      <c r="F167" s="8">
        <v>215.2</v>
      </c>
      <c r="G167" s="10">
        <v>4.1000000000000002E-2</v>
      </c>
      <c r="H167" s="10">
        <v>7.6999999999999999E-2</v>
      </c>
      <c r="I167" s="10">
        <v>1.7000000000000001E-2</v>
      </c>
      <c r="J167" s="10">
        <v>2.8000000000000001E-2</v>
      </c>
      <c r="K167" s="9">
        <v>1.43</v>
      </c>
      <c r="L167" s="10">
        <v>0.71099999999999997</v>
      </c>
      <c r="M167" s="9">
        <v>1.07</v>
      </c>
      <c r="N167" s="8">
        <v>35</v>
      </c>
      <c r="O167" s="10">
        <v>0.157</v>
      </c>
      <c r="P167" s="11"/>
      <c r="Q167" s="11"/>
      <c r="R167" s="11"/>
      <c r="S167" s="10">
        <v>-0.26</v>
      </c>
      <c r="T167" s="11"/>
      <c r="U167" s="11"/>
      <c r="V167" s="11"/>
      <c r="W167" s="8">
        <v>-15</v>
      </c>
      <c r="X167" s="11"/>
      <c r="Y167" s="11"/>
      <c r="Z167" s="11"/>
      <c r="AA167" s="8">
        <v>-35.5</v>
      </c>
      <c r="AB167" s="11"/>
      <c r="AC167" s="11"/>
      <c r="AD167" s="11"/>
      <c r="AE167" s="8">
        <v>-32.200000000000003</v>
      </c>
      <c r="AF167" s="11"/>
      <c r="AG167" s="11"/>
      <c r="AH167" s="11"/>
      <c r="AI167" s="9">
        <v>8.67</v>
      </c>
      <c r="AJ167" s="11"/>
      <c r="AK167" s="3" t="s">
        <v>209</v>
      </c>
      <c r="AL167" s="12" t="s">
        <v>1109</v>
      </c>
      <c r="AM167" s="3" t="s">
        <v>211</v>
      </c>
      <c r="AN167" s="11"/>
      <c r="AO167" s="8">
        <v>210.7</v>
      </c>
      <c r="AP167" s="10">
        <v>0.158</v>
      </c>
      <c r="AQ167" s="8">
        <v>-21.3</v>
      </c>
      <c r="AR167" s="8">
        <v>-21.5</v>
      </c>
      <c r="AS167" s="8">
        <v>-34.700000000000003</v>
      </c>
      <c r="AT167" s="9">
        <v>4.42</v>
      </c>
      <c r="AU167" s="10">
        <v>0.83299999999999996</v>
      </c>
      <c r="AV167" s="9">
        <v>5.74</v>
      </c>
      <c r="AW167" s="14">
        <v>0</v>
      </c>
      <c r="AX167" s="9">
        <v>-2.74</v>
      </c>
      <c r="AY167" s="10">
        <v>0.26300000000000001</v>
      </c>
      <c r="AZ167" s="11"/>
      <c r="BA167" s="8">
        <v>11.6</v>
      </c>
      <c r="BB167" s="11"/>
      <c r="BC167" s="8">
        <v>10.5</v>
      </c>
      <c r="BD167" s="8">
        <v>10.5</v>
      </c>
      <c r="BE167" s="8">
        <v>11.2</v>
      </c>
      <c r="BF167" s="8">
        <v>11.1</v>
      </c>
      <c r="BG167" s="8">
        <v>11.7</v>
      </c>
      <c r="BH167" s="8">
        <v>16.8</v>
      </c>
      <c r="BI167" s="11"/>
      <c r="BJ167" s="8">
        <v>-21.5</v>
      </c>
      <c r="BK167" s="10">
        <v>-0.43</v>
      </c>
      <c r="BL167" s="10">
        <v>5.6000000000000001E-2</v>
      </c>
      <c r="BM167" s="11"/>
      <c r="BN167" s="8">
        <v>-34.700000000000003</v>
      </c>
      <c r="BO167" s="11"/>
      <c r="BP167" s="9">
        <v>1.89</v>
      </c>
      <c r="BQ167" s="9">
        <v>-1.17</v>
      </c>
      <c r="BR167" s="9">
        <v>-1.17</v>
      </c>
      <c r="BS167" s="10">
        <v>-0.42499999999999999</v>
      </c>
      <c r="BT167" s="9">
        <v>-1.17</v>
      </c>
      <c r="BU167" s="9">
        <v>-1.17</v>
      </c>
      <c r="BV167" s="11"/>
      <c r="BW167" s="11"/>
      <c r="BX167" s="11"/>
      <c r="BY167" s="11"/>
      <c r="BZ167" s="9">
        <v>1.97</v>
      </c>
      <c r="CA167" s="9">
        <v>1.1299999999999999</v>
      </c>
      <c r="CB167" s="11"/>
      <c r="CC167" s="9">
        <v>1.27</v>
      </c>
      <c r="CD167" s="11"/>
      <c r="CE167" s="9">
        <v>1.73</v>
      </c>
      <c r="CF167" s="11"/>
      <c r="CG167" s="11"/>
      <c r="CH167" s="11"/>
      <c r="CI167" s="11"/>
      <c r="CJ167" s="8">
        <v>-29.8</v>
      </c>
      <c r="CK167" s="11"/>
      <c r="CL167" s="11"/>
      <c r="CM167" s="10">
        <v>0.111</v>
      </c>
      <c r="CN167" s="10">
        <v>0.35699999999999998</v>
      </c>
      <c r="CO167" s="10">
        <v>0.35</v>
      </c>
      <c r="CP167" s="10">
        <v>0.433</v>
      </c>
      <c r="CQ167" s="8">
        <v>14.3</v>
      </c>
      <c r="CR167" s="11"/>
      <c r="CS167" s="11"/>
      <c r="CT167" s="11"/>
      <c r="CU167" s="8">
        <v>25.7</v>
      </c>
      <c r="CV167" s="9">
        <v>-1.2</v>
      </c>
      <c r="CW167" s="11"/>
      <c r="CX167" s="11"/>
      <c r="CY167" s="11"/>
      <c r="CZ167" s="11"/>
      <c r="DA167" s="9">
        <v>-3.21</v>
      </c>
      <c r="DB167" s="11"/>
      <c r="DC167" s="11"/>
      <c r="DD167" s="11"/>
      <c r="DE167" s="8">
        <v>37</v>
      </c>
      <c r="DF167" s="9">
        <v>-2.74</v>
      </c>
      <c r="DG167" s="9">
        <v>6.14</v>
      </c>
      <c r="DH167" s="10">
        <v>0.51400000000000001</v>
      </c>
      <c r="DI167" s="3" t="s">
        <v>212</v>
      </c>
      <c r="DJ167" s="10">
        <v>0.158</v>
      </c>
      <c r="DK167" s="8">
        <v>-21.3</v>
      </c>
      <c r="DL167" s="8">
        <v>-34.700000000000003</v>
      </c>
      <c r="DM167" s="11"/>
      <c r="DN167" s="11"/>
      <c r="DO167" s="9">
        <v>6.25</v>
      </c>
      <c r="DP167" s="4" t="s">
        <v>1110</v>
      </c>
      <c r="DQ167" s="11"/>
      <c r="DR167" s="3" t="s">
        <v>319</v>
      </c>
      <c r="DS167" s="11"/>
      <c r="DT167" s="9">
        <v>12.73</v>
      </c>
      <c r="DU167" s="9">
        <v>4.95</v>
      </c>
      <c r="DV167" s="10">
        <v>9.5000000000000001E-2</v>
      </c>
      <c r="DW167" s="9">
        <v>3.34</v>
      </c>
      <c r="DX167" s="11"/>
      <c r="DY167" s="9">
        <v>1.74</v>
      </c>
      <c r="DZ167" s="11"/>
      <c r="EA167" s="14">
        <v>0</v>
      </c>
      <c r="EB167" s="8">
        <v>-22.5</v>
      </c>
      <c r="EC167" s="10">
        <v>0.59399999999999997</v>
      </c>
      <c r="ED167" s="8">
        <v>83.9</v>
      </c>
      <c r="EE167" s="11"/>
      <c r="EF167" s="11"/>
      <c r="EG167" s="11"/>
      <c r="EH167" s="9">
        <v>1.78</v>
      </c>
      <c r="EI167" s="8">
        <v>37</v>
      </c>
      <c r="EJ167" s="9">
        <v>4.75</v>
      </c>
      <c r="EK167" s="9">
        <v>2.85</v>
      </c>
      <c r="EL167" s="9">
        <v>2.29</v>
      </c>
      <c r="EM167" s="9">
        <v>3.55</v>
      </c>
      <c r="EN167" s="8">
        <v>14.9</v>
      </c>
      <c r="EO167" s="10">
        <v>0.51400000000000001</v>
      </c>
      <c r="EP167" s="9">
        <v>2.25</v>
      </c>
      <c r="EQ167" s="9">
        <v>12.03</v>
      </c>
      <c r="ER167" s="11">
        <v>1</v>
      </c>
      <c r="ES167" s="10">
        <v>0.158</v>
      </c>
      <c r="ET167" s="12" t="s">
        <v>616</v>
      </c>
      <c r="EU167" s="9">
        <v>-2.58</v>
      </c>
      <c r="EV167" s="8">
        <v>-11</v>
      </c>
      <c r="EW167" s="8">
        <v>-17.7</v>
      </c>
      <c r="EX167" s="8">
        <v>-19.2</v>
      </c>
      <c r="EY167" s="8">
        <v>-13.5</v>
      </c>
      <c r="EZ167" s="9">
        <v>-5.92</v>
      </c>
      <c r="FA167" s="8">
        <v>-22.5</v>
      </c>
      <c r="FB167" s="8">
        <v>-17</v>
      </c>
      <c r="FC167" s="8">
        <v>-25.2</v>
      </c>
      <c r="FD167" s="8">
        <v>-23.5</v>
      </c>
      <c r="FE167" s="9">
        <v>-2.54</v>
      </c>
      <c r="FF167" s="9">
        <v>-9.39</v>
      </c>
      <c r="FG167" s="8">
        <v>-16.899999999999999</v>
      </c>
      <c r="FH167" s="8">
        <v>-15.9</v>
      </c>
      <c r="FI167" s="8">
        <v>-33.9</v>
      </c>
      <c r="FJ167" s="8">
        <v>-36.799999999999997</v>
      </c>
      <c r="FK167" s="8">
        <v>-54.4</v>
      </c>
      <c r="FL167" s="8">
        <v>-55.2</v>
      </c>
      <c r="FM167" s="8">
        <v>-34.6</v>
      </c>
      <c r="FN167" s="8">
        <v>-31</v>
      </c>
      <c r="FO167" s="3"/>
      <c r="FP167" s="3"/>
      <c r="FQ167" s="10">
        <v>0.158</v>
      </c>
      <c r="FR167" s="12" t="s">
        <v>1111</v>
      </c>
    </row>
    <row r="168" spans="1:174" x14ac:dyDescent="0.15">
      <c r="A168" s="4" t="s">
        <v>1112</v>
      </c>
      <c r="B168" s="4" t="s">
        <v>1113</v>
      </c>
      <c r="C168" s="3" t="s">
        <v>206</v>
      </c>
      <c r="D168" s="3" t="s">
        <v>207</v>
      </c>
      <c r="E168" s="3" t="s">
        <v>208</v>
      </c>
      <c r="F168" s="8">
        <v>212.5</v>
      </c>
      <c r="G168" s="9">
        <v>32.79</v>
      </c>
      <c r="H168" s="10">
        <v>7.0000000000000001E-3</v>
      </c>
      <c r="I168" s="10">
        <v>7.0000000000000001E-3</v>
      </c>
      <c r="J168" s="11"/>
      <c r="K168" s="10">
        <v>0.67700000000000005</v>
      </c>
      <c r="L168" s="10">
        <v>0.67700000000000005</v>
      </c>
      <c r="M168" s="11"/>
      <c r="N168" s="8">
        <v>20.399999999999999</v>
      </c>
      <c r="O168" s="10">
        <v>0.18</v>
      </c>
      <c r="P168" s="11"/>
      <c r="Q168" s="11"/>
      <c r="R168" s="11"/>
      <c r="S168" s="10">
        <v>-0.252</v>
      </c>
      <c r="T168" s="11"/>
      <c r="U168" s="11"/>
      <c r="V168" s="11"/>
      <c r="W168" s="11"/>
      <c r="X168" s="11"/>
      <c r="Y168" s="11"/>
      <c r="Z168" s="11"/>
      <c r="AA168" s="11"/>
      <c r="AB168" s="11"/>
      <c r="AC168" s="11"/>
      <c r="AD168" s="11"/>
      <c r="AE168" s="11"/>
      <c r="AF168" s="11"/>
      <c r="AG168" s="11"/>
      <c r="AH168" s="11"/>
      <c r="AI168" s="9">
        <v>13.34</v>
      </c>
      <c r="AJ168" s="10">
        <v>0.72799999999999998</v>
      </c>
      <c r="AK168" s="3" t="s">
        <v>209</v>
      </c>
      <c r="AL168" s="12" t="s">
        <v>1114</v>
      </c>
      <c r="AM168" s="3" t="s">
        <v>211</v>
      </c>
      <c r="AN168" s="13">
        <v>2007</v>
      </c>
      <c r="AO168" s="8">
        <v>103.6</v>
      </c>
      <c r="AP168" s="14">
        <v>0</v>
      </c>
      <c r="AQ168" s="8">
        <v>-37.4</v>
      </c>
      <c r="AR168" s="8">
        <v>-37.5</v>
      </c>
      <c r="AS168" s="8">
        <v>-37</v>
      </c>
      <c r="AT168" s="8">
        <v>32.799999999999997</v>
      </c>
      <c r="AU168" s="10">
        <v>0.21</v>
      </c>
      <c r="AV168" s="8">
        <v>111</v>
      </c>
      <c r="AW168" s="14">
        <v>0</v>
      </c>
      <c r="AX168" s="8">
        <v>104.1</v>
      </c>
      <c r="AY168" s="10">
        <v>0.22900000000000001</v>
      </c>
      <c r="AZ168" s="11"/>
      <c r="BA168" s="8">
        <v>12.2</v>
      </c>
      <c r="BB168" s="11"/>
      <c r="BC168" s="8">
        <v>25.4</v>
      </c>
      <c r="BD168" s="8">
        <v>21.5</v>
      </c>
      <c r="BE168" s="8">
        <v>18.100000000000001</v>
      </c>
      <c r="BF168" s="8">
        <v>15</v>
      </c>
      <c r="BG168" s="8">
        <v>10.8</v>
      </c>
      <c r="BH168" s="9">
        <v>8.16</v>
      </c>
      <c r="BI168" s="11"/>
      <c r="BJ168" s="8">
        <v>-37.5</v>
      </c>
      <c r="BK168" s="11"/>
      <c r="BL168" s="10">
        <v>0.20599999999999999</v>
      </c>
      <c r="BM168" s="11"/>
      <c r="BN168" s="8">
        <v>-37</v>
      </c>
      <c r="BO168" s="11"/>
      <c r="BP168" s="8">
        <v>86.9</v>
      </c>
      <c r="BQ168" s="9">
        <v>-8.0399999999999991</v>
      </c>
      <c r="BR168" s="9">
        <v>-8.0399999999999991</v>
      </c>
      <c r="BS168" s="9">
        <v>-1.48</v>
      </c>
      <c r="BT168" s="9">
        <v>-8.0399999999999991</v>
      </c>
      <c r="BU168" s="9">
        <v>-8.0399999999999991</v>
      </c>
      <c r="BV168" s="11"/>
      <c r="BW168" s="11"/>
      <c r="BX168" s="11"/>
      <c r="BY168" s="11"/>
      <c r="BZ168" s="10">
        <v>0.26100000000000001</v>
      </c>
      <c r="CA168" s="10">
        <v>5.0999999999999997E-2</v>
      </c>
      <c r="CB168" s="11"/>
      <c r="CC168" s="9">
        <v>2.02</v>
      </c>
      <c r="CD168" s="11"/>
      <c r="CE168" s="11"/>
      <c r="CF168" s="11"/>
      <c r="CG168" s="11"/>
      <c r="CH168" s="11"/>
      <c r="CI168" s="11"/>
      <c r="CJ168" s="11"/>
      <c r="CK168" s="11"/>
      <c r="CL168" s="11"/>
      <c r="CM168" s="11"/>
      <c r="CN168" s="11"/>
      <c r="CO168" s="10">
        <v>0.93600000000000005</v>
      </c>
      <c r="CP168" s="10">
        <v>0.875</v>
      </c>
      <c r="CQ168" s="9">
        <v>-2.2999999999999998</v>
      </c>
      <c r="CR168" s="11"/>
      <c r="CS168" s="11"/>
      <c r="CT168" s="10">
        <v>-0.16200000000000001</v>
      </c>
      <c r="CU168" s="8">
        <v>115.3</v>
      </c>
      <c r="CV168" s="10">
        <v>-3.0000000000000001E-3</v>
      </c>
      <c r="CW168" s="11"/>
      <c r="CX168" s="8">
        <v>-65.099999999999994</v>
      </c>
      <c r="CY168" s="11"/>
      <c r="CZ168" s="11"/>
      <c r="DA168" s="9">
        <v>4.0599999999999996</v>
      </c>
      <c r="DB168" s="11"/>
      <c r="DC168" s="10">
        <v>8.6999999999999994E-2</v>
      </c>
      <c r="DD168" s="11"/>
      <c r="DE168" s="8">
        <v>42</v>
      </c>
      <c r="DF168" s="8">
        <v>104.1</v>
      </c>
      <c r="DG168" s="9">
        <v>10.43</v>
      </c>
      <c r="DH168" s="10">
        <v>0.378</v>
      </c>
      <c r="DI168" s="3" t="s">
        <v>212</v>
      </c>
      <c r="DJ168" s="11"/>
      <c r="DK168" s="8">
        <v>-37.4</v>
      </c>
      <c r="DL168" s="8">
        <v>-37</v>
      </c>
      <c r="DM168" s="8">
        <v>62</v>
      </c>
      <c r="DN168" s="9">
        <v>2.4</v>
      </c>
      <c r="DO168" s="9">
        <v>7.14</v>
      </c>
      <c r="DP168" s="4" t="s">
        <v>1115</v>
      </c>
      <c r="DQ168" s="11"/>
      <c r="DR168" s="3" t="s">
        <v>258</v>
      </c>
      <c r="DS168" s="11"/>
      <c r="DT168" s="9">
        <v>31</v>
      </c>
      <c r="DU168" s="9">
        <v>8.4700000000000006</v>
      </c>
      <c r="DV168" s="11"/>
      <c r="DW168" s="14">
        <v>0</v>
      </c>
      <c r="DX168" s="11"/>
      <c r="DY168" s="8">
        <v>21.2</v>
      </c>
      <c r="DZ168" s="11"/>
      <c r="EA168" s="8">
        <v>157.80000000000001</v>
      </c>
      <c r="EB168" s="8">
        <v>-127.1</v>
      </c>
      <c r="EC168" s="10">
        <v>0.36</v>
      </c>
      <c r="ED168" s="8">
        <v>45.9</v>
      </c>
      <c r="EE168" s="11"/>
      <c r="EF168" s="11"/>
      <c r="EG168" s="11"/>
      <c r="EH168" s="9">
        <v>1.1200000000000001</v>
      </c>
      <c r="EI168" s="8">
        <v>42</v>
      </c>
      <c r="EJ168" s="8">
        <v>110.5</v>
      </c>
      <c r="EK168" s="8">
        <v>33.4</v>
      </c>
      <c r="EL168" s="10">
        <v>0.71399999999999997</v>
      </c>
      <c r="EM168" s="9">
        <v>3.19</v>
      </c>
      <c r="EN168" s="11"/>
      <c r="EO168" s="10">
        <v>0.378</v>
      </c>
      <c r="EP168" s="9">
        <v>1.53</v>
      </c>
      <c r="EQ168" s="9">
        <v>7.57</v>
      </c>
      <c r="ER168" s="11"/>
      <c r="ES168" s="11"/>
      <c r="ET168" s="12"/>
      <c r="EU168" s="11"/>
      <c r="EV168" s="11"/>
      <c r="EW168" s="11"/>
      <c r="EX168" s="11"/>
      <c r="EY168" s="11"/>
      <c r="EZ168" s="11"/>
      <c r="FA168" s="11"/>
      <c r="FB168" s="8">
        <v>-15.5</v>
      </c>
      <c r="FC168" s="9">
        <v>-8.52</v>
      </c>
      <c r="FD168" s="8">
        <v>-15.9</v>
      </c>
      <c r="FE168" s="11"/>
      <c r="FF168" s="11"/>
      <c r="FG168" s="11"/>
      <c r="FH168" s="11"/>
      <c r="FI168" s="11"/>
      <c r="FJ168" s="11"/>
      <c r="FK168" s="11"/>
      <c r="FL168" s="8">
        <v>-15.3</v>
      </c>
      <c r="FM168" s="9">
        <v>-8.1999999999999993</v>
      </c>
      <c r="FN168" s="8">
        <v>-13.2</v>
      </c>
      <c r="FO168" s="3"/>
      <c r="FP168" s="3"/>
      <c r="FQ168" s="11"/>
      <c r="FR168" s="12"/>
    </row>
    <row r="169" spans="1:174" x14ac:dyDescent="0.15">
      <c r="A169" s="4" t="s">
        <v>1116</v>
      </c>
      <c r="B169" s="4" t="s">
        <v>1117</v>
      </c>
      <c r="C169" s="3" t="s">
        <v>206</v>
      </c>
      <c r="D169" s="3" t="s">
        <v>207</v>
      </c>
      <c r="E169" s="3" t="s">
        <v>208</v>
      </c>
      <c r="F169" s="8">
        <v>208.3</v>
      </c>
      <c r="G169" s="9">
        <v>21.5</v>
      </c>
      <c r="H169" s="10">
        <v>0.151</v>
      </c>
      <c r="I169" s="10">
        <v>3.0000000000000001E-3</v>
      </c>
      <c r="J169" s="10">
        <v>1E-3</v>
      </c>
      <c r="K169" s="9">
        <v>-2.17</v>
      </c>
      <c r="L169" s="10">
        <v>-0.36799999999999999</v>
      </c>
      <c r="M169" s="10">
        <v>0.187</v>
      </c>
      <c r="N169" s="8">
        <v>24.8</v>
      </c>
      <c r="O169" s="10">
        <v>7.1999999999999995E-2</v>
      </c>
      <c r="P169" s="11"/>
      <c r="Q169" s="11"/>
      <c r="R169" s="11"/>
      <c r="S169" s="9">
        <v>-1.1499999999999999</v>
      </c>
      <c r="T169" s="11"/>
      <c r="U169" s="11"/>
      <c r="V169" s="11"/>
      <c r="W169" s="11"/>
      <c r="X169" s="11"/>
      <c r="Y169" s="11"/>
      <c r="Z169" s="11"/>
      <c r="AA169" s="11"/>
      <c r="AB169" s="11"/>
      <c r="AC169" s="11"/>
      <c r="AD169" s="11"/>
      <c r="AE169" s="11"/>
      <c r="AF169" s="11"/>
      <c r="AG169" s="11"/>
      <c r="AH169" s="11"/>
      <c r="AI169" s="9">
        <v>9.98</v>
      </c>
      <c r="AJ169" s="10">
        <v>0.246</v>
      </c>
      <c r="AK169" s="3" t="s">
        <v>209</v>
      </c>
      <c r="AL169" s="12" t="s">
        <v>1118</v>
      </c>
      <c r="AM169" s="3" t="s">
        <v>211</v>
      </c>
      <c r="AN169" s="13">
        <v>2000</v>
      </c>
      <c r="AO169" s="8">
        <v>175</v>
      </c>
      <c r="AP169" s="14">
        <v>0</v>
      </c>
      <c r="AQ169" s="8">
        <v>-18.7</v>
      </c>
      <c r="AR169" s="8">
        <v>-18.899999999999999</v>
      </c>
      <c r="AS169" s="8">
        <v>-18.399999999999999</v>
      </c>
      <c r="AT169" s="8">
        <v>33.299999999999997</v>
      </c>
      <c r="AU169" s="10">
        <v>0.495</v>
      </c>
      <c r="AV169" s="8">
        <v>34.299999999999997</v>
      </c>
      <c r="AW169" s="14">
        <v>0</v>
      </c>
      <c r="AX169" s="8">
        <v>29.7</v>
      </c>
      <c r="AY169" s="10">
        <v>0.36399999999999999</v>
      </c>
      <c r="AZ169" s="11"/>
      <c r="BA169" s="8">
        <v>10.7</v>
      </c>
      <c r="BB169" s="11"/>
      <c r="BC169" s="8">
        <v>10.5</v>
      </c>
      <c r="BD169" s="9">
        <v>8.69</v>
      </c>
      <c r="BE169" s="9">
        <v>8.86</v>
      </c>
      <c r="BF169" s="9">
        <v>8.98</v>
      </c>
      <c r="BG169" s="9">
        <v>8.8699999999999992</v>
      </c>
      <c r="BH169" s="9">
        <v>8.6199999999999992</v>
      </c>
      <c r="BI169" s="11"/>
      <c r="BJ169" s="8">
        <v>-18.899999999999999</v>
      </c>
      <c r="BK169" s="10">
        <v>-2E-3</v>
      </c>
      <c r="BL169" s="10">
        <v>1E-3</v>
      </c>
      <c r="BM169" s="11"/>
      <c r="BN169" s="8">
        <v>-18.399999999999999</v>
      </c>
      <c r="BO169" s="10">
        <v>1.2E-2</v>
      </c>
      <c r="BP169" s="11"/>
      <c r="BQ169" s="10">
        <v>-0.95799999999999996</v>
      </c>
      <c r="BR169" s="10">
        <v>-0.95799999999999996</v>
      </c>
      <c r="BS169" s="10">
        <v>-0.59799999999999998</v>
      </c>
      <c r="BT169" s="9">
        <v>-1</v>
      </c>
      <c r="BU169" s="9">
        <v>-1</v>
      </c>
      <c r="BV169" s="11"/>
      <c r="BW169" s="11"/>
      <c r="BX169" s="11"/>
      <c r="BY169" s="11"/>
      <c r="BZ169" s="9">
        <v>1.5</v>
      </c>
      <c r="CA169" s="9">
        <v>1</v>
      </c>
      <c r="CB169" s="11"/>
      <c r="CC169" s="9">
        <v>1.08</v>
      </c>
      <c r="CD169" s="11"/>
      <c r="CE169" s="11"/>
      <c r="CF169" s="11"/>
      <c r="CG169" s="11"/>
      <c r="CH169" s="11"/>
      <c r="CI169" s="11"/>
      <c r="CJ169" s="11"/>
      <c r="CK169" s="11"/>
      <c r="CL169" s="11"/>
      <c r="CM169" s="11"/>
      <c r="CN169" s="11"/>
      <c r="CO169" s="10">
        <v>2.1999999999999999E-2</v>
      </c>
      <c r="CP169" s="10">
        <v>0.158</v>
      </c>
      <c r="CQ169" s="10">
        <v>-0.51100000000000001</v>
      </c>
      <c r="CR169" s="11"/>
      <c r="CS169" s="11"/>
      <c r="CT169" s="11"/>
      <c r="CU169" s="8">
        <v>23.5</v>
      </c>
      <c r="CV169" s="11"/>
      <c r="CW169" s="11"/>
      <c r="CX169" s="11"/>
      <c r="CY169" s="11"/>
      <c r="CZ169" s="11"/>
      <c r="DA169" s="10">
        <v>1.4E-2</v>
      </c>
      <c r="DB169" s="11"/>
      <c r="DC169" s="10">
        <v>-0.113</v>
      </c>
      <c r="DD169" s="11"/>
      <c r="DE169" s="8">
        <v>43</v>
      </c>
      <c r="DF169" s="8">
        <v>29.7</v>
      </c>
      <c r="DG169" s="9">
        <v>8.4</v>
      </c>
      <c r="DH169" s="11"/>
      <c r="DI169" s="3" t="s">
        <v>212</v>
      </c>
      <c r="DJ169" s="11"/>
      <c r="DK169" s="8">
        <v>-18.7</v>
      </c>
      <c r="DL169" s="8">
        <v>-18.399999999999999</v>
      </c>
      <c r="DM169" s="9">
        <v>1.1299999999999999</v>
      </c>
      <c r="DN169" s="11"/>
      <c r="DO169" s="9">
        <v>18.18</v>
      </c>
      <c r="DP169" s="4" t="s">
        <v>1119</v>
      </c>
      <c r="DQ169" s="11"/>
      <c r="DR169" s="3" t="s">
        <v>230</v>
      </c>
      <c r="DS169" s="11"/>
      <c r="DT169" s="9">
        <v>8.5</v>
      </c>
      <c r="DU169" s="9">
        <v>3.68</v>
      </c>
      <c r="DV169" s="11"/>
      <c r="DW169" s="14">
        <v>0</v>
      </c>
      <c r="DX169" s="11"/>
      <c r="DY169" s="8">
        <v>22.4</v>
      </c>
      <c r="DZ169" s="11"/>
      <c r="EA169" s="11"/>
      <c r="EB169" s="8">
        <v>18.399999999999999</v>
      </c>
      <c r="EC169" s="10">
        <v>0.26800000000000002</v>
      </c>
      <c r="ED169" s="8">
        <v>90</v>
      </c>
      <c r="EE169" s="11"/>
      <c r="EF169" s="11"/>
      <c r="EG169" s="11"/>
      <c r="EH169" s="10">
        <v>0.26600000000000001</v>
      </c>
      <c r="EI169" s="8">
        <v>43</v>
      </c>
      <c r="EJ169" s="8">
        <v>33.6</v>
      </c>
      <c r="EK169" s="8">
        <v>22.6</v>
      </c>
      <c r="EL169" s="9">
        <v>1.06</v>
      </c>
      <c r="EM169" s="9">
        <v>1.95</v>
      </c>
      <c r="EN169" s="11"/>
      <c r="EO169" s="11"/>
      <c r="EP169" s="9">
        <v>8.69</v>
      </c>
      <c r="EQ169" s="9">
        <v>5.54</v>
      </c>
      <c r="ER169" s="11">
        <v>1</v>
      </c>
      <c r="ES169" s="11"/>
      <c r="ET169" s="12"/>
      <c r="EU169" s="9">
        <v>-4.0999999999999996</v>
      </c>
      <c r="EV169" s="10">
        <v>-0.63500000000000001</v>
      </c>
      <c r="EW169" s="9">
        <v>-2.57</v>
      </c>
      <c r="EX169" s="9">
        <v>-3.43</v>
      </c>
      <c r="EY169" s="9">
        <v>-5</v>
      </c>
      <c r="EZ169" s="9">
        <v>-3.9</v>
      </c>
      <c r="FA169" s="9">
        <v>-3.35</v>
      </c>
      <c r="FB169" s="9">
        <v>-9.98</v>
      </c>
      <c r="FC169" s="8">
        <v>-12.6</v>
      </c>
      <c r="FD169" s="8">
        <v>-17.8</v>
      </c>
      <c r="FE169" s="9">
        <v>-4.5199999999999996</v>
      </c>
      <c r="FF169" s="10">
        <v>-0.77600000000000002</v>
      </c>
      <c r="FG169" s="9">
        <v>-2.6</v>
      </c>
      <c r="FH169" s="9">
        <v>-3.85</v>
      </c>
      <c r="FI169" s="9">
        <v>-4.99</v>
      </c>
      <c r="FJ169" s="9">
        <v>-6.94</v>
      </c>
      <c r="FK169" s="9">
        <v>-4.1500000000000004</v>
      </c>
      <c r="FL169" s="9">
        <v>-8.1</v>
      </c>
      <c r="FM169" s="8">
        <v>-15.1</v>
      </c>
      <c r="FN169" s="8">
        <v>-17.100000000000001</v>
      </c>
      <c r="FO169" s="3"/>
      <c r="FP169" s="3"/>
      <c r="FQ169" s="11"/>
      <c r="FR169" s="12"/>
    </row>
    <row r="170" spans="1:174" x14ac:dyDescent="0.15">
      <c r="A170" s="4" t="s">
        <v>1120</v>
      </c>
      <c r="B170" s="4" t="s">
        <v>1121</v>
      </c>
      <c r="C170" s="3" t="s">
        <v>206</v>
      </c>
      <c r="D170" s="3" t="s">
        <v>207</v>
      </c>
      <c r="E170" s="3" t="s">
        <v>208</v>
      </c>
      <c r="F170" s="8">
        <v>207.7</v>
      </c>
      <c r="G170" s="9">
        <v>14.29</v>
      </c>
      <c r="H170" s="10">
        <v>8.0000000000000002E-3</v>
      </c>
      <c r="I170" s="10">
        <v>5.0000000000000001E-3</v>
      </c>
      <c r="J170" s="10">
        <v>2.1999999999999999E-2</v>
      </c>
      <c r="K170" s="10">
        <v>0.53600000000000003</v>
      </c>
      <c r="L170" s="10">
        <v>0.50900000000000001</v>
      </c>
      <c r="M170" s="9">
        <v>1.1599999999999999</v>
      </c>
      <c r="N170" s="8">
        <v>153.80000000000001</v>
      </c>
      <c r="O170" s="9">
        <v>2.48</v>
      </c>
      <c r="P170" s="11"/>
      <c r="Q170" s="11"/>
      <c r="R170" s="11"/>
      <c r="S170" s="10">
        <v>-0.31900000000000001</v>
      </c>
      <c r="T170" s="11"/>
      <c r="U170" s="11"/>
      <c r="V170" s="11"/>
      <c r="W170" s="11"/>
      <c r="X170" s="11"/>
      <c r="Y170" s="11"/>
      <c r="Z170" s="11"/>
      <c r="AA170" s="11"/>
      <c r="AB170" s="11"/>
      <c r="AC170" s="11"/>
      <c r="AD170" s="11"/>
      <c r="AE170" s="11"/>
      <c r="AF170" s="11"/>
      <c r="AG170" s="11"/>
      <c r="AH170" s="10">
        <v>0.40500000000000003</v>
      </c>
      <c r="AI170" s="10">
        <v>0.44700000000000001</v>
      </c>
      <c r="AJ170" s="10">
        <v>0.27</v>
      </c>
      <c r="AK170" s="3" t="s">
        <v>209</v>
      </c>
      <c r="AL170" s="12" t="s">
        <v>1122</v>
      </c>
      <c r="AM170" s="3" t="s">
        <v>211</v>
      </c>
      <c r="AN170" s="13">
        <v>2003</v>
      </c>
      <c r="AO170" s="8">
        <v>192.4</v>
      </c>
      <c r="AP170" s="9">
        <v>9.32</v>
      </c>
      <c r="AQ170" s="8">
        <v>-46.3</v>
      </c>
      <c r="AR170" s="8">
        <v>-47.2</v>
      </c>
      <c r="AS170" s="8">
        <v>-36.6</v>
      </c>
      <c r="AT170" s="8">
        <v>23.7</v>
      </c>
      <c r="AU170" s="10">
        <v>0.55500000000000005</v>
      </c>
      <c r="AV170" s="8">
        <v>80.5</v>
      </c>
      <c r="AW170" s="9">
        <v>8.4</v>
      </c>
      <c r="AX170" s="8">
        <v>37.1</v>
      </c>
      <c r="AY170" s="10">
        <v>5.7000000000000002E-2</v>
      </c>
      <c r="AZ170" s="11"/>
      <c r="BA170" s="8">
        <v>26.3</v>
      </c>
      <c r="BB170" s="11"/>
      <c r="BC170" s="8">
        <v>28.4</v>
      </c>
      <c r="BD170" s="8">
        <v>29.2</v>
      </c>
      <c r="BE170" s="8">
        <v>25.6</v>
      </c>
      <c r="BF170" s="8">
        <v>22.8</v>
      </c>
      <c r="BG170" s="8">
        <v>21.1</v>
      </c>
      <c r="BH170" s="8">
        <v>18.100000000000001</v>
      </c>
      <c r="BI170" s="10">
        <v>0.44</v>
      </c>
      <c r="BJ170" s="8">
        <v>-47.2</v>
      </c>
      <c r="BK170" s="9">
        <v>-1.1100000000000001</v>
      </c>
      <c r="BL170" s="11"/>
      <c r="BM170" s="11"/>
      <c r="BN170" s="8">
        <v>-36.6</v>
      </c>
      <c r="BO170" s="11"/>
      <c r="BP170" s="11"/>
      <c r="BQ170" s="10">
        <v>-0.307</v>
      </c>
      <c r="BR170" s="10">
        <v>-0.307</v>
      </c>
      <c r="BS170" s="10">
        <v>-0.16600000000000001</v>
      </c>
      <c r="BT170" s="10">
        <v>-0.307</v>
      </c>
      <c r="BU170" s="10">
        <v>-0.307</v>
      </c>
      <c r="BV170" s="11"/>
      <c r="BW170" s="9">
        <v>1.84</v>
      </c>
      <c r="BX170" s="10">
        <v>0.65500000000000003</v>
      </c>
      <c r="BY170" s="10">
        <v>0.2</v>
      </c>
      <c r="BZ170" s="11"/>
      <c r="CA170" s="11"/>
      <c r="CB170" s="9">
        <v>6.07</v>
      </c>
      <c r="CC170" s="9">
        <v>2.27</v>
      </c>
      <c r="CD170" s="11"/>
      <c r="CE170" s="9">
        <v>7.38</v>
      </c>
      <c r="CF170" s="9">
        <v>4.49</v>
      </c>
      <c r="CG170" s="11"/>
      <c r="CH170" s="11"/>
      <c r="CI170" s="11"/>
      <c r="CJ170" s="8">
        <v>274.7</v>
      </c>
      <c r="CK170" s="11"/>
      <c r="CL170" s="10">
        <v>7.5999999999999998E-2</v>
      </c>
      <c r="CM170" s="10">
        <v>7.5999999999999998E-2</v>
      </c>
      <c r="CN170" s="10">
        <v>7.9000000000000001E-2</v>
      </c>
      <c r="CO170" s="10">
        <v>7.9000000000000001E-2</v>
      </c>
      <c r="CP170" s="10">
        <v>7.1999999999999995E-2</v>
      </c>
      <c r="CQ170" s="8">
        <v>36.700000000000003</v>
      </c>
      <c r="CR170" s="11"/>
      <c r="CS170" s="11"/>
      <c r="CT170" s="11"/>
      <c r="CU170" s="8">
        <v>26</v>
      </c>
      <c r="CV170" s="9">
        <v>-1.77</v>
      </c>
      <c r="CW170" s="11"/>
      <c r="CX170" s="9">
        <v>-5.47</v>
      </c>
      <c r="CY170" s="11"/>
      <c r="CZ170" s="11"/>
      <c r="DA170" s="10">
        <v>-0.38900000000000001</v>
      </c>
      <c r="DB170" s="10">
        <v>-0.26900000000000002</v>
      </c>
      <c r="DC170" s="9">
        <v>1.64</v>
      </c>
      <c r="DD170" s="9">
        <v>8.3699999999999992</v>
      </c>
      <c r="DE170" s="8">
        <v>57</v>
      </c>
      <c r="DF170" s="8">
        <v>37.1</v>
      </c>
      <c r="DG170" s="9">
        <v>1.35</v>
      </c>
      <c r="DH170" s="10">
        <v>7.1999999999999995E-2</v>
      </c>
      <c r="DI170" s="3" t="s">
        <v>212</v>
      </c>
      <c r="DJ170" s="9">
        <v>9.32</v>
      </c>
      <c r="DK170" s="8">
        <v>-46.3</v>
      </c>
      <c r="DL170" s="8">
        <v>-36.6</v>
      </c>
      <c r="DM170" s="8">
        <v>16.3</v>
      </c>
      <c r="DN170" s="11"/>
      <c r="DO170" s="9">
        <v>8.33</v>
      </c>
      <c r="DP170" s="4" t="s">
        <v>1123</v>
      </c>
      <c r="DQ170" s="8">
        <v>63.8</v>
      </c>
      <c r="DR170" s="3" t="s">
        <v>291</v>
      </c>
      <c r="DS170" s="11"/>
      <c r="DT170" s="9">
        <v>3.58</v>
      </c>
      <c r="DU170" s="9">
        <v>1.33</v>
      </c>
      <c r="DV170" s="9">
        <v>7.92</v>
      </c>
      <c r="DW170" s="9">
        <v>9.89</v>
      </c>
      <c r="DX170" s="11"/>
      <c r="DY170" s="8">
        <v>47.8</v>
      </c>
      <c r="DZ170" s="9">
        <v>5.9</v>
      </c>
      <c r="EA170" s="11"/>
      <c r="EB170" s="9">
        <v>5.89</v>
      </c>
      <c r="EC170" s="9">
        <v>5.09</v>
      </c>
      <c r="ED170" s="8">
        <v>99.1</v>
      </c>
      <c r="EE170" s="11"/>
      <c r="EF170" s="11"/>
      <c r="EG170" s="8">
        <v>100</v>
      </c>
      <c r="EH170" s="10">
        <v>0.38100000000000001</v>
      </c>
      <c r="EI170" s="8">
        <v>57</v>
      </c>
      <c r="EJ170" s="8">
        <v>29</v>
      </c>
      <c r="EK170" s="8">
        <v>53.5</v>
      </c>
      <c r="EL170" s="9">
        <v>2.66</v>
      </c>
      <c r="EM170" s="9">
        <v>8.6999999999999993</v>
      </c>
      <c r="EN170" s="8">
        <v>49</v>
      </c>
      <c r="EO170" s="10">
        <v>7.1999999999999995E-2</v>
      </c>
      <c r="EP170" s="9">
        <v>8.59</v>
      </c>
      <c r="EQ170" s="9">
        <v>3.25</v>
      </c>
      <c r="ER170" s="11">
        <v>3</v>
      </c>
      <c r="ES170" s="9">
        <v>9.32</v>
      </c>
      <c r="ET170" s="12" t="s">
        <v>1124</v>
      </c>
      <c r="EU170" s="9">
        <v>-3.27</v>
      </c>
      <c r="EV170" s="9">
        <v>-2.21</v>
      </c>
      <c r="EW170" s="9">
        <v>-2.41</v>
      </c>
      <c r="EX170" s="9">
        <v>-9.1300000000000008</v>
      </c>
      <c r="EY170" s="8">
        <v>-14.6</v>
      </c>
      <c r="EZ170" s="8">
        <v>-17.5</v>
      </c>
      <c r="FA170" s="8">
        <v>-16.600000000000001</v>
      </c>
      <c r="FB170" s="8">
        <v>-12.5</v>
      </c>
      <c r="FC170" s="8">
        <v>-21.2</v>
      </c>
      <c r="FD170" s="8">
        <v>-33.799999999999997</v>
      </c>
      <c r="FE170" s="9">
        <v>-3.27</v>
      </c>
      <c r="FF170" s="9">
        <v>-2.21</v>
      </c>
      <c r="FG170" s="9">
        <v>-2.41</v>
      </c>
      <c r="FH170" s="8">
        <v>-11</v>
      </c>
      <c r="FI170" s="8">
        <v>-14.4</v>
      </c>
      <c r="FJ170" s="8">
        <v>-18.399999999999999</v>
      </c>
      <c r="FK170" s="8">
        <v>-12</v>
      </c>
      <c r="FL170" s="8">
        <v>-11.5</v>
      </c>
      <c r="FM170" s="8">
        <v>-35</v>
      </c>
      <c r="FN170" s="8">
        <v>-76.7</v>
      </c>
      <c r="FO170" s="3"/>
      <c r="FP170" s="3"/>
      <c r="FQ170" s="9">
        <v>9.32</v>
      </c>
      <c r="FR170" s="12" t="s">
        <v>1125</v>
      </c>
    </row>
    <row r="171" spans="1:174" x14ac:dyDescent="0.15">
      <c r="A171" s="4" t="s">
        <v>1126</v>
      </c>
      <c r="B171" s="4" t="s">
        <v>1127</v>
      </c>
      <c r="C171" s="3" t="s">
        <v>206</v>
      </c>
      <c r="D171" s="3" t="s">
        <v>207</v>
      </c>
      <c r="E171" s="3" t="s">
        <v>208</v>
      </c>
      <c r="F171" s="8">
        <v>205.7</v>
      </c>
      <c r="G171" s="9">
        <v>16.39</v>
      </c>
      <c r="H171" s="11"/>
      <c r="I171" s="11"/>
      <c r="J171" s="11"/>
      <c r="K171" s="11"/>
      <c r="L171" s="11"/>
      <c r="M171" s="11"/>
      <c r="N171" s="8">
        <v>16.600000000000001</v>
      </c>
      <c r="O171" s="10">
        <v>0.06</v>
      </c>
      <c r="P171" s="11"/>
      <c r="Q171" s="11"/>
      <c r="R171" s="11"/>
      <c r="S171" s="9">
        <v>-1.79</v>
      </c>
      <c r="T171" s="11"/>
      <c r="U171" s="11"/>
      <c r="V171" s="11"/>
      <c r="W171" s="11"/>
      <c r="X171" s="11"/>
      <c r="Y171" s="11"/>
      <c r="Z171" s="11"/>
      <c r="AA171" s="11"/>
      <c r="AB171" s="11"/>
      <c r="AC171" s="11"/>
      <c r="AD171" s="11"/>
      <c r="AE171" s="11"/>
      <c r="AF171" s="11"/>
      <c r="AG171" s="11"/>
      <c r="AH171" s="9">
        <v>17.899999999999999</v>
      </c>
      <c r="AI171" s="9">
        <v>2.82</v>
      </c>
      <c r="AJ171" s="9">
        <v>1.1299999999999999</v>
      </c>
      <c r="AK171" s="3" t="s">
        <v>209</v>
      </c>
      <c r="AL171" s="12" t="s">
        <v>1128</v>
      </c>
      <c r="AM171" s="3" t="s">
        <v>211</v>
      </c>
      <c r="AN171" s="13">
        <v>2013</v>
      </c>
      <c r="AO171" s="8">
        <v>99.4</v>
      </c>
      <c r="AP171" s="11"/>
      <c r="AQ171" s="8">
        <v>-20.7</v>
      </c>
      <c r="AR171" s="8">
        <v>-20.7</v>
      </c>
      <c r="AS171" s="8">
        <v>-20.7</v>
      </c>
      <c r="AT171" s="8">
        <v>43.9</v>
      </c>
      <c r="AU171" s="10">
        <v>1.2E-2</v>
      </c>
      <c r="AV171" s="8">
        <v>114.5</v>
      </c>
      <c r="AW171" s="14">
        <v>0</v>
      </c>
      <c r="AX171" s="8">
        <v>112.7</v>
      </c>
      <c r="AY171" s="11"/>
      <c r="AZ171" s="11"/>
      <c r="BA171" s="9">
        <v>6.18</v>
      </c>
      <c r="BB171" s="11"/>
      <c r="BC171" s="8">
        <v>14.5</v>
      </c>
      <c r="BD171" s="8">
        <v>16.100000000000001</v>
      </c>
      <c r="BE171" s="8">
        <v>14.6</v>
      </c>
      <c r="BF171" s="11"/>
      <c r="BG171" s="11"/>
      <c r="BH171" s="11"/>
      <c r="BI171" s="11"/>
      <c r="BJ171" s="8">
        <v>-20.7</v>
      </c>
      <c r="BK171" s="11"/>
      <c r="BL171" s="10">
        <v>1.7999999999999999E-2</v>
      </c>
      <c r="BM171" s="11"/>
      <c r="BN171" s="8">
        <v>-20.7</v>
      </c>
      <c r="BO171" s="11"/>
      <c r="BP171" s="10">
        <v>3.4000000000000002E-2</v>
      </c>
      <c r="BQ171" s="9">
        <v>-3.06</v>
      </c>
      <c r="BR171" s="9">
        <v>-3.06</v>
      </c>
      <c r="BS171" s="9">
        <v>-1.91</v>
      </c>
      <c r="BT171" s="9">
        <v>-3.06</v>
      </c>
      <c r="BU171" s="9">
        <v>-3.06</v>
      </c>
      <c r="BV171" s="11"/>
      <c r="BW171" s="11"/>
      <c r="BX171" s="11"/>
      <c r="BY171" s="11"/>
      <c r="BZ171" s="11"/>
      <c r="CA171" s="11"/>
      <c r="CB171" s="11"/>
      <c r="CC171" s="10">
        <v>0.23899999999999999</v>
      </c>
      <c r="CD171" s="11"/>
      <c r="CE171" s="11"/>
      <c r="CF171" s="11"/>
      <c r="CG171" s="11"/>
      <c r="CH171" s="11"/>
      <c r="CI171" s="11"/>
      <c r="CJ171" s="11"/>
      <c r="CK171" s="11"/>
      <c r="CL171" s="11"/>
      <c r="CM171" s="11"/>
      <c r="CN171" s="11"/>
      <c r="CO171" s="11"/>
      <c r="CP171" s="11"/>
      <c r="CQ171" s="10">
        <v>0.09</v>
      </c>
      <c r="CR171" s="11"/>
      <c r="CS171" s="11"/>
      <c r="CT171" s="11"/>
      <c r="CU171" s="11"/>
      <c r="CV171" s="11"/>
      <c r="CW171" s="11"/>
      <c r="CX171" s="11"/>
      <c r="CY171" s="11"/>
      <c r="CZ171" s="11"/>
      <c r="DA171" s="11"/>
      <c r="DB171" s="11"/>
      <c r="DC171" s="11"/>
      <c r="DD171" s="11"/>
      <c r="DE171" s="11"/>
      <c r="DF171" s="8">
        <v>112.7</v>
      </c>
      <c r="DG171" s="9">
        <v>12.37</v>
      </c>
      <c r="DH171" s="11"/>
      <c r="DI171" s="3" t="s">
        <v>212</v>
      </c>
      <c r="DJ171" s="11"/>
      <c r="DK171" s="8">
        <v>-20.7</v>
      </c>
      <c r="DL171" s="8">
        <v>-20.7</v>
      </c>
      <c r="DM171" s="14">
        <v>0</v>
      </c>
      <c r="DN171" s="11"/>
      <c r="DO171" s="9">
        <v>8.33</v>
      </c>
      <c r="DP171" s="4" t="s">
        <v>1129</v>
      </c>
      <c r="DQ171" s="11"/>
      <c r="DR171" s="3" t="s">
        <v>245</v>
      </c>
      <c r="DS171" s="11"/>
      <c r="DT171" s="9">
        <v>16.45</v>
      </c>
      <c r="DU171" s="9">
        <v>9.9</v>
      </c>
      <c r="DV171" s="11"/>
      <c r="DW171" s="11"/>
      <c r="DX171" s="11"/>
      <c r="DY171" s="11"/>
      <c r="DZ171" s="11"/>
      <c r="EA171" s="11"/>
      <c r="EB171" s="11"/>
      <c r="EC171" s="10">
        <v>0.78800000000000003</v>
      </c>
      <c r="ED171" s="8">
        <v>17.899999999999999</v>
      </c>
      <c r="EE171" s="11"/>
      <c r="EF171" s="11"/>
      <c r="EG171" s="11"/>
      <c r="EH171" s="11"/>
      <c r="EI171" s="11"/>
      <c r="EJ171" s="8">
        <v>107.8</v>
      </c>
      <c r="EK171" s="11"/>
      <c r="EL171" s="11"/>
      <c r="EM171" s="11"/>
      <c r="EN171" s="11"/>
      <c r="EO171" s="11"/>
      <c r="EP171" s="11"/>
      <c r="EQ171" s="11"/>
      <c r="ER171" s="11"/>
      <c r="ES171" s="11"/>
      <c r="ET171" s="12"/>
      <c r="EU171" s="11"/>
      <c r="EV171" s="11"/>
      <c r="EW171" s="11"/>
      <c r="EX171" s="11"/>
      <c r="EY171" s="11"/>
      <c r="EZ171" s="11"/>
      <c r="FA171" s="11"/>
      <c r="FB171" s="11"/>
      <c r="FC171" s="11"/>
      <c r="FD171" s="8">
        <v>-15.4</v>
      </c>
      <c r="FE171" s="11"/>
      <c r="FF171" s="11"/>
      <c r="FG171" s="11"/>
      <c r="FH171" s="11"/>
      <c r="FI171" s="11"/>
      <c r="FJ171" s="11"/>
      <c r="FK171" s="11"/>
      <c r="FL171" s="11"/>
      <c r="FM171" s="11"/>
      <c r="FN171" s="8">
        <v>-15.4</v>
      </c>
      <c r="FO171" s="3"/>
      <c r="FP171" s="3"/>
      <c r="FQ171" s="11"/>
      <c r="FR171" s="12"/>
    </row>
    <row r="172" spans="1:174" x14ac:dyDescent="0.15">
      <c r="A172" s="4" t="s">
        <v>1130</v>
      </c>
      <c r="B172" s="4" t="s">
        <v>1131</v>
      </c>
      <c r="C172" s="3" t="s">
        <v>206</v>
      </c>
      <c r="D172" s="3" t="s">
        <v>207</v>
      </c>
      <c r="E172" s="3" t="s">
        <v>208</v>
      </c>
      <c r="F172" s="8">
        <v>198.3</v>
      </c>
      <c r="G172" s="9">
        <v>27.72</v>
      </c>
      <c r="H172" s="11"/>
      <c r="I172" s="11"/>
      <c r="J172" s="11"/>
      <c r="K172" s="11"/>
      <c r="L172" s="11"/>
      <c r="M172" s="11"/>
      <c r="N172" s="8">
        <v>20.399999999999999</v>
      </c>
      <c r="O172" s="10">
        <v>3.9E-2</v>
      </c>
      <c r="P172" s="11"/>
      <c r="Q172" s="11"/>
      <c r="R172" s="11"/>
      <c r="S172" s="9">
        <v>-1.97</v>
      </c>
      <c r="T172" s="11"/>
      <c r="U172" s="11"/>
      <c r="V172" s="11"/>
      <c r="W172" s="11"/>
      <c r="X172" s="11"/>
      <c r="Y172" s="11"/>
      <c r="Z172" s="11"/>
      <c r="AA172" s="11"/>
      <c r="AB172" s="11"/>
      <c r="AC172" s="11"/>
      <c r="AD172" s="11"/>
      <c r="AE172" s="8">
        <v>-36</v>
      </c>
      <c r="AF172" s="11"/>
      <c r="AG172" s="11"/>
      <c r="AH172" s="11"/>
      <c r="AI172" s="9">
        <v>2.57</v>
      </c>
      <c r="AJ172" s="14">
        <v>0</v>
      </c>
      <c r="AK172" s="3" t="s">
        <v>209</v>
      </c>
      <c r="AL172" s="12" t="s">
        <v>1132</v>
      </c>
      <c r="AM172" s="3" t="s">
        <v>211</v>
      </c>
      <c r="AN172" s="13">
        <v>2005</v>
      </c>
      <c r="AO172" s="8">
        <v>150.19999999999999</v>
      </c>
      <c r="AP172" s="10">
        <v>0.08</v>
      </c>
      <c r="AQ172" s="8">
        <v>-20.2</v>
      </c>
      <c r="AR172" s="8">
        <v>-20.3</v>
      </c>
      <c r="AS172" s="8">
        <v>-23.3</v>
      </c>
      <c r="AT172" s="8">
        <v>51.2</v>
      </c>
      <c r="AU172" s="10">
        <v>0.34200000000000003</v>
      </c>
      <c r="AV172" s="8">
        <v>53.4</v>
      </c>
      <c r="AW172" s="9">
        <v>3.12</v>
      </c>
      <c r="AX172" s="8">
        <v>45.3</v>
      </c>
      <c r="AY172" s="10">
        <v>0.22500000000000001</v>
      </c>
      <c r="AZ172" s="11"/>
      <c r="BA172" s="9">
        <v>8.59</v>
      </c>
      <c r="BB172" s="11"/>
      <c r="BC172" s="8">
        <v>11.8</v>
      </c>
      <c r="BD172" s="9">
        <v>8.51</v>
      </c>
      <c r="BE172" s="9">
        <v>7.17</v>
      </c>
      <c r="BF172" s="9">
        <v>7.72</v>
      </c>
      <c r="BG172" s="9">
        <v>9.6999999999999993</v>
      </c>
      <c r="BH172" s="8">
        <v>12.3</v>
      </c>
      <c r="BI172" s="11"/>
      <c r="BJ172" s="8">
        <v>-20.3</v>
      </c>
      <c r="BK172" s="9">
        <v>-1.08</v>
      </c>
      <c r="BL172" s="10">
        <v>8.9999999999999993E-3</v>
      </c>
      <c r="BM172" s="11"/>
      <c r="BN172" s="8">
        <v>-23.3</v>
      </c>
      <c r="BO172" s="11"/>
      <c r="BP172" s="11"/>
      <c r="BQ172" s="9">
        <v>-1.6</v>
      </c>
      <c r="BR172" s="9">
        <v>-1.6</v>
      </c>
      <c r="BS172" s="10">
        <v>-0.89600000000000002</v>
      </c>
      <c r="BT172" s="9">
        <v>-1.6</v>
      </c>
      <c r="BU172" s="9">
        <v>-1.6</v>
      </c>
      <c r="BV172" s="11"/>
      <c r="BW172" s="9">
        <v>1.66</v>
      </c>
      <c r="BX172" s="11"/>
      <c r="BY172" s="11"/>
      <c r="BZ172" s="9">
        <v>1.83</v>
      </c>
      <c r="CA172" s="9">
        <v>1.49</v>
      </c>
      <c r="CB172" s="11"/>
      <c r="CC172" s="9">
        <v>1.26</v>
      </c>
      <c r="CD172" s="11"/>
      <c r="CE172" s="10">
        <v>3.4000000000000002E-2</v>
      </c>
      <c r="CF172" s="11"/>
      <c r="CG172" s="11"/>
      <c r="CH172" s="11"/>
      <c r="CI172" s="11"/>
      <c r="CJ172" s="8">
        <v>1233.3</v>
      </c>
      <c r="CK172" s="11"/>
      <c r="CL172" s="11"/>
      <c r="CM172" s="11"/>
      <c r="CN172" s="11"/>
      <c r="CO172" s="10">
        <v>0.16</v>
      </c>
      <c r="CP172" s="10">
        <v>0.95399999999999996</v>
      </c>
      <c r="CQ172" s="9">
        <v>-1.05</v>
      </c>
      <c r="CR172" s="11"/>
      <c r="CS172" s="11"/>
      <c r="CT172" s="11"/>
      <c r="CU172" s="8">
        <v>60</v>
      </c>
      <c r="CV172" s="9">
        <v>-3.35</v>
      </c>
      <c r="CW172" s="9">
        <v>8.5</v>
      </c>
      <c r="CX172" s="11"/>
      <c r="CY172" s="11"/>
      <c r="CZ172" s="11"/>
      <c r="DA172" s="10">
        <v>0.34100000000000003</v>
      </c>
      <c r="DB172" s="11"/>
      <c r="DC172" s="10">
        <v>-0.71299999999999997</v>
      </c>
      <c r="DD172" s="8">
        <v>18.5</v>
      </c>
      <c r="DE172" s="8">
        <v>39</v>
      </c>
      <c r="DF172" s="8">
        <v>45.3</v>
      </c>
      <c r="DG172" s="9">
        <v>9.73</v>
      </c>
      <c r="DH172" s="10">
        <v>0.76600000000000001</v>
      </c>
      <c r="DI172" s="3" t="s">
        <v>212</v>
      </c>
      <c r="DJ172" s="10">
        <v>0.08</v>
      </c>
      <c r="DK172" s="8">
        <v>-20.2</v>
      </c>
      <c r="DL172" s="8">
        <v>-23.3</v>
      </c>
      <c r="DM172" s="14">
        <v>0</v>
      </c>
      <c r="DN172" s="11"/>
      <c r="DO172" s="9">
        <v>31.25</v>
      </c>
      <c r="DP172" s="4" t="s">
        <v>1133</v>
      </c>
      <c r="DQ172" s="11"/>
      <c r="DR172" s="3" t="s">
        <v>313</v>
      </c>
      <c r="DS172" s="11"/>
      <c r="DT172" s="9">
        <v>10.87</v>
      </c>
      <c r="DU172" s="9">
        <v>3.35</v>
      </c>
      <c r="DV172" s="10">
        <v>0.08</v>
      </c>
      <c r="DW172" s="8">
        <v>15.1</v>
      </c>
      <c r="DX172" s="11"/>
      <c r="DY172" s="9">
        <v>5.49</v>
      </c>
      <c r="DZ172" s="11"/>
      <c r="EA172" s="8">
        <v>82.5</v>
      </c>
      <c r="EB172" s="8">
        <v>-94.3</v>
      </c>
      <c r="EC172" s="9">
        <v>1.1200000000000001</v>
      </c>
      <c r="ED172" s="8">
        <v>36.9</v>
      </c>
      <c r="EE172" s="11"/>
      <c r="EF172" s="11"/>
      <c r="EG172" s="11"/>
      <c r="EH172" s="9">
        <v>1.34</v>
      </c>
      <c r="EI172" s="8">
        <v>39</v>
      </c>
      <c r="EJ172" s="8">
        <v>52.8</v>
      </c>
      <c r="EK172" s="9">
        <v>6.45</v>
      </c>
      <c r="EL172" s="10">
        <v>0.91400000000000003</v>
      </c>
      <c r="EM172" s="9">
        <v>2.27</v>
      </c>
      <c r="EN172" s="11"/>
      <c r="EO172" s="10">
        <v>0.76600000000000001</v>
      </c>
      <c r="EP172" s="9">
        <v>2.13</v>
      </c>
      <c r="EQ172" s="9">
        <v>4.97</v>
      </c>
      <c r="ER172" s="11"/>
      <c r="ES172" s="10">
        <v>0.08</v>
      </c>
      <c r="ET172" s="12" t="s">
        <v>1134</v>
      </c>
      <c r="EU172" s="11"/>
      <c r="EV172" s="11"/>
      <c r="EW172" s="11"/>
      <c r="EX172" s="11"/>
      <c r="EY172" s="11"/>
      <c r="EZ172" s="11"/>
      <c r="FA172" s="11"/>
      <c r="FB172" s="8">
        <v>-18.899999999999999</v>
      </c>
      <c r="FC172" s="8">
        <v>-21.6</v>
      </c>
      <c r="FD172" s="8">
        <v>-15.9</v>
      </c>
      <c r="FE172" s="11"/>
      <c r="FF172" s="11"/>
      <c r="FG172" s="11"/>
      <c r="FH172" s="11"/>
      <c r="FI172" s="11"/>
      <c r="FJ172" s="11"/>
      <c r="FK172" s="11"/>
      <c r="FL172" s="8">
        <v>-18.899999999999999</v>
      </c>
      <c r="FM172" s="8">
        <v>-22.1</v>
      </c>
      <c r="FN172" s="8">
        <v>-17.100000000000001</v>
      </c>
      <c r="FO172" s="3"/>
      <c r="FP172" s="3"/>
      <c r="FQ172" s="10">
        <v>0.08</v>
      </c>
      <c r="FR172" s="12" t="s">
        <v>1135</v>
      </c>
    </row>
    <row r="173" spans="1:174" x14ac:dyDescent="0.15">
      <c r="A173" s="4" t="s">
        <v>1136</v>
      </c>
      <c r="B173" s="4" t="s">
        <v>1137</v>
      </c>
      <c r="C173" s="3" t="s">
        <v>206</v>
      </c>
      <c r="D173" s="3" t="s">
        <v>207</v>
      </c>
      <c r="E173" s="3" t="s">
        <v>208</v>
      </c>
      <c r="F173" s="8">
        <v>193.3</v>
      </c>
      <c r="G173" s="9">
        <v>18.36</v>
      </c>
      <c r="H173" s="11"/>
      <c r="I173" s="11"/>
      <c r="J173" s="11"/>
      <c r="K173" s="11"/>
      <c r="L173" s="11"/>
      <c r="M173" s="11"/>
      <c r="N173" s="8">
        <v>16.399999999999999</v>
      </c>
      <c r="O173" s="10">
        <v>2.9000000000000001E-2</v>
      </c>
      <c r="P173" s="11"/>
      <c r="Q173" s="11"/>
      <c r="R173" s="11"/>
      <c r="S173" s="9">
        <v>-1.38</v>
      </c>
      <c r="T173" s="11"/>
      <c r="U173" s="11"/>
      <c r="V173" s="11"/>
      <c r="W173" s="11"/>
      <c r="X173" s="11"/>
      <c r="Y173" s="11"/>
      <c r="Z173" s="11"/>
      <c r="AA173" s="11"/>
      <c r="AB173" s="11"/>
      <c r="AC173" s="11"/>
      <c r="AD173" s="11"/>
      <c r="AE173" s="11"/>
      <c r="AF173" s="11"/>
      <c r="AG173" s="11"/>
      <c r="AH173" s="11"/>
      <c r="AI173" s="9">
        <v>1.32</v>
      </c>
      <c r="AJ173" s="14">
        <v>0</v>
      </c>
      <c r="AK173" s="3" t="s">
        <v>209</v>
      </c>
      <c r="AL173" s="12" t="s">
        <v>1138</v>
      </c>
      <c r="AM173" s="3" t="s">
        <v>211</v>
      </c>
      <c r="AN173" s="13">
        <v>2001</v>
      </c>
      <c r="AO173" s="8">
        <v>109.7</v>
      </c>
      <c r="AP173" s="9">
        <v>2.95</v>
      </c>
      <c r="AQ173" s="9">
        <v>-7.55</v>
      </c>
      <c r="AR173" s="9">
        <v>-7.58</v>
      </c>
      <c r="AS173" s="9">
        <v>-3.34</v>
      </c>
      <c r="AT173" s="8">
        <v>68.8</v>
      </c>
      <c r="AU173" s="10">
        <v>8.3000000000000004E-2</v>
      </c>
      <c r="AV173" s="8">
        <v>84.8</v>
      </c>
      <c r="AW173" s="14">
        <v>0</v>
      </c>
      <c r="AX173" s="8">
        <v>82.5</v>
      </c>
      <c r="AY173" s="10">
        <v>5.0999999999999997E-2</v>
      </c>
      <c r="AZ173" s="11"/>
      <c r="BA173" s="9">
        <v>4.0999999999999996</v>
      </c>
      <c r="BB173" s="11"/>
      <c r="BC173" s="9">
        <v>6.43</v>
      </c>
      <c r="BD173" s="9">
        <v>5.58</v>
      </c>
      <c r="BE173" s="9">
        <v>4.78</v>
      </c>
      <c r="BF173" s="9">
        <v>4.05</v>
      </c>
      <c r="BG173" s="9">
        <v>3.99</v>
      </c>
      <c r="BH173" s="9">
        <v>5.91</v>
      </c>
      <c r="BI173" s="11"/>
      <c r="BJ173" s="9">
        <v>-7.58</v>
      </c>
      <c r="BK173" s="10">
        <v>-0.85699999999999998</v>
      </c>
      <c r="BL173" s="10">
        <v>2.4E-2</v>
      </c>
      <c r="BM173" s="11"/>
      <c r="BN173" s="9">
        <v>-3.34</v>
      </c>
      <c r="BO173" s="11"/>
      <c r="BP173" s="9">
        <v>6.35</v>
      </c>
      <c r="BQ173" s="9">
        <v>-3.16</v>
      </c>
      <c r="BR173" s="9">
        <v>-3.16</v>
      </c>
      <c r="BS173" s="10">
        <v>-0.68200000000000005</v>
      </c>
      <c r="BT173" s="9">
        <v>-3.16</v>
      </c>
      <c r="BU173" s="9">
        <v>-3.16</v>
      </c>
      <c r="BV173" s="11"/>
      <c r="BW173" s="11"/>
      <c r="BX173" s="11"/>
      <c r="BY173" s="11"/>
      <c r="BZ173" s="10">
        <v>0.46700000000000003</v>
      </c>
      <c r="CA173" s="10">
        <v>0.38400000000000001</v>
      </c>
      <c r="CB173" s="11"/>
      <c r="CC173" s="10">
        <v>0.91700000000000004</v>
      </c>
      <c r="CD173" s="11"/>
      <c r="CE173" s="11"/>
      <c r="CF173" s="11"/>
      <c r="CG173" s="11"/>
      <c r="CH173" s="11"/>
      <c r="CI173" s="11"/>
      <c r="CJ173" s="11"/>
      <c r="CK173" s="11"/>
      <c r="CL173" s="11"/>
      <c r="CM173" s="10">
        <v>8.4000000000000005E-2</v>
      </c>
      <c r="CN173" s="10">
        <v>0.16800000000000001</v>
      </c>
      <c r="CO173" s="10">
        <v>0.16800000000000001</v>
      </c>
      <c r="CP173" s="10">
        <v>0.16800000000000001</v>
      </c>
      <c r="CQ173" s="9">
        <v>4.53</v>
      </c>
      <c r="CR173" s="11"/>
      <c r="CS173" s="11"/>
      <c r="CT173" s="11"/>
      <c r="CU173" s="8">
        <v>64</v>
      </c>
      <c r="CV173" s="11"/>
      <c r="CW173" s="11"/>
      <c r="CX173" s="8">
        <v>-12.4</v>
      </c>
      <c r="CY173" s="11"/>
      <c r="CZ173" s="11"/>
      <c r="DA173" s="10">
        <v>0.95499999999999996</v>
      </c>
      <c r="DB173" s="11"/>
      <c r="DC173" s="11"/>
      <c r="DD173" s="11"/>
      <c r="DE173" s="8">
        <v>12</v>
      </c>
      <c r="DF173" s="8">
        <v>82.5</v>
      </c>
      <c r="DG173" s="9">
        <v>11.75</v>
      </c>
      <c r="DH173" s="10">
        <v>0.2</v>
      </c>
      <c r="DI173" s="3" t="s">
        <v>212</v>
      </c>
      <c r="DJ173" s="9">
        <v>2.95</v>
      </c>
      <c r="DK173" s="9">
        <v>-7.55</v>
      </c>
      <c r="DL173" s="9">
        <v>-3.34</v>
      </c>
      <c r="DM173" s="14">
        <v>0</v>
      </c>
      <c r="DN173" s="11"/>
      <c r="DO173" s="9">
        <v>12.5</v>
      </c>
      <c r="DP173" s="4" t="s">
        <v>1139</v>
      </c>
      <c r="DQ173" s="11"/>
      <c r="DR173" s="3" t="s">
        <v>258</v>
      </c>
      <c r="DS173" s="11"/>
      <c r="DT173" s="9">
        <v>12.65</v>
      </c>
      <c r="DU173" s="9">
        <v>8.57</v>
      </c>
      <c r="DV173" s="9">
        <v>2.95</v>
      </c>
      <c r="DW173" s="9">
        <v>3.73</v>
      </c>
      <c r="DX173" s="11"/>
      <c r="DY173" s="9">
        <v>2.79</v>
      </c>
      <c r="DZ173" s="11"/>
      <c r="EA173" s="8">
        <v>96.4</v>
      </c>
      <c r="EB173" s="8">
        <v>-100.5</v>
      </c>
      <c r="EC173" s="10">
        <v>0.13300000000000001</v>
      </c>
      <c r="ED173" s="8">
        <v>29.4</v>
      </c>
      <c r="EE173" s="11"/>
      <c r="EF173" s="11"/>
      <c r="EG173" s="11"/>
      <c r="EH173" s="10">
        <v>0.188</v>
      </c>
      <c r="EI173" s="8">
        <v>12</v>
      </c>
      <c r="EJ173" s="8">
        <v>84.6</v>
      </c>
      <c r="EK173" s="9">
        <v>5.33</v>
      </c>
      <c r="EL173" s="10">
        <v>0.39900000000000002</v>
      </c>
      <c r="EM173" s="10">
        <v>0.98399999999999999</v>
      </c>
      <c r="EN173" s="9">
        <v>4.66</v>
      </c>
      <c r="EO173" s="10">
        <v>0.2</v>
      </c>
      <c r="EP173" s="9">
        <v>1.24</v>
      </c>
      <c r="EQ173" s="9">
        <v>4.1900000000000004</v>
      </c>
      <c r="ER173" s="11"/>
      <c r="ES173" s="9">
        <v>2.95</v>
      </c>
      <c r="ET173" s="12" t="s">
        <v>1140</v>
      </c>
      <c r="EU173" s="11"/>
      <c r="EV173" s="11"/>
      <c r="EW173" s="11"/>
      <c r="EX173" s="11"/>
      <c r="EY173" s="11"/>
      <c r="EZ173" s="11"/>
      <c r="FA173" s="11"/>
      <c r="FB173" s="11"/>
      <c r="FC173" s="9">
        <v>-8</v>
      </c>
      <c r="FD173" s="9">
        <v>-7.12</v>
      </c>
      <c r="FE173" s="11"/>
      <c r="FF173" s="11"/>
      <c r="FG173" s="11"/>
      <c r="FH173" s="11"/>
      <c r="FI173" s="11"/>
      <c r="FJ173" s="11"/>
      <c r="FK173" s="11"/>
      <c r="FL173" s="11"/>
      <c r="FM173" s="9">
        <v>-7.97</v>
      </c>
      <c r="FN173" s="9">
        <v>-7.91</v>
      </c>
      <c r="FO173" s="3"/>
      <c r="FP173" s="3"/>
      <c r="FQ173" s="9">
        <v>2.95</v>
      </c>
      <c r="FR173" s="12" t="s">
        <v>1141</v>
      </c>
    </row>
    <row r="174" spans="1:174" x14ac:dyDescent="0.15">
      <c r="A174" s="4" t="s">
        <v>1142</v>
      </c>
      <c r="B174" s="4" t="s">
        <v>1143</v>
      </c>
      <c r="C174" s="3" t="s">
        <v>206</v>
      </c>
      <c r="D174" s="3" t="s">
        <v>207</v>
      </c>
      <c r="E174" s="3" t="s">
        <v>208</v>
      </c>
      <c r="F174" s="8">
        <v>191</v>
      </c>
      <c r="G174" s="9">
        <v>12.33</v>
      </c>
      <c r="H174" s="10">
        <v>6.0000000000000001E-3</v>
      </c>
      <c r="I174" s="10">
        <v>8.9999999999999993E-3</v>
      </c>
      <c r="J174" s="10">
        <v>8.0000000000000002E-3</v>
      </c>
      <c r="K174" s="10">
        <v>-0.69</v>
      </c>
      <c r="L174" s="10">
        <v>-0.91700000000000004</v>
      </c>
      <c r="M174" s="10">
        <v>-0.81799999999999995</v>
      </c>
      <c r="N174" s="8">
        <v>23.5</v>
      </c>
      <c r="O174" s="10">
        <v>0.26700000000000002</v>
      </c>
      <c r="P174" s="11"/>
      <c r="Q174" s="11"/>
      <c r="R174" s="11"/>
      <c r="S174" s="10">
        <v>-0.34499999999999997</v>
      </c>
      <c r="T174" s="11"/>
      <c r="U174" s="11"/>
      <c r="V174" s="11"/>
      <c r="W174" s="11"/>
      <c r="X174" s="11"/>
      <c r="Y174" s="11"/>
      <c r="Z174" s="11"/>
      <c r="AA174" s="11"/>
      <c r="AB174" s="11"/>
      <c r="AC174" s="11"/>
      <c r="AD174" s="11"/>
      <c r="AE174" s="11"/>
      <c r="AF174" s="11"/>
      <c r="AG174" s="11"/>
      <c r="AH174" s="10">
        <v>0.83599999999999997</v>
      </c>
      <c r="AI174" s="9">
        <v>1.3</v>
      </c>
      <c r="AJ174" s="10">
        <v>0.219</v>
      </c>
      <c r="AK174" s="3" t="s">
        <v>209</v>
      </c>
      <c r="AL174" s="12" t="s">
        <v>1144</v>
      </c>
      <c r="AM174" s="3" t="s">
        <v>211</v>
      </c>
      <c r="AN174" s="13">
        <v>2006</v>
      </c>
      <c r="AO174" s="8">
        <v>186.6</v>
      </c>
      <c r="AP174" s="10">
        <v>0.189</v>
      </c>
      <c r="AQ174" s="9">
        <v>-8.75</v>
      </c>
      <c r="AR174" s="9">
        <v>-8.76</v>
      </c>
      <c r="AS174" s="8">
        <v>-20.5</v>
      </c>
      <c r="AT174" s="9">
        <v>4.34</v>
      </c>
      <c r="AU174" s="10">
        <v>4.1000000000000002E-2</v>
      </c>
      <c r="AV174" s="9">
        <v>5.0999999999999996</v>
      </c>
      <c r="AW174" s="14">
        <v>0</v>
      </c>
      <c r="AX174" s="9">
        <v>3.63</v>
      </c>
      <c r="AY174" s="10">
        <v>2.5000000000000001E-2</v>
      </c>
      <c r="AZ174" s="11"/>
      <c r="BA174" s="9">
        <v>7.33</v>
      </c>
      <c r="BB174" s="11"/>
      <c r="BC174" s="9">
        <v>1.32</v>
      </c>
      <c r="BD174" s="10">
        <v>0.65900000000000003</v>
      </c>
      <c r="BE174" s="9">
        <v>1.1200000000000001</v>
      </c>
      <c r="BF174" s="9">
        <v>1.33</v>
      </c>
      <c r="BG174" s="9">
        <v>1.23</v>
      </c>
      <c r="BH174" s="9">
        <v>1.68</v>
      </c>
      <c r="BI174" s="11"/>
      <c r="BJ174" s="9">
        <v>-8.76</v>
      </c>
      <c r="BK174" s="10">
        <v>-2E-3</v>
      </c>
      <c r="BL174" s="10">
        <v>3.0000000000000001E-3</v>
      </c>
      <c r="BM174" s="11"/>
      <c r="BN174" s="8">
        <v>-20.5</v>
      </c>
      <c r="BO174" s="11"/>
      <c r="BP174" s="10">
        <v>8.3000000000000004E-2</v>
      </c>
      <c r="BQ174" s="10">
        <v>-0.95799999999999996</v>
      </c>
      <c r="BR174" s="10">
        <v>-0.95799999999999996</v>
      </c>
      <c r="BS174" s="10">
        <v>-0.52</v>
      </c>
      <c r="BT174" s="10">
        <v>-0.95799999999999996</v>
      </c>
      <c r="BU174" s="10">
        <v>-0.95799999999999996</v>
      </c>
      <c r="BV174" s="11"/>
      <c r="BW174" s="10">
        <v>0.08</v>
      </c>
      <c r="BX174" s="10">
        <v>0.46300000000000002</v>
      </c>
      <c r="BY174" s="11"/>
      <c r="BZ174" s="10">
        <v>0.11899999999999999</v>
      </c>
      <c r="CA174" s="10">
        <v>7.6999999999999999E-2</v>
      </c>
      <c r="CB174" s="11"/>
      <c r="CC174" s="10">
        <v>0.89300000000000002</v>
      </c>
      <c r="CD174" s="11"/>
      <c r="CE174" s="10">
        <v>2E-3</v>
      </c>
      <c r="CF174" s="11"/>
      <c r="CG174" s="11"/>
      <c r="CH174" s="10">
        <v>1E-3</v>
      </c>
      <c r="CI174" s="11"/>
      <c r="CJ174" s="8">
        <v>9359</v>
      </c>
      <c r="CK174" s="11"/>
      <c r="CL174" s="11"/>
      <c r="CM174" s="10">
        <v>1.4999999999999999E-2</v>
      </c>
      <c r="CN174" s="10">
        <v>6.0999999999999999E-2</v>
      </c>
      <c r="CO174" s="10">
        <v>6.6000000000000003E-2</v>
      </c>
      <c r="CP174" s="10">
        <v>7.4999999999999997E-2</v>
      </c>
      <c r="CQ174" s="10">
        <v>0.40500000000000003</v>
      </c>
      <c r="CR174" s="11"/>
      <c r="CS174" s="11"/>
      <c r="CT174" s="11"/>
      <c r="CU174" s="9">
        <v>5.31</v>
      </c>
      <c r="CV174" s="11"/>
      <c r="CW174" s="11"/>
      <c r="CX174" s="11"/>
      <c r="CY174" s="11"/>
      <c r="CZ174" s="11"/>
      <c r="DA174" s="10">
        <v>8.0000000000000002E-3</v>
      </c>
      <c r="DB174" s="10">
        <v>-0.55800000000000005</v>
      </c>
      <c r="DC174" s="10">
        <v>-8.5000000000000006E-2</v>
      </c>
      <c r="DD174" s="11"/>
      <c r="DE174" s="9">
        <v>5</v>
      </c>
      <c r="DF174" s="9">
        <v>3.63</v>
      </c>
      <c r="DG174" s="9">
        <v>8.14</v>
      </c>
      <c r="DH174" s="10">
        <v>7.0000000000000007E-2</v>
      </c>
      <c r="DI174" s="3" t="s">
        <v>212</v>
      </c>
      <c r="DJ174" s="10">
        <v>0.189</v>
      </c>
      <c r="DK174" s="9">
        <v>-8.75</v>
      </c>
      <c r="DL174" s="8">
        <v>-20.5</v>
      </c>
      <c r="DM174" s="10">
        <v>0.83599999999999997</v>
      </c>
      <c r="DN174" s="8">
        <v>-10.4</v>
      </c>
      <c r="DO174" s="9">
        <v>12.5</v>
      </c>
      <c r="DP174" s="4" t="s">
        <v>1145</v>
      </c>
      <c r="DQ174" s="8">
        <v>331.2</v>
      </c>
      <c r="DR174" s="3" t="s">
        <v>279</v>
      </c>
      <c r="DS174" s="11"/>
      <c r="DT174" s="9">
        <v>9.48</v>
      </c>
      <c r="DU174" s="9">
        <v>1.05</v>
      </c>
      <c r="DV174" s="10">
        <v>-0.11700000000000001</v>
      </c>
      <c r="DW174" s="14">
        <v>0</v>
      </c>
      <c r="DX174" s="11"/>
      <c r="DY174" s="9">
        <v>2.37</v>
      </c>
      <c r="DZ174" s="11"/>
      <c r="EA174" s="9">
        <v>4.6500000000000004</v>
      </c>
      <c r="EB174" s="9">
        <v>-4.0199999999999996</v>
      </c>
      <c r="EC174" s="9">
        <v>5.34</v>
      </c>
      <c r="ED174" s="8">
        <v>93.3</v>
      </c>
      <c r="EE174" s="11"/>
      <c r="EF174" s="11"/>
      <c r="EG174" s="11"/>
      <c r="EH174" s="10">
        <v>0.128</v>
      </c>
      <c r="EI174" s="9">
        <v>5</v>
      </c>
      <c r="EJ174" s="9">
        <v>5.04</v>
      </c>
      <c r="EK174" s="9">
        <v>2.92</v>
      </c>
      <c r="EL174" s="10">
        <v>0.94</v>
      </c>
      <c r="EM174" s="10">
        <v>0.71299999999999997</v>
      </c>
      <c r="EN174" s="10">
        <v>2.1000000000000001E-2</v>
      </c>
      <c r="EO174" s="10">
        <v>7.0000000000000007E-2</v>
      </c>
      <c r="EP174" s="9">
        <v>3.67</v>
      </c>
      <c r="EQ174" s="11"/>
      <c r="ER174" s="11">
        <v>1</v>
      </c>
      <c r="ES174" s="10">
        <v>0.19</v>
      </c>
      <c r="ET174" s="12" t="s">
        <v>1146</v>
      </c>
      <c r="EU174" s="11"/>
      <c r="EV174" s="11"/>
      <c r="EW174" s="11"/>
      <c r="EX174" s="9">
        <v>-5.49</v>
      </c>
      <c r="EY174" s="9">
        <v>-4.82</v>
      </c>
      <c r="EZ174" s="9">
        <v>-6.06</v>
      </c>
      <c r="FA174" s="9">
        <v>-8.51</v>
      </c>
      <c r="FB174" s="9">
        <v>-7.21</v>
      </c>
      <c r="FC174" s="9">
        <v>-3</v>
      </c>
      <c r="FD174" s="9">
        <v>-4.92</v>
      </c>
      <c r="FE174" s="11"/>
      <c r="FF174" s="11"/>
      <c r="FG174" s="11"/>
      <c r="FH174" s="9">
        <v>-7.24</v>
      </c>
      <c r="FI174" s="9">
        <v>-9</v>
      </c>
      <c r="FJ174" s="9">
        <v>-8.1199999999999992</v>
      </c>
      <c r="FK174" s="8">
        <v>-10.9</v>
      </c>
      <c r="FL174" s="9">
        <v>-6.67</v>
      </c>
      <c r="FM174" s="9">
        <v>-3.38</v>
      </c>
      <c r="FN174" s="9">
        <v>-9.1300000000000008</v>
      </c>
      <c r="FO174" s="3"/>
      <c r="FP174" s="3"/>
      <c r="FQ174" s="10">
        <v>0.189</v>
      </c>
      <c r="FR174" s="12" t="s">
        <v>1101</v>
      </c>
    </row>
    <row r="175" spans="1:174" x14ac:dyDescent="0.15">
      <c r="A175" s="4" t="s">
        <v>1147</v>
      </c>
      <c r="B175" s="4" t="s">
        <v>1148</v>
      </c>
      <c r="C175" s="3" t="s">
        <v>206</v>
      </c>
      <c r="D175" s="3" t="s">
        <v>207</v>
      </c>
      <c r="E175" s="3" t="s">
        <v>208</v>
      </c>
      <c r="F175" s="8">
        <v>182.8</v>
      </c>
      <c r="G175" s="9">
        <v>25.42</v>
      </c>
      <c r="H175" s="10">
        <v>4.8000000000000001E-2</v>
      </c>
      <c r="I175" s="14">
        <v>0</v>
      </c>
      <c r="J175" s="10">
        <v>5.8000000000000003E-2</v>
      </c>
      <c r="K175" s="9">
        <v>1.2</v>
      </c>
      <c r="L175" s="10">
        <v>-0.158</v>
      </c>
      <c r="M175" s="9">
        <v>1.84</v>
      </c>
      <c r="N175" s="8">
        <v>55.7</v>
      </c>
      <c r="O175" s="9">
        <v>1.23</v>
      </c>
      <c r="P175" s="11"/>
      <c r="Q175" s="11"/>
      <c r="R175" s="11"/>
      <c r="S175" s="11"/>
      <c r="T175" s="11"/>
      <c r="U175" s="11"/>
      <c r="V175" s="11"/>
      <c r="W175" s="8">
        <v>-13.5</v>
      </c>
      <c r="X175" s="11"/>
      <c r="Y175" s="11"/>
      <c r="Z175" s="11"/>
      <c r="AA175" s="8">
        <v>-59.8</v>
      </c>
      <c r="AB175" s="11"/>
      <c r="AC175" s="11"/>
      <c r="AD175" s="11"/>
      <c r="AE175" s="8">
        <v>-26.3</v>
      </c>
      <c r="AF175" s="11"/>
      <c r="AG175" s="11"/>
      <c r="AH175" s="11"/>
      <c r="AI175" s="9">
        <v>17.32</v>
      </c>
      <c r="AJ175" s="9">
        <v>1.07</v>
      </c>
      <c r="AK175" s="3" t="s">
        <v>209</v>
      </c>
      <c r="AL175" s="12" t="s">
        <v>1149</v>
      </c>
      <c r="AM175" s="3" t="s">
        <v>211</v>
      </c>
      <c r="AN175" s="13">
        <v>1985</v>
      </c>
      <c r="AO175" s="8">
        <v>104.9</v>
      </c>
      <c r="AP175" s="10">
        <v>0.1</v>
      </c>
      <c r="AQ175" s="8">
        <v>-49.4</v>
      </c>
      <c r="AR175" s="8">
        <v>-49.6</v>
      </c>
      <c r="AS175" s="8">
        <v>-30.1</v>
      </c>
      <c r="AT175" s="8">
        <v>32.200000000000003</v>
      </c>
      <c r="AU175" s="10">
        <v>0.97099999999999997</v>
      </c>
      <c r="AV175" s="8">
        <v>85.7</v>
      </c>
      <c r="AW175" s="14">
        <v>0</v>
      </c>
      <c r="AX175" s="8">
        <v>67.900000000000006</v>
      </c>
      <c r="AY175" s="10">
        <v>0.95599999999999996</v>
      </c>
      <c r="AZ175" s="11"/>
      <c r="BA175" s="8">
        <v>12.8</v>
      </c>
      <c r="BB175" s="11"/>
      <c r="BC175" s="8">
        <v>36.700000000000003</v>
      </c>
      <c r="BD175" s="8">
        <v>33.700000000000003</v>
      </c>
      <c r="BE175" s="8">
        <v>27.1</v>
      </c>
      <c r="BF175" s="8">
        <v>21.3</v>
      </c>
      <c r="BG175" s="8">
        <v>17.5</v>
      </c>
      <c r="BH175" s="8">
        <v>14.3</v>
      </c>
      <c r="BI175" s="10">
        <v>0.183</v>
      </c>
      <c r="BJ175" s="8">
        <v>-49.6</v>
      </c>
      <c r="BK175" s="11"/>
      <c r="BL175" s="10">
        <v>0.30499999999999999</v>
      </c>
      <c r="BM175" s="11"/>
      <c r="BN175" s="8">
        <v>-30.1</v>
      </c>
      <c r="BO175" s="10">
        <v>1E-3</v>
      </c>
      <c r="BP175" s="11"/>
      <c r="BQ175" s="10">
        <v>-0.55400000000000005</v>
      </c>
      <c r="BR175" s="10">
        <v>-0.55400000000000005</v>
      </c>
      <c r="BS175" s="10">
        <v>-0.34599999999999997</v>
      </c>
      <c r="BT175" s="10">
        <v>-0.55400000000000005</v>
      </c>
      <c r="BU175" s="10">
        <v>-0.55400000000000005</v>
      </c>
      <c r="BV175" s="11"/>
      <c r="BW175" s="10">
        <v>0.11899999999999999</v>
      </c>
      <c r="BX175" s="11"/>
      <c r="BY175" s="9">
        <v>1.9</v>
      </c>
      <c r="BZ175" s="9">
        <v>1.42</v>
      </c>
      <c r="CA175" s="10">
        <v>0.44600000000000001</v>
      </c>
      <c r="CB175" s="10">
        <v>0.184</v>
      </c>
      <c r="CC175" s="9">
        <v>6.66</v>
      </c>
      <c r="CD175" s="11"/>
      <c r="CE175" s="9">
        <v>5.14</v>
      </c>
      <c r="CF175" s="11"/>
      <c r="CG175" s="11"/>
      <c r="CH175" s="11"/>
      <c r="CI175" s="11"/>
      <c r="CJ175" s="8">
        <v>-66.7</v>
      </c>
      <c r="CK175" s="10">
        <v>5.8999999999999997E-2</v>
      </c>
      <c r="CL175" s="10">
        <v>0.27800000000000002</v>
      </c>
      <c r="CM175" s="10">
        <v>0.27700000000000002</v>
      </c>
      <c r="CN175" s="10">
        <v>0.31</v>
      </c>
      <c r="CO175" s="10">
        <v>0.29599999999999999</v>
      </c>
      <c r="CP175" s="10">
        <v>0.32400000000000001</v>
      </c>
      <c r="CQ175" s="8">
        <v>16</v>
      </c>
      <c r="CR175" s="11"/>
      <c r="CS175" s="11"/>
      <c r="CT175" s="10">
        <v>-0.183</v>
      </c>
      <c r="CU175" s="8">
        <v>81</v>
      </c>
      <c r="CV175" s="11"/>
      <c r="CW175" s="11"/>
      <c r="CX175" s="8">
        <v>-18.5</v>
      </c>
      <c r="CY175" s="11"/>
      <c r="CZ175" s="11"/>
      <c r="DA175" s="9">
        <v>2.78</v>
      </c>
      <c r="DB175" s="11"/>
      <c r="DC175" s="9">
        <v>-1.9</v>
      </c>
      <c r="DD175" s="11"/>
      <c r="DE175" s="8">
        <v>26</v>
      </c>
      <c r="DF175" s="8">
        <v>67.900000000000006</v>
      </c>
      <c r="DG175" s="9">
        <v>3.28</v>
      </c>
      <c r="DH175" s="10">
        <v>0.33600000000000002</v>
      </c>
      <c r="DI175" s="3" t="s">
        <v>212</v>
      </c>
      <c r="DJ175" s="10">
        <v>0.1</v>
      </c>
      <c r="DK175" s="8">
        <v>-49.4</v>
      </c>
      <c r="DL175" s="8">
        <v>-30.1</v>
      </c>
      <c r="DM175" s="11"/>
      <c r="DN175" s="11"/>
      <c r="DO175" s="9">
        <v>5.56</v>
      </c>
      <c r="DP175" s="4" t="s">
        <v>1150</v>
      </c>
      <c r="DQ175" s="11"/>
      <c r="DR175" s="3" t="s">
        <v>529</v>
      </c>
      <c r="DS175" s="11"/>
      <c r="DT175" s="9">
        <v>5.46</v>
      </c>
      <c r="DU175" s="9">
        <v>2.08</v>
      </c>
      <c r="DV175" s="10">
        <v>0.1</v>
      </c>
      <c r="DW175" s="14">
        <v>0</v>
      </c>
      <c r="DX175" s="11"/>
      <c r="DY175" s="8">
        <v>11.5</v>
      </c>
      <c r="DZ175" s="10">
        <v>0.184</v>
      </c>
      <c r="EA175" s="11"/>
      <c r="EB175" s="8">
        <v>10.7</v>
      </c>
      <c r="EC175" s="9">
        <v>1.71</v>
      </c>
      <c r="ED175" s="8">
        <v>73.5</v>
      </c>
      <c r="EE175" s="11"/>
      <c r="EF175" s="11"/>
      <c r="EG175" s="11"/>
      <c r="EH175" s="9">
        <v>1.34</v>
      </c>
      <c r="EI175" s="8">
        <v>26</v>
      </c>
      <c r="EJ175" s="8">
        <v>83.2</v>
      </c>
      <c r="EK175" s="8">
        <v>41</v>
      </c>
      <c r="EL175" s="9">
        <v>3.85</v>
      </c>
      <c r="EM175" s="9">
        <v>2.67</v>
      </c>
      <c r="EN175" s="8">
        <v>24.3</v>
      </c>
      <c r="EO175" s="10">
        <v>0.33600000000000002</v>
      </c>
      <c r="EP175" s="8">
        <v>10</v>
      </c>
      <c r="EQ175" s="9">
        <v>2.87</v>
      </c>
      <c r="ER175" s="11">
        <v>3</v>
      </c>
      <c r="ES175" s="10">
        <v>0.1</v>
      </c>
      <c r="ET175" s="12" t="s">
        <v>377</v>
      </c>
      <c r="EU175" s="8">
        <v>-13.6</v>
      </c>
      <c r="EV175" s="8">
        <v>-15.5</v>
      </c>
      <c r="EW175" s="8">
        <v>-17.600000000000001</v>
      </c>
      <c r="EX175" s="8">
        <v>-26.5</v>
      </c>
      <c r="EY175" s="8">
        <v>-15.8</v>
      </c>
      <c r="EZ175" s="9">
        <v>-6.46</v>
      </c>
      <c r="FA175" s="8">
        <v>-16.8</v>
      </c>
      <c r="FB175" s="8">
        <v>-22.7</v>
      </c>
      <c r="FC175" s="8">
        <v>-21.1</v>
      </c>
      <c r="FD175" s="8">
        <v>-27.6</v>
      </c>
      <c r="FE175" s="8">
        <v>-16.399999999999999</v>
      </c>
      <c r="FF175" s="8">
        <v>-15.1</v>
      </c>
      <c r="FG175" s="8">
        <v>-16.8</v>
      </c>
      <c r="FH175" s="8">
        <v>-21.9</v>
      </c>
      <c r="FI175" s="8">
        <v>-27</v>
      </c>
      <c r="FJ175" s="9">
        <v>-4.8</v>
      </c>
      <c r="FK175" s="10">
        <v>0.40799999999999997</v>
      </c>
      <c r="FL175" s="8">
        <v>-14.4</v>
      </c>
      <c r="FM175" s="8">
        <v>-18</v>
      </c>
      <c r="FN175" s="8">
        <v>-47.5</v>
      </c>
      <c r="FO175" s="3"/>
      <c r="FP175" s="3"/>
      <c r="FQ175" s="10">
        <v>0.1</v>
      </c>
      <c r="FR175" s="12" t="s">
        <v>1151</v>
      </c>
    </row>
    <row r="176" spans="1:174" x14ac:dyDescent="0.15">
      <c r="A176" s="4" t="s">
        <v>1152</v>
      </c>
      <c r="B176" s="4" t="s">
        <v>1153</v>
      </c>
      <c r="C176" s="3" t="s">
        <v>206</v>
      </c>
      <c r="D176" s="3" t="s">
        <v>207</v>
      </c>
      <c r="E176" s="3" t="s">
        <v>208</v>
      </c>
      <c r="F176" s="8">
        <v>180.3</v>
      </c>
      <c r="G176" s="9">
        <v>24.18</v>
      </c>
      <c r="H176" s="10">
        <v>6.4000000000000001E-2</v>
      </c>
      <c r="I176" s="10">
        <v>5.8000000000000003E-2</v>
      </c>
      <c r="J176" s="10">
        <v>5.8999999999999997E-2</v>
      </c>
      <c r="K176" s="9">
        <v>1.44</v>
      </c>
      <c r="L176" s="9">
        <v>1.51</v>
      </c>
      <c r="M176" s="9">
        <v>1.47</v>
      </c>
      <c r="N176" s="8">
        <v>89.7</v>
      </c>
      <c r="O176" s="10">
        <v>0.93300000000000005</v>
      </c>
      <c r="P176" s="11"/>
      <c r="Q176" s="11"/>
      <c r="R176" s="11"/>
      <c r="S176" s="10">
        <v>-0.26</v>
      </c>
      <c r="T176" s="11"/>
      <c r="U176" s="11"/>
      <c r="V176" s="11"/>
      <c r="W176" s="8">
        <v>-17.3</v>
      </c>
      <c r="X176" s="11"/>
      <c r="Y176" s="11"/>
      <c r="Z176" s="11"/>
      <c r="AA176" s="11"/>
      <c r="AB176" s="11"/>
      <c r="AC176" s="11"/>
      <c r="AD176" s="11"/>
      <c r="AE176" s="8">
        <v>-63.6</v>
      </c>
      <c r="AF176" s="11"/>
      <c r="AG176" s="11"/>
      <c r="AH176" s="11"/>
      <c r="AI176" s="9">
        <v>3.91</v>
      </c>
      <c r="AJ176" s="9">
        <v>1.47</v>
      </c>
      <c r="AK176" s="3" t="s">
        <v>209</v>
      </c>
      <c r="AL176" s="12" t="s">
        <v>1154</v>
      </c>
      <c r="AM176" s="3" t="s">
        <v>211</v>
      </c>
      <c r="AN176" s="13">
        <v>1996</v>
      </c>
      <c r="AO176" s="8">
        <v>161.6</v>
      </c>
      <c r="AP176" s="10">
        <v>1.9E-2</v>
      </c>
      <c r="AQ176" s="8">
        <v>-17.100000000000001</v>
      </c>
      <c r="AR176" s="8">
        <v>-17.399999999999999</v>
      </c>
      <c r="AS176" s="8">
        <v>-22.6</v>
      </c>
      <c r="AT176" s="8">
        <v>12.5</v>
      </c>
      <c r="AU176" s="10">
        <v>0.30099999999999999</v>
      </c>
      <c r="AV176" s="8">
        <v>29.8</v>
      </c>
      <c r="AW176" s="9">
        <v>8.7899999999999991</v>
      </c>
      <c r="AX176" s="8">
        <v>17.7</v>
      </c>
      <c r="AY176" s="10">
        <v>0.20799999999999999</v>
      </c>
      <c r="AZ176" s="11"/>
      <c r="BA176" s="9">
        <v>8.9700000000000006</v>
      </c>
      <c r="BB176" s="11"/>
      <c r="BC176" s="9">
        <v>8.14</v>
      </c>
      <c r="BD176" s="9">
        <v>7.21</v>
      </c>
      <c r="BE176" s="9">
        <v>7</v>
      </c>
      <c r="BF176" s="9">
        <v>6.96</v>
      </c>
      <c r="BG176" s="9">
        <v>7.13</v>
      </c>
      <c r="BH176" s="9">
        <v>7.2</v>
      </c>
      <c r="BI176" s="10">
        <v>0.34899999999999998</v>
      </c>
      <c r="BJ176" s="8">
        <v>-17.399999999999999</v>
      </c>
      <c r="BK176" s="9">
        <v>-1.62</v>
      </c>
      <c r="BL176" s="10">
        <v>6.8000000000000005E-2</v>
      </c>
      <c r="BM176" s="11"/>
      <c r="BN176" s="8">
        <v>-22.6</v>
      </c>
      <c r="BO176" s="11"/>
      <c r="BP176" s="11"/>
      <c r="BQ176" s="10">
        <v>-0.26</v>
      </c>
      <c r="BR176" s="10">
        <v>-0.26</v>
      </c>
      <c r="BS176" s="10">
        <v>-0.161</v>
      </c>
      <c r="BT176" s="10">
        <v>-0.26</v>
      </c>
      <c r="BU176" s="10">
        <v>-0.26</v>
      </c>
      <c r="BV176" s="11"/>
      <c r="BW176" s="10">
        <v>0.22600000000000001</v>
      </c>
      <c r="BX176" s="11"/>
      <c r="BY176" s="10">
        <v>0.13600000000000001</v>
      </c>
      <c r="BZ176" s="10">
        <v>0.78400000000000003</v>
      </c>
      <c r="CA176" s="10">
        <v>0.48299999999999998</v>
      </c>
      <c r="CB176" s="11"/>
      <c r="CC176" s="9">
        <v>2.5099999999999998</v>
      </c>
      <c r="CD176" s="11"/>
      <c r="CE176" s="10">
        <v>0.127</v>
      </c>
      <c r="CF176" s="9">
        <v>8.06</v>
      </c>
      <c r="CG176" s="11"/>
      <c r="CH176" s="11"/>
      <c r="CI176" s="11"/>
      <c r="CJ176" s="8">
        <v>-82.9</v>
      </c>
      <c r="CK176" s="11"/>
      <c r="CL176" s="11"/>
      <c r="CM176" s="11"/>
      <c r="CN176" s="11"/>
      <c r="CO176" s="11"/>
      <c r="CP176" s="10">
        <v>0.19</v>
      </c>
      <c r="CQ176" s="10">
        <v>-0.24299999999999999</v>
      </c>
      <c r="CR176" s="11"/>
      <c r="CS176" s="11"/>
      <c r="CT176" s="11"/>
      <c r="CU176" s="8">
        <v>21.3</v>
      </c>
      <c r="CV176" s="9">
        <v>-2.11</v>
      </c>
      <c r="CW176" s="9">
        <v>4.21</v>
      </c>
      <c r="CX176" s="8">
        <v>-15.4</v>
      </c>
      <c r="CY176" s="11"/>
      <c r="CZ176" s="11"/>
      <c r="DA176" s="9">
        <v>1.38</v>
      </c>
      <c r="DB176" s="11"/>
      <c r="DC176" s="10">
        <v>-0.216</v>
      </c>
      <c r="DD176" s="8">
        <v>23.7</v>
      </c>
      <c r="DE176" s="8">
        <v>21</v>
      </c>
      <c r="DF176" s="8">
        <v>17.7</v>
      </c>
      <c r="DG176" s="9">
        <v>2.0099999999999998</v>
      </c>
      <c r="DH176" s="10">
        <v>0.25700000000000001</v>
      </c>
      <c r="DI176" s="3" t="s">
        <v>212</v>
      </c>
      <c r="DJ176" s="10">
        <v>1.9E-2</v>
      </c>
      <c r="DK176" s="8">
        <v>-17.100000000000001</v>
      </c>
      <c r="DL176" s="8">
        <v>-22.6</v>
      </c>
      <c r="DM176" s="10">
        <v>1.9E-2</v>
      </c>
      <c r="DN176" s="11"/>
      <c r="DO176" s="9">
        <v>25</v>
      </c>
      <c r="DP176" s="4" t="s">
        <v>1155</v>
      </c>
      <c r="DQ176" s="9">
        <v>3.91</v>
      </c>
      <c r="DR176" s="3" t="s">
        <v>398</v>
      </c>
      <c r="DS176" s="11"/>
      <c r="DT176" s="9">
        <v>4.8099999999999996</v>
      </c>
      <c r="DU176" s="9">
        <v>1.78</v>
      </c>
      <c r="DV176" s="10">
        <v>1.9E-2</v>
      </c>
      <c r="DW176" s="9">
        <v>7.7</v>
      </c>
      <c r="DX176" s="11"/>
      <c r="DY176" s="8">
        <v>16.8</v>
      </c>
      <c r="DZ176" s="11"/>
      <c r="EA176" s="11"/>
      <c r="EB176" s="9">
        <v>8.42</v>
      </c>
      <c r="EC176" s="9">
        <v>1.56</v>
      </c>
      <c r="ED176" s="8">
        <v>95.8</v>
      </c>
      <c r="EE176" s="11"/>
      <c r="EF176" s="11"/>
      <c r="EG176" s="8">
        <v>100</v>
      </c>
      <c r="EH176" s="10">
        <v>0.253</v>
      </c>
      <c r="EI176" s="8">
        <v>21</v>
      </c>
      <c r="EJ176" s="8">
        <v>28.2</v>
      </c>
      <c r="EK176" s="8">
        <v>17.600000000000001</v>
      </c>
      <c r="EL176" s="9">
        <v>1.2</v>
      </c>
      <c r="EM176" s="10">
        <v>0.46600000000000003</v>
      </c>
      <c r="EN176" s="9">
        <v>1.51</v>
      </c>
      <c r="EO176" s="10">
        <v>0.25700000000000001</v>
      </c>
      <c r="EP176" s="8">
        <v>19</v>
      </c>
      <c r="EQ176" s="9">
        <v>1.89</v>
      </c>
      <c r="ER176" s="11">
        <v>3</v>
      </c>
      <c r="ES176" s="10">
        <v>1.9E-2</v>
      </c>
      <c r="ET176" s="12" t="s">
        <v>1156</v>
      </c>
      <c r="EU176" s="9">
        <v>-1.01</v>
      </c>
      <c r="EV176" s="9">
        <v>-1.57</v>
      </c>
      <c r="EW176" s="9">
        <v>-3.16</v>
      </c>
      <c r="EX176" s="9">
        <v>-6.37</v>
      </c>
      <c r="EY176" s="8">
        <v>-11.8</v>
      </c>
      <c r="EZ176" s="8">
        <v>-10.5</v>
      </c>
      <c r="FA176" s="8">
        <v>-15.2</v>
      </c>
      <c r="FB176" s="8">
        <v>-13</v>
      </c>
      <c r="FC176" s="8">
        <v>-10.199999999999999</v>
      </c>
      <c r="FD176" s="8">
        <v>-12.5</v>
      </c>
      <c r="FE176" s="9">
        <v>-7.1</v>
      </c>
      <c r="FF176" s="9">
        <v>-1.65</v>
      </c>
      <c r="FG176" s="9">
        <v>-3.15</v>
      </c>
      <c r="FH176" s="9">
        <v>-6.17</v>
      </c>
      <c r="FI176" s="8">
        <v>-11.8</v>
      </c>
      <c r="FJ176" s="8">
        <v>-10.4</v>
      </c>
      <c r="FK176" s="8">
        <v>-18.399999999999999</v>
      </c>
      <c r="FL176" s="8">
        <v>-12.5</v>
      </c>
      <c r="FM176" s="8">
        <v>-10.1</v>
      </c>
      <c r="FN176" s="8">
        <v>-19.8</v>
      </c>
      <c r="FO176" s="3"/>
      <c r="FP176" s="3"/>
      <c r="FQ176" s="10">
        <v>1.9E-2</v>
      </c>
      <c r="FR176" s="12" t="s">
        <v>1157</v>
      </c>
    </row>
    <row r="177" spans="1:174" x14ac:dyDescent="0.15">
      <c r="A177" s="4" t="s">
        <v>1158</v>
      </c>
      <c r="B177" s="4" t="s">
        <v>1159</v>
      </c>
      <c r="C177" s="3" t="s">
        <v>206</v>
      </c>
      <c r="D177" s="3" t="s">
        <v>207</v>
      </c>
      <c r="E177" s="3" t="s">
        <v>208</v>
      </c>
      <c r="F177" s="8">
        <v>180.2</v>
      </c>
      <c r="G177" s="9">
        <v>23.52</v>
      </c>
      <c r="H177" s="10">
        <v>7.1999999999999995E-2</v>
      </c>
      <c r="I177" s="10">
        <v>8.4000000000000005E-2</v>
      </c>
      <c r="J177" s="11"/>
      <c r="K177" s="9">
        <v>1.72</v>
      </c>
      <c r="L177" s="9">
        <v>1.91</v>
      </c>
      <c r="M177" s="11"/>
      <c r="N177" s="8">
        <v>19.7</v>
      </c>
      <c r="O177" s="10">
        <v>4.8000000000000001E-2</v>
      </c>
      <c r="P177" s="11"/>
      <c r="Q177" s="11"/>
      <c r="R177" s="11"/>
      <c r="S177" s="9">
        <v>-2.8</v>
      </c>
      <c r="T177" s="11"/>
      <c r="U177" s="11"/>
      <c r="V177" s="11"/>
      <c r="W177" s="11"/>
      <c r="X177" s="11"/>
      <c r="Y177" s="11"/>
      <c r="Z177" s="11"/>
      <c r="AA177" s="11"/>
      <c r="AB177" s="11"/>
      <c r="AC177" s="11"/>
      <c r="AD177" s="11"/>
      <c r="AE177" s="8">
        <v>-31.9</v>
      </c>
      <c r="AF177" s="11"/>
      <c r="AG177" s="11"/>
      <c r="AH177" s="10">
        <v>0.54200000000000004</v>
      </c>
      <c r="AI177" s="10">
        <v>5.3999999999999999E-2</v>
      </c>
      <c r="AJ177" s="10">
        <v>1.2999999999999999E-2</v>
      </c>
      <c r="AK177" s="3" t="s">
        <v>209</v>
      </c>
      <c r="AL177" s="12" t="s">
        <v>1160</v>
      </c>
      <c r="AM177" s="3" t="s">
        <v>211</v>
      </c>
      <c r="AN177" s="13">
        <v>1997</v>
      </c>
      <c r="AO177" s="8">
        <v>132.9</v>
      </c>
      <c r="AP177" s="9">
        <v>2.39</v>
      </c>
      <c r="AQ177" s="8">
        <v>-43.8</v>
      </c>
      <c r="AR177" s="8">
        <v>-44.3</v>
      </c>
      <c r="AS177" s="8">
        <v>-45.1</v>
      </c>
      <c r="AT177" s="8">
        <v>50.3</v>
      </c>
      <c r="AU177" s="9">
        <v>4.53</v>
      </c>
      <c r="AV177" s="8">
        <v>76.8</v>
      </c>
      <c r="AW177" s="8">
        <v>22.2</v>
      </c>
      <c r="AX177" s="8">
        <v>46.7</v>
      </c>
      <c r="AY177" s="10">
        <v>0.96199999999999997</v>
      </c>
      <c r="AZ177" s="11"/>
      <c r="BA177" s="9">
        <v>7.74</v>
      </c>
      <c r="BB177" s="11"/>
      <c r="BC177" s="8">
        <v>39.1</v>
      </c>
      <c r="BD177" s="8">
        <v>31.9</v>
      </c>
      <c r="BE177" s="8">
        <v>27.3</v>
      </c>
      <c r="BF177" s="8">
        <v>24</v>
      </c>
      <c r="BG177" s="8">
        <v>20.9</v>
      </c>
      <c r="BH177" s="8">
        <v>20</v>
      </c>
      <c r="BI177" s="11"/>
      <c r="BJ177" s="8">
        <v>-44.3</v>
      </c>
      <c r="BK177" s="10">
        <v>-0.53</v>
      </c>
      <c r="BL177" s="10">
        <v>5.6000000000000001E-2</v>
      </c>
      <c r="BM177" s="11"/>
      <c r="BN177" s="8">
        <v>-45.1</v>
      </c>
      <c r="BO177" s="11"/>
      <c r="BP177" s="9">
        <v>1.34</v>
      </c>
      <c r="BQ177" s="9">
        <v>-3.71</v>
      </c>
      <c r="BR177" s="9">
        <v>-3.71</v>
      </c>
      <c r="BS177" s="9">
        <v>-2.2400000000000002</v>
      </c>
      <c r="BT177" s="9">
        <v>-3.71</v>
      </c>
      <c r="BU177" s="9">
        <v>-3.71</v>
      </c>
      <c r="BV177" s="11"/>
      <c r="BW177" s="10">
        <v>0.16300000000000001</v>
      </c>
      <c r="BX177" s="11"/>
      <c r="BY177" s="10">
        <v>0.379</v>
      </c>
      <c r="BZ177" s="8">
        <v>12.6</v>
      </c>
      <c r="CA177" s="9">
        <v>8.11</v>
      </c>
      <c r="CB177" s="11"/>
      <c r="CC177" s="9">
        <v>3.12</v>
      </c>
      <c r="CD177" s="11"/>
      <c r="CE177" s="11"/>
      <c r="CF177" s="8">
        <v>19.600000000000001</v>
      </c>
      <c r="CG177" s="11"/>
      <c r="CH177" s="11"/>
      <c r="CI177" s="11"/>
      <c r="CJ177" s="8">
        <v>-54.5</v>
      </c>
      <c r="CK177" s="11"/>
      <c r="CL177" s="11"/>
      <c r="CM177" s="11"/>
      <c r="CN177" s="10">
        <v>0.28399999999999997</v>
      </c>
      <c r="CO177" s="10">
        <v>0.25700000000000001</v>
      </c>
      <c r="CP177" s="10">
        <v>0.314</v>
      </c>
      <c r="CQ177" s="9">
        <v>-3.33</v>
      </c>
      <c r="CR177" s="11"/>
      <c r="CS177" s="11"/>
      <c r="CT177" s="11"/>
      <c r="CU177" s="8">
        <v>49.8</v>
      </c>
      <c r="CV177" s="10">
        <v>-0.05</v>
      </c>
      <c r="CW177" s="8">
        <v>19.399999999999999</v>
      </c>
      <c r="CX177" s="8">
        <v>-20.6</v>
      </c>
      <c r="CY177" s="11"/>
      <c r="CZ177" s="11"/>
      <c r="DA177" s="9">
        <v>2.57</v>
      </c>
      <c r="DB177" s="11"/>
      <c r="DC177" s="11"/>
      <c r="DD177" s="9">
        <v>4.8600000000000003</v>
      </c>
      <c r="DE177" s="11"/>
      <c r="DF177" s="8">
        <v>46.7</v>
      </c>
      <c r="DG177" s="9">
        <v>9.17</v>
      </c>
      <c r="DH177" s="11"/>
      <c r="DI177" s="3" t="s">
        <v>212</v>
      </c>
      <c r="DJ177" s="9">
        <v>4.42</v>
      </c>
      <c r="DK177" s="8">
        <v>-23.6</v>
      </c>
      <c r="DL177" s="8">
        <v>-23.9</v>
      </c>
      <c r="DM177" s="9">
        <v>2.84</v>
      </c>
      <c r="DN177" s="8">
        <v>-60.8</v>
      </c>
      <c r="DO177" s="9">
        <v>12.5</v>
      </c>
      <c r="DP177" s="4" t="s">
        <v>1161</v>
      </c>
      <c r="DQ177" s="9">
        <v>-7.79</v>
      </c>
      <c r="DR177" s="3" t="s">
        <v>313</v>
      </c>
      <c r="DS177" s="11"/>
      <c r="DT177" s="9">
        <v>10.8</v>
      </c>
      <c r="DU177" s="9">
        <v>5.61</v>
      </c>
      <c r="DV177" s="9">
        <v>2.39</v>
      </c>
      <c r="DW177" s="9">
        <v>9.06</v>
      </c>
      <c r="DX177" s="11"/>
      <c r="DY177" s="8">
        <v>54.2</v>
      </c>
      <c r="DZ177" s="11"/>
      <c r="EA177" s="11"/>
      <c r="EB177" s="8">
        <v>45.5</v>
      </c>
      <c r="EC177" s="10">
        <v>0.17399999999999999</v>
      </c>
      <c r="ED177" s="8">
        <v>43.3</v>
      </c>
      <c r="EE177" s="11"/>
      <c r="EF177" s="8">
        <v>97.7</v>
      </c>
      <c r="EG177" s="11"/>
      <c r="EH177" s="9">
        <v>1.17</v>
      </c>
      <c r="EI177" s="8">
        <v>92</v>
      </c>
      <c r="EJ177" s="8">
        <v>70.900000000000006</v>
      </c>
      <c r="EK177" s="8">
        <v>55.5</v>
      </c>
      <c r="EL177" s="10">
        <v>0.54500000000000004</v>
      </c>
      <c r="EM177" s="10">
        <v>0.86099999999999999</v>
      </c>
      <c r="EN177" s="11"/>
      <c r="EO177" s="10">
        <v>0.34799999999999998</v>
      </c>
      <c r="EP177" s="9">
        <v>1.96</v>
      </c>
      <c r="EQ177" s="9">
        <v>5.48</v>
      </c>
      <c r="ER177" s="11"/>
      <c r="ES177" s="9">
        <v>2.39</v>
      </c>
      <c r="ET177" s="12" t="s">
        <v>1162</v>
      </c>
      <c r="EU177" s="11"/>
      <c r="EV177" s="11"/>
      <c r="EW177" s="11"/>
      <c r="EX177" s="11"/>
      <c r="EY177" s="8">
        <v>-11.7</v>
      </c>
      <c r="EZ177" s="8">
        <v>-10.4</v>
      </c>
      <c r="FA177" s="9">
        <v>-8.57</v>
      </c>
      <c r="FB177" s="9">
        <v>-8.73</v>
      </c>
      <c r="FC177" s="8">
        <v>-16</v>
      </c>
      <c r="FD177" s="8">
        <v>-24.2</v>
      </c>
      <c r="FE177" s="11"/>
      <c r="FF177" s="11"/>
      <c r="FG177" s="11"/>
      <c r="FH177" s="11"/>
      <c r="FI177" s="8">
        <v>-12.9</v>
      </c>
      <c r="FJ177" s="9">
        <v>-9.93</v>
      </c>
      <c r="FK177" s="9">
        <v>-9</v>
      </c>
      <c r="FL177" s="8">
        <v>-20.100000000000001</v>
      </c>
      <c r="FM177" s="8">
        <v>-10.5</v>
      </c>
      <c r="FN177" s="8">
        <v>-23.9</v>
      </c>
      <c r="FO177" s="3"/>
      <c r="FP177" s="3"/>
      <c r="FQ177" s="9">
        <v>2.39</v>
      </c>
      <c r="FR177" s="12" t="s">
        <v>1163</v>
      </c>
    </row>
    <row r="178" spans="1:174" x14ac:dyDescent="0.15">
      <c r="A178" s="4" t="s">
        <v>1164</v>
      </c>
      <c r="B178" s="4" t="s">
        <v>1165</v>
      </c>
      <c r="C178" s="3" t="s">
        <v>206</v>
      </c>
      <c r="D178" s="3" t="s">
        <v>207</v>
      </c>
      <c r="E178" s="3" t="s">
        <v>208</v>
      </c>
      <c r="F178" s="8">
        <v>173.1</v>
      </c>
      <c r="G178" s="9">
        <v>14.28</v>
      </c>
      <c r="H178" s="11"/>
      <c r="I178" s="11"/>
      <c r="J178" s="11"/>
      <c r="K178" s="11"/>
      <c r="L178" s="11"/>
      <c r="M178" s="11"/>
      <c r="N178" s="8">
        <v>12.1</v>
      </c>
      <c r="O178" s="10">
        <v>0.16500000000000001</v>
      </c>
      <c r="P178" s="11"/>
      <c r="Q178" s="11"/>
      <c r="R178" s="11"/>
      <c r="S178" s="10">
        <v>-0.77</v>
      </c>
      <c r="T178" s="11"/>
      <c r="U178" s="11"/>
      <c r="V178" s="11"/>
      <c r="W178" s="11"/>
      <c r="X178" s="11"/>
      <c r="Y178" s="11"/>
      <c r="Z178" s="11"/>
      <c r="AA178" s="11"/>
      <c r="AB178" s="11"/>
      <c r="AC178" s="11"/>
      <c r="AD178" s="11"/>
      <c r="AE178" s="11"/>
      <c r="AF178" s="11"/>
      <c r="AG178" s="11"/>
      <c r="AH178" s="14">
        <v>0</v>
      </c>
      <c r="AI178" s="10">
        <v>9.9000000000000005E-2</v>
      </c>
      <c r="AJ178" s="10">
        <v>0.03</v>
      </c>
      <c r="AK178" s="3" t="s">
        <v>209</v>
      </c>
      <c r="AL178" s="12" t="s">
        <v>1166</v>
      </c>
      <c r="AM178" s="3" t="s">
        <v>211</v>
      </c>
      <c r="AN178" s="13">
        <v>2004</v>
      </c>
      <c r="AO178" s="8">
        <v>196.9</v>
      </c>
      <c r="AP178" s="9">
        <v>3.6</v>
      </c>
      <c r="AQ178" s="9">
        <v>-6.16</v>
      </c>
      <c r="AR178" s="9">
        <v>-6.18</v>
      </c>
      <c r="AS178" s="9">
        <v>-6.81</v>
      </c>
      <c r="AT178" s="8">
        <v>35</v>
      </c>
      <c r="AU178" s="10">
        <v>9.7000000000000003E-2</v>
      </c>
      <c r="AV178" s="8">
        <v>38.200000000000003</v>
      </c>
      <c r="AW178" s="9">
        <v>8.93</v>
      </c>
      <c r="AX178" s="8">
        <v>17.7</v>
      </c>
      <c r="AY178" s="10">
        <v>7.0000000000000007E-2</v>
      </c>
      <c r="AZ178" s="11"/>
      <c r="BA178" s="9">
        <v>2.13</v>
      </c>
      <c r="BB178" s="11"/>
      <c r="BC178" s="9">
        <v>7.65</v>
      </c>
      <c r="BD178" s="9">
        <v>6.85</v>
      </c>
      <c r="BE178" s="9">
        <v>6.73</v>
      </c>
      <c r="BF178" s="9">
        <v>6.24</v>
      </c>
      <c r="BG178" s="9">
        <v>6.08</v>
      </c>
      <c r="BH178" s="9">
        <v>3.78</v>
      </c>
      <c r="BI178" s="11"/>
      <c r="BJ178" s="9">
        <v>-6.18</v>
      </c>
      <c r="BK178" s="10">
        <v>-0.66700000000000004</v>
      </c>
      <c r="BL178" s="11"/>
      <c r="BM178" s="11"/>
      <c r="BN178" s="9">
        <v>-6.81</v>
      </c>
      <c r="BO178" s="11"/>
      <c r="BP178" s="10">
        <v>0.29699999999999999</v>
      </c>
      <c r="BQ178" s="9">
        <v>-4.4000000000000004</v>
      </c>
      <c r="BR178" s="9">
        <v>-4.4000000000000004</v>
      </c>
      <c r="BS178" s="9">
        <v>-2.64</v>
      </c>
      <c r="BT178" s="9">
        <v>-4.4000000000000004</v>
      </c>
      <c r="BU178" s="9">
        <v>-4.4000000000000004</v>
      </c>
      <c r="BV178" s="11"/>
      <c r="BW178" s="11"/>
      <c r="BX178" s="11"/>
      <c r="BY178" s="11"/>
      <c r="BZ178" s="10">
        <v>0.21</v>
      </c>
      <c r="CA178" s="10">
        <v>0.113</v>
      </c>
      <c r="CB178" s="11"/>
      <c r="CC178" s="9">
        <v>3.97</v>
      </c>
      <c r="CD178" s="11"/>
      <c r="CE178" s="10">
        <v>0.246</v>
      </c>
      <c r="CF178" s="9">
        <v>4.26</v>
      </c>
      <c r="CG178" s="11"/>
      <c r="CH178" s="8">
        <v>49.9</v>
      </c>
      <c r="CI178" s="11"/>
      <c r="CJ178" s="11"/>
      <c r="CK178" s="11"/>
      <c r="CL178" s="11"/>
      <c r="CM178" s="11"/>
      <c r="CN178" s="10">
        <v>7.0000000000000007E-2</v>
      </c>
      <c r="CO178" s="10">
        <v>0.20599999999999999</v>
      </c>
      <c r="CP178" s="10">
        <v>0.19900000000000001</v>
      </c>
      <c r="CQ178" s="9">
        <v>-6.58</v>
      </c>
      <c r="CR178" s="11"/>
      <c r="CS178" s="11"/>
      <c r="CT178" s="11"/>
      <c r="CU178" s="10">
        <v>5.1999999999999998E-2</v>
      </c>
      <c r="CV178" s="10">
        <v>-0.92</v>
      </c>
      <c r="CW178" s="9">
        <v>7.5</v>
      </c>
      <c r="CX178" s="11"/>
      <c r="CY178" s="11"/>
      <c r="CZ178" s="11"/>
      <c r="DA178" s="9">
        <v>2.67</v>
      </c>
      <c r="DB178" s="11"/>
      <c r="DC178" s="11"/>
      <c r="DD178" s="8">
        <v>12.4</v>
      </c>
      <c r="DE178" s="8">
        <v>16</v>
      </c>
      <c r="DF178" s="8">
        <v>-32.200000000000003</v>
      </c>
      <c r="DG178" s="9">
        <v>14.3</v>
      </c>
      <c r="DH178" s="10">
        <v>0.1</v>
      </c>
      <c r="DI178" s="3" t="s">
        <v>212</v>
      </c>
      <c r="DJ178" s="9">
        <v>3.6</v>
      </c>
      <c r="DK178" s="9">
        <v>-6.16</v>
      </c>
      <c r="DL178" s="9">
        <v>-6.81</v>
      </c>
      <c r="DM178" s="9">
        <v>2.67</v>
      </c>
      <c r="DN178" s="11"/>
      <c r="DO178" s="9">
        <v>9.09</v>
      </c>
      <c r="DP178" s="4" t="s">
        <v>1167</v>
      </c>
      <c r="DQ178" s="9">
        <v>-8.69</v>
      </c>
      <c r="DR178" s="3" t="s">
        <v>258</v>
      </c>
      <c r="DS178" s="11"/>
      <c r="DT178" s="9">
        <v>21</v>
      </c>
      <c r="DU178" s="9">
        <v>9.02</v>
      </c>
      <c r="DV178" s="9">
        <v>-1.26</v>
      </c>
      <c r="DW178" s="9">
        <v>2.44</v>
      </c>
      <c r="DX178" s="11"/>
      <c r="DY178" s="9">
        <v>2.2799999999999998</v>
      </c>
      <c r="DZ178" s="11"/>
      <c r="EA178" s="8">
        <v>23.9</v>
      </c>
      <c r="EB178" s="8">
        <v>-25.3</v>
      </c>
      <c r="EC178" s="10">
        <v>0.41399999999999998</v>
      </c>
      <c r="ED178" s="8">
        <v>62</v>
      </c>
      <c r="EE178" s="11"/>
      <c r="EF178" s="11"/>
      <c r="EG178" s="8">
        <v>101.6</v>
      </c>
      <c r="EH178" s="10">
        <v>0.41599999999999998</v>
      </c>
      <c r="EI178" s="8">
        <v>16</v>
      </c>
      <c r="EJ178" s="8">
        <v>35.700000000000003</v>
      </c>
      <c r="EK178" s="9">
        <v>2.38</v>
      </c>
      <c r="EL178" s="9">
        <v>1.27</v>
      </c>
      <c r="EM178" s="11"/>
      <c r="EN178" s="10">
        <v>9.7000000000000003E-2</v>
      </c>
      <c r="EO178" s="10">
        <v>0.1</v>
      </c>
      <c r="EP178" s="9">
        <v>1.02</v>
      </c>
      <c r="EQ178" s="9">
        <v>3.19</v>
      </c>
      <c r="ER178" s="11"/>
      <c r="ES178" s="9">
        <v>3.6</v>
      </c>
      <c r="ET178" s="12" t="s">
        <v>383</v>
      </c>
      <c r="EU178" s="11"/>
      <c r="EV178" s="11"/>
      <c r="EW178" s="11"/>
      <c r="EX178" s="11"/>
      <c r="EY178" s="11"/>
      <c r="EZ178" s="11"/>
      <c r="FA178" s="11"/>
      <c r="FB178" s="11"/>
      <c r="FC178" s="9">
        <v>-5.23</v>
      </c>
      <c r="FD178" s="9">
        <v>-7.56</v>
      </c>
      <c r="FE178" s="11"/>
      <c r="FF178" s="11"/>
      <c r="FG178" s="11"/>
      <c r="FH178" s="11"/>
      <c r="FI178" s="11"/>
      <c r="FJ178" s="11"/>
      <c r="FK178" s="11"/>
      <c r="FL178" s="11"/>
      <c r="FM178" s="9">
        <v>-4.93</v>
      </c>
      <c r="FN178" s="9">
        <v>-7.71</v>
      </c>
      <c r="FO178" s="3"/>
      <c r="FP178" s="3"/>
      <c r="FQ178" s="9">
        <v>3.6</v>
      </c>
      <c r="FR178" s="12" t="s">
        <v>1168</v>
      </c>
    </row>
    <row r="179" spans="1:174" x14ac:dyDescent="0.15">
      <c r="A179" s="4" t="s">
        <v>1169</v>
      </c>
      <c r="B179" s="4" t="s">
        <v>1170</v>
      </c>
      <c r="C179" s="3" t="s">
        <v>206</v>
      </c>
      <c r="D179" s="3" t="s">
        <v>207</v>
      </c>
      <c r="E179" s="3" t="s">
        <v>208</v>
      </c>
      <c r="F179" s="8">
        <v>168.9</v>
      </c>
      <c r="G179" s="9">
        <v>8.0299999999999994</v>
      </c>
      <c r="H179" s="10">
        <v>4.0000000000000001E-3</v>
      </c>
      <c r="I179" s="10">
        <v>1.7999999999999999E-2</v>
      </c>
      <c r="J179" s="10">
        <v>2E-3</v>
      </c>
      <c r="K179" s="10">
        <v>0.45200000000000001</v>
      </c>
      <c r="L179" s="10">
        <v>0.91200000000000003</v>
      </c>
      <c r="M179" s="10">
        <v>-0.65300000000000002</v>
      </c>
      <c r="N179" s="8">
        <v>24.1</v>
      </c>
      <c r="O179" s="10">
        <v>0.14199999999999999</v>
      </c>
      <c r="P179" s="11"/>
      <c r="Q179" s="11"/>
      <c r="R179" s="11"/>
      <c r="S179" s="10">
        <v>-0.99</v>
      </c>
      <c r="T179" s="11"/>
      <c r="U179" s="11"/>
      <c r="V179" s="11"/>
      <c r="W179" s="11"/>
      <c r="X179" s="11"/>
      <c r="Y179" s="11"/>
      <c r="Z179" s="11"/>
      <c r="AA179" s="8">
        <v>-15.6</v>
      </c>
      <c r="AB179" s="11"/>
      <c r="AC179" s="11"/>
      <c r="AD179" s="11"/>
      <c r="AE179" s="9">
        <v>2.83</v>
      </c>
      <c r="AF179" s="11"/>
      <c r="AG179" s="11"/>
      <c r="AH179" s="9">
        <v>3.16</v>
      </c>
      <c r="AI179" s="9">
        <v>6.81</v>
      </c>
      <c r="AJ179" s="14">
        <v>0</v>
      </c>
      <c r="AK179" s="3" t="s">
        <v>209</v>
      </c>
      <c r="AL179" s="12" t="s">
        <v>1171</v>
      </c>
      <c r="AM179" s="3" t="s">
        <v>211</v>
      </c>
      <c r="AN179" s="13">
        <v>1999</v>
      </c>
      <c r="AO179" s="8">
        <v>156.5</v>
      </c>
      <c r="AP179" s="10">
        <v>0.28000000000000003</v>
      </c>
      <c r="AQ179" s="8">
        <v>-14.7</v>
      </c>
      <c r="AR179" s="8">
        <v>-14.9</v>
      </c>
      <c r="AS179" s="8">
        <v>-14.3</v>
      </c>
      <c r="AT179" s="8">
        <v>27.3</v>
      </c>
      <c r="AU179" s="10">
        <v>0.84</v>
      </c>
      <c r="AV179" s="8">
        <v>28.9</v>
      </c>
      <c r="AW179" s="8">
        <v>15</v>
      </c>
      <c r="AX179" s="9">
        <v>8.35</v>
      </c>
      <c r="AY179" s="10">
        <v>0.36299999999999999</v>
      </c>
      <c r="AZ179" s="11"/>
      <c r="BA179" s="9">
        <v>8.5500000000000007</v>
      </c>
      <c r="BB179" s="11"/>
      <c r="BC179" s="9">
        <v>6.67</v>
      </c>
      <c r="BD179" s="9">
        <v>6.12</v>
      </c>
      <c r="BE179" s="9">
        <v>5.04</v>
      </c>
      <c r="BF179" s="9">
        <v>4.59</v>
      </c>
      <c r="BG179" s="9">
        <v>3.95</v>
      </c>
      <c r="BH179" s="9">
        <v>3.26</v>
      </c>
      <c r="BI179" s="11"/>
      <c r="BJ179" s="8">
        <v>-14.9</v>
      </c>
      <c r="BK179" s="10">
        <v>-0.84299999999999997</v>
      </c>
      <c r="BL179" s="10">
        <v>1.2E-2</v>
      </c>
      <c r="BM179" s="11"/>
      <c r="BN179" s="8">
        <v>-14.3</v>
      </c>
      <c r="BO179" s="11"/>
      <c r="BP179" s="10">
        <v>2.3E-2</v>
      </c>
      <c r="BQ179" s="10">
        <v>-0.75900000000000001</v>
      </c>
      <c r="BR179" s="10">
        <v>-0.75900000000000001</v>
      </c>
      <c r="BS179" s="10">
        <v>-0.47399999999999998</v>
      </c>
      <c r="BT179" s="10">
        <v>-0.879</v>
      </c>
      <c r="BU179" s="10">
        <v>-0.879</v>
      </c>
      <c r="BV179" s="11"/>
      <c r="BW179" s="10">
        <v>5.7000000000000002E-2</v>
      </c>
      <c r="BX179" s="11"/>
      <c r="BY179" s="11"/>
      <c r="BZ179" s="9">
        <v>1.37</v>
      </c>
      <c r="CA179" s="10">
        <v>0.53400000000000003</v>
      </c>
      <c r="CB179" s="11"/>
      <c r="CC179" s="10">
        <v>0.748</v>
      </c>
      <c r="CD179" s="11"/>
      <c r="CE179" s="10">
        <v>0.24399999999999999</v>
      </c>
      <c r="CF179" s="8">
        <v>13.1</v>
      </c>
      <c r="CG179" s="11"/>
      <c r="CH179" s="14">
        <v>0</v>
      </c>
      <c r="CI179" s="11"/>
      <c r="CJ179" s="9">
        <v>8.07</v>
      </c>
      <c r="CK179" s="11"/>
      <c r="CL179" s="11"/>
      <c r="CM179" s="10">
        <v>6.0000000000000001E-3</v>
      </c>
      <c r="CN179" s="10">
        <v>0.38100000000000001</v>
      </c>
      <c r="CO179" s="10">
        <v>0.371</v>
      </c>
      <c r="CP179" s="10">
        <v>0.36099999999999999</v>
      </c>
      <c r="CQ179" s="10">
        <v>-0.58499999999999996</v>
      </c>
      <c r="CR179" s="11"/>
      <c r="CS179" s="11"/>
      <c r="CT179" s="11"/>
      <c r="CU179" s="11"/>
      <c r="CV179" s="10">
        <v>-0.51600000000000001</v>
      </c>
      <c r="CW179" s="8">
        <v>15</v>
      </c>
      <c r="CX179" s="11"/>
      <c r="CY179" s="11"/>
      <c r="CZ179" s="11"/>
      <c r="DA179" s="10">
        <v>0.63200000000000001</v>
      </c>
      <c r="DB179" s="11"/>
      <c r="DC179" s="10">
        <v>2.1999999999999999E-2</v>
      </c>
      <c r="DD179" s="8">
        <v>10.5</v>
      </c>
      <c r="DE179" s="8">
        <v>31</v>
      </c>
      <c r="DF179" s="9">
        <v>8.35</v>
      </c>
      <c r="DG179" s="9">
        <v>7</v>
      </c>
      <c r="DH179" s="10">
        <v>0.629</v>
      </c>
      <c r="DI179" s="3" t="s">
        <v>212</v>
      </c>
      <c r="DJ179" s="10">
        <v>0.28000000000000003</v>
      </c>
      <c r="DK179" s="8">
        <v>-14.7</v>
      </c>
      <c r="DL179" s="8">
        <v>-14.3</v>
      </c>
      <c r="DM179" s="10">
        <v>0.91800000000000004</v>
      </c>
      <c r="DN179" s="8">
        <v>-25.7</v>
      </c>
      <c r="DO179" s="9">
        <v>13.33</v>
      </c>
      <c r="DP179" s="4" t="s">
        <v>1172</v>
      </c>
      <c r="DQ179" s="8">
        <v>403.6</v>
      </c>
      <c r="DR179" s="3" t="s">
        <v>319</v>
      </c>
      <c r="DS179" s="11"/>
      <c r="DT179" s="9">
        <v>8.0399999999999991</v>
      </c>
      <c r="DU179" s="9">
        <v>2.97</v>
      </c>
      <c r="DV179" s="9">
        <v>-6.4</v>
      </c>
      <c r="DW179" s="10">
        <v>0.52100000000000002</v>
      </c>
      <c r="DX179" s="11"/>
      <c r="DY179" s="8">
        <v>25.8</v>
      </c>
      <c r="DZ179" s="11"/>
      <c r="EA179" s="14">
        <v>0</v>
      </c>
      <c r="EB179" s="8">
        <v>20.399999999999999</v>
      </c>
      <c r="EC179" s="9">
        <v>1.64</v>
      </c>
      <c r="ED179" s="8">
        <v>78.2</v>
      </c>
      <c r="EE179" s="11"/>
      <c r="EF179" s="11"/>
      <c r="EG179" s="8">
        <v>98.7</v>
      </c>
      <c r="EH179" s="10">
        <v>0.94599999999999995</v>
      </c>
      <c r="EI179" s="8">
        <v>31</v>
      </c>
      <c r="EJ179" s="8">
        <v>27.7</v>
      </c>
      <c r="EK179" s="8">
        <v>26.1</v>
      </c>
      <c r="EL179" s="10">
        <v>0.28699999999999998</v>
      </c>
      <c r="EM179" s="9">
        <v>1.3</v>
      </c>
      <c r="EN179" s="10">
        <v>0.221</v>
      </c>
      <c r="EO179" s="10">
        <v>0.629</v>
      </c>
      <c r="EP179" s="9">
        <v>4.91</v>
      </c>
      <c r="EQ179" s="9">
        <v>4.66</v>
      </c>
      <c r="ER179" s="11">
        <v>1</v>
      </c>
      <c r="ES179" s="11"/>
      <c r="ET179" s="12"/>
      <c r="EU179" s="9">
        <v>-5.38</v>
      </c>
      <c r="EV179" s="9">
        <v>-8</v>
      </c>
      <c r="EW179" s="11"/>
      <c r="EX179" s="11"/>
      <c r="EY179" s="11"/>
      <c r="EZ179" s="9">
        <v>-1.57</v>
      </c>
      <c r="FA179" s="9">
        <v>-2.57</v>
      </c>
      <c r="FB179" s="9">
        <v>-2.98</v>
      </c>
      <c r="FC179" s="9">
        <v>-4.8499999999999996</v>
      </c>
      <c r="FD179" s="8">
        <v>-10.7</v>
      </c>
      <c r="FE179" s="9">
        <v>-5.37</v>
      </c>
      <c r="FF179" s="9">
        <v>-7.84</v>
      </c>
      <c r="FG179" s="11"/>
      <c r="FH179" s="11"/>
      <c r="FI179" s="11"/>
      <c r="FJ179" s="9">
        <v>-2.48</v>
      </c>
      <c r="FK179" s="9">
        <v>-5.45</v>
      </c>
      <c r="FL179" s="9">
        <v>-2.2400000000000002</v>
      </c>
      <c r="FM179" s="8">
        <v>-11.6</v>
      </c>
      <c r="FN179" s="8">
        <v>-11.8</v>
      </c>
      <c r="FO179" s="3"/>
      <c r="FP179" s="3"/>
      <c r="FQ179" s="10">
        <v>0.28000000000000003</v>
      </c>
      <c r="FR179" s="12" t="s">
        <v>1173</v>
      </c>
    </row>
    <row r="180" spans="1:174" x14ac:dyDescent="0.15">
      <c r="A180" s="4" t="s">
        <v>1174</v>
      </c>
      <c r="B180" s="4" t="s">
        <v>1175</v>
      </c>
      <c r="C180" s="3" t="s">
        <v>206</v>
      </c>
      <c r="D180" s="3" t="s">
        <v>207</v>
      </c>
      <c r="E180" s="3" t="s">
        <v>208</v>
      </c>
      <c r="F180" s="8">
        <v>168.8</v>
      </c>
      <c r="G180" s="9">
        <v>41.14</v>
      </c>
      <c r="H180" s="10">
        <v>6.0000000000000001E-3</v>
      </c>
      <c r="I180" s="10">
        <v>1E-3</v>
      </c>
      <c r="J180" s="10">
        <v>0.03</v>
      </c>
      <c r="K180" s="10">
        <v>-0.38300000000000001</v>
      </c>
      <c r="L180" s="10">
        <v>0.189</v>
      </c>
      <c r="M180" s="10">
        <v>0.873</v>
      </c>
      <c r="N180" s="8">
        <v>102.3</v>
      </c>
      <c r="O180" s="10">
        <v>0.71299999999999997</v>
      </c>
      <c r="P180" s="11"/>
      <c r="Q180" s="11"/>
      <c r="R180" s="11"/>
      <c r="S180" s="10">
        <v>-0.35</v>
      </c>
      <c r="T180" s="11"/>
      <c r="U180" s="11"/>
      <c r="V180" s="11"/>
      <c r="W180" s="11"/>
      <c r="X180" s="11"/>
      <c r="Y180" s="11"/>
      <c r="Z180" s="11"/>
      <c r="AA180" s="11"/>
      <c r="AB180" s="11"/>
      <c r="AC180" s="11"/>
      <c r="AD180" s="11"/>
      <c r="AE180" s="11"/>
      <c r="AF180" s="11"/>
      <c r="AG180" s="11"/>
      <c r="AH180" s="11"/>
      <c r="AI180" s="9">
        <v>7.47</v>
      </c>
      <c r="AJ180" s="10">
        <v>8.0000000000000002E-3</v>
      </c>
      <c r="AK180" s="3" t="s">
        <v>209</v>
      </c>
      <c r="AL180" s="12" t="s">
        <v>1176</v>
      </c>
      <c r="AM180" s="3" t="s">
        <v>211</v>
      </c>
      <c r="AN180" s="13">
        <v>1985</v>
      </c>
      <c r="AO180" s="8">
        <v>111.2</v>
      </c>
      <c r="AP180" s="14">
        <v>0</v>
      </c>
      <c r="AQ180" s="8">
        <v>-49.8</v>
      </c>
      <c r="AR180" s="8">
        <v>-50.3</v>
      </c>
      <c r="AS180" s="8">
        <v>-50</v>
      </c>
      <c r="AT180" s="8">
        <v>10.5</v>
      </c>
      <c r="AU180" s="9">
        <v>1.49</v>
      </c>
      <c r="AV180" s="8">
        <v>103.4</v>
      </c>
      <c r="AW180" s="10">
        <v>0.03</v>
      </c>
      <c r="AX180" s="8">
        <v>91.3</v>
      </c>
      <c r="AY180" s="10">
        <v>0.38</v>
      </c>
      <c r="AZ180" s="11"/>
      <c r="BA180" s="9">
        <v>8.4499999999999993</v>
      </c>
      <c r="BB180" s="11"/>
      <c r="BC180" s="8">
        <v>41.9</v>
      </c>
      <c r="BD180" s="8">
        <v>21.7</v>
      </c>
      <c r="BE180" s="8">
        <v>21.6</v>
      </c>
      <c r="BF180" s="8">
        <v>32.200000000000003</v>
      </c>
      <c r="BG180" s="8">
        <v>33.200000000000003</v>
      </c>
      <c r="BH180" s="8">
        <v>33</v>
      </c>
      <c r="BI180" s="11"/>
      <c r="BJ180" s="8">
        <v>-50.3</v>
      </c>
      <c r="BK180" s="11"/>
      <c r="BL180" s="11"/>
      <c r="BM180" s="11"/>
      <c r="BN180" s="8">
        <v>-50</v>
      </c>
      <c r="BO180" s="11"/>
      <c r="BP180" s="11"/>
      <c r="BQ180" s="10">
        <v>-0.64400000000000002</v>
      </c>
      <c r="BR180" s="10">
        <v>-0.64400000000000002</v>
      </c>
      <c r="BS180" s="10">
        <v>-0.39900000000000002</v>
      </c>
      <c r="BT180" s="10">
        <v>-0.64400000000000002</v>
      </c>
      <c r="BU180" s="10">
        <v>-0.64400000000000002</v>
      </c>
      <c r="BV180" s="11"/>
      <c r="BW180" s="11"/>
      <c r="BX180" s="11"/>
      <c r="BY180" s="11"/>
      <c r="BZ180" s="9">
        <v>3.9</v>
      </c>
      <c r="CA180" s="9">
        <v>2.41</v>
      </c>
      <c r="CB180" s="8">
        <v>16.7</v>
      </c>
      <c r="CC180" s="10">
        <v>0.68899999999999995</v>
      </c>
      <c r="CD180" s="11"/>
      <c r="CE180" s="10">
        <v>0.28299999999999997</v>
      </c>
      <c r="CF180" s="10">
        <v>0.03</v>
      </c>
      <c r="CG180" s="11"/>
      <c r="CH180" s="11"/>
      <c r="CI180" s="11"/>
      <c r="CJ180" s="11"/>
      <c r="CK180" s="11"/>
      <c r="CL180" s="11"/>
      <c r="CM180" s="10">
        <v>0.60399999999999998</v>
      </c>
      <c r="CN180" s="10">
        <v>0.622</v>
      </c>
      <c r="CO180" s="10">
        <v>0.61799999999999999</v>
      </c>
      <c r="CP180" s="10">
        <v>0.60899999999999999</v>
      </c>
      <c r="CQ180" s="10">
        <v>0.214</v>
      </c>
      <c r="CR180" s="11"/>
      <c r="CS180" s="11"/>
      <c r="CT180" s="11"/>
      <c r="CU180" s="8">
        <v>21.7</v>
      </c>
      <c r="CV180" s="11"/>
      <c r="CW180" s="11"/>
      <c r="CX180" s="9">
        <v>9.4499999999999993</v>
      </c>
      <c r="CY180" s="11"/>
      <c r="CZ180" s="10">
        <v>0.104</v>
      </c>
      <c r="DA180" s="10">
        <v>0.14399999999999999</v>
      </c>
      <c r="DB180" s="11"/>
      <c r="DC180" s="10">
        <v>-0.10100000000000001</v>
      </c>
      <c r="DD180" s="8">
        <v>693.3</v>
      </c>
      <c r="DE180" s="8">
        <v>49</v>
      </c>
      <c r="DF180" s="8">
        <v>91.3</v>
      </c>
      <c r="DG180" s="9">
        <v>1.65</v>
      </c>
      <c r="DH180" s="10">
        <v>0.5</v>
      </c>
      <c r="DI180" s="3" t="s">
        <v>212</v>
      </c>
      <c r="DJ180" s="11"/>
      <c r="DK180" s="8">
        <v>-49.8</v>
      </c>
      <c r="DL180" s="8">
        <v>-50</v>
      </c>
      <c r="DM180" s="14">
        <v>0</v>
      </c>
      <c r="DN180" s="11"/>
      <c r="DO180" s="9">
        <v>14.29</v>
      </c>
      <c r="DP180" s="4" t="s">
        <v>1177</v>
      </c>
      <c r="DQ180" s="11"/>
      <c r="DR180" s="3" t="s">
        <v>343</v>
      </c>
      <c r="DS180" s="11"/>
      <c r="DT180" s="9">
        <v>3.6</v>
      </c>
      <c r="DU180" s="9">
        <v>1.48</v>
      </c>
      <c r="DV180" s="11"/>
      <c r="DW180" s="10">
        <v>0.03</v>
      </c>
      <c r="DX180" s="11"/>
      <c r="DY180" s="9">
        <v>9.2799999999999994</v>
      </c>
      <c r="DZ180" s="9">
        <v>2.12</v>
      </c>
      <c r="EA180" s="11"/>
      <c r="EB180" s="8">
        <v>71.599999999999994</v>
      </c>
      <c r="EC180" s="9">
        <v>1.56</v>
      </c>
      <c r="ED180" s="8">
        <v>79.099999999999994</v>
      </c>
      <c r="EE180" s="11"/>
      <c r="EF180" s="11"/>
      <c r="EG180" s="11"/>
      <c r="EH180" s="9">
        <v>3.05</v>
      </c>
      <c r="EI180" s="8">
        <v>49</v>
      </c>
      <c r="EJ180" s="8">
        <v>58.9</v>
      </c>
      <c r="EK180" s="8">
        <v>60.9</v>
      </c>
      <c r="EL180" s="10">
        <v>0.53300000000000003</v>
      </c>
      <c r="EM180" s="9">
        <v>3.7</v>
      </c>
      <c r="EN180" s="10">
        <v>0.43</v>
      </c>
      <c r="EO180" s="10">
        <v>0.5</v>
      </c>
      <c r="EP180" s="9">
        <v>5.22</v>
      </c>
      <c r="EQ180" s="11"/>
      <c r="ER180" s="11">
        <v>3</v>
      </c>
      <c r="ES180" s="11"/>
      <c r="ET180" s="12"/>
      <c r="EU180" s="9">
        <v>-9.5399999999999991</v>
      </c>
      <c r="EV180" s="8">
        <v>-15.6</v>
      </c>
      <c r="EW180" s="8">
        <v>-14.6</v>
      </c>
      <c r="EX180" s="8">
        <v>-20.6</v>
      </c>
      <c r="EY180" s="9">
        <v>7.96</v>
      </c>
      <c r="EZ180" s="8">
        <v>-10.9</v>
      </c>
      <c r="FA180" s="8">
        <v>-19.5</v>
      </c>
      <c r="FB180" s="8">
        <v>-24.7</v>
      </c>
      <c r="FC180" s="8">
        <v>-28.5</v>
      </c>
      <c r="FD180" s="8">
        <v>-41.2</v>
      </c>
      <c r="FE180" s="9">
        <v>-9.1999999999999993</v>
      </c>
      <c r="FF180" s="8">
        <v>-10.8</v>
      </c>
      <c r="FG180" s="8">
        <v>-36.4</v>
      </c>
      <c r="FH180" s="8">
        <v>-20.399999999999999</v>
      </c>
      <c r="FI180" s="9">
        <v>7.42</v>
      </c>
      <c r="FJ180" s="8">
        <v>-17.2</v>
      </c>
      <c r="FK180" s="8">
        <v>-15.6</v>
      </c>
      <c r="FL180" s="8">
        <v>-42.7</v>
      </c>
      <c r="FM180" s="9">
        <v>-3.42</v>
      </c>
      <c r="FN180" s="8">
        <v>-38.799999999999997</v>
      </c>
      <c r="FO180" s="3"/>
      <c r="FP180" s="3"/>
      <c r="FQ180" s="11"/>
      <c r="FR180" s="12"/>
    </row>
    <row r="181" spans="1:174" x14ac:dyDescent="0.15">
      <c r="A181" s="4" t="s">
        <v>1178</v>
      </c>
      <c r="B181" s="4" t="s">
        <v>1179</v>
      </c>
      <c r="C181" s="3" t="s">
        <v>206</v>
      </c>
      <c r="D181" s="3" t="s">
        <v>207</v>
      </c>
      <c r="E181" s="3" t="s">
        <v>208</v>
      </c>
      <c r="F181" s="8">
        <v>168.7</v>
      </c>
      <c r="G181" s="9">
        <v>13.8</v>
      </c>
      <c r="H181" s="10">
        <v>1E-3</v>
      </c>
      <c r="I181" s="10">
        <v>3.0000000000000001E-3</v>
      </c>
      <c r="J181" s="10">
        <v>5.5E-2</v>
      </c>
      <c r="K181" s="10">
        <v>0.20300000000000001</v>
      </c>
      <c r="L181" s="10">
        <v>0.41199999999999998</v>
      </c>
      <c r="M181" s="9">
        <v>1.75</v>
      </c>
      <c r="N181" s="8">
        <v>72.7</v>
      </c>
      <c r="O181" s="10">
        <v>0.94699999999999995</v>
      </c>
      <c r="P181" s="11"/>
      <c r="Q181" s="11"/>
      <c r="R181" s="11"/>
      <c r="S181" s="10">
        <v>-0.317</v>
      </c>
      <c r="T181" s="11"/>
      <c r="U181" s="11"/>
      <c r="V181" s="11"/>
      <c r="W181" s="11"/>
      <c r="X181" s="11"/>
      <c r="Y181" s="11"/>
      <c r="Z181" s="11"/>
      <c r="AA181" s="11"/>
      <c r="AB181" s="11"/>
      <c r="AC181" s="11"/>
      <c r="AD181" s="11"/>
      <c r="AE181" s="11"/>
      <c r="AF181" s="11"/>
      <c r="AG181" s="11"/>
      <c r="AH181" s="9">
        <v>11.93</v>
      </c>
      <c r="AI181" s="9">
        <v>5.01</v>
      </c>
      <c r="AJ181" s="10">
        <v>1.4E-2</v>
      </c>
      <c r="AK181" s="3" t="s">
        <v>209</v>
      </c>
      <c r="AL181" s="12" t="s">
        <v>1180</v>
      </c>
      <c r="AM181" s="3" t="s">
        <v>211</v>
      </c>
      <c r="AN181" s="13">
        <v>2001</v>
      </c>
      <c r="AO181" s="8">
        <v>151.19999999999999</v>
      </c>
      <c r="AP181" s="14">
        <v>0</v>
      </c>
      <c r="AQ181" s="8">
        <v>-20.5</v>
      </c>
      <c r="AR181" s="8">
        <v>-20.5</v>
      </c>
      <c r="AS181" s="8">
        <v>-19.8</v>
      </c>
      <c r="AT181" s="8">
        <v>17.5</v>
      </c>
      <c r="AU181" s="10">
        <v>6.5000000000000002E-2</v>
      </c>
      <c r="AV181" s="8">
        <v>19.100000000000001</v>
      </c>
      <c r="AW181" s="14">
        <v>0</v>
      </c>
      <c r="AX181" s="9">
        <v>9.56</v>
      </c>
      <c r="AY181" s="10">
        <v>4.8000000000000001E-2</v>
      </c>
      <c r="AZ181" s="11"/>
      <c r="BA181" s="9">
        <v>6.01</v>
      </c>
      <c r="BB181" s="11"/>
      <c r="BC181" s="8">
        <v>14.5</v>
      </c>
      <c r="BD181" s="8">
        <v>12</v>
      </c>
      <c r="BE181" s="9">
        <v>9.74</v>
      </c>
      <c r="BF181" s="9">
        <v>8.11</v>
      </c>
      <c r="BG181" s="9">
        <v>6.51</v>
      </c>
      <c r="BH181" s="8">
        <v>14.4</v>
      </c>
      <c r="BI181" s="11"/>
      <c r="BJ181" s="8">
        <v>-20.5</v>
      </c>
      <c r="BK181" s="11"/>
      <c r="BL181" s="10">
        <v>3.0000000000000001E-3</v>
      </c>
      <c r="BM181" s="11"/>
      <c r="BN181" s="8">
        <v>-19.8</v>
      </c>
      <c r="BO181" s="11"/>
      <c r="BP181" s="11"/>
      <c r="BQ181" s="10">
        <v>-0.31900000000000001</v>
      </c>
      <c r="BR181" s="10">
        <v>-0.31900000000000001</v>
      </c>
      <c r="BS181" s="10">
        <v>-0.2</v>
      </c>
      <c r="BT181" s="10">
        <v>-0.31900000000000001</v>
      </c>
      <c r="BU181" s="10">
        <v>-0.31900000000000001</v>
      </c>
      <c r="BV181" s="11"/>
      <c r="BW181" s="11"/>
      <c r="BX181" s="11"/>
      <c r="BY181" s="9">
        <v>1.07</v>
      </c>
      <c r="BZ181" s="10">
        <v>0.104</v>
      </c>
      <c r="CA181" s="10">
        <v>3.9E-2</v>
      </c>
      <c r="CB181" s="11"/>
      <c r="CC181" s="10">
        <v>0.996</v>
      </c>
      <c r="CD181" s="11"/>
      <c r="CE181" s="9">
        <v>7.11</v>
      </c>
      <c r="CF181" s="11"/>
      <c r="CG181" s="11"/>
      <c r="CH181" s="11"/>
      <c r="CI181" s="11"/>
      <c r="CJ181" s="11"/>
      <c r="CK181" s="11"/>
      <c r="CL181" s="11"/>
      <c r="CM181" s="11"/>
      <c r="CN181" s="11"/>
      <c r="CO181" s="11"/>
      <c r="CP181" s="10">
        <v>5.2999999999999999E-2</v>
      </c>
      <c r="CQ181" s="9">
        <v>-8.6</v>
      </c>
      <c r="CR181" s="11"/>
      <c r="CS181" s="11"/>
      <c r="CT181" s="11"/>
      <c r="CU181" s="8">
        <v>20.7</v>
      </c>
      <c r="CV181" s="11"/>
      <c r="CW181" s="11"/>
      <c r="CX181" s="11"/>
      <c r="CY181" s="11"/>
      <c r="CZ181" s="11"/>
      <c r="DA181" s="10">
        <v>0.85399999999999998</v>
      </c>
      <c r="DB181" s="11"/>
      <c r="DC181" s="11"/>
      <c r="DD181" s="11"/>
      <c r="DE181" s="8">
        <v>20</v>
      </c>
      <c r="DF181" s="9">
        <v>9.56</v>
      </c>
      <c r="DG181" s="9">
        <v>2.3199999999999998</v>
      </c>
      <c r="DH181" s="10">
        <v>7.6999999999999999E-2</v>
      </c>
      <c r="DI181" s="3" t="s">
        <v>212</v>
      </c>
      <c r="DJ181" s="11"/>
      <c r="DK181" s="8">
        <v>-20.5</v>
      </c>
      <c r="DL181" s="8">
        <v>-19.8</v>
      </c>
      <c r="DM181" s="14">
        <v>0</v>
      </c>
      <c r="DN181" s="11"/>
      <c r="DO181" s="9">
        <v>6.67</v>
      </c>
      <c r="DP181" s="4" t="s">
        <v>1181</v>
      </c>
      <c r="DQ181" s="11"/>
      <c r="DR181" s="3" t="s">
        <v>336</v>
      </c>
      <c r="DS181" s="11"/>
      <c r="DT181" s="9">
        <v>3.18</v>
      </c>
      <c r="DU181" s="9">
        <v>1.1599999999999999</v>
      </c>
      <c r="DV181" s="11"/>
      <c r="DW181" s="14">
        <v>0</v>
      </c>
      <c r="DX181" s="11"/>
      <c r="DY181" s="8">
        <v>14.6</v>
      </c>
      <c r="DZ181" s="11"/>
      <c r="EA181" s="11"/>
      <c r="EB181" s="8">
        <v>15.2</v>
      </c>
      <c r="EC181" s="9">
        <v>2.33</v>
      </c>
      <c r="ED181" s="8">
        <v>60.6</v>
      </c>
      <c r="EE181" s="11"/>
      <c r="EF181" s="11"/>
      <c r="EG181" s="11"/>
      <c r="EH181" s="10">
        <v>7.4999999999999997E-2</v>
      </c>
      <c r="EI181" s="8">
        <v>20</v>
      </c>
      <c r="EJ181" s="8">
        <v>19.100000000000001</v>
      </c>
      <c r="EK181" s="8">
        <v>16.2</v>
      </c>
      <c r="EL181" s="10">
        <v>0.14199999999999999</v>
      </c>
      <c r="EM181" s="10">
        <v>0.88500000000000001</v>
      </c>
      <c r="EN181" s="11"/>
      <c r="EO181" s="10">
        <v>7.6999999999999999E-2</v>
      </c>
      <c r="EP181" s="9">
        <v>5.98</v>
      </c>
      <c r="EQ181" s="9">
        <v>2.0099999999999998</v>
      </c>
      <c r="ER181" s="11">
        <v>1</v>
      </c>
      <c r="ES181" s="11"/>
      <c r="ET181" s="12"/>
      <c r="EU181" s="10">
        <v>-0.60199999999999998</v>
      </c>
      <c r="EV181" s="9">
        <v>-1.32</v>
      </c>
      <c r="EW181" s="9">
        <v>-4.12</v>
      </c>
      <c r="EX181" s="8">
        <v>-10.1</v>
      </c>
      <c r="EY181" s="9">
        <v>-7.32</v>
      </c>
      <c r="EZ181" s="9">
        <v>-3.61</v>
      </c>
      <c r="FA181" s="9">
        <v>-1.08</v>
      </c>
      <c r="FB181" s="9">
        <v>-5.93</v>
      </c>
      <c r="FC181" s="8">
        <v>-17.3</v>
      </c>
      <c r="FD181" s="8">
        <v>-11.6</v>
      </c>
      <c r="FE181" s="10">
        <v>-0.60199999999999998</v>
      </c>
      <c r="FF181" s="9">
        <v>-1.55</v>
      </c>
      <c r="FG181" s="9">
        <v>-4.8600000000000003</v>
      </c>
      <c r="FH181" s="9">
        <v>-9.89</v>
      </c>
      <c r="FI181" s="9">
        <v>-7.21</v>
      </c>
      <c r="FJ181" s="9">
        <v>-3.73</v>
      </c>
      <c r="FK181" s="9">
        <v>-1.71</v>
      </c>
      <c r="FL181" s="9">
        <v>-8.15</v>
      </c>
      <c r="FM181" s="8">
        <v>-17.100000000000001</v>
      </c>
      <c r="FN181" s="8">
        <v>-12.3</v>
      </c>
      <c r="FO181" s="3"/>
      <c r="FP181" s="3"/>
      <c r="FQ181" s="11"/>
      <c r="FR181" s="12"/>
    </row>
    <row r="182" spans="1:174" x14ac:dyDescent="0.15">
      <c r="A182" s="4" t="s">
        <v>1182</v>
      </c>
      <c r="B182" s="4" t="s">
        <v>1183</v>
      </c>
      <c r="C182" s="3" t="s">
        <v>206</v>
      </c>
      <c r="D182" s="3" t="s">
        <v>207</v>
      </c>
      <c r="E182" s="3" t="s">
        <v>208</v>
      </c>
      <c r="F182" s="8">
        <v>167.9</v>
      </c>
      <c r="G182" s="9">
        <v>25.21</v>
      </c>
      <c r="H182" s="10">
        <v>1.7999999999999999E-2</v>
      </c>
      <c r="I182" s="10">
        <v>1.0999999999999999E-2</v>
      </c>
      <c r="J182" s="10">
        <v>2E-3</v>
      </c>
      <c r="K182" s="10">
        <v>-0.86599999999999999</v>
      </c>
      <c r="L182" s="10">
        <v>-0.65400000000000003</v>
      </c>
      <c r="M182" s="10">
        <v>-0.25600000000000001</v>
      </c>
      <c r="N182" s="8">
        <v>40.9</v>
      </c>
      <c r="O182" s="10">
        <v>0.125</v>
      </c>
      <c r="P182" s="11"/>
      <c r="Q182" s="11"/>
      <c r="R182" s="11"/>
      <c r="S182" s="10">
        <v>-0.65</v>
      </c>
      <c r="T182" s="11"/>
      <c r="U182" s="11"/>
      <c r="V182" s="11"/>
      <c r="W182" s="8">
        <v>-27</v>
      </c>
      <c r="X182" s="11"/>
      <c r="Y182" s="11"/>
      <c r="Z182" s="11"/>
      <c r="AA182" s="8">
        <v>-27</v>
      </c>
      <c r="AB182" s="11"/>
      <c r="AC182" s="11"/>
      <c r="AD182" s="11"/>
      <c r="AE182" s="11"/>
      <c r="AF182" s="11"/>
      <c r="AG182" s="11"/>
      <c r="AH182" s="9">
        <v>14.75</v>
      </c>
      <c r="AI182" s="10">
        <v>0.22600000000000001</v>
      </c>
      <c r="AJ182" s="10">
        <v>0.08</v>
      </c>
      <c r="AK182" s="3" t="s">
        <v>209</v>
      </c>
      <c r="AL182" s="12" t="s">
        <v>1184</v>
      </c>
      <c r="AM182" s="3" t="s">
        <v>211</v>
      </c>
      <c r="AN182" s="13">
        <v>1995</v>
      </c>
      <c r="AO182" s="8">
        <v>130.4</v>
      </c>
      <c r="AP182" s="10">
        <v>0.18</v>
      </c>
      <c r="AQ182" s="8">
        <v>-29.7</v>
      </c>
      <c r="AR182" s="8">
        <v>-30</v>
      </c>
      <c r="AS182" s="8">
        <v>-25.7</v>
      </c>
      <c r="AT182" s="8">
        <v>37.5</v>
      </c>
      <c r="AU182" s="9">
        <v>1.6</v>
      </c>
      <c r="AV182" s="8">
        <v>45.6</v>
      </c>
      <c r="AW182" s="14">
        <v>0</v>
      </c>
      <c r="AX182" s="8">
        <v>30.4</v>
      </c>
      <c r="AY182" s="10">
        <v>0.24199999999999999</v>
      </c>
      <c r="AZ182" s="11"/>
      <c r="BA182" s="8">
        <v>11.6</v>
      </c>
      <c r="BB182" s="11"/>
      <c r="BC182" s="8">
        <v>16.2</v>
      </c>
      <c r="BD182" s="8">
        <v>14.5</v>
      </c>
      <c r="BE182" s="8">
        <v>20.3</v>
      </c>
      <c r="BF182" s="8">
        <v>18.5</v>
      </c>
      <c r="BG182" s="8">
        <v>13.8</v>
      </c>
      <c r="BH182" s="8">
        <v>20</v>
      </c>
      <c r="BI182" s="11"/>
      <c r="BJ182" s="8">
        <v>-30</v>
      </c>
      <c r="BK182" s="11"/>
      <c r="BL182" s="10">
        <v>6.0000000000000001E-3</v>
      </c>
      <c r="BM182" s="11"/>
      <c r="BN182" s="8">
        <v>-25.7</v>
      </c>
      <c r="BO182" s="11"/>
      <c r="BP182" s="11"/>
      <c r="BQ182" s="10">
        <v>-0.629</v>
      </c>
      <c r="BR182" s="10">
        <v>-0.629</v>
      </c>
      <c r="BS182" s="10">
        <v>-0.39300000000000002</v>
      </c>
      <c r="BT182" s="10">
        <v>-0.69499999999999995</v>
      </c>
      <c r="BU182" s="10">
        <v>-0.69499999999999995</v>
      </c>
      <c r="BV182" s="11"/>
      <c r="BW182" s="10">
        <v>4.0000000000000001E-3</v>
      </c>
      <c r="BX182" s="10">
        <v>0.57099999999999995</v>
      </c>
      <c r="BY182" s="11"/>
      <c r="BZ182" s="9">
        <v>2.65</v>
      </c>
      <c r="CA182" s="9">
        <v>1.05</v>
      </c>
      <c r="CB182" s="11"/>
      <c r="CC182" s="9">
        <v>1.1200000000000001</v>
      </c>
      <c r="CD182" s="11"/>
      <c r="CE182" s="10">
        <v>0.27800000000000002</v>
      </c>
      <c r="CF182" s="11"/>
      <c r="CG182" s="11"/>
      <c r="CH182" s="11"/>
      <c r="CI182" s="11"/>
      <c r="CJ182" s="8">
        <v>-10</v>
      </c>
      <c r="CK182" s="9">
        <v>4.78</v>
      </c>
      <c r="CL182" s="9">
        <v>1.34</v>
      </c>
      <c r="CM182" s="9">
        <v>1.34</v>
      </c>
      <c r="CN182" s="9">
        <v>1.25</v>
      </c>
      <c r="CO182" s="9">
        <v>1.25</v>
      </c>
      <c r="CP182" s="9">
        <v>1.21</v>
      </c>
      <c r="CQ182" s="10">
        <v>0.126</v>
      </c>
      <c r="CR182" s="11"/>
      <c r="CS182" s="11"/>
      <c r="CT182" s="11"/>
      <c r="CU182" s="11"/>
      <c r="CV182" s="11"/>
      <c r="CW182" s="11"/>
      <c r="CX182" s="11"/>
      <c r="CY182" s="11"/>
      <c r="CZ182" s="11"/>
      <c r="DA182" s="9">
        <v>-1.83</v>
      </c>
      <c r="DB182" s="10">
        <v>2.5999999999999999E-2</v>
      </c>
      <c r="DC182" s="10">
        <v>1.2E-2</v>
      </c>
      <c r="DD182" s="11"/>
      <c r="DE182" s="8">
        <v>50</v>
      </c>
      <c r="DF182" s="8">
        <v>30.4</v>
      </c>
      <c r="DG182" s="9">
        <v>4.1100000000000003</v>
      </c>
      <c r="DH182" s="9">
        <v>1.6</v>
      </c>
      <c r="DI182" s="3" t="s">
        <v>212</v>
      </c>
      <c r="DJ182" s="10">
        <v>0.18</v>
      </c>
      <c r="DK182" s="8">
        <v>-29.7</v>
      </c>
      <c r="DL182" s="8">
        <v>-25.7</v>
      </c>
      <c r="DM182" s="10">
        <v>0.38600000000000001</v>
      </c>
      <c r="DN182" s="11"/>
      <c r="DO182" s="9">
        <v>11.11</v>
      </c>
      <c r="DP182" s="4" t="s">
        <v>1185</v>
      </c>
      <c r="DQ182" s="8">
        <v>135</v>
      </c>
      <c r="DR182" s="3" t="s">
        <v>313</v>
      </c>
      <c r="DS182" s="11"/>
      <c r="DT182" s="9">
        <v>5.99</v>
      </c>
      <c r="DU182" s="9">
        <v>2.2799999999999998</v>
      </c>
      <c r="DV182" s="9">
        <v>-2.13</v>
      </c>
      <c r="DW182" s="14">
        <v>0</v>
      </c>
      <c r="DX182" s="11"/>
      <c r="DY182" s="8">
        <v>60</v>
      </c>
      <c r="DZ182" s="11"/>
      <c r="EA182" s="11"/>
      <c r="EB182" s="8">
        <v>49.7</v>
      </c>
      <c r="EC182" s="10">
        <v>0.38800000000000001</v>
      </c>
      <c r="ED182" s="8">
        <v>46.7</v>
      </c>
      <c r="EE182" s="11"/>
      <c r="EF182" s="11"/>
      <c r="EG182" s="11"/>
      <c r="EH182" s="9">
        <v>6.06</v>
      </c>
      <c r="EI182" s="8">
        <v>50</v>
      </c>
      <c r="EJ182" s="8">
        <v>39.299999999999997</v>
      </c>
      <c r="EK182" s="8">
        <v>61.9</v>
      </c>
      <c r="EL182" s="9">
        <v>2.96</v>
      </c>
      <c r="EM182" s="10">
        <v>0.48699999999999999</v>
      </c>
      <c r="EN182" s="10">
        <v>0.14799999999999999</v>
      </c>
      <c r="EO182" s="9">
        <v>1.6</v>
      </c>
      <c r="EP182" s="9">
        <v>2.09</v>
      </c>
      <c r="EQ182" s="9">
        <v>7.43</v>
      </c>
      <c r="ER182" s="11">
        <v>3</v>
      </c>
      <c r="ES182" s="11"/>
      <c r="ET182" s="12"/>
      <c r="EU182" s="8">
        <v>-20.9</v>
      </c>
      <c r="EV182" s="8">
        <v>-24.1</v>
      </c>
      <c r="EW182" s="8">
        <v>-22.5</v>
      </c>
      <c r="EX182" s="8">
        <v>-26.1</v>
      </c>
      <c r="EY182" s="8">
        <v>-17.899999999999999</v>
      </c>
      <c r="EZ182" s="9">
        <v>-9.8000000000000007</v>
      </c>
      <c r="FA182" s="8">
        <v>-11.6</v>
      </c>
      <c r="FB182" s="8">
        <v>-20</v>
      </c>
      <c r="FC182" s="8">
        <v>-29.4</v>
      </c>
      <c r="FD182" s="8">
        <v>-30.5</v>
      </c>
      <c r="FE182" s="8">
        <v>-21.5</v>
      </c>
      <c r="FF182" s="8">
        <v>-35.799999999999997</v>
      </c>
      <c r="FG182" s="8">
        <v>-35.799999999999997</v>
      </c>
      <c r="FH182" s="8">
        <v>-35.6</v>
      </c>
      <c r="FI182" s="8">
        <v>-31.4</v>
      </c>
      <c r="FJ182" s="8">
        <v>60.7</v>
      </c>
      <c r="FK182" s="8">
        <v>-12.9</v>
      </c>
      <c r="FL182" s="8">
        <v>-24</v>
      </c>
      <c r="FM182" s="8">
        <v>-12.7</v>
      </c>
      <c r="FN182" s="8">
        <v>-31.6</v>
      </c>
      <c r="FO182" s="3"/>
      <c r="FP182" s="3"/>
      <c r="FQ182" s="10">
        <v>0.18</v>
      </c>
      <c r="FR182" s="12" t="s">
        <v>1186</v>
      </c>
    </row>
    <row r="183" spans="1:174" x14ac:dyDescent="0.15">
      <c r="A183" s="4" t="s">
        <v>1187</v>
      </c>
      <c r="B183" s="4" t="s">
        <v>1188</v>
      </c>
      <c r="C183" s="3" t="s">
        <v>206</v>
      </c>
      <c r="D183" s="3" t="s">
        <v>207</v>
      </c>
      <c r="E183" s="3" t="s">
        <v>208</v>
      </c>
      <c r="F183" s="8">
        <v>167.3</v>
      </c>
      <c r="G183" s="9">
        <v>62.07</v>
      </c>
      <c r="H183" s="10">
        <v>8.5999999999999993E-2</v>
      </c>
      <c r="I183" s="10">
        <v>5.8999999999999997E-2</v>
      </c>
      <c r="J183" s="10">
        <v>0.13</v>
      </c>
      <c r="K183" s="9">
        <v>2.81</v>
      </c>
      <c r="L183" s="9">
        <v>1.91</v>
      </c>
      <c r="M183" s="9">
        <v>2.31</v>
      </c>
      <c r="N183" s="8">
        <v>67.7</v>
      </c>
      <c r="O183" s="9">
        <v>1.31</v>
      </c>
      <c r="P183" s="11"/>
      <c r="Q183" s="11"/>
      <c r="R183" s="11"/>
      <c r="S183" s="10">
        <v>-0.69299999999999995</v>
      </c>
      <c r="T183" s="11"/>
      <c r="U183" s="11"/>
      <c r="V183" s="11"/>
      <c r="W183" s="9">
        <v>-5.69</v>
      </c>
      <c r="X183" s="11"/>
      <c r="Y183" s="11"/>
      <c r="Z183" s="11"/>
      <c r="AA183" s="9">
        <v>8.8000000000000007</v>
      </c>
      <c r="AB183" s="11"/>
      <c r="AC183" s="11"/>
      <c r="AD183" s="11"/>
      <c r="AE183" s="9">
        <v>4.67</v>
      </c>
      <c r="AF183" s="11"/>
      <c r="AG183" s="11"/>
      <c r="AH183" s="11"/>
      <c r="AI183" s="10">
        <v>0.84199999999999997</v>
      </c>
      <c r="AJ183" s="10">
        <v>0.45</v>
      </c>
      <c r="AK183" s="3" t="s">
        <v>209</v>
      </c>
      <c r="AL183" s="12" t="s">
        <v>1189</v>
      </c>
      <c r="AM183" s="3" t="s">
        <v>211</v>
      </c>
      <c r="AN183" s="13">
        <v>1998</v>
      </c>
      <c r="AO183" s="8">
        <v>133.6</v>
      </c>
      <c r="AP183" s="9">
        <v>5.73</v>
      </c>
      <c r="AQ183" s="8">
        <v>-45</v>
      </c>
      <c r="AR183" s="8">
        <v>-45</v>
      </c>
      <c r="AS183" s="8">
        <v>-43</v>
      </c>
      <c r="AT183" s="8">
        <v>22.2</v>
      </c>
      <c r="AU183" s="10">
        <v>4.2000000000000003E-2</v>
      </c>
      <c r="AV183" s="8">
        <v>44.2</v>
      </c>
      <c r="AW183" s="9">
        <v>9.26</v>
      </c>
      <c r="AX183" s="8">
        <v>13.8</v>
      </c>
      <c r="AY183" s="10">
        <v>4.8000000000000001E-2</v>
      </c>
      <c r="AZ183" s="11"/>
      <c r="BA183" s="8">
        <v>23.1</v>
      </c>
      <c r="BB183" s="11"/>
      <c r="BC183" s="8">
        <v>27.7</v>
      </c>
      <c r="BD183" s="8">
        <v>28.6</v>
      </c>
      <c r="BE183" s="8">
        <v>28.6</v>
      </c>
      <c r="BF183" s="8">
        <v>29.1</v>
      </c>
      <c r="BG183" s="8">
        <v>28.9</v>
      </c>
      <c r="BH183" s="8">
        <v>29.6</v>
      </c>
      <c r="BI183" s="11"/>
      <c r="BJ183" s="8">
        <v>-45</v>
      </c>
      <c r="BK183" s="9">
        <v>-1.72</v>
      </c>
      <c r="BL183" s="11"/>
      <c r="BM183" s="11"/>
      <c r="BN183" s="8">
        <v>-43</v>
      </c>
      <c r="BO183" s="11"/>
      <c r="BP183" s="11"/>
      <c r="BQ183" s="10">
        <v>-0.71599999999999997</v>
      </c>
      <c r="BR183" s="10">
        <v>-0.71599999999999997</v>
      </c>
      <c r="BS183" s="10">
        <v>-0.44800000000000001</v>
      </c>
      <c r="BT183" s="10">
        <v>-0.76200000000000001</v>
      </c>
      <c r="BU183" s="10">
        <v>-0.76200000000000001</v>
      </c>
      <c r="BV183" s="11"/>
      <c r="BW183" s="11"/>
      <c r="BX183" s="11"/>
      <c r="BY183" s="11"/>
      <c r="BZ183" s="11"/>
      <c r="CA183" s="11"/>
      <c r="CB183" s="11"/>
      <c r="CC183" s="9">
        <v>3.18</v>
      </c>
      <c r="CD183" s="11"/>
      <c r="CE183" s="9">
        <v>3.54</v>
      </c>
      <c r="CF183" s="11"/>
      <c r="CG183" s="11"/>
      <c r="CH183" s="11"/>
      <c r="CI183" s="11"/>
      <c r="CJ183" s="8">
        <v>-27.9</v>
      </c>
      <c r="CK183" s="11"/>
      <c r="CL183" s="11"/>
      <c r="CM183" s="11"/>
      <c r="CN183" s="11"/>
      <c r="CO183" s="11"/>
      <c r="CP183" s="10">
        <v>0.247</v>
      </c>
      <c r="CQ183" s="9">
        <v>6.35</v>
      </c>
      <c r="CR183" s="11"/>
      <c r="CS183" s="11"/>
      <c r="CT183" s="11"/>
      <c r="CU183" s="8">
        <v>59.7</v>
      </c>
      <c r="CV183" s="9">
        <v>-9.36</v>
      </c>
      <c r="CW183" s="11"/>
      <c r="CX183" s="9">
        <v>3.37</v>
      </c>
      <c r="CY183" s="11"/>
      <c r="CZ183" s="11"/>
      <c r="DA183" s="9">
        <v>2.2200000000000002</v>
      </c>
      <c r="DB183" s="11"/>
      <c r="DC183" s="11"/>
      <c r="DD183" s="8">
        <v>11.9</v>
      </c>
      <c r="DE183" s="8">
        <v>39</v>
      </c>
      <c r="DF183" s="8">
        <v>13.8</v>
      </c>
      <c r="DG183" s="9">
        <v>2.4700000000000002</v>
      </c>
      <c r="DH183" s="10">
        <v>0.4</v>
      </c>
      <c r="DI183" s="3" t="s">
        <v>212</v>
      </c>
      <c r="DJ183" s="9">
        <v>5.73</v>
      </c>
      <c r="DK183" s="8">
        <v>-45</v>
      </c>
      <c r="DL183" s="8">
        <v>-43</v>
      </c>
      <c r="DM183" s="9">
        <v>4.17</v>
      </c>
      <c r="DN183" s="8">
        <v>-37.9</v>
      </c>
      <c r="DO183" s="9">
        <v>11.11</v>
      </c>
      <c r="DP183" s="4" t="s">
        <v>1190</v>
      </c>
      <c r="DQ183" s="8">
        <v>116.8</v>
      </c>
      <c r="DR183" s="3" t="s">
        <v>673</v>
      </c>
      <c r="DS183" s="11"/>
      <c r="DT183" s="9">
        <v>8.4600000000000009</v>
      </c>
      <c r="DU183" s="9">
        <v>1</v>
      </c>
      <c r="DV183" s="9">
        <v>5.73</v>
      </c>
      <c r="DW183" s="8">
        <v>18</v>
      </c>
      <c r="DX183" s="11"/>
      <c r="DY183" s="8">
        <v>15.1</v>
      </c>
      <c r="DZ183" s="11"/>
      <c r="EA183" s="11"/>
      <c r="EB183" s="9">
        <v>-6.18</v>
      </c>
      <c r="EC183" s="9">
        <v>1.32</v>
      </c>
      <c r="ED183" s="8">
        <v>85.5</v>
      </c>
      <c r="EE183" s="11"/>
      <c r="EF183" s="11"/>
      <c r="EG183" s="8">
        <v>270.10000000000002</v>
      </c>
      <c r="EH183" s="10">
        <v>0.44600000000000001</v>
      </c>
      <c r="EI183" s="8">
        <v>39</v>
      </c>
      <c r="EJ183" s="8">
        <v>44.2</v>
      </c>
      <c r="EK183" s="8">
        <v>40.5</v>
      </c>
      <c r="EL183" s="10">
        <v>0.95299999999999996</v>
      </c>
      <c r="EM183" s="9">
        <v>8.11</v>
      </c>
      <c r="EN183" s="8">
        <v>15.9</v>
      </c>
      <c r="EO183" s="10">
        <v>0.4</v>
      </c>
      <c r="EP183" s="8">
        <v>10.6</v>
      </c>
      <c r="EQ183" s="9">
        <v>3.93</v>
      </c>
      <c r="ER183" s="11">
        <v>3</v>
      </c>
      <c r="ES183" s="11"/>
      <c r="ET183" s="12"/>
      <c r="EU183" s="8">
        <v>-20.7</v>
      </c>
      <c r="EV183" s="8">
        <v>-27.9</v>
      </c>
      <c r="EW183" s="8">
        <v>-34.200000000000003</v>
      </c>
      <c r="EX183" s="8">
        <v>-40</v>
      </c>
      <c r="EY183" s="8">
        <v>-32.4</v>
      </c>
      <c r="EZ183" s="8">
        <v>-17.2</v>
      </c>
      <c r="FA183" s="8">
        <v>-21.4</v>
      </c>
      <c r="FB183" s="8">
        <v>-25.9</v>
      </c>
      <c r="FC183" s="8">
        <v>-34.6</v>
      </c>
      <c r="FD183" s="8">
        <v>-31.8</v>
      </c>
      <c r="FE183" s="8">
        <v>-20.5</v>
      </c>
      <c r="FF183" s="8">
        <v>-27.5</v>
      </c>
      <c r="FG183" s="8">
        <v>-31.2</v>
      </c>
      <c r="FH183" s="8">
        <v>-38.799999999999997</v>
      </c>
      <c r="FI183" s="8">
        <v>-37.200000000000003</v>
      </c>
      <c r="FJ183" s="8">
        <v>-40.200000000000003</v>
      </c>
      <c r="FK183" s="8">
        <v>-24.6</v>
      </c>
      <c r="FL183" s="8">
        <v>-20.100000000000001</v>
      </c>
      <c r="FM183" s="8">
        <v>-44</v>
      </c>
      <c r="FN183" s="8">
        <v>-34.6</v>
      </c>
      <c r="FO183" s="3"/>
      <c r="FP183" s="3"/>
      <c r="FQ183" s="9">
        <v>5.73</v>
      </c>
      <c r="FR183" s="12" t="s">
        <v>1191</v>
      </c>
    </row>
    <row r="184" spans="1:174" x14ac:dyDescent="0.15">
      <c r="A184" s="4" t="s">
        <v>1192</v>
      </c>
      <c r="B184" s="4" t="s">
        <v>1193</v>
      </c>
      <c r="C184" s="3" t="s">
        <v>206</v>
      </c>
      <c r="D184" s="3" t="s">
        <v>207</v>
      </c>
      <c r="E184" s="3" t="s">
        <v>208</v>
      </c>
      <c r="F184" s="8">
        <v>167</v>
      </c>
      <c r="G184" s="9">
        <v>33.18</v>
      </c>
      <c r="H184" s="10">
        <v>1.9E-2</v>
      </c>
      <c r="I184" s="10">
        <v>0.02</v>
      </c>
      <c r="J184" s="11"/>
      <c r="K184" s="10">
        <v>-0.52100000000000002</v>
      </c>
      <c r="L184" s="10">
        <v>-0.64200000000000002</v>
      </c>
      <c r="M184" s="11"/>
      <c r="N184" s="8">
        <v>18.100000000000001</v>
      </c>
      <c r="O184" s="10">
        <v>3.3000000000000002E-2</v>
      </c>
      <c r="P184" s="11"/>
      <c r="Q184" s="11"/>
      <c r="R184" s="11"/>
      <c r="S184" s="9">
        <v>-1.94</v>
      </c>
      <c r="T184" s="11"/>
      <c r="U184" s="11"/>
      <c r="V184" s="11"/>
      <c r="W184" s="11"/>
      <c r="X184" s="11"/>
      <c r="Y184" s="11"/>
      <c r="Z184" s="11"/>
      <c r="AA184" s="11"/>
      <c r="AB184" s="11"/>
      <c r="AC184" s="11"/>
      <c r="AD184" s="11"/>
      <c r="AE184" s="11"/>
      <c r="AF184" s="11"/>
      <c r="AG184" s="11"/>
      <c r="AH184" s="11"/>
      <c r="AI184" s="9">
        <v>2.35</v>
      </c>
      <c r="AJ184" s="9">
        <v>1.96</v>
      </c>
      <c r="AK184" s="3" t="s">
        <v>209</v>
      </c>
      <c r="AL184" s="12" t="s">
        <v>1194</v>
      </c>
      <c r="AM184" s="3" t="s">
        <v>211</v>
      </c>
      <c r="AN184" s="13">
        <v>2008</v>
      </c>
      <c r="AO184" s="8">
        <v>122.9</v>
      </c>
      <c r="AP184" s="9">
        <v>2.2400000000000002</v>
      </c>
      <c r="AQ184" s="8">
        <v>-32.5</v>
      </c>
      <c r="AR184" s="8">
        <v>-32.9</v>
      </c>
      <c r="AS184" s="8">
        <v>-34.200000000000003</v>
      </c>
      <c r="AT184" s="8">
        <v>54.1</v>
      </c>
      <c r="AU184" s="10">
        <v>0.48599999999999999</v>
      </c>
      <c r="AV184" s="8">
        <v>55</v>
      </c>
      <c r="AW184" s="8">
        <v>10</v>
      </c>
      <c r="AX184" s="8">
        <v>36.799999999999997</v>
      </c>
      <c r="AY184" s="10">
        <v>0.13700000000000001</v>
      </c>
      <c r="AZ184" s="11"/>
      <c r="BA184" s="9">
        <v>8.4700000000000006</v>
      </c>
      <c r="BB184" s="11"/>
      <c r="BC184" s="8">
        <v>26.7</v>
      </c>
      <c r="BD184" s="8">
        <v>24.7</v>
      </c>
      <c r="BE184" s="8">
        <v>19.2</v>
      </c>
      <c r="BF184" s="8">
        <v>15.1</v>
      </c>
      <c r="BG184" s="8">
        <v>13.8</v>
      </c>
      <c r="BH184" s="8">
        <v>14.5</v>
      </c>
      <c r="BI184" s="11"/>
      <c r="BJ184" s="8">
        <v>-32.9</v>
      </c>
      <c r="BK184" s="10">
        <v>-0.376</v>
      </c>
      <c r="BL184" s="11"/>
      <c r="BM184" s="11"/>
      <c r="BN184" s="8">
        <v>-34.200000000000003</v>
      </c>
      <c r="BO184" s="11"/>
      <c r="BP184" s="10">
        <v>0.51900000000000002</v>
      </c>
      <c r="BQ184" s="9">
        <v>-2.37</v>
      </c>
      <c r="BR184" s="9">
        <v>-2.37</v>
      </c>
      <c r="BS184" s="9">
        <v>-1.44</v>
      </c>
      <c r="BT184" s="9">
        <v>-2.37</v>
      </c>
      <c r="BU184" s="9">
        <v>-2.37</v>
      </c>
      <c r="BV184" s="11"/>
      <c r="BW184" s="11"/>
      <c r="BX184" s="11"/>
      <c r="BY184" s="11"/>
      <c r="BZ184" s="9">
        <v>2.23</v>
      </c>
      <c r="CA184" s="9">
        <v>1.75</v>
      </c>
      <c r="CB184" s="11"/>
      <c r="CC184" s="9">
        <v>2.46</v>
      </c>
      <c r="CD184" s="11"/>
      <c r="CE184" s="11"/>
      <c r="CF184" s="9">
        <v>9.75</v>
      </c>
      <c r="CG184" s="11"/>
      <c r="CH184" s="11"/>
      <c r="CI184" s="11"/>
      <c r="CJ184" s="8">
        <v>68.099999999999994</v>
      </c>
      <c r="CK184" s="11"/>
      <c r="CL184" s="11"/>
      <c r="CM184" s="11"/>
      <c r="CN184" s="11"/>
      <c r="CO184" s="10">
        <v>3.5000000000000003E-2</v>
      </c>
      <c r="CP184" s="10">
        <v>0.42199999999999999</v>
      </c>
      <c r="CQ184" s="10">
        <v>-0.98599999999999999</v>
      </c>
      <c r="CR184" s="11"/>
      <c r="CS184" s="11"/>
      <c r="CT184" s="11"/>
      <c r="CU184" s="8">
        <v>70.3</v>
      </c>
      <c r="CV184" s="9">
        <v>-4.63</v>
      </c>
      <c r="CW184" s="9">
        <v>9.8800000000000008</v>
      </c>
      <c r="CX184" s="11"/>
      <c r="CY184" s="11"/>
      <c r="CZ184" s="11"/>
      <c r="DA184" s="9">
        <v>1.02</v>
      </c>
      <c r="DB184" s="11"/>
      <c r="DC184" s="11"/>
      <c r="DD184" s="9">
        <v>8.73</v>
      </c>
      <c r="DE184" s="8">
        <v>21</v>
      </c>
      <c r="DF184" s="8">
        <v>36.799999999999997</v>
      </c>
      <c r="DG184" s="9">
        <v>9.2200000000000006</v>
      </c>
      <c r="DH184" s="10">
        <v>0.41599999999999998</v>
      </c>
      <c r="DI184" s="3" t="s">
        <v>212</v>
      </c>
      <c r="DJ184" s="9">
        <v>2.2400000000000002</v>
      </c>
      <c r="DK184" s="8">
        <v>-32.5</v>
      </c>
      <c r="DL184" s="8">
        <v>-34.200000000000003</v>
      </c>
      <c r="DM184" s="10">
        <v>0.6</v>
      </c>
      <c r="DN184" s="11"/>
      <c r="DO184" s="9">
        <v>11.11</v>
      </c>
      <c r="DP184" s="4" t="s">
        <v>1195</v>
      </c>
      <c r="DQ184" s="11"/>
      <c r="DR184" s="3" t="s">
        <v>313</v>
      </c>
      <c r="DS184" s="11"/>
      <c r="DT184" s="9">
        <v>17.48</v>
      </c>
      <c r="DU184" s="9">
        <v>8.9700000000000006</v>
      </c>
      <c r="DV184" s="8">
        <v>-24.5</v>
      </c>
      <c r="DW184" s="9">
        <v>4.5199999999999996</v>
      </c>
      <c r="DX184" s="11"/>
      <c r="DY184" s="9">
        <v>7.94</v>
      </c>
      <c r="DZ184" s="11"/>
      <c r="EA184" s="8">
        <v>56.7</v>
      </c>
      <c r="EB184" s="8">
        <v>-54.3</v>
      </c>
      <c r="EC184" s="9">
        <v>1.17</v>
      </c>
      <c r="ED184" s="8">
        <v>36.1</v>
      </c>
      <c r="EE184" s="11"/>
      <c r="EF184" s="11"/>
      <c r="EG184" s="8">
        <v>100</v>
      </c>
      <c r="EH184" s="10">
        <v>0.873</v>
      </c>
      <c r="EI184" s="8">
        <v>21</v>
      </c>
      <c r="EJ184" s="8">
        <v>54.4</v>
      </c>
      <c r="EK184" s="9">
        <v>8.0299999999999994</v>
      </c>
      <c r="EL184" s="9">
        <v>1.75</v>
      </c>
      <c r="EM184" s="10">
        <v>0.67</v>
      </c>
      <c r="EN184" s="9">
        <v>1.3</v>
      </c>
      <c r="EO184" s="10">
        <v>0.41599999999999998</v>
      </c>
      <c r="EP184" s="9">
        <v>1.44</v>
      </c>
      <c r="EQ184" s="9">
        <v>4.93</v>
      </c>
      <c r="ER184" s="11">
        <v>3</v>
      </c>
      <c r="ES184" s="9">
        <v>2.2400000000000002</v>
      </c>
      <c r="ET184" s="12" t="s">
        <v>1196</v>
      </c>
      <c r="EU184" s="11"/>
      <c r="EV184" s="11"/>
      <c r="EW184" s="11"/>
      <c r="EX184" s="11"/>
      <c r="EY184" s="11"/>
      <c r="EZ184" s="11"/>
      <c r="FA184" s="11"/>
      <c r="FB184" s="8">
        <v>-12.7</v>
      </c>
      <c r="FC184" s="8">
        <v>-19.5</v>
      </c>
      <c r="FD184" s="8">
        <v>-16.2</v>
      </c>
      <c r="FE184" s="11"/>
      <c r="FF184" s="11"/>
      <c r="FG184" s="11"/>
      <c r="FH184" s="11"/>
      <c r="FI184" s="11"/>
      <c r="FJ184" s="11"/>
      <c r="FK184" s="11"/>
      <c r="FL184" s="8">
        <v>-12.8</v>
      </c>
      <c r="FM184" s="8">
        <v>-19.7</v>
      </c>
      <c r="FN184" s="8">
        <v>-18</v>
      </c>
      <c r="FO184" s="3"/>
      <c r="FP184" s="3"/>
      <c r="FQ184" s="9">
        <v>2.2400000000000002</v>
      </c>
      <c r="FR184" s="12" t="s">
        <v>1197</v>
      </c>
    </row>
    <row r="185" spans="1:174" x14ac:dyDescent="0.15">
      <c r="A185" s="4" t="s">
        <v>1198</v>
      </c>
      <c r="B185" s="4" t="s">
        <v>1199</v>
      </c>
      <c r="C185" s="3" t="s">
        <v>206</v>
      </c>
      <c r="D185" s="3" t="s">
        <v>207</v>
      </c>
      <c r="E185" s="3" t="s">
        <v>208</v>
      </c>
      <c r="F185" s="8">
        <v>166.5</v>
      </c>
      <c r="G185" s="9">
        <v>10.119999999999999</v>
      </c>
      <c r="H185" s="14">
        <v>0</v>
      </c>
      <c r="I185" s="10">
        <v>1E-3</v>
      </c>
      <c r="J185" s="10">
        <v>2.1999999999999999E-2</v>
      </c>
      <c r="K185" s="10">
        <v>4.5999999999999999E-2</v>
      </c>
      <c r="L185" s="10">
        <v>-0.25</v>
      </c>
      <c r="M185" s="9">
        <v>1.37</v>
      </c>
      <c r="N185" s="8">
        <v>46.5</v>
      </c>
      <c r="O185" s="10">
        <v>0.41099999999999998</v>
      </c>
      <c r="P185" s="11"/>
      <c r="Q185" s="11"/>
      <c r="R185" s="11"/>
      <c r="S185" s="10">
        <v>-0.54</v>
      </c>
      <c r="T185" s="11"/>
      <c r="U185" s="11"/>
      <c r="V185" s="11"/>
      <c r="W185" s="11"/>
      <c r="X185" s="11"/>
      <c r="Y185" s="11"/>
      <c r="Z185" s="11"/>
      <c r="AA185" s="11"/>
      <c r="AB185" s="11"/>
      <c r="AC185" s="11"/>
      <c r="AD185" s="11"/>
      <c r="AE185" s="11"/>
      <c r="AF185" s="11"/>
      <c r="AG185" s="11"/>
      <c r="AH185" s="10">
        <v>0.36799999999999999</v>
      </c>
      <c r="AI185" s="9">
        <v>39</v>
      </c>
      <c r="AJ185" s="9">
        <v>13.43</v>
      </c>
      <c r="AK185" s="3" t="s">
        <v>209</v>
      </c>
      <c r="AL185" s="12" t="s">
        <v>1200</v>
      </c>
      <c r="AM185" s="3" t="s">
        <v>211</v>
      </c>
      <c r="AN185" s="13">
        <v>2006</v>
      </c>
      <c r="AO185" s="8">
        <v>110.7</v>
      </c>
      <c r="AP185" s="14">
        <v>0</v>
      </c>
      <c r="AQ185" s="8">
        <v>-19.7</v>
      </c>
      <c r="AR185" s="8">
        <v>-19.8</v>
      </c>
      <c r="AS185" s="8">
        <v>-20.399999999999999</v>
      </c>
      <c r="AT185" s="8">
        <v>49.8</v>
      </c>
      <c r="AU185" s="10">
        <v>5.1999999999999998E-2</v>
      </c>
      <c r="AV185" s="8">
        <v>89.3</v>
      </c>
      <c r="AW185" s="8">
        <v>14</v>
      </c>
      <c r="AX185" s="8">
        <v>70.5</v>
      </c>
      <c r="AY185" s="11"/>
      <c r="AZ185" s="11"/>
      <c r="BA185" s="8">
        <v>10.4</v>
      </c>
      <c r="BB185" s="11"/>
      <c r="BC185" s="8">
        <v>10.199999999999999</v>
      </c>
      <c r="BD185" s="8">
        <v>15</v>
      </c>
      <c r="BE185" s="8">
        <v>18.8</v>
      </c>
      <c r="BF185" s="8">
        <v>24.2</v>
      </c>
      <c r="BG185" s="8">
        <v>25.7</v>
      </c>
      <c r="BH185" s="8">
        <v>23.7</v>
      </c>
      <c r="BI185" s="11"/>
      <c r="BJ185" s="8">
        <v>-19.8</v>
      </c>
      <c r="BK185" s="9">
        <v>-1.34</v>
      </c>
      <c r="BL185" s="10">
        <v>0.66200000000000003</v>
      </c>
      <c r="BM185" s="11"/>
      <c r="BN185" s="8">
        <v>-20.399999999999999</v>
      </c>
      <c r="BO185" s="11"/>
      <c r="BP185" s="11"/>
      <c r="BQ185" s="10">
        <v>-0.56100000000000005</v>
      </c>
      <c r="BR185" s="10">
        <v>-0.56100000000000005</v>
      </c>
      <c r="BS185" s="10">
        <v>-0.35199999999999998</v>
      </c>
      <c r="BT185" s="10">
        <v>-0.56100000000000005</v>
      </c>
      <c r="BU185" s="10">
        <v>-0.56100000000000005</v>
      </c>
      <c r="BV185" s="11"/>
      <c r="BW185" s="11"/>
      <c r="BX185" s="11"/>
      <c r="BY185" s="11"/>
      <c r="BZ185" s="10">
        <v>9.4E-2</v>
      </c>
      <c r="CA185" s="10">
        <v>4.2000000000000003E-2</v>
      </c>
      <c r="CB185" s="11"/>
      <c r="CC185" s="10">
        <v>0.36599999999999999</v>
      </c>
      <c r="CD185" s="11"/>
      <c r="CE185" s="9">
        <v>1.17</v>
      </c>
      <c r="CF185" s="8">
        <v>14</v>
      </c>
      <c r="CG185" s="11"/>
      <c r="CH185" s="11"/>
      <c r="CI185" s="11"/>
      <c r="CJ185" s="11"/>
      <c r="CK185" s="8">
        <v>30.9</v>
      </c>
      <c r="CL185" s="9">
        <v>2.5</v>
      </c>
      <c r="CM185" s="9">
        <v>2.4900000000000002</v>
      </c>
      <c r="CN185" s="9">
        <v>2.56</v>
      </c>
      <c r="CO185" s="9">
        <v>2.63</v>
      </c>
      <c r="CP185" s="10">
        <v>0.46100000000000002</v>
      </c>
      <c r="CQ185" s="9">
        <v>1.1200000000000001</v>
      </c>
      <c r="CR185" s="11"/>
      <c r="CS185" s="11"/>
      <c r="CT185" s="11"/>
      <c r="CU185" s="9">
        <v>4.12</v>
      </c>
      <c r="CV185" s="8">
        <v>-13.7</v>
      </c>
      <c r="CW185" s="8">
        <v>14</v>
      </c>
      <c r="CX185" s="8">
        <v>-23.3</v>
      </c>
      <c r="CY185" s="11"/>
      <c r="CZ185" s="11"/>
      <c r="DA185" s="10">
        <v>-0.84899999999999998</v>
      </c>
      <c r="DB185" s="11"/>
      <c r="DC185" s="11"/>
      <c r="DD185" s="9">
        <v>3.77</v>
      </c>
      <c r="DE185" s="8">
        <v>16</v>
      </c>
      <c r="DF185" s="8">
        <v>70.5</v>
      </c>
      <c r="DG185" s="9">
        <v>3.58</v>
      </c>
      <c r="DH185" s="10">
        <v>0.35399999999999998</v>
      </c>
      <c r="DI185" s="3" t="s">
        <v>212</v>
      </c>
      <c r="DJ185" s="11"/>
      <c r="DK185" s="8">
        <v>-19.7</v>
      </c>
      <c r="DL185" s="8">
        <v>-20.399999999999999</v>
      </c>
      <c r="DM185" s="14">
        <v>0</v>
      </c>
      <c r="DN185" s="11"/>
      <c r="DO185" s="9">
        <v>37.5</v>
      </c>
      <c r="DP185" s="4" t="s">
        <v>1201</v>
      </c>
      <c r="DQ185" s="11"/>
      <c r="DR185" s="3" t="s">
        <v>336</v>
      </c>
      <c r="DS185" s="11"/>
      <c r="DT185" s="9">
        <v>5.35</v>
      </c>
      <c r="DU185" s="9">
        <v>1.45</v>
      </c>
      <c r="DV185" s="11"/>
      <c r="DW185" s="8">
        <v>13.2</v>
      </c>
      <c r="DX185" s="11"/>
      <c r="DY185" s="8">
        <v>99.5</v>
      </c>
      <c r="DZ185" s="11"/>
      <c r="EA185" s="11"/>
      <c r="EB185" s="8">
        <v>81.3</v>
      </c>
      <c r="EC185" s="9">
        <v>2.09</v>
      </c>
      <c r="ED185" s="8">
        <v>52.6</v>
      </c>
      <c r="EE185" s="11"/>
      <c r="EF185" s="11"/>
      <c r="EG185" s="8">
        <v>100</v>
      </c>
      <c r="EH185" s="9">
        <v>1.23</v>
      </c>
      <c r="EI185" s="8">
        <v>16</v>
      </c>
      <c r="EJ185" s="8">
        <v>70.5</v>
      </c>
      <c r="EK185" s="8">
        <v>100</v>
      </c>
      <c r="EL185" s="10">
        <v>0.46800000000000003</v>
      </c>
      <c r="EM185" s="9">
        <v>4.04</v>
      </c>
      <c r="EN185" s="10">
        <v>0.5</v>
      </c>
      <c r="EO185" s="10">
        <v>0.35399999999999998</v>
      </c>
      <c r="EP185" s="9">
        <v>2.16</v>
      </c>
      <c r="EQ185" s="9">
        <v>4.6900000000000004</v>
      </c>
      <c r="ER185" s="11">
        <v>1</v>
      </c>
      <c r="ES185" s="11"/>
      <c r="ET185" s="12"/>
      <c r="EU185" s="11"/>
      <c r="EV185" s="11"/>
      <c r="EW185" s="11"/>
      <c r="EX185" s="11"/>
      <c r="EY185" s="9">
        <v>-3.24</v>
      </c>
      <c r="EZ185" s="9">
        <v>-2.61</v>
      </c>
      <c r="FA185" s="9">
        <v>-9.24</v>
      </c>
      <c r="FB185" s="8">
        <v>-14.3</v>
      </c>
      <c r="FC185" s="8">
        <v>-26.1</v>
      </c>
      <c r="FD185" s="8">
        <v>-34.700000000000003</v>
      </c>
      <c r="FE185" s="11"/>
      <c r="FF185" s="11"/>
      <c r="FG185" s="11"/>
      <c r="FH185" s="11"/>
      <c r="FI185" s="9">
        <v>-3.8</v>
      </c>
      <c r="FJ185" s="9">
        <v>-3.67</v>
      </c>
      <c r="FK185" s="9">
        <v>-9.98</v>
      </c>
      <c r="FL185" s="8">
        <v>-36.4</v>
      </c>
      <c r="FM185" s="8">
        <v>-27.6</v>
      </c>
      <c r="FN185" s="8">
        <v>-37.200000000000003</v>
      </c>
      <c r="FO185" s="3"/>
      <c r="FP185" s="3"/>
      <c r="FQ185" s="11"/>
      <c r="FR185" s="12"/>
    </row>
    <row r="186" spans="1:174" x14ac:dyDescent="0.15">
      <c r="A186" s="4" t="s">
        <v>1202</v>
      </c>
      <c r="B186" s="4" t="s">
        <v>1203</v>
      </c>
      <c r="C186" s="3" t="s">
        <v>206</v>
      </c>
      <c r="D186" s="3" t="s">
        <v>207</v>
      </c>
      <c r="E186" s="3" t="s">
        <v>208</v>
      </c>
      <c r="F186" s="8">
        <v>165.1</v>
      </c>
      <c r="G186" s="10">
        <v>0.38300000000000001</v>
      </c>
      <c r="H186" s="10">
        <v>4.0000000000000001E-3</v>
      </c>
      <c r="I186" s="10">
        <v>1.9E-2</v>
      </c>
      <c r="J186" s="10">
        <v>3.0000000000000001E-3</v>
      </c>
      <c r="K186" s="10">
        <v>-0.42499999999999999</v>
      </c>
      <c r="L186" s="9">
        <v>-1.67</v>
      </c>
      <c r="M186" s="10">
        <v>-0.51100000000000001</v>
      </c>
      <c r="N186" s="8">
        <v>28.8</v>
      </c>
      <c r="O186" s="10">
        <v>3.0000000000000001E-3</v>
      </c>
      <c r="P186" s="11"/>
      <c r="Q186" s="11"/>
      <c r="R186" s="11"/>
      <c r="S186" s="10">
        <v>0.23499999999999999</v>
      </c>
      <c r="T186" s="11"/>
      <c r="U186" s="11"/>
      <c r="V186" s="11"/>
      <c r="W186" s="11"/>
      <c r="X186" s="11"/>
      <c r="Y186" s="11"/>
      <c r="Z186" s="11"/>
      <c r="AA186" s="11"/>
      <c r="AB186" s="11"/>
      <c r="AC186" s="11"/>
      <c r="AD186" s="11"/>
      <c r="AE186" s="11"/>
      <c r="AF186" s="11"/>
      <c r="AG186" s="11"/>
      <c r="AH186" s="11"/>
      <c r="AI186" s="9">
        <v>78.790000000000006</v>
      </c>
      <c r="AJ186" s="9">
        <v>78.489999999999995</v>
      </c>
      <c r="AK186" s="3" t="s">
        <v>209</v>
      </c>
      <c r="AL186" s="12" t="s">
        <v>1204</v>
      </c>
      <c r="AM186" s="3" t="s">
        <v>211</v>
      </c>
      <c r="AN186" s="13">
        <v>1999</v>
      </c>
      <c r="AO186" s="8">
        <v>174.4</v>
      </c>
      <c r="AP186" s="14">
        <v>0</v>
      </c>
      <c r="AQ186" s="8">
        <v>-16.899999999999999</v>
      </c>
      <c r="AR186" s="8">
        <v>-16.899999999999999</v>
      </c>
      <c r="AS186" s="8">
        <v>-17.2</v>
      </c>
      <c r="AT186" s="10">
        <v>0.66200000000000003</v>
      </c>
      <c r="AU186" s="11"/>
      <c r="AV186" s="10">
        <v>0.77</v>
      </c>
      <c r="AW186" s="9">
        <v>9.9499999999999993</v>
      </c>
      <c r="AX186" s="8">
        <v>-10.3</v>
      </c>
      <c r="AY186" s="11"/>
      <c r="AZ186" s="11"/>
      <c r="BA186" s="8">
        <v>13.8</v>
      </c>
      <c r="BB186" s="11"/>
      <c r="BC186" s="9">
        <v>3.18</v>
      </c>
      <c r="BD186" s="9">
        <v>2.91</v>
      </c>
      <c r="BE186" s="9">
        <v>3.23</v>
      </c>
      <c r="BF186" s="9">
        <v>3.8</v>
      </c>
      <c r="BG186" s="9">
        <v>3.94</v>
      </c>
      <c r="BH186" s="9">
        <v>4.09</v>
      </c>
      <c r="BI186" s="10">
        <v>1E-3</v>
      </c>
      <c r="BJ186" s="8">
        <v>-16.899999999999999</v>
      </c>
      <c r="BK186" s="10">
        <v>-0.28199999999999997</v>
      </c>
      <c r="BL186" s="14">
        <v>0</v>
      </c>
      <c r="BM186" s="11"/>
      <c r="BN186" s="8">
        <v>-17.2</v>
      </c>
      <c r="BO186" s="11"/>
      <c r="BP186" s="11"/>
      <c r="BQ186" s="10">
        <v>-0.65700000000000003</v>
      </c>
      <c r="BR186" s="10">
        <v>-0.65700000000000003</v>
      </c>
      <c r="BS186" s="10">
        <v>-0.41</v>
      </c>
      <c r="BT186" s="10">
        <v>-0.65700000000000003</v>
      </c>
      <c r="BU186" s="10">
        <v>-0.65700000000000003</v>
      </c>
      <c r="BV186" s="11"/>
      <c r="BW186" s="11"/>
      <c r="BX186" s="11"/>
      <c r="BY186" s="11"/>
      <c r="BZ186" s="11"/>
      <c r="CA186" s="11"/>
      <c r="CB186" s="11"/>
      <c r="CC186" s="10">
        <v>0.8</v>
      </c>
      <c r="CD186" s="11"/>
      <c r="CE186" s="11"/>
      <c r="CF186" s="9">
        <v>9.9499999999999993</v>
      </c>
      <c r="CG186" s="11"/>
      <c r="CH186" s="11"/>
      <c r="CI186" s="11"/>
      <c r="CJ186" s="11"/>
      <c r="CK186" s="11"/>
      <c r="CL186" s="11"/>
      <c r="CM186" s="11"/>
      <c r="CN186" s="11"/>
      <c r="CO186" s="11"/>
      <c r="CP186" s="11"/>
      <c r="CQ186" s="10">
        <v>-0.255</v>
      </c>
      <c r="CR186" s="11"/>
      <c r="CS186" s="11"/>
      <c r="CT186" s="11"/>
      <c r="CU186" s="9">
        <v>2.78</v>
      </c>
      <c r="CV186" s="11"/>
      <c r="CW186" s="10">
        <v>0.73</v>
      </c>
      <c r="CX186" s="11"/>
      <c r="CY186" s="11"/>
      <c r="CZ186" s="11"/>
      <c r="DA186" s="10">
        <v>0.27100000000000002</v>
      </c>
      <c r="DB186" s="11"/>
      <c r="DC186" s="11"/>
      <c r="DD186" s="9">
        <v>3</v>
      </c>
      <c r="DE186" s="11"/>
      <c r="DF186" s="8">
        <v>-10.3</v>
      </c>
      <c r="DG186" s="9">
        <v>5.74</v>
      </c>
      <c r="DH186" s="11"/>
      <c r="DI186" s="3" t="s">
        <v>212</v>
      </c>
      <c r="DJ186" s="11"/>
      <c r="DK186" s="8">
        <v>-11.6</v>
      </c>
      <c r="DL186" s="8">
        <v>-11.9</v>
      </c>
      <c r="DM186" s="8">
        <v>25</v>
      </c>
      <c r="DN186" s="11"/>
      <c r="DO186" s="9">
        <v>70</v>
      </c>
      <c r="DP186" s="4" t="s">
        <v>1205</v>
      </c>
      <c r="DQ186" s="11"/>
      <c r="DR186" s="3" t="s">
        <v>1206</v>
      </c>
      <c r="DS186" s="11"/>
      <c r="DT186" s="9">
        <v>9</v>
      </c>
      <c r="DU186" s="9">
        <v>3.7</v>
      </c>
      <c r="DV186" s="11"/>
      <c r="DW186" s="9">
        <v>9.2200000000000006</v>
      </c>
      <c r="DX186" s="11"/>
      <c r="DY186" s="9">
        <v>1.08</v>
      </c>
      <c r="DZ186" s="11"/>
      <c r="EA186" s="11"/>
      <c r="EB186" s="9">
        <v>-8.6199999999999992</v>
      </c>
      <c r="EC186" s="10">
        <v>7.0000000000000001E-3</v>
      </c>
      <c r="ED186" s="8">
        <v>21.2</v>
      </c>
      <c r="EE186" s="11"/>
      <c r="EF186" s="8">
        <v>100</v>
      </c>
      <c r="EG186" s="11"/>
      <c r="EH186" s="11"/>
      <c r="EI186" s="11"/>
      <c r="EJ186" s="10">
        <v>0.76500000000000001</v>
      </c>
      <c r="EK186" s="9">
        <v>1.17</v>
      </c>
      <c r="EL186" s="10">
        <v>0.27400000000000002</v>
      </c>
      <c r="EM186" s="10">
        <v>0.26100000000000001</v>
      </c>
      <c r="EN186" s="11"/>
      <c r="EO186" s="11"/>
      <c r="EP186" s="9">
        <v>4.32</v>
      </c>
      <c r="EQ186" s="9">
        <v>3.26</v>
      </c>
      <c r="ER186" s="11">
        <v>1</v>
      </c>
      <c r="ES186" s="11"/>
      <c r="ET186" s="12"/>
      <c r="EU186" s="9">
        <v>-4.34</v>
      </c>
      <c r="EV186" s="9">
        <v>-6.06</v>
      </c>
      <c r="EW186" s="9">
        <v>-8.0299999999999994</v>
      </c>
      <c r="EX186" s="8">
        <v>-10.3</v>
      </c>
      <c r="EY186" s="9">
        <v>-8.82</v>
      </c>
      <c r="EZ186" s="9">
        <v>-3.92</v>
      </c>
      <c r="FA186" s="9">
        <v>-3.1</v>
      </c>
      <c r="FB186" s="9">
        <v>-2.99</v>
      </c>
      <c r="FC186" s="9">
        <v>-4.12</v>
      </c>
      <c r="FD186" s="9">
        <v>-6.2</v>
      </c>
      <c r="FE186" s="9">
        <v>-4.28</v>
      </c>
      <c r="FF186" s="9">
        <v>-5.84</v>
      </c>
      <c r="FG186" s="9">
        <v>-7.29</v>
      </c>
      <c r="FH186" s="9">
        <v>-9.6999999999999993</v>
      </c>
      <c r="FI186" s="9">
        <v>-8.5299999999999994</v>
      </c>
      <c r="FJ186" s="9">
        <v>-5.21</v>
      </c>
      <c r="FK186" s="9">
        <v>-3.28</v>
      </c>
      <c r="FL186" s="9">
        <v>-4.08</v>
      </c>
      <c r="FM186" s="9">
        <v>-5.0999999999999996</v>
      </c>
      <c r="FN186" s="9">
        <v>-6.5</v>
      </c>
      <c r="FO186" s="3"/>
      <c r="FP186" s="3"/>
      <c r="FQ186" s="11"/>
      <c r="FR186" s="12"/>
    </row>
    <row r="187" spans="1:174" x14ac:dyDescent="0.15">
      <c r="A187" s="4" t="s">
        <v>1207</v>
      </c>
      <c r="B187" s="4" t="s">
        <v>1208</v>
      </c>
      <c r="C187" s="3" t="s">
        <v>206</v>
      </c>
      <c r="D187" s="3" t="s">
        <v>207</v>
      </c>
      <c r="E187" s="3" t="s">
        <v>208</v>
      </c>
      <c r="F187" s="8">
        <v>157.80000000000001</v>
      </c>
      <c r="G187" s="9">
        <v>35.369999999999997</v>
      </c>
      <c r="H187" s="10">
        <v>4.4999999999999998E-2</v>
      </c>
      <c r="I187" s="10">
        <v>6.7000000000000004E-2</v>
      </c>
      <c r="J187" s="11"/>
      <c r="K187" s="9">
        <v>1.23</v>
      </c>
      <c r="L187" s="9">
        <v>1.68</v>
      </c>
      <c r="M187" s="11"/>
      <c r="N187" s="8">
        <v>19</v>
      </c>
      <c r="O187" s="10">
        <v>6.9000000000000006E-2</v>
      </c>
      <c r="P187" s="11"/>
      <c r="Q187" s="11"/>
      <c r="R187" s="11"/>
      <c r="S187" s="10">
        <v>-0.61499999999999999</v>
      </c>
      <c r="T187" s="11"/>
      <c r="U187" s="11"/>
      <c r="V187" s="11"/>
      <c r="W187" s="11"/>
      <c r="X187" s="11"/>
      <c r="Y187" s="11"/>
      <c r="Z187" s="11"/>
      <c r="AA187" s="11"/>
      <c r="AB187" s="11"/>
      <c r="AC187" s="11"/>
      <c r="AD187" s="11"/>
      <c r="AE187" s="8">
        <v>57.9</v>
      </c>
      <c r="AF187" s="11"/>
      <c r="AG187" s="11"/>
      <c r="AH187" s="9">
        <v>6.28</v>
      </c>
      <c r="AI187" s="9">
        <v>3.42</v>
      </c>
      <c r="AJ187" s="9">
        <v>1.67</v>
      </c>
      <c r="AK187" s="3" t="s">
        <v>209</v>
      </c>
      <c r="AL187" s="12" t="s">
        <v>1209</v>
      </c>
      <c r="AM187" s="3" t="s">
        <v>211</v>
      </c>
      <c r="AN187" s="13">
        <v>2003</v>
      </c>
      <c r="AO187" s="8">
        <v>102.6</v>
      </c>
      <c r="AP187" s="8">
        <v>15</v>
      </c>
      <c r="AQ187" s="8">
        <v>-11</v>
      </c>
      <c r="AR187" s="8">
        <v>-11.1</v>
      </c>
      <c r="AS187" s="8">
        <v>-11.1</v>
      </c>
      <c r="AT187" s="8">
        <v>55.2</v>
      </c>
      <c r="AU187" s="10">
        <v>0.45200000000000001</v>
      </c>
      <c r="AV187" s="8">
        <v>57.3</v>
      </c>
      <c r="AW187" s="14">
        <v>0</v>
      </c>
      <c r="AX187" s="8">
        <v>50.8</v>
      </c>
      <c r="AY187" s="10">
        <v>0.21299999999999999</v>
      </c>
      <c r="AZ187" s="11"/>
      <c r="BA187" s="9">
        <v>6.6</v>
      </c>
      <c r="BB187" s="11"/>
      <c r="BC187" s="8">
        <v>19.600000000000001</v>
      </c>
      <c r="BD187" s="8">
        <v>17.399999999999999</v>
      </c>
      <c r="BE187" s="8">
        <v>15.3</v>
      </c>
      <c r="BF187" s="8">
        <v>12.8</v>
      </c>
      <c r="BG187" s="8">
        <v>11.7</v>
      </c>
      <c r="BH187" s="8">
        <v>11.3</v>
      </c>
      <c r="BI187" s="11"/>
      <c r="BJ187" s="8">
        <v>-11.1</v>
      </c>
      <c r="BK187" s="11"/>
      <c r="BL187" s="10">
        <v>1.7999999999999999E-2</v>
      </c>
      <c r="BM187" s="11"/>
      <c r="BN187" s="8">
        <v>-11.1</v>
      </c>
      <c r="BO187" s="11"/>
      <c r="BP187" s="11"/>
      <c r="BQ187" s="10">
        <v>-0.60299999999999998</v>
      </c>
      <c r="BR187" s="10">
        <v>-0.60299999999999998</v>
      </c>
      <c r="BS187" s="10">
        <v>-0.377</v>
      </c>
      <c r="BT187" s="10">
        <v>-0.60299999999999998</v>
      </c>
      <c r="BU187" s="10">
        <v>-0.60299999999999998</v>
      </c>
      <c r="BV187" s="11"/>
      <c r="BW187" s="11"/>
      <c r="BX187" s="11"/>
      <c r="BY187" s="10">
        <v>5.8000000000000003E-2</v>
      </c>
      <c r="BZ187" s="9">
        <v>1.36</v>
      </c>
      <c r="CA187" s="10">
        <v>0.90500000000000003</v>
      </c>
      <c r="CB187" s="11"/>
      <c r="CC187" s="10">
        <v>0.874</v>
      </c>
      <c r="CD187" s="11"/>
      <c r="CE187" s="10">
        <v>9.7000000000000003E-2</v>
      </c>
      <c r="CF187" s="11"/>
      <c r="CG187" s="11"/>
      <c r="CH187" s="11"/>
      <c r="CI187" s="11"/>
      <c r="CJ187" s="8">
        <v>276.39999999999998</v>
      </c>
      <c r="CK187" s="9">
        <v>2.67</v>
      </c>
      <c r="CL187" s="10">
        <v>0.65700000000000003</v>
      </c>
      <c r="CM187" s="10">
        <v>0.64100000000000001</v>
      </c>
      <c r="CN187" s="10">
        <v>0.625</v>
      </c>
      <c r="CO187" s="10">
        <v>0.61</v>
      </c>
      <c r="CP187" s="10">
        <v>0.51900000000000002</v>
      </c>
      <c r="CQ187" s="9">
        <v>-5.85</v>
      </c>
      <c r="CR187" s="11"/>
      <c r="CS187" s="11"/>
      <c r="CT187" s="11"/>
      <c r="CU187" s="8">
        <v>57.4</v>
      </c>
      <c r="CV187" s="11"/>
      <c r="CW187" s="11"/>
      <c r="CX187" s="11"/>
      <c r="CY187" s="11"/>
      <c r="CZ187" s="11"/>
      <c r="DA187" s="10">
        <v>-0.27100000000000002</v>
      </c>
      <c r="DB187" s="11"/>
      <c r="DC187" s="11"/>
      <c r="DD187" s="11"/>
      <c r="DE187" s="8">
        <v>34</v>
      </c>
      <c r="DF187" s="8">
        <v>50.8</v>
      </c>
      <c r="DG187" s="9">
        <v>8.31</v>
      </c>
      <c r="DH187" s="10">
        <v>0.38600000000000001</v>
      </c>
      <c r="DI187" s="3" t="s">
        <v>212</v>
      </c>
      <c r="DJ187" s="8">
        <v>15</v>
      </c>
      <c r="DK187" s="8">
        <v>-11</v>
      </c>
      <c r="DL187" s="8">
        <v>-11.1</v>
      </c>
      <c r="DM187" s="8">
        <v>21.6</v>
      </c>
      <c r="DN187" s="11"/>
      <c r="DO187" s="9">
        <v>25</v>
      </c>
      <c r="DP187" s="4" t="s">
        <v>1210</v>
      </c>
      <c r="DQ187" s="8">
        <v>32.799999999999997</v>
      </c>
      <c r="DR187" s="3" t="s">
        <v>258</v>
      </c>
      <c r="DS187" s="11"/>
      <c r="DT187" s="9">
        <v>17.46</v>
      </c>
      <c r="DU187" s="9">
        <v>6.02</v>
      </c>
      <c r="DV187" s="8">
        <v>15</v>
      </c>
      <c r="DW187" s="14">
        <v>0</v>
      </c>
      <c r="DX187" s="11"/>
      <c r="DY187" s="9">
        <v>2.31</v>
      </c>
      <c r="DZ187" s="11"/>
      <c r="EA187" s="10">
        <v>3.1E-2</v>
      </c>
      <c r="EB187" s="9">
        <v>2.88</v>
      </c>
      <c r="EC187" s="10">
        <v>0.129</v>
      </c>
      <c r="ED187" s="8">
        <v>45.2</v>
      </c>
      <c r="EE187" s="11"/>
      <c r="EF187" s="11"/>
      <c r="EG187" s="11"/>
      <c r="EH187" s="10">
        <v>0.79300000000000004</v>
      </c>
      <c r="EI187" s="8">
        <v>34</v>
      </c>
      <c r="EJ187" s="8">
        <v>56.1</v>
      </c>
      <c r="EK187" s="9">
        <v>4.88</v>
      </c>
      <c r="EL187" s="9">
        <v>1.1499999999999999</v>
      </c>
      <c r="EM187" s="9">
        <v>1.03</v>
      </c>
      <c r="EN187" s="10">
        <v>0.104</v>
      </c>
      <c r="EO187" s="10">
        <v>0.38600000000000001</v>
      </c>
      <c r="EP187" s="9">
        <v>1.81</v>
      </c>
      <c r="EQ187" s="9">
        <v>5.26</v>
      </c>
      <c r="ER187" s="11">
        <v>3</v>
      </c>
      <c r="ES187" s="8">
        <v>15</v>
      </c>
      <c r="ET187" s="12" t="s">
        <v>1211</v>
      </c>
      <c r="EU187" s="11"/>
      <c r="EV187" s="11"/>
      <c r="EW187" s="11"/>
      <c r="EX187" s="11"/>
      <c r="EY187" s="11"/>
      <c r="EZ187" s="11"/>
      <c r="FA187" s="11"/>
      <c r="FB187" s="9">
        <v>-6.09</v>
      </c>
      <c r="FC187" s="9">
        <v>3.64</v>
      </c>
      <c r="FD187" s="8">
        <v>-10.6</v>
      </c>
      <c r="FE187" s="11"/>
      <c r="FF187" s="11"/>
      <c r="FG187" s="11"/>
      <c r="FH187" s="11"/>
      <c r="FI187" s="11"/>
      <c r="FJ187" s="11"/>
      <c r="FK187" s="11"/>
      <c r="FL187" s="9">
        <v>-6.11</v>
      </c>
      <c r="FM187" s="9">
        <v>3.66</v>
      </c>
      <c r="FN187" s="8">
        <v>-10.6</v>
      </c>
      <c r="FO187" s="3"/>
      <c r="FP187" s="3"/>
      <c r="FQ187" s="8">
        <v>15</v>
      </c>
      <c r="FR187" s="12" t="s">
        <v>1212</v>
      </c>
    </row>
    <row r="188" spans="1:174" x14ac:dyDescent="0.15">
      <c r="A188" s="4" t="s">
        <v>1213</v>
      </c>
      <c r="B188" s="4" t="s">
        <v>1214</v>
      </c>
      <c r="C188" s="3" t="s">
        <v>206</v>
      </c>
      <c r="D188" s="3" t="s">
        <v>207</v>
      </c>
      <c r="E188" s="3" t="s">
        <v>208</v>
      </c>
      <c r="F188" s="8">
        <v>148.30000000000001</v>
      </c>
      <c r="G188" s="9">
        <v>11.83</v>
      </c>
      <c r="H188" s="10">
        <v>4.1000000000000002E-2</v>
      </c>
      <c r="I188" s="10">
        <v>1.9E-2</v>
      </c>
      <c r="J188" s="11"/>
      <c r="K188" s="9">
        <v>-1.64</v>
      </c>
      <c r="L188" s="9">
        <v>-1.93</v>
      </c>
      <c r="M188" s="11"/>
      <c r="N188" s="8">
        <v>16.2</v>
      </c>
      <c r="O188" s="10">
        <v>1.0999999999999999E-2</v>
      </c>
      <c r="P188" s="11"/>
      <c r="Q188" s="11"/>
      <c r="R188" s="11"/>
      <c r="S188" s="11"/>
      <c r="T188" s="11"/>
      <c r="U188" s="11"/>
      <c r="V188" s="11"/>
      <c r="W188" s="11"/>
      <c r="X188" s="11"/>
      <c r="Y188" s="11"/>
      <c r="Z188" s="11"/>
      <c r="AA188" s="11"/>
      <c r="AB188" s="11"/>
      <c r="AC188" s="11"/>
      <c r="AD188" s="11"/>
      <c r="AE188" s="8">
        <v>58.3</v>
      </c>
      <c r="AF188" s="11"/>
      <c r="AG188" s="11"/>
      <c r="AH188" s="9">
        <v>22.69</v>
      </c>
      <c r="AI188" s="9">
        <v>38.58</v>
      </c>
      <c r="AJ188" s="9">
        <v>1.6</v>
      </c>
      <c r="AK188" s="3" t="s">
        <v>209</v>
      </c>
      <c r="AL188" s="12" t="s">
        <v>1215</v>
      </c>
      <c r="AM188" s="3" t="s">
        <v>211</v>
      </c>
      <c r="AN188" s="13">
        <v>2005</v>
      </c>
      <c r="AO188" s="8">
        <v>149.4</v>
      </c>
      <c r="AP188" s="9">
        <v>4.79</v>
      </c>
      <c r="AQ188" s="9">
        <v>-5.98</v>
      </c>
      <c r="AR188" s="9">
        <v>-6.02</v>
      </c>
      <c r="AS188" s="9">
        <v>-6.22</v>
      </c>
      <c r="AT188" s="9">
        <v>8.0399999999999991</v>
      </c>
      <c r="AU188" s="10">
        <v>0.22900000000000001</v>
      </c>
      <c r="AV188" s="8">
        <v>13.6</v>
      </c>
      <c r="AW188" s="9">
        <v>9.16</v>
      </c>
      <c r="AX188" s="9">
        <v>-6.25</v>
      </c>
      <c r="AY188" s="10">
        <v>0.186</v>
      </c>
      <c r="AZ188" s="11"/>
      <c r="BA188" s="9">
        <v>3.02</v>
      </c>
      <c r="BB188" s="11"/>
      <c r="BC188" s="9">
        <v>7.79</v>
      </c>
      <c r="BD188" s="9">
        <v>6.89</v>
      </c>
      <c r="BE188" s="9">
        <v>5.93</v>
      </c>
      <c r="BF188" s="9">
        <v>5.38</v>
      </c>
      <c r="BG188" s="9">
        <v>5.2</v>
      </c>
      <c r="BH188" s="9">
        <v>4.45</v>
      </c>
      <c r="BI188" s="11"/>
      <c r="BJ188" s="9">
        <v>-6.02</v>
      </c>
      <c r="BK188" s="10">
        <v>-0.20100000000000001</v>
      </c>
      <c r="BL188" s="10">
        <v>2E-3</v>
      </c>
      <c r="BM188" s="11"/>
      <c r="BN188" s="9">
        <v>-6.22</v>
      </c>
      <c r="BO188" s="11"/>
      <c r="BP188" s="11"/>
      <c r="BQ188" s="10">
        <v>-0.53100000000000003</v>
      </c>
      <c r="BR188" s="10">
        <v>-0.53100000000000003</v>
      </c>
      <c r="BS188" s="10">
        <v>-0.33200000000000002</v>
      </c>
      <c r="BT188" s="10">
        <v>-0.53100000000000003</v>
      </c>
      <c r="BU188" s="10">
        <v>-0.53100000000000003</v>
      </c>
      <c r="BV188" s="11"/>
      <c r="BW188" s="10">
        <v>0.36</v>
      </c>
      <c r="BX188" s="11"/>
      <c r="BY188" s="9">
        <v>2.98</v>
      </c>
      <c r="BZ188" s="10">
        <v>0.34100000000000003</v>
      </c>
      <c r="CA188" s="10">
        <v>0.112</v>
      </c>
      <c r="CB188" s="11"/>
      <c r="CC188" s="9">
        <v>1.58</v>
      </c>
      <c r="CD188" s="11"/>
      <c r="CE188" s="11"/>
      <c r="CF188" s="9">
        <v>9.16</v>
      </c>
      <c r="CG188" s="11"/>
      <c r="CH188" s="11"/>
      <c r="CI188" s="11"/>
      <c r="CJ188" s="8">
        <v>851.2</v>
      </c>
      <c r="CK188" s="11"/>
      <c r="CL188" s="11"/>
      <c r="CM188" s="11"/>
      <c r="CN188" s="10">
        <v>9.7000000000000003E-2</v>
      </c>
      <c r="CO188" s="10">
        <v>0.36499999999999999</v>
      </c>
      <c r="CP188" s="10">
        <v>0.57199999999999995</v>
      </c>
      <c r="CQ188" s="9">
        <v>-2.2999999999999998</v>
      </c>
      <c r="CR188" s="11"/>
      <c r="CS188" s="11"/>
      <c r="CT188" s="11"/>
      <c r="CU188" s="10">
        <v>5.0000000000000001E-3</v>
      </c>
      <c r="CV188" s="11"/>
      <c r="CW188" s="9">
        <v>5.2</v>
      </c>
      <c r="CX188" s="10">
        <v>0.32700000000000001</v>
      </c>
      <c r="CY188" s="11"/>
      <c r="CZ188" s="11"/>
      <c r="DA188" s="10">
        <v>0.08</v>
      </c>
      <c r="DB188" s="11"/>
      <c r="DC188" s="10">
        <v>-0.36</v>
      </c>
      <c r="DD188" s="9">
        <v>2.69</v>
      </c>
      <c r="DE188" s="8">
        <v>30</v>
      </c>
      <c r="DF188" s="9">
        <v>-6.25</v>
      </c>
      <c r="DG188" s="9">
        <v>9.14</v>
      </c>
      <c r="DH188" s="10">
        <v>0.32700000000000001</v>
      </c>
      <c r="DI188" s="3" t="s">
        <v>212</v>
      </c>
      <c r="DJ188" s="9">
        <v>4.79</v>
      </c>
      <c r="DK188" s="9">
        <v>-5.98</v>
      </c>
      <c r="DL188" s="9">
        <v>-6.22</v>
      </c>
      <c r="DM188" s="9">
        <v>4.4000000000000004</v>
      </c>
      <c r="DN188" s="11"/>
      <c r="DO188" s="9">
        <v>14.29</v>
      </c>
      <c r="DP188" s="4" t="s">
        <v>1216</v>
      </c>
      <c r="DQ188" s="8">
        <v>-32.200000000000003</v>
      </c>
      <c r="DR188" s="3" t="s">
        <v>230</v>
      </c>
      <c r="DS188" s="11"/>
      <c r="DT188" s="9">
        <v>10.68</v>
      </c>
      <c r="DU188" s="9">
        <v>3.05</v>
      </c>
      <c r="DV188" s="9">
        <v>-3</v>
      </c>
      <c r="DW188" s="9">
        <v>3.96</v>
      </c>
      <c r="DX188" s="11"/>
      <c r="DY188" s="9">
        <v>1.73</v>
      </c>
      <c r="DZ188" s="11"/>
      <c r="EA188" s="11"/>
      <c r="EB188" s="10">
        <v>-0.53500000000000003</v>
      </c>
      <c r="EC188" s="10">
        <v>0.214</v>
      </c>
      <c r="ED188" s="8">
        <v>38.700000000000003</v>
      </c>
      <c r="EE188" s="11"/>
      <c r="EF188" s="11"/>
      <c r="EG188" s="8">
        <v>99.6</v>
      </c>
      <c r="EH188" s="10">
        <v>0.307</v>
      </c>
      <c r="EI188" s="8">
        <v>30</v>
      </c>
      <c r="EJ188" s="8">
        <v>11.6</v>
      </c>
      <c r="EK188" s="9">
        <v>3.68</v>
      </c>
      <c r="EL188" s="9">
        <v>1.51</v>
      </c>
      <c r="EM188" s="10">
        <v>0.54600000000000004</v>
      </c>
      <c r="EN188" s="11"/>
      <c r="EO188" s="10">
        <v>0.32700000000000001</v>
      </c>
      <c r="EP188" s="9">
        <v>5.01</v>
      </c>
      <c r="EQ188" s="10">
        <v>0.75</v>
      </c>
      <c r="ER188" s="11">
        <v>1</v>
      </c>
      <c r="ES188" s="9">
        <v>4.79</v>
      </c>
      <c r="ET188" s="12" t="s">
        <v>1217</v>
      </c>
      <c r="EU188" s="11"/>
      <c r="EV188" s="11"/>
      <c r="EW188" s="11"/>
      <c r="EX188" s="11"/>
      <c r="EY188" s="11"/>
      <c r="EZ188" s="11"/>
      <c r="FA188" s="11"/>
      <c r="FB188" s="9">
        <v>-1.1499999999999999</v>
      </c>
      <c r="FC188" s="9">
        <v>-2.1</v>
      </c>
      <c r="FD188" s="9">
        <v>-6.9</v>
      </c>
      <c r="FE188" s="11"/>
      <c r="FF188" s="11"/>
      <c r="FG188" s="11"/>
      <c r="FH188" s="11"/>
      <c r="FI188" s="11"/>
      <c r="FJ188" s="11"/>
      <c r="FK188" s="11"/>
      <c r="FL188" s="9">
        <v>-1.1499999999999999</v>
      </c>
      <c r="FM188" s="9">
        <v>-2.0699999999999998</v>
      </c>
      <c r="FN188" s="9">
        <v>-8.89</v>
      </c>
      <c r="FO188" s="3"/>
      <c r="FP188" s="3"/>
      <c r="FQ188" s="9">
        <v>4.79</v>
      </c>
      <c r="FR188" s="12" t="s">
        <v>1218</v>
      </c>
    </row>
    <row r="189" spans="1:174" x14ac:dyDescent="0.15">
      <c r="A189" s="4" t="s">
        <v>1219</v>
      </c>
      <c r="B189" s="4" t="s">
        <v>1220</v>
      </c>
      <c r="C189" s="3" t="s">
        <v>206</v>
      </c>
      <c r="D189" s="3" t="s">
        <v>207</v>
      </c>
      <c r="E189" s="3" t="s">
        <v>208</v>
      </c>
      <c r="F189" s="8">
        <v>135.30000000000001</v>
      </c>
      <c r="G189" s="9">
        <v>38.93</v>
      </c>
      <c r="H189" s="10">
        <v>4.4999999999999998E-2</v>
      </c>
      <c r="I189" s="10">
        <v>4.5999999999999999E-2</v>
      </c>
      <c r="J189" s="11"/>
      <c r="K189" s="9">
        <v>1.24</v>
      </c>
      <c r="L189" s="9">
        <v>1.34</v>
      </c>
      <c r="M189" s="11"/>
      <c r="N189" s="8">
        <v>19.7</v>
      </c>
      <c r="O189" s="10">
        <v>0.14499999999999999</v>
      </c>
      <c r="P189" s="11"/>
      <c r="Q189" s="8">
        <v>15</v>
      </c>
      <c r="R189" s="11"/>
      <c r="S189" s="9">
        <v>-1.91</v>
      </c>
      <c r="T189" s="11"/>
      <c r="U189" s="11"/>
      <c r="V189" s="11"/>
      <c r="W189" s="11"/>
      <c r="X189" s="11"/>
      <c r="Y189" s="11"/>
      <c r="Z189" s="11"/>
      <c r="AA189" s="11"/>
      <c r="AB189" s="11"/>
      <c r="AC189" s="11"/>
      <c r="AD189" s="11"/>
      <c r="AE189" s="11"/>
      <c r="AF189" s="11"/>
      <c r="AG189" s="11"/>
      <c r="AH189" s="14">
        <v>0</v>
      </c>
      <c r="AI189" s="9">
        <v>15.9</v>
      </c>
      <c r="AJ189" s="9">
        <v>15.37</v>
      </c>
      <c r="AK189" s="3" t="s">
        <v>209</v>
      </c>
      <c r="AL189" s="12" t="s">
        <v>1221</v>
      </c>
      <c r="AM189" s="3" t="s">
        <v>211</v>
      </c>
      <c r="AN189" s="13">
        <v>2012</v>
      </c>
      <c r="AO189" s="8">
        <v>34.299999999999997</v>
      </c>
      <c r="AP189" s="14">
        <v>0</v>
      </c>
      <c r="AQ189" s="8">
        <v>-27.2</v>
      </c>
      <c r="AR189" s="8">
        <v>-27.2</v>
      </c>
      <c r="AS189" s="8">
        <v>-27.1</v>
      </c>
      <c r="AT189" s="8">
        <v>13</v>
      </c>
      <c r="AU189" s="10">
        <v>0.39400000000000002</v>
      </c>
      <c r="AV189" s="8">
        <v>101.9</v>
      </c>
      <c r="AW189" s="14">
        <v>0</v>
      </c>
      <c r="AX189" s="8">
        <v>99</v>
      </c>
      <c r="AY189" s="10">
        <v>0.44</v>
      </c>
      <c r="AZ189" s="11"/>
      <c r="BA189" s="9">
        <v>8.5399999999999991</v>
      </c>
      <c r="BB189" s="11"/>
      <c r="BC189" s="8">
        <v>18.7</v>
      </c>
      <c r="BD189" s="8">
        <v>15.6</v>
      </c>
      <c r="BE189" s="8">
        <v>12.8</v>
      </c>
      <c r="BF189" s="9">
        <v>7.5</v>
      </c>
      <c r="BG189" s="9">
        <v>3.14</v>
      </c>
      <c r="BH189" s="10">
        <v>0.3</v>
      </c>
      <c r="BI189" s="11"/>
      <c r="BJ189" s="8">
        <v>-27.2</v>
      </c>
      <c r="BK189" s="11"/>
      <c r="BL189" s="10">
        <v>9.4E-2</v>
      </c>
      <c r="BM189" s="11"/>
      <c r="BN189" s="8">
        <v>-27.1</v>
      </c>
      <c r="BO189" s="11"/>
      <c r="BP189" s="11"/>
      <c r="BQ189" s="9">
        <v>-1.45</v>
      </c>
      <c r="BR189" s="9">
        <v>-1.45</v>
      </c>
      <c r="BS189" s="10">
        <v>-0.90300000000000002</v>
      </c>
      <c r="BT189" s="9">
        <v>-1.45</v>
      </c>
      <c r="BU189" s="9">
        <v>-1.45</v>
      </c>
      <c r="BV189" s="11"/>
      <c r="BW189" s="11"/>
      <c r="BX189" s="11"/>
      <c r="BY189" s="11"/>
      <c r="BZ189" s="10">
        <v>0.45200000000000001</v>
      </c>
      <c r="CA189" s="10">
        <v>5.8000000000000003E-2</v>
      </c>
      <c r="CB189" s="11"/>
      <c r="CC189" s="10">
        <v>0.42</v>
      </c>
      <c r="CD189" s="11"/>
      <c r="CE189" s="10">
        <v>1.2999999999999999E-2</v>
      </c>
      <c r="CF189" s="11"/>
      <c r="CG189" s="11"/>
      <c r="CH189" s="11"/>
      <c r="CI189" s="11"/>
      <c r="CJ189" s="11"/>
      <c r="CK189" s="11"/>
      <c r="CL189" s="11"/>
      <c r="CM189" s="10">
        <v>3.0000000000000001E-3</v>
      </c>
      <c r="CN189" s="10">
        <v>0.216</v>
      </c>
      <c r="CO189" s="10">
        <v>0.26600000000000001</v>
      </c>
      <c r="CP189" s="10">
        <v>0.25900000000000001</v>
      </c>
      <c r="CQ189" s="10">
        <v>-0.313</v>
      </c>
      <c r="CR189" s="11"/>
      <c r="CS189" s="11"/>
      <c r="CT189" s="11"/>
      <c r="CU189" s="8">
        <v>58.2</v>
      </c>
      <c r="CV189" s="11"/>
      <c r="CW189" s="11"/>
      <c r="CX189" s="8">
        <v>-88.2</v>
      </c>
      <c r="CY189" s="11"/>
      <c r="CZ189" s="11"/>
      <c r="DA189" s="10">
        <v>-0.26900000000000002</v>
      </c>
      <c r="DB189" s="11"/>
      <c r="DC189" s="11"/>
      <c r="DD189" s="11"/>
      <c r="DE189" s="8">
        <v>43</v>
      </c>
      <c r="DF189" s="8">
        <v>99</v>
      </c>
      <c r="DG189" s="9">
        <v>6.86</v>
      </c>
      <c r="DH189" s="10">
        <v>0.16200000000000001</v>
      </c>
      <c r="DI189" s="3" t="s">
        <v>212</v>
      </c>
      <c r="DJ189" s="11"/>
      <c r="DK189" s="8">
        <v>-27.2</v>
      </c>
      <c r="DL189" s="8">
        <v>-27.1</v>
      </c>
      <c r="DM189" s="14">
        <v>0</v>
      </c>
      <c r="DN189" s="11"/>
      <c r="DO189" s="9">
        <v>20</v>
      </c>
      <c r="DP189" s="4" t="s">
        <v>1222</v>
      </c>
      <c r="DQ189" s="11"/>
      <c r="DR189" s="3" t="s">
        <v>258</v>
      </c>
      <c r="DS189" s="11"/>
      <c r="DT189" s="9">
        <v>21.31</v>
      </c>
      <c r="DU189" s="9">
        <v>5.98</v>
      </c>
      <c r="DV189" s="11"/>
      <c r="DW189" s="14">
        <v>0</v>
      </c>
      <c r="DX189" s="11"/>
      <c r="DY189" s="8">
        <v>65.3</v>
      </c>
      <c r="DZ189" s="11"/>
      <c r="EA189" s="11"/>
      <c r="EB189" s="8">
        <v>63.3</v>
      </c>
      <c r="EC189" s="10">
        <v>0.40100000000000002</v>
      </c>
      <c r="ED189" s="8">
        <v>56.4</v>
      </c>
      <c r="EE189" s="11"/>
      <c r="EF189" s="11"/>
      <c r="EG189" s="11"/>
      <c r="EH189" s="11"/>
      <c r="EI189" s="8">
        <v>43</v>
      </c>
      <c r="EJ189" s="8">
        <v>101.5</v>
      </c>
      <c r="EK189" s="8">
        <v>65.5</v>
      </c>
      <c r="EL189" s="10">
        <v>0.68899999999999995</v>
      </c>
      <c r="EM189" s="9">
        <v>1.1399999999999999</v>
      </c>
      <c r="EN189" s="10">
        <v>0.38100000000000001</v>
      </c>
      <c r="EO189" s="10">
        <v>0.16200000000000001</v>
      </c>
      <c r="EP189" s="9">
        <v>2.33</v>
      </c>
      <c r="EQ189" s="9">
        <v>7.6</v>
      </c>
      <c r="ER189" s="11">
        <v>3</v>
      </c>
      <c r="ES189" s="11"/>
      <c r="ET189" s="12"/>
      <c r="EU189" s="11"/>
      <c r="EV189" s="11"/>
      <c r="EW189" s="11"/>
      <c r="EX189" s="11"/>
      <c r="EY189" s="11"/>
      <c r="EZ189" s="11"/>
      <c r="FA189" s="11"/>
      <c r="FB189" s="11"/>
      <c r="FC189" s="10">
        <v>-0.48</v>
      </c>
      <c r="FD189" s="9">
        <v>-4.22</v>
      </c>
      <c r="FE189" s="11"/>
      <c r="FF189" s="11"/>
      <c r="FG189" s="11"/>
      <c r="FH189" s="11"/>
      <c r="FI189" s="11"/>
      <c r="FJ189" s="11"/>
      <c r="FK189" s="11"/>
      <c r="FL189" s="11"/>
      <c r="FM189" s="10">
        <v>-0.48</v>
      </c>
      <c r="FN189" s="9">
        <v>-4.21</v>
      </c>
      <c r="FO189" s="3"/>
      <c r="FP189" s="3"/>
      <c r="FQ189" s="11"/>
      <c r="FR189" s="12"/>
    </row>
    <row r="190" spans="1:174" x14ac:dyDescent="0.15">
      <c r="A190" s="4" t="s">
        <v>1223</v>
      </c>
      <c r="B190" s="4" t="s">
        <v>1224</v>
      </c>
      <c r="C190" s="3" t="s">
        <v>206</v>
      </c>
      <c r="D190" s="3" t="s">
        <v>207</v>
      </c>
      <c r="E190" s="3" t="s">
        <v>208</v>
      </c>
      <c r="F190" s="8">
        <v>131.9</v>
      </c>
      <c r="G190" s="9">
        <v>31.27</v>
      </c>
      <c r="H190" s="14">
        <v>0</v>
      </c>
      <c r="I190" s="10">
        <v>2E-3</v>
      </c>
      <c r="J190" s="10">
        <v>0.123</v>
      </c>
      <c r="K190" s="10">
        <v>-4.5999999999999999E-2</v>
      </c>
      <c r="L190" s="10">
        <v>-0.23699999999999999</v>
      </c>
      <c r="M190" s="9">
        <v>1.74</v>
      </c>
      <c r="N190" s="8">
        <v>62.8</v>
      </c>
      <c r="O190" s="10">
        <v>0.46899999999999997</v>
      </c>
      <c r="P190" s="11"/>
      <c r="Q190" s="11"/>
      <c r="R190" s="11"/>
      <c r="S190" s="10">
        <v>-0.35199999999999998</v>
      </c>
      <c r="T190" s="11"/>
      <c r="U190" s="11"/>
      <c r="V190" s="11"/>
      <c r="W190" s="9">
        <v>8.43</v>
      </c>
      <c r="X190" s="11"/>
      <c r="Y190" s="11"/>
      <c r="Z190" s="11"/>
      <c r="AA190" s="8">
        <v>-14.9</v>
      </c>
      <c r="AB190" s="11"/>
      <c r="AC190" s="11"/>
      <c r="AD190" s="11"/>
      <c r="AE190" s="8">
        <v>-38</v>
      </c>
      <c r="AF190" s="11"/>
      <c r="AG190" s="11"/>
      <c r="AH190" s="9">
        <v>11.59</v>
      </c>
      <c r="AI190" s="9">
        <v>1.22</v>
      </c>
      <c r="AJ190" s="10">
        <v>0.39400000000000002</v>
      </c>
      <c r="AK190" s="3" t="s">
        <v>209</v>
      </c>
      <c r="AL190" s="12" t="s">
        <v>1225</v>
      </c>
      <c r="AM190" s="3" t="s">
        <v>211</v>
      </c>
      <c r="AN190" s="13">
        <v>1993</v>
      </c>
      <c r="AO190" s="8">
        <v>72.7</v>
      </c>
      <c r="AP190" s="8">
        <v>11.3</v>
      </c>
      <c r="AQ190" s="8">
        <v>-23.7</v>
      </c>
      <c r="AR190" s="8">
        <v>-24.3</v>
      </c>
      <c r="AS190" s="8">
        <v>-23.4</v>
      </c>
      <c r="AT190" s="8">
        <v>12.5</v>
      </c>
      <c r="AU190" s="10">
        <v>0.13300000000000001</v>
      </c>
      <c r="AV190" s="8">
        <v>63.4</v>
      </c>
      <c r="AW190" s="14">
        <v>0</v>
      </c>
      <c r="AX190" s="8">
        <v>40.5</v>
      </c>
      <c r="AY190" s="11"/>
      <c r="AZ190" s="11"/>
      <c r="BA190" s="8">
        <v>12.2</v>
      </c>
      <c r="BB190" s="11"/>
      <c r="BC190" s="8">
        <v>22.3</v>
      </c>
      <c r="BD190" s="8">
        <v>23.3</v>
      </c>
      <c r="BE190" s="8">
        <v>24.3</v>
      </c>
      <c r="BF190" s="8">
        <v>26.1</v>
      </c>
      <c r="BG190" s="8">
        <v>27.6</v>
      </c>
      <c r="BH190" s="8">
        <v>29.5</v>
      </c>
      <c r="BI190" s="11"/>
      <c r="BJ190" s="8">
        <v>-24.3</v>
      </c>
      <c r="BK190" s="10">
        <v>-3.5000000000000003E-2</v>
      </c>
      <c r="BL190" s="10">
        <v>0.27200000000000002</v>
      </c>
      <c r="BM190" s="11"/>
      <c r="BN190" s="8">
        <v>-23.4</v>
      </c>
      <c r="BO190" s="11"/>
      <c r="BP190" s="11"/>
      <c r="BQ190" s="10">
        <v>-0.373</v>
      </c>
      <c r="BR190" s="10">
        <v>-0.373</v>
      </c>
      <c r="BS190" s="10">
        <v>-0.24</v>
      </c>
      <c r="BT190" s="10">
        <v>-0.373</v>
      </c>
      <c r="BU190" s="10">
        <v>-0.373</v>
      </c>
      <c r="BV190" s="11"/>
      <c r="BW190" s="11"/>
      <c r="BX190" s="11"/>
      <c r="BY190" s="11"/>
      <c r="BZ190" s="9">
        <v>8.35</v>
      </c>
      <c r="CA190" s="9">
        <v>8.2100000000000009</v>
      </c>
      <c r="CB190" s="11"/>
      <c r="CC190" s="10">
        <v>0.25900000000000001</v>
      </c>
      <c r="CD190" s="11"/>
      <c r="CE190" s="11"/>
      <c r="CF190" s="11"/>
      <c r="CG190" s="11"/>
      <c r="CH190" s="11"/>
      <c r="CI190" s="11"/>
      <c r="CJ190" s="8">
        <v>-29.3</v>
      </c>
      <c r="CK190" s="11"/>
      <c r="CL190" s="11"/>
      <c r="CM190" s="11"/>
      <c r="CN190" s="11"/>
      <c r="CO190" s="11"/>
      <c r="CP190" s="9">
        <v>1.07</v>
      </c>
      <c r="CQ190" s="9">
        <v>2.73</v>
      </c>
      <c r="CR190" s="11"/>
      <c r="CS190" s="11"/>
      <c r="CT190" s="11"/>
      <c r="CU190" s="10">
        <v>0.105</v>
      </c>
      <c r="CV190" s="9">
        <v>-1.7</v>
      </c>
      <c r="CW190" s="11"/>
      <c r="CX190" s="8">
        <v>29.8</v>
      </c>
      <c r="CY190" s="11"/>
      <c r="CZ190" s="11"/>
      <c r="DA190" s="9">
        <v>-1.52</v>
      </c>
      <c r="DB190" s="11"/>
      <c r="DC190" s="11"/>
      <c r="DD190" s="11"/>
      <c r="DE190" s="8">
        <v>40</v>
      </c>
      <c r="DF190" s="8">
        <v>40.5</v>
      </c>
      <c r="DG190" s="9">
        <v>2.1</v>
      </c>
      <c r="DH190" s="9">
        <v>2.87</v>
      </c>
      <c r="DI190" s="3" t="s">
        <v>212</v>
      </c>
      <c r="DJ190" s="8">
        <v>11.3</v>
      </c>
      <c r="DK190" s="8">
        <v>-23.7</v>
      </c>
      <c r="DL190" s="8">
        <v>-23.4</v>
      </c>
      <c r="DM190" s="8">
        <v>10</v>
      </c>
      <c r="DN190" s="11"/>
      <c r="DO190" s="9">
        <v>5.88</v>
      </c>
      <c r="DP190" s="4" t="s">
        <v>1226</v>
      </c>
      <c r="DQ190" s="8">
        <v>-42.4</v>
      </c>
      <c r="DR190" s="3" t="s">
        <v>673</v>
      </c>
      <c r="DS190" s="11"/>
      <c r="DT190" s="9">
        <v>2.5</v>
      </c>
      <c r="DU190" s="9">
        <v>1.04</v>
      </c>
      <c r="DV190" s="8">
        <v>-11</v>
      </c>
      <c r="DW190" s="9">
        <v>1.7</v>
      </c>
      <c r="DX190" s="11"/>
      <c r="DY190" s="8">
        <v>15.6</v>
      </c>
      <c r="DZ190" s="11"/>
      <c r="EA190" s="11"/>
      <c r="EB190" s="8">
        <v>60.6</v>
      </c>
      <c r="EC190" s="10">
        <v>0.57199999999999995</v>
      </c>
      <c r="ED190" s="8">
        <v>70.599999999999994</v>
      </c>
      <c r="EE190" s="11"/>
      <c r="EF190" s="11"/>
      <c r="EG190" s="11"/>
      <c r="EH190" s="9">
        <v>4.25</v>
      </c>
      <c r="EI190" s="8">
        <v>40</v>
      </c>
      <c r="EJ190" s="8">
        <v>61.1</v>
      </c>
      <c r="EK190" s="8">
        <v>75.599999999999994</v>
      </c>
      <c r="EL190" s="10">
        <v>0.14599999999999999</v>
      </c>
      <c r="EM190" s="9">
        <v>8.32</v>
      </c>
      <c r="EN190" s="8">
        <v>11.6</v>
      </c>
      <c r="EO190" s="9">
        <v>2.87</v>
      </c>
      <c r="EP190" s="9">
        <v>7.73</v>
      </c>
      <c r="EQ190" s="9">
        <v>4.8899999999999997</v>
      </c>
      <c r="ER190" s="11">
        <v>3</v>
      </c>
      <c r="ES190" s="8">
        <v>11.3</v>
      </c>
      <c r="ET190" s="12" t="s">
        <v>1227</v>
      </c>
      <c r="EU190" s="8">
        <v>-24.2</v>
      </c>
      <c r="EV190" s="8">
        <v>-26.7</v>
      </c>
      <c r="EW190" s="8">
        <v>-52.4</v>
      </c>
      <c r="EX190" s="8">
        <v>-59</v>
      </c>
      <c r="EY190" s="8">
        <v>-50.4</v>
      </c>
      <c r="EZ190" s="8">
        <v>-37.6</v>
      </c>
      <c r="FA190" s="8">
        <v>-31.3</v>
      </c>
      <c r="FB190" s="8">
        <v>-11.1</v>
      </c>
      <c r="FC190" s="8">
        <v>-11.4</v>
      </c>
      <c r="FD190" s="8">
        <v>-25.1</v>
      </c>
      <c r="FE190" s="9">
        <v>-4.92</v>
      </c>
      <c r="FF190" s="9">
        <v>-7.52</v>
      </c>
      <c r="FG190" s="8">
        <v>-31.4</v>
      </c>
      <c r="FH190" s="8">
        <v>-53.4</v>
      </c>
      <c r="FI190" s="8">
        <v>-50.9</v>
      </c>
      <c r="FJ190" s="8">
        <v>-36.1</v>
      </c>
      <c r="FK190" s="8">
        <v>-30.1</v>
      </c>
      <c r="FL190" s="8">
        <v>-10.8</v>
      </c>
      <c r="FM190" s="8">
        <v>-10.9</v>
      </c>
      <c r="FN190" s="8">
        <v>-24.6</v>
      </c>
      <c r="FO190" s="3"/>
      <c r="FP190" s="3"/>
      <c r="FQ190" s="8">
        <v>11.3</v>
      </c>
      <c r="FR190" s="12" t="s">
        <v>1228</v>
      </c>
    </row>
    <row r="191" spans="1:174" x14ac:dyDescent="0.15">
      <c r="A191" s="4" t="s">
        <v>1229</v>
      </c>
      <c r="B191" s="4" t="s">
        <v>1230</v>
      </c>
      <c r="C191" s="3" t="s">
        <v>206</v>
      </c>
      <c r="D191" s="3" t="s">
        <v>207</v>
      </c>
      <c r="E191" s="3" t="s">
        <v>208</v>
      </c>
      <c r="F191" s="8">
        <v>131.80000000000001</v>
      </c>
      <c r="G191" s="9">
        <v>9.76</v>
      </c>
      <c r="H191" s="10">
        <v>2.9000000000000001E-2</v>
      </c>
      <c r="I191" s="10">
        <v>5.0000000000000001E-3</v>
      </c>
      <c r="J191" s="10">
        <v>3.6999999999999998E-2</v>
      </c>
      <c r="K191" s="10">
        <v>0.73899999999999999</v>
      </c>
      <c r="L191" s="10">
        <v>0.45600000000000002</v>
      </c>
      <c r="M191" s="10">
        <v>0.872</v>
      </c>
      <c r="N191" s="8">
        <v>56.6</v>
      </c>
      <c r="O191" s="10">
        <v>0.22800000000000001</v>
      </c>
      <c r="P191" s="11"/>
      <c r="Q191" s="11"/>
      <c r="R191" s="11"/>
      <c r="S191" s="11"/>
      <c r="T191" s="11"/>
      <c r="U191" s="11"/>
      <c r="V191" s="11"/>
      <c r="W191" s="11"/>
      <c r="X191" s="11"/>
      <c r="Y191" s="11"/>
      <c r="Z191" s="11"/>
      <c r="AA191" s="11"/>
      <c r="AB191" s="11"/>
      <c r="AC191" s="11"/>
      <c r="AD191" s="11"/>
      <c r="AE191" s="11"/>
      <c r="AF191" s="11"/>
      <c r="AG191" s="11"/>
      <c r="AH191" s="9">
        <v>30.6</v>
      </c>
      <c r="AI191" s="9">
        <v>8.6199999999999992</v>
      </c>
      <c r="AJ191" s="9">
        <v>2.79</v>
      </c>
      <c r="AK191" s="3" t="s">
        <v>209</v>
      </c>
      <c r="AL191" s="12" t="s">
        <v>1231</v>
      </c>
      <c r="AM191" s="3" t="s">
        <v>211</v>
      </c>
      <c r="AN191" s="13">
        <v>2005</v>
      </c>
      <c r="AO191" s="8">
        <v>103.1</v>
      </c>
      <c r="AP191" s="14">
        <v>0</v>
      </c>
      <c r="AQ191" s="9">
        <v>-8.32</v>
      </c>
      <c r="AR191" s="9">
        <v>-8.5299999999999994</v>
      </c>
      <c r="AS191" s="9">
        <v>-6.71</v>
      </c>
      <c r="AT191" s="8">
        <v>35.299999999999997</v>
      </c>
      <c r="AU191" s="8">
        <v>10.7</v>
      </c>
      <c r="AV191" s="8">
        <v>47.6</v>
      </c>
      <c r="AW191" s="9">
        <v>6.57</v>
      </c>
      <c r="AX191" s="8">
        <v>30.5</v>
      </c>
      <c r="AY191" s="9">
        <v>8.19</v>
      </c>
      <c r="AZ191" s="11"/>
      <c r="BA191" s="9">
        <v>3.98</v>
      </c>
      <c r="BB191" s="11"/>
      <c r="BC191" s="9">
        <v>4.5599999999999996</v>
      </c>
      <c r="BD191" s="9">
        <v>4.7699999999999996</v>
      </c>
      <c r="BE191" s="9">
        <v>5.13</v>
      </c>
      <c r="BF191" s="9">
        <v>3.94</v>
      </c>
      <c r="BG191" s="9">
        <v>4.68</v>
      </c>
      <c r="BH191" s="9">
        <v>4.26</v>
      </c>
      <c r="BI191" s="11"/>
      <c r="BJ191" s="9">
        <v>-8.5299999999999994</v>
      </c>
      <c r="BK191" s="9">
        <v>-4.2</v>
      </c>
      <c r="BL191" s="10">
        <v>0.26800000000000002</v>
      </c>
      <c r="BM191" s="11"/>
      <c r="BN191" s="9">
        <v>-6.71</v>
      </c>
      <c r="BO191" s="11"/>
      <c r="BP191" s="11"/>
      <c r="BQ191" s="10">
        <v>-0.122</v>
      </c>
      <c r="BR191" s="10">
        <v>-0.122</v>
      </c>
      <c r="BS191" s="10">
        <v>-7.5999999999999998E-2</v>
      </c>
      <c r="BT191" s="10">
        <v>-0.16200000000000001</v>
      </c>
      <c r="BU191" s="10">
        <v>-0.16200000000000001</v>
      </c>
      <c r="BV191" s="11"/>
      <c r="BW191" s="11"/>
      <c r="BX191" s="11"/>
      <c r="BY191" s="11"/>
      <c r="BZ191" s="8">
        <v>12.1</v>
      </c>
      <c r="CA191" s="9">
        <v>1.34</v>
      </c>
      <c r="CB191" s="11"/>
      <c r="CC191" s="10">
        <v>0.502</v>
      </c>
      <c r="CD191" s="11"/>
      <c r="CE191" s="10">
        <v>0.45800000000000002</v>
      </c>
      <c r="CF191" s="9">
        <v>6.57</v>
      </c>
      <c r="CG191" s="11"/>
      <c r="CH191" s="10">
        <v>3.0000000000000001E-3</v>
      </c>
      <c r="CI191" s="11"/>
      <c r="CJ191" s="11"/>
      <c r="CK191" s="11"/>
      <c r="CL191" s="11"/>
      <c r="CM191" s="11"/>
      <c r="CN191" s="11"/>
      <c r="CO191" s="11"/>
      <c r="CP191" s="11"/>
      <c r="CQ191" s="10">
        <v>-0.33700000000000002</v>
      </c>
      <c r="CR191" s="11"/>
      <c r="CS191" s="11"/>
      <c r="CT191" s="11"/>
      <c r="CU191" s="8">
        <v>26.2</v>
      </c>
      <c r="CV191" s="11"/>
      <c r="CW191" s="9">
        <v>5</v>
      </c>
      <c r="CX191" s="9">
        <v>1</v>
      </c>
      <c r="CY191" s="11"/>
      <c r="CZ191" s="11"/>
      <c r="DA191" s="10">
        <v>0.28799999999999998</v>
      </c>
      <c r="DB191" s="11"/>
      <c r="DC191" s="11"/>
      <c r="DD191" s="8">
        <v>33.5</v>
      </c>
      <c r="DE191" s="11"/>
      <c r="DF191" s="8">
        <v>30.5</v>
      </c>
      <c r="DG191" s="9">
        <v>2.33</v>
      </c>
      <c r="DH191" s="11"/>
      <c r="DI191" s="3" t="s">
        <v>212</v>
      </c>
      <c r="DJ191" s="11"/>
      <c r="DK191" s="9">
        <v>-8.4600000000000009</v>
      </c>
      <c r="DL191" s="8">
        <v>-13.6</v>
      </c>
      <c r="DM191" s="11"/>
      <c r="DN191" s="11"/>
      <c r="DO191" s="9">
        <v>20</v>
      </c>
      <c r="DP191" s="4" t="s">
        <v>1232</v>
      </c>
      <c r="DQ191" s="11"/>
      <c r="DR191" s="3" t="s">
        <v>222</v>
      </c>
      <c r="DS191" s="11"/>
      <c r="DT191" s="9">
        <v>4.7699999999999996</v>
      </c>
      <c r="DU191" s="9">
        <v>2.2599999999999998</v>
      </c>
      <c r="DV191" s="11"/>
      <c r="DW191" s="9">
        <v>3.74</v>
      </c>
      <c r="DX191" s="11"/>
      <c r="DY191" s="8">
        <v>16.899999999999999</v>
      </c>
      <c r="DZ191" s="11"/>
      <c r="EA191" s="10">
        <v>3.0000000000000001E-3</v>
      </c>
      <c r="EB191" s="8">
        <v>10.199999999999999</v>
      </c>
      <c r="EC191" s="10">
        <v>0.51700000000000002</v>
      </c>
      <c r="ED191" s="8">
        <v>60.8</v>
      </c>
      <c r="EE191" s="11"/>
      <c r="EF191" s="8">
        <v>100</v>
      </c>
      <c r="EG191" s="11"/>
      <c r="EH191" s="11"/>
      <c r="EI191" s="9">
        <v>6</v>
      </c>
      <c r="EJ191" s="8">
        <v>35.5</v>
      </c>
      <c r="EK191" s="8">
        <v>17.8</v>
      </c>
      <c r="EL191" s="10">
        <v>0.24399999999999999</v>
      </c>
      <c r="EM191" s="10">
        <v>0.22500000000000001</v>
      </c>
      <c r="EN191" s="10">
        <v>0.88700000000000001</v>
      </c>
      <c r="EO191" s="10">
        <v>0.104</v>
      </c>
      <c r="EP191" s="10">
        <v>0.53600000000000003</v>
      </c>
      <c r="EQ191" s="10">
        <v>0.35</v>
      </c>
      <c r="ER191" s="11">
        <v>2</v>
      </c>
      <c r="ES191" s="11"/>
      <c r="ET191" s="12"/>
      <c r="EU191" s="11"/>
      <c r="EV191" s="11"/>
      <c r="EW191" s="9">
        <v>-2.77</v>
      </c>
      <c r="EX191" s="9">
        <v>-2.69</v>
      </c>
      <c r="EY191" s="9">
        <v>-3.21</v>
      </c>
      <c r="EZ191" s="9">
        <v>-3.08</v>
      </c>
      <c r="FA191" s="9">
        <v>-5.89</v>
      </c>
      <c r="FB191" s="9">
        <v>-6.28</v>
      </c>
      <c r="FC191" s="9">
        <v>-6.46</v>
      </c>
      <c r="FD191" s="9">
        <v>-7.39</v>
      </c>
      <c r="FE191" s="11"/>
      <c r="FF191" s="11"/>
      <c r="FG191" s="9">
        <v>-3.34</v>
      </c>
      <c r="FH191" s="9">
        <v>-2.64</v>
      </c>
      <c r="FI191" s="9">
        <v>-3.16</v>
      </c>
      <c r="FJ191" s="9">
        <v>-3.07</v>
      </c>
      <c r="FK191" s="9">
        <v>-5.76</v>
      </c>
      <c r="FL191" s="9">
        <v>-6.34</v>
      </c>
      <c r="FM191" s="9">
        <v>-6.69</v>
      </c>
      <c r="FN191" s="8">
        <v>-13.8</v>
      </c>
      <c r="FO191" s="3"/>
      <c r="FP191" s="3"/>
      <c r="FQ191" s="11"/>
      <c r="FR191" s="12"/>
    </row>
    <row r="192" spans="1:174" x14ac:dyDescent="0.15">
      <c r="A192" s="4" t="s">
        <v>1233</v>
      </c>
      <c r="B192" s="4" t="s">
        <v>1234</v>
      </c>
      <c r="C192" s="3" t="s">
        <v>206</v>
      </c>
      <c r="D192" s="3" t="s">
        <v>207</v>
      </c>
      <c r="E192" s="3" t="s">
        <v>208</v>
      </c>
      <c r="F192" s="8">
        <v>131.69999999999999</v>
      </c>
      <c r="G192" s="9">
        <v>9.57</v>
      </c>
      <c r="H192" s="10">
        <v>3.0000000000000001E-3</v>
      </c>
      <c r="I192" s="10">
        <v>2E-3</v>
      </c>
      <c r="J192" s="10">
        <v>1.4999999999999999E-2</v>
      </c>
      <c r="K192" s="10">
        <v>-0.28000000000000003</v>
      </c>
      <c r="L192" s="10">
        <v>0.48199999999999998</v>
      </c>
      <c r="M192" s="10">
        <v>0.83799999999999997</v>
      </c>
      <c r="N192" s="8">
        <v>179.2</v>
      </c>
      <c r="O192" s="9">
        <v>1.49</v>
      </c>
      <c r="P192" s="11"/>
      <c r="Q192" s="11"/>
      <c r="R192" s="11"/>
      <c r="S192" s="10">
        <v>-6.3E-2</v>
      </c>
      <c r="T192" s="11"/>
      <c r="U192" s="11"/>
      <c r="V192" s="11"/>
      <c r="W192" s="11"/>
      <c r="X192" s="11"/>
      <c r="Y192" s="11"/>
      <c r="Z192" s="11"/>
      <c r="AA192" s="11"/>
      <c r="AB192" s="11"/>
      <c r="AC192" s="11"/>
      <c r="AD192" s="11"/>
      <c r="AE192" s="11"/>
      <c r="AF192" s="11"/>
      <c r="AG192" s="11"/>
      <c r="AH192" s="11"/>
      <c r="AI192" s="9">
        <v>4.2300000000000004</v>
      </c>
      <c r="AJ192" s="14">
        <v>0</v>
      </c>
      <c r="AK192" s="3" t="s">
        <v>209</v>
      </c>
      <c r="AL192" s="12" t="s">
        <v>1235</v>
      </c>
      <c r="AM192" s="3" t="s">
        <v>211</v>
      </c>
      <c r="AN192" s="11"/>
      <c r="AO192" s="8">
        <v>99</v>
      </c>
      <c r="AP192" s="14">
        <v>0</v>
      </c>
      <c r="AQ192" s="8">
        <v>-13.2</v>
      </c>
      <c r="AR192" s="8">
        <v>-13.3</v>
      </c>
      <c r="AS192" s="8">
        <v>-18.5</v>
      </c>
      <c r="AT192" s="9">
        <v>9.83</v>
      </c>
      <c r="AU192" s="10">
        <v>7.8E-2</v>
      </c>
      <c r="AV192" s="8">
        <v>33.5</v>
      </c>
      <c r="AW192" s="14">
        <v>0</v>
      </c>
      <c r="AX192" s="8">
        <v>26.6</v>
      </c>
      <c r="AY192" s="10">
        <v>4.1000000000000002E-2</v>
      </c>
      <c r="AZ192" s="11"/>
      <c r="BA192" s="9">
        <v>6.25</v>
      </c>
      <c r="BB192" s="11"/>
      <c r="BC192" s="9">
        <v>7.09</v>
      </c>
      <c r="BD192" s="9">
        <v>5.87</v>
      </c>
      <c r="BE192" s="9">
        <v>4.82</v>
      </c>
      <c r="BF192" s="9">
        <v>4.05</v>
      </c>
      <c r="BG192" s="9">
        <v>3.33</v>
      </c>
      <c r="BH192" s="9">
        <v>2.6</v>
      </c>
      <c r="BI192" s="11"/>
      <c r="BJ192" s="8">
        <v>-13.3</v>
      </c>
      <c r="BK192" s="11"/>
      <c r="BL192" s="10">
        <v>0.13400000000000001</v>
      </c>
      <c r="BM192" s="11"/>
      <c r="BN192" s="8">
        <v>-18.5</v>
      </c>
      <c r="BO192" s="11"/>
      <c r="BP192" s="11"/>
      <c r="BQ192" s="10">
        <v>-0.105</v>
      </c>
      <c r="BR192" s="10">
        <v>-0.105</v>
      </c>
      <c r="BS192" s="10">
        <v>-6.6000000000000003E-2</v>
      </c>
      <c r="BT192" s="10">
        <v>-0.105</v>
      </c>
      <c r="BU192" s="10">
        <v>-0.105</v>
      </c>
      <c r="BV192" s="11"/>
      <c r="BW192" s="11"/>
      <c r="BX192" s="11"/>
      <c r="BY192" s="10">
        <v>0.37</v>
      </c>
      <c r="BZ192" s="10">
        <v>0.68700000000000006</v>
      </c>
      <c r="CA192" s="10">
        <v>0.60899999999999999</v>
      </c>
      <c r="CB192" s="11"/>
      <c r="CC192" s="10">
        <v>0.70699999999999996</v>
      </c>
      <c r="CD192" s="11"/>
      <c r="CE192" s="11"/>
      <c r="CF192" s="11"/>
      <c r="CG192" s="11"/>
      <c r="CH192" s="11"/>
      <c r="CI192" s="11"/>
      <c r="CJ192" s="11"/>
      <c r="CK192" s="11"/>
      <c r="CL192" s="10">
        <v>8.5000000000000006E-2</v>
      </c>
      <c r="CM192" s="10">
        <v>0.16800000000000001</v>
      </c>
      <c r="CN192" s="10">
        <v>0.16400000000000001</v>
      </c>
      <c r="CO192" s="10">
        <v>0.16</v>
      </c>
      <c r="CP192" s="10">
        <v>0.187</v>
      </c>
      <c r="CQ192" s="9">
        <v>-1.3</v>
      </c>
      <c r="CR192" s="11"/>
      <c r="CS192" s="11"/>
      <c r="CT192" s="11"/>
      <c r="CU192" s="8">
        <v>22.5</v>
      </c>
      <c r="CV192" s="11"/>
      <c r="CW192" s="11"/>
      <c r="CX192" s="8">
        <v>-22.6</v>
      </c>
      <c r="CY192" s="11"/>
      <c r="CZ192" s="11"/>
      <c r="DA192" s="9">
        <v>1.53</v>
      </c>
      <c r="DB192" s="11"/>
      <c r="DC192" s="11"/>
      <c r="DD192" s="11"/>
      <c r="DE192" s="8">
        <v>22</v>
      </c>
      <c r="DF192" s="8">
        <v>26.6</v>
      </c>
      <c r="DG192" s="10">
        <v>0.73499999999999999</v>
      </c>
      <c r="DH192" s="10">
        <v>0.21</v>
      </c>
      <c r="DI192" s="3" t="s">
        <v>212</v>
      </c>
      <c r="DJ192" s="11"/>
      <c r="DK192" s="8">
        <v>-13.2</v>
      </c>
      <c r="DL192" s="8">
        <v>-18.5</v>
      </c>
      <c r="DM192" s="9">
        <v>6.67</v>
      </c>
      <c r="DN192" s="9">
        <v>8.34</v>
      </c>
      <c r="DO192" s="9">
        <v>18.18</v>
      </c>
      <c r="DP192" s="4" t="s">
        <v>1236</v>
      </c>
      <c r="DQ192" s="11"/>
      <c r="DR192" s="3" t="s">
        <v>222</v>
      </c>
      <c r="DS192" s="11"/>
      <c r="DT192" s="9">
        <v>1.29</v>
      </c>
      <c r="DU192" s="10">
        <v>0.65</v>
      </c>
      <c r="DV192" s="11"/>
      <c r="DW192" s="14">
        <v>0</v>
      </c>
      <c r="DX192" s="11"/>
      <c r="DY192" s="8">
        <v>18.7</v>
      </c>
      <c r="DZ192" s="11"/>
      <c r="EA192" s="11"/>
      <c r="EB192" s="8">
        <v>12.6</v>
      </c>
      <c r="EC192" s="10">
        <v>0.436</v>
      </c>
      <c r="ED192" s="8">
        <v>95.3</v>
      </c>
      <c r="EE192" s="11"/>
      <c r="EF192" s="11"/>
      <c r="EG192" s="11"/>
      <c r="EH192" s="10">
        <v>0.61899999999999999</v>
      </c>
      <c r="EI192" s="8">
        <v>22</v>
      </c>
      <c r="EJ192" s="8">
        <v>33.4</v>
      </c>
      <c r="EK192" s="8">
        <v>19.3</v>
      </c>
      <c r="EL192" s="10">
        <v>0.252</v>
      </c>
      <c r="EM192" s="10">
        <v>0.68200000000000005</v>
      </c>
      <c r="EN192" s="11"/>
      <c r="EO192" s="10">
        <v>0.21</v>
      </c>
      <c r="EP192" s="8">
        <v>11.4</v>
      </c>
      <c r="EQ192" s="10">
        <v>0.93</v>
      </c>
      <c r="ER192" s="11">
        <v>1</v>
      </c>
      <c r="ES192" s="11"/>
      <c r="ET192" s="12"/>
      <c r="EU192" s="9">
        <v>-3.33</v>
      </c>
      <c r="EV192" s="9">
        <v>-4.72</v>
      </c>
      <c r="EW192" s="9">
        <v>-6.72</v>
      </c>
      <c r="EX192" s="9">
        <v>-4.43</v>
      </c>
      <c r="EY192" s="9">
        <v>-5.15</v>
      </c>
      <c r="EZ192" s="9">
        <v>-6.18</v>
      </c>
      <c r="FA192" s="8">
        <v>-10.3</v>
      </c>
      <c r="FB192" s="8">
        <v>-16.100000000000001</v>
      </c>
      <c r="FC192" s="9">
        <v>-6.58</v>
      </c>
      <c r="FD192" s="9">
        <v>-7.98</v>
      </c>
      <c r="FE192" s="9">
        <v>-3.27</v>
      </c>
      <c r="FF192" s="9">
        <v>-6.35</v>
      </c>
      <c r="FG192" s="9">
        <v>-6.49</v>
      </c>
      <c r="FH192" s="9">
        <v>-4.3</v>
      </c>
      <c r="FI192" s="9">
        <v>-4.91</v>
      </c>
      <c r="FJ192" s="9">
        <v>-2.9</v>
      </c>
      <c r="FK192" s="8">
        <v>-14</v>
      </c>
      <c r="FL192" s="8">
        <v>-11.3</v>
      </c>
      <c r="FM192" s="9">
        <v>-6.23</v>
      </c>
      <c r="FN192" s="9">
        <v>-9.5</v>
      </c>
      <c r="FO192" s="3"/>
      <c r="FP192" s="3"/>
      <c r="FQ192" s="11"/>
      <c r="FR192" s="12"/>
    </row>
    <row r="193" spans="1:174" x14ac:dyDescent="0.15">
      <c r="A193" s="4" t="s">
        <v>1237</v>
      </c>
      <c r="B193" s="4" t="s">
        <v>1238</v>
      </c>
      <c r="C193" s="3" t="s">
        <v>206</v>
      </c>
      <c r="D193" s="3" t="s">
        <v>207</v>
      </c>
      <c r="E193" s="3" t="s">
        <v>208</v>
      </c>
      <c r="F193" s="8">
        <v>130.80000000000001</v>
      </c>
      <c r="G193" s="9">
        <v>13.83</v>
      </c>
      <c r="H193" s="11"/>
      <c r="I193" s="11"/>
      <c r="J193" s="11"/>
      <c r="K193" s="11"/>
      <c r="L193" s="11"/>
      <c r="M193" s="11"/>
      <c r="N193" s="8">
        <v>24.7</v>
      </c>
      <c r="O193" s="10">
        <v>0.13400000000000001</v>
      </c>
      <c r="P193" s="11"/>
      <c r="Q193" s="11"/>
      <c r="R193" s="11"/>
      <c r="S193" s="9">
        <v>-1.89</v>
      </c>
      <c r="T193" s="11"/>
      <c r="U193" s="11"/>
      <c r="V193" s="11"/>
      <c r="W193" s="11"/>
      <c r="X193" s="11"/>
      <c r="Y193" s="11"/>
      <c r="Z193" s="11"/>
      <c r="AA193" s="11"/>
      <c r="AB193" s="11"/>
      <c r="AC193" s="11"/>
      <c r="AD193" s="11"/>
      <c r="AE193" s="11"/>
      <c r="AF193" s="11"/>
      <c r="AG193" s="11"/>
      <c r="AH193" s="9">
        <v>2.19</v>
      </c>
      <c r="AI193" s="9">
        <v>4.54</v>
      </c>
      <c r="AJ193" s="9">
        <v>3.75</v>
      </c>
      <c r="AK193" s="3" t="s">
        <v>209</v>
      </c>
      <c r="AL193" s="12" t="s">
        <v>1239</v>
      </c>
      <c r="AM193" s="3" t="s">
        <v>211</v>
      </c>
      <c r="AN193" s="13">
        <v>2007</v>
      </c>
      <c r="AO193" s="8">
        <v>112.2</v>
      </c>
      <c r="AP193" s="14">
        <v>0</v>
      </c>
      <c r="AQ193" s="11"/>
      <c r="AR193" s="8">
        <v>-49.5</v>
      </c>
      <c r="AS193" s="8">
        <v>-51.6</v>
      </c>
      <c r="AT193" s="8">
        <v>23.6</v>
      </c>
      <c r="AU193" s="10">
        <v>3.5999999999999997E-2</v>
      </c>
      <c r="AV193" s="8">
        <v>73.3</v>
      </c>
      <c r="AW193" s="14">
        <v>0</v>
      </c>
      <c r="AX193" s="8">
        <v>56.7</v>
      </c>
      <c r="AY193" s="10">
        <v>3.6999999999999998E-2</v>
      </c>
      <c r="AZ193" s="11"/>
      <c r="BA193" s="9">
        <v>9.35</v>
      </c>
      <c r="BB193" s="11"/>
      <c r="BC193" s="8">
        <v>40.1</v>
      </c>
      <c r="BD193" s="8">
        <v>15.5</v>
      </c>
      <c r="BE193" s="9">
        <v>1.19</v>
      </c>
      <c r="BF193" s="10">
        <v>0.70799999999999996</v>
      </c>
      <c r="BG193" s="10">
        <v>0.66100000000000003</v>
      </c>
      <c r="BH193" s="10">
        <v>0.55000000000000004</v>
      </c>
      <c r="BI193" s="11"/>
      <c r="BJ193" s="8">
        <v>-49.5</v>
      </c>
      <c r="BK193" s="9">
        <v>-2.11</v>
      </c>
      <c r="BL193" s="10">
        <v>2E-3</v>
      </c>
      <c r="BM193" s="11"/>
      <c r="BN193" s="8">
        <v>-51.6</v>
      </c>
      <c r="BO193" s="11"/>
      <c r="BP193" s="11"/>
      <c r="BQ193" s="9">
        <v>-5.49</v>
      </c>
      <c r="BR193" s="9">
        <v>-5.49</v>
      </c>
      <c r="BS193" s="9">
        <v>-3.43</v>
      </c>
      <c r="BT193" s="9">
        <v>-5.49</v>
      </c>
      <c r="BU193" s="9">
        <v>-5.49</v>
      </c>
      <c r="BV193" s="11"/>
      <c r="BW193" s="11"/>
      <c r="BX193" s="11"/>
      <c r="BY193" s="11"/>
      <c r="BZ193" s="11"/>
      <c r="CA193" s="11"/>
      <c r="CB193" s="8">
        <v>14.9</v>
      </c>
      <c r="CC193" s="10">
        <v>0.94199999999999995</v>
      </c>
      <c r="CD193" s="11"/>
      <c r="CE193" s="11"/>
      <c r="CF193" s="11"/>
      <c r="CG193" s="11"/>
      <c r="CH193" s="11"/>
      <c r="CI193" s="11"/>
      <c r="CJ193" s="11"/>
      <c r="CK193" s="11"/>
      <c r="CL193" s="11"/>
      <c r="CM193" s="11"/>
      <c r="CN193" s="11"/>
      <c r="CO193" s="11"/>
      <c r="CP193" s="10">
        <v>0.1</v>
      </c>
      <c r="CQ193" s="9">
        <v>-2.23</v>
      </c>
      <c r="CR193" s="11"/>
      <c r="CS193" s="11"/>
      <c r="CT193" s="11"/>
      <c r="CU193" s="8">
        <v>55</v>
      </c>
      <c r="CV193" s="9">
        <v>-1.88</v>
      </c>
      <c r="CW193" s="9">
        <v>3.18</v>
      </c>
      <c r="CX193" s="11"/>
      <c r="CY193" s="11"/>
      <c r="CZ193" s="9">
        <v>1.17</v>
      </c>
      <c r="DA193" s="9">
        <v>1.18</v>
      </c>
      <c r="DB193" s="11"/>
      <c r="DC193" s="11"/>
      <c r="DD193" s="11"/>
      <c r="DE193" s="9">
        <v>7</v>
      </c>
      <c r="DF193" s="8">
        <v>56.7</v>
      </c>
      <c r="DG193" s="9">
        <v>5.29</v>
      </c>
      <c r="DH193" s="11"/>
      <c r="DI193" s="3" t="s">
        <v>212</v>
      </c>
      <c r="DJ193" s="11"/>
      <c r="DK193" s="11"/>
      <c r="DL193" s="9">
        <v>-3.26</v>
      </c>
      <c r="DM193" s="14">
        <v>0</v>
      </c>
      <c r="DN193" s="11"/>
      <c r="DO193" s="9">
        <v>16.670000000000002</v>
      </c>
      <c r="DP193" s="4" t="s">
        <v>1240</v>
      </c>
      <c r="DQ193" s="11"/>
      <c r="DR193" s="3" t="s">
        <v>372</v>
      </c>
      <c r="DS193" s="11"/>
      <c r="DT193" s="9">
        <v>10</v>
      </c>
      <c r="DU193" s="14">
        <v>0</v>
      </c>
      <c r="DV193" s="11"/>
      <c r="DW193" s="14">
        <v>0</v>
      </c>
      <c r="DX193" s="11"/>
      <c r="DY193" s="9">
        <v>1.1000000000000001</v>
      </c>
      <c r="DZ193" s="11"/>
      <c r="EA193" s="11"/>
      <c r="EB193" s="10">
        <v>0.73399999999999999</v>
      </c>
      <c r="EC193" s="10">
        <v>0.47499999999999998</v>
      </c>
      <c r="ED193" s="8">
        <v>46.1</v>
      </c>
      <c r="EE193" s="11"/>
      <c r="EF193" s="8">
        <v>3386.8</v>
      </c>
      <c r="EG193" s="11"/>
      <c r="EH193" s="11"/>
      <c r="EI193" s="9">
        <v>3</v>
      </c>
      <c r="EJ193" s="8">
        <v>24.2</v>
      </c>
      <c r="EK193" s="9">
        <v>1.1000000000000001</v>
      </c>
      <c r="EL193" s="11"/>
      <c r="EM193" s="10">
        <v>0.36599999999999999</v>
      </c>
      <c r="EN193" s="10">
        <v>3.0000000000000001E-3</v>
      </c>
      <c r="EO193" s="11"/>
      <c r="EP193" s="10">
        <v>0.64700000000000002</v>
      </c>
      <c r="EQ193" s="9">
        <v>9.49</v>
      </c>
      <c r="ER193" s="11"/>
      <c r="ES193" s="11"/>
      <c r="ET193" s="12"/>
      <c r="EU193" s="11"/>
      <c r="EV193" s="11"/>
      <c r="EW193" s="11"/>
      <c r="EX193" s="11"/>
      <c r="EY193" s="11"/>
      <c r="EZ193" s="11"/>
      <c r="FA193" s="11"/>
      <c r="FB193" s="9">
        <v>-1.1299999999999999</v>
      </c>
      <c r="FC193" s="9">
        <v>-1.58</v>
      </c>
      <c r="FD193" s="9">
        <v>-3.16</v>
      </c>
      <c r="FE193" s="11"/>
      <c r="FF193" s="11"/>
      <c r="FG193" s="11"/>
      <c r="FH193" s="11"/>
      <c r="FI193" s="11"/>
      <c r="FJ193" s="11"/>
      <c r="FK193" s="11"/>
      <c r="FL193" s="9">
        <v>-1.1200000000000001</v>
      </c>
      <c r="FM193" s="9">
        <v>-1.58</v>
      </c>
      <c r="FN193" s="9">
        <v>-3.26</v>
      </c>
      <c r="FO193" s="3"/>
      <c r="FP193" s="3"/>
      <c r="FQ193" s="11"/>
      <c r="FR193" s="12"/>
    </row>
    <row r="194" spans="1:174" x14ac:dyDescent="0.15">
      <c r="A194" s="4" t="s">
        <v>1241</v>
      </c>
      <c r="B194" s="4" t="s">
        <v>1242</v>
      </c>
      <c r="C194" s="3" t="s">
        <v>206</v>
      </c>
      <c r="D194" s="3" t="s">
        <v>207</v>
      </c>
      <c r="E194" s="3" t="s">
        <v>208</v>
      </c>
      <c r="F194" s="8">
        <v>128.69999999999999</v>
      </c>
      <c r="G194" s="9">
        <v>14.29</v>
      </c>
      <c r="H194" s="14">
        <v>0</v>
      </c>
      <c r="I194" s="10">
        <v>1.6E-2</v>
      </c>
      <c r="J194" s="10">
        <v>0.13700000000000001</v>
      </c>
      <c r="K194" s="10">
        <v>9.6000000000000002E-2</v>
      </c>
      <c r="L194" s="9">
        <v>1.1399999999999999</v>
      </c>
      <c r="M194" s="9">
        <v>2.66</v>
      </c>
      <c r="N194" s="8">
        <v>108.2</v>
      </c>
      <c r="O194" s="9">
        <v>1.68</v>
      </c>
      <c r="P194" s="11"/>
      <c r="Q194" s="11"/>
      <c r="R194" s="11"/>
      <c r="S194" s="10">
        <v>-0.33</v>
      </c>
      <c r="T194" s="11"/>
      <c r="U194" s="11"/>
      <c r="V194" s="11"/>
      <c r="W194" s="9">
        <v>1.0900000000000001</v>
      </c>
      <c r="X194" s="11"/>
      <c r="Y194" s="11"/>
      <c r="Z194" s="11"/>
      <c r="AA194" s="8">
        <v>-12.4</v>
      </c>
      <c r="AB194" s="11"/>
      <c r="AC194" s="11"/>
      <c r="AD194" s="11"/>
      <c r="AE194" s="9">
        <v>-8.74</v>
      </c>
      <c r="AF194" s="11"/>
      <c r="AG194" s="11"/>
      <c r="AH194" s="9">
        <v>3.67</v>
      </c>
      <c r="AI194" s="9">
        <v>9.1199999999999992</v>
      </c>
      <c r="AJ194" s="10">
        <v>0.47699999999999998</v>
      </c>
      <c r="AK194" s="3" t="s">
        <v>209</v>
      </c>
      <c r="AL194" s="12" t="s">
        <v>1243</v>
      </c>
      <c r="AM194" s="3" t="s">
        <v>211</v>
      </c>
      <c r="AN194" s="13">
        <v>1996</v>
      </c>
      <c r="AO194" s="8">
        <v>139.5</v>
      </c>
      <c r="AP194" s="9">
        <v>7.6</v>
      </c>
      <c r="AQ194" s="8">
        <v>-32</v>
      </c>
      <c r="AR194" s="8">
        <v>-32.799999999999997</v>
      </c>
      <c r="AS194" s="8">
        <v>-37.4</v>
      </c>
      <c r="AT194" s="8">
        <v>14.6</v>
      </c>
      <c r="AU194" s="9">
        <v>1.58</v>
      </c>
      <c r="AV194" s="8">
        <v>38.700000000000003</v>
      </c>
      <c r="AW194" s="8">
        <v>25.4</v>
      </c>
      <c r="AX194" s="9">
        <v>-5.7</v>
      </c>
      <c r="AY194" s="10">
        <v>0.76400000000000001</v>
      </c>
      <c r="AZ194" s="11"/>
      <c r="BA194" s="8">
        <v>22.4</v>
      </c>
      <c r="BB194" s="11"/>
      <c r="BC194" s="8">
        <v>15.1</v>
      </c>
      <c r="BD194" s="8">
        <v>17.2</v>
      </c>
      <c r="BE194" s="8">
        <v>18.2</v>
      </c>
      <c r="BF194" s="8">
        <v>17.600000000000001</v>
      </c>
      <c r="BG194" s="8">
        <v>17.100000000000001</v>
      </c>
      <c r="BH194" s="8">
        <v>16</v>
      </c>
      <c r="BI194" s="11"/>
      <c r="BJ194" s="8">
        <v>-32.799999999999997</v>
      </c>
      <c r="BK194" s="9">
        <v>-4.37</v>
      </c>
      <c r="BL194" s="10">
        <v>6.0000000000000001E-3</v>
      </c>
      <c r="BM194" s="11"/>
      <c r="BN194" s="8">
        <v>-37.4</v>
      </c>
      <c r="BO194" s="11"/>
      <c r="BP194" s="9">
        <v>1.17</v>
      </c>
      <c r="BQ194" s="10">
        <v>-0.47699999999999998</v>
      </c>
      <c r="BR194" s="10">
        <v>-0.47699999999999998</v>
      </c>
      <c r="BS194" s="10">
        <v>-0.28899999999999998</v>
      </c>
      <c r="BT194" s="10">
        <v>-0.47699999999999998</v>
      </c>
      <c r="BU194" s="10">
        <v>-0.47699999999999998</v>
      </c>
      <c r="BV194" s="11"/>
      <c r="BW194" s="9">
        <v>1.24</v>
      </c>
      <c r="BX194" s="9">
        <v>4.83</v>
      </c>
      <c r="BY194" s="11"/>
      <c r="BZ194" s="8">
        <v>11</v>
      </c>
      <c r="CA194" s="9">
        <v>9.3699999999999992</v>
      </c>
      <c r="CB194" s="9">
        <v>3.92</v>
      </c>
      <c r="CC194" s="10">
        <v>0.94899999999999995</v>
      </c>
      <c r="CD194" s="11"/>
      <c r="CE194" s="9">
        <v>3.2</v>
      </c>
      <c r="CF194" s="8">
        <v>18</v>
      </c>
      <c r="CG194" s="11"/>
      <c r="CH194" s="11"/>
      <c r="CI194" s="11"/>
      <c r="CJ194" s="8">
        <v>-37.700000000000003</v>
      </c>
      <c r="CK194" s="11"/>
      <c r="CL194" s="10">
        <v>2.7E-2</v>
      </c>
      <c r="CM194" s="10">
        <v>5.5E-2</v>
      </c>
      <c r="CN194" s="9">
        <v>1.79</v>
      </c>
      <c r="CO194" s="9">
        <v>2.2400000000000002</v>
      </c>
      <c r="CP194" s="9">
        <v>2.1800000000000002</v>
      </c>
      <c r="CQ194" s="9">
        <v>1.1499999999999999</v>
      </c>
      <c r="CR194" s="11"/>
      <c r="CS194" s="11"/>
      <c r="CT194" s="11"/>
      <c r="CU194" s="8">
        <v>23.2</v>
      </c>
      <c r="CV194" s="9">
        <v>-1.96</v>
      </c>
      <c r="CW194" s="11"/>
      <c r="CX194" s="10">
        <v>-0.65500000000000003</v>
      </c>
      <c r="CY194" s="11"/>
      <c r="CZ194" s="11"/>
      <c r="DA194" s="9">
        <v>-1.1499999999999999</v>
      </c>
      <c r="DB194" s="10">
        <v>-0.81499999999999995</v>
      </c>
      <c r="DC194" s="9">
        <v>2.06</v>
      </c>
      <c r="DD194" s="8">
        <v>16.899999999999999</v>
      </c>
      <c r="DE194" s="8">
        <v>78</v>
      </c>
      <c r="DF194" s="9">
        <v>-5.7</v>
      </c>
      <c r="DG194" s="9">
        <v>1.19</v>
      </c>
      <c r="DH194" s="9">
        <v>3.33</v>
      </c>
      <c r="DI194" s="3" t="s">
        <v>212</v>
      </c>
      <c r="DJ194" s="9">
        <v>7.6</v>
      </c>
      <c r="DK194" s="8">
        <v>-32</v>
      </c>
      <c r="DL194" s="8">
        <v>-37.4</v>
      </c>
      <c r="DM194" s="8">
        <v>12.2</v>
      </c>
      <c r="DN194" s="8">
        <v>-24.6</v>
      </c>
      <c r="DO194" s="9">
        <v>14.29</v>
      </c>
      <c r="DP194" s="4" t="s">
        <v>1244</v>
      </c>
      <c r="DQ194" s="8">
        <v>103.8</v>
      </c>
      <c r="DR194" s="3" t="s">
        <v>237</v>
      </c>
      <c r="DS194" s="11"/>
      <c r="DT194" s="9">
        <v>2.88</v>
      </c>
      <c r="DU194" s="10">
        <v>0.36299999999999999</v>
      </c>
      <c r="DV194" s="8">
        <v>-10.4</v>
      </c>
      <c r="DW194" s="8">
        <v>26.3</v>
      </c>
      <c r="DX194" s="11"/>
      <c r="DY194" s="8">
        <v>15.5</v>
      </c>
      <c r="DZ194" s="9">
        <v>3.92</v>
      </c>
      <c r="EA194" s="11"/>
      <c r="EB194" s="9">
        <v>3.13</v>
      </c>
      <c r="EC194" s="9">
        <v>1.4</v>
      </c>
      <c r="ED194" s="8">
        <v>72.099999999999994</v>
      </c>
      <c r="EE194" s="11"/>
      <c r="EF194" s="11"/>
      <c r="EG194" s="8">
        <v>106.3</v>
      </c>
      <c r="EH194" s="9">
        <v>7.42</v>
      </c>
      <c r="EI194" s="8">
        <v>78</v>
      </c>
      <c r="EJ194" s="8">
        <v>21.7</v>
      </c>
      <c r="EK194" s="8">
        <v>24.6</v>
      </c>
      <c r="EL194" s="10">
        <v>0.96499999999999997</v>
      </c>
      <c r="EM194" s="9">
        <v>4.97</v>
      </c>
      <c r="EN194" s="9">
        <v>5.78</v>
      </c>
      <c r="EO194" s="9">
        <v>3.33</v>
      </c>
      <c r="EP194" s="9">
        <v>9.1199999999999992</v>
      </c>
      <c r="EQ194" s="9">
        <v>3.93</v>
      </c>
      <c r="ER194" s="11">
        <v>1</v>
      </c>
      <c r="ES194" s="9">
        <v>4.95</v>
      </c>
      <c r="ET194" s="12" t="s">
        <v>1245</v>
      </c>
      <c r="EU194" s="8">
        <v>-15.9</v>
      </c>
      <c r="EV194" s="8">
        <v>-23.1</v>
      </c>
      <c r="EW194" s="8">
        <v>-30.3</v>
      </c>
      <c r="EX194" s="8">
        <v>-31.3</v>
      </c>
      <c r="EY194" s="8">
        <v>-28.7</v>
      </c>
      <c r="EZ194" s="8">
        <v>-17.899999999999999</v>
      </c>
      <c r="FA194" s="8">
        <v>-26.6</v>
      </c>
      <c r="FB194" s="8">
        <v>-33</v>
      </c>
      <c r="FC194" s="8">
        <v>-28.3</v>
      </c>
      <c r="FD194" s="8">
        <v>-33.299999999999997</v>
      </c>
      <c r="FE194" s="9">
        <v>-2.09</v>
      </c>
      <c r="FF194" s="8">
        <v>-26.5</v>
      </c>
      <c r="FG194" s="8">
        <v>-25.4</v>
      </c>
      <c r="FH194" s="8">
        <v>-28.7</v>
      </c>
      <c r="FI194" s="8">
        <v>-30</v>
      </c>
      <c r="FJ194" s="8">
        <v>-23.2</v>
      </c>
      <c r="FK194" s="8">
        <v>-27.5</v>
      </c>
      <c r="FL194" s="8">
        <v>-32.5</v>
      </c>
      <c r="FM194" s="8">
        <v>-32.299999999999997</v>
      </c>
      <c r="FN194" s="8">
        <v>-26.2</v>
      </c>
      <c r="FO194" s="3"/>
      <c r="FP194" s="3"/>
      <c r="FQ194" s="9">
        <v>7.6</v>
      </c>
      <c r="FR194" s="12" t="s">
        <v>1246</v>
      </c>
    </row>
    <row r="195" spans="1:174" x14ac:dyDescent="0.15">
      <c r="A195" s="4" t="s">
        <v>1247</v>
      </c>
      <c r="B195" s="4" t="s">
        <v>1248</v>
      </c>
      <c r="C195" s="3" t="s">
        <v>206</v>
      </c>
      <c r="D195" s="3" t="s">
        <v>207</v>
      </c>
      <c r="E195" s="3" t="s">
        <v>208</v>
      </c>
      <c r="F195" s="8">
        <v>128.1</v>
      </c>
      <c r="G195" s="9">
        <v>27.87</v>
      </c>
      <c r="H195" s="11"/>
      <c r="I195" s="11"/>
      <c r="J195" s="11"/>
      <c r="K195" s="11"/>
      <c r="L195" s="11"/>
      <c r="M195" s="11"/>
      <c r="N195" s="8">
        <v>13.2</v>
      </c>
      <c r="O195" s="10">
        <v>7.0000000000000007E-2</v>
      </c>
      <c r="P195" s="11"/>
      <c r="Q195" s="11"/>
      <c r="R195" s="11"/>
      <c r="S195" s="9">
        <v>-2.73</v>
      </c>
      <c r="T195" s="11"/>
      <c r="U195" s="11"/>
      <c r="V195" s="11"/>
      <c r="W195" s="11"/>
      <c r="X195" s="11"/>
      <c r="Y195" s="11"/>
      <c r="Z195" s="11"/>
      <c r="AA195" s="11"/>
      <c r="AB195" s="11"/>
      <c r="AC195" s="11"/>
      <c r="AD195" s="11"/>
      <c r="AE195" s="11"/>
      <c r="AF195" s="11"/>
      <c r="AG195" s="11"/>
      <c r="AH195" s="9">
        <v>36.119999999999997</v>
      </c>
      <c r="AI195" s="9">
        <v>15.96</v>
      </c>
      <c r="AJ195" s="11"/>
      <c r="AK195" s="3" t="s">
        <v>209</v>
      </c>
      <c r="AL195" s="12" t="s">
        <v>1249</v>
      </c>
      <c r="AM195" s="3" t="s">
        <v>211</v>
      </c>
      <c r="AN195" s="13">
        <v>2000</v>
      </c>
      <c r="AO195" s="8">
        <v>70</v>
      </c>
      <c r="AP195" s="14">
        <v>0</v>
      </c>
      <c r="AQ195" s="8">
        <v>-32</v>
      </c>
      <c r="AR195" s="8">
        <v>-32.6</v>
      </c>
      <c r="AS195" s="8">
        <v>-22.8</v>
      </c>
      <c r="AT195" s="8">
        <v>58.1</v>
      </c>
      <c r="AU195" s="11"/>
      <c r="AV195" s="8">
        <v>65.5</v>
      </c>
      <c r="AW195" s="14">
        <v>0</v>
      </c>
      <c r="AX195" s="8">
        <v>54.2</v>
      </c>
      <c r="AY195" s="11"/>
      <c r="AZ195" s="11"/>
      <c r="BA195" s="9">
        <v>6.75</v>
      </c>
      <c r="BB195" s="11"/>
      <c r="BC195" s="8">
        <v>25.9</v>
      </c>
      <c r="BD195" s="8">
        <v>24.8</v>
      </c>
      <c r="BE195" s="8">
        <v>15.1</v>
      </c>
      <c r="BF195" s="8">
        <v>13.4</v>
      </c>
      <c r="BG195" s="8">
        <v>11.9</v>
      </c>
      <c r="BH195" s="8">
        <v>10.9</v>
      </c>
      <c r="BI195" s="11"/>
      <c r="BJ195" s="8">
        <v>-32.6</v>
      </c>
      <c r="BK195" s="10">
        <v>-0.151</v>
      </c>
      <c r="BL195" s="11"/>
      <c r="BM195" s="10">
        <v>-0.06</v>
      </c>
      <c r="BN195" s="8">
        <v>-22.8</v>
      </c>
      <c r="BO195" s="11"/>
      <c r="BP195" s="8">
        <v>-12.3</v>
      </c>
      <c r="BQ195" s="9">
        <v>-6.85</v>
      </c>
      <c r="BR195" s="9">
        <v>-6.85</v>
      </c>
      <c r="BS195" s="8">
        <v>-13.3</v>
      </c>
      <c r="BT195" s="9">
        <v>-6.85</v>
      </c>
      <c r="BU195" s="9">
        <v>-6.85</v>
      </c>
      <c r="BV195" s="11"/>
      <c r="BW195" s="11"/>
      <c r="BX195" s="11"/>
      <c r="BY195" s="10">
        <v>0.79600000000000004</v>
      </c>
      <c r="BZ195" s="11"/>
      <c r="CA195" s="11"/>
      <c r="CB195" s="11"/>
      <c r="CC195" s="11"/>
      <c r="CD195" s="11"/>
      <c r="CE195" s="9">
        <v>8.25</v>
      </c>
      <c r="CF195" s="11"/>
      <c r="CG195" s="11"/>
      <c r="CH195" s="11"/>
      <c r="CI195" s="11"/>
      <c r="CJ195" s="11"/>
      <c r="CK195" s="11"/>
      <c r="CL195" s="11"/>
      <c r="CM195" s="11"/>
      <c r="CN195" s="11"/>
      <c r="CO195" s="11"/>
      <c r="CP195" s="11"/>
      <c r="CQ195" s="9">
        <v>-3.69</v>
      </c>
      <c r="CR195" s="11"/>
      <c r="CS195" s="11"/>
      <c r="CT195" s="11"/>
      <c r="CU195" s="11"/>
      <c r="CV195" s="11"/>
      <c r="CW195" s="11"/>
      <c r="CX195" s="11"/>
      <c r="CY195" s="11"/>
      <c r="CZ195" s="11"/>
      <c r="DA195" s="11"/>
      <c r="DB195" s="11"/>
      <c r="DC195" s="11"/>
      <c r="DD195" s="11"/>
      <c r="DE195" s="11"/>
      <c r="DF195" s="8">
        <v>54.2</v>
      </c>
      <c r="DG195" s="9">
        <v>9.69</v>
      </c>
      <c r="DH195" s="11"/>
      <c r="DI195" s="3" t="s">
        <v>212</v>
      </c>
      <c r="DJ195" s="11"/>
      <c r="DK195" s="8">
        <v>-32</v>
      </c>
      <c r="DL195" s="8">
        <v>-22.8</v>
      </c>
      <c r="DM195" s="14">
        <v>0</v>
      </c>
      <c r="DN195" s="8">
        <v>-25.8</v>
      </c>
      <c r="DO195" s="9">
        <v>15.38</v>
      </c>
      <c r="DP195" s="4" t="s">
        <v>1250</v>
      </c>
      <c r="DQ195" s="11"/>
      <c r="DR195" s="3" t="s">
        <v>313</v>
      </c>
      <c r="DS195" s="11"/>
      <c r="DT195" s="9">
        <v>12.97</v>
      </c>
      <c r="DU195" s="9">
        <v>7.04</v>
      </c>
      <c r="DV195" s="11"/>
      <c r="DW195" s="14">
        <v>0</v>
      </c>
      <c r="DX195" s="11"/>
      <c r="DY195" s="9">
        <v>8.73</v>
      </c>
      <c r="DZ195" s="11"/>
      <c r="EA195" s="8">
        <v>57.1</v>
      </c>
      <c r="EB195" s="8">
        <v>-75.599999999999994</v>
      </c>
      <c r="EC195" s="10">
        <v>5.7000000000000002E-2</v>
      </c>
      <c r="ED195" s="8">
        <v>20.8</v>
      </c>
      <c r="EE195" s="11"/>
      <c r="EF195" s="11"/>
      <c r="EG195" s="11"/>
      <c r="EH195" s="9">
        <v>4.0999999999999996</v>
      </c>
      <c r="EI195" s="11"/>
      <c r="EJ195" s="8">
        <v>58.9</v>
      </c>
      <c r="EK195" s="8">
        <v>10.3</v>
      </c>
      <c r="EL195" s="9">
        <v>2.5299999999999998</v>
      </c>
      <c r="EM195" s="9">
        <v>1.04</v>
      </c>
      <c r="EN195" s="9">
        <v>1.52</v>
      </c>
      <c r="EO195" s="11"/>
      <c r="EP195" s="11"/>
      <c r="EQ195" s="11"/>
      <c r="ER195" s="11"/>
      <c r="ES195" s="11"/>
      <c r="ET195" s="12"/>
      <c r="EU195" s="11"/>
      <c r="EV195" s="11"/>
      <c r="EW195" s="11"/>
      <c r="EX195" s="11"/>
      <c r="EY195" s="11"/>
      <c r="EZ195" s="11"/>
      <c r="FA195" s="11"/>
      <c r="FB195" s="9">
        <v>-9.77</v>
      </c>
      <c r="FC195" s="8">
        <v>-15</v>
      </c>
      <c r="FD195" s="8">
        <v>-16.8</v>
      </c>
      <c r="FE195" s="11"/>
      <c r="FF195" s="11"/>
      <c r="FG195" s="11"/>
      <c r="FH195" s="11"/>
      <c r="FI195" s="11"/>
      <c r="FJ195" s="11"/>
      <c r="FK195" s="11"/>
      <c r="FL195" s="8">
        <v>-12.9</v>
      </c>
      <c r="FM195" s="8">
        <v>-16.899999999999999</v>
      </c>
      <c r="FN195" s="8">
        <v>-25.7</v>
      </c>
      <c r="FO195" s="3"/>
      <c r="FP195" s="3"/>
      <c r="FQ195" s="11"/>
      <c r="FR195" s="12"/>
    </row>
    <row r="196" spans="1:174" x14ac:dyDescent="0.15">
      <c r="A196" s="4" t="s">
        <v>1251</v>
      </c>
      <c r="B196" s="4" t="s">
        <v>1252</v>
      </c>
      <c r="C196" s="3" t="s">
        <v>206</v>
      </c>
      <c r="D196" s="3" t="s">
        <v>207</v>
      </c>
      <c r="E196" s="3" t="s">
        <v>208</v>
      </c>
      <c r="F196" s="8">
        <v>126.2</v>
      </c>
      <c r="G196" s="10">
        <v>0.155</v>
      </c>
      <c r="H196" s="10">
        <v>5.8000000000000003E-2</v>
      </c>
      <c r="I196" s="10">
        <v>3.0000000000000001E-3</v>
      </c>
      <c r="J196" s="10">
        <v>2.5999999999999999E-2</v>
      </c>
      <c r="K196" s="9">
        <v>1.18</v>
      </c>
      <c r="L196" s="10">
        <v>0.373</v>
      </c>
      <c r="M196" s="9">
        <v>1.37</v>
      </c>
      <c r="N196" s="8">
        <v>34</v>
      </c>
      <c r="O196" s="10">
        <v>8.0000000000000002E-3</v>
      </c>
      <c r="P196" s="11"/>
      <c r="Q196" s="11"/>
      <c r="R196" s="11"/>
      <c r="S196" s="11"/>
      <c r="T196" s="11"/>
      <c r="U196" s="11"/>
      <c r="V196" s="11"/>
      <c r="W196" s="11"/>
      <c r="X196" s="11"/>
      <c r="Y196" s="11"/>
      <c r="Z196" s="11"/>
      <c r="AA196" s="11"/>
      <c r="AB196" s="11"/>
      <c r="AC196" s="11"/>
      <c r="AD196" s="11"/>
      <c r="AE196" s="11"/>
      <c r="AF196" s="11"/>
      <c r="AG196" s="11"/>
      <c r="AH196" s="9">
        <v>39.159999999999997</v>
      </c>
      <c r="AI196" s="9">
        <v>36.36</v>
      </c>
      <c r="AJ196" s="9">
        <v>1.18</v>
      </c>
      <c r="AK196" s="3" t="s">
        <v>209</v>
      </c>
      <c r="AL196" s="12" t="s">
        <v>1253</v>
      </c>
      <c r="AM196" s="3" t="s">
        <v>211</v>
      </c>
      <c r="AN196" s="13">
        <v>2007</v>
      </c>
      <c r="AO196" s="8">
        <v>127.2</v>
      </c>
      <c r="AP196" s="14">
        <v>0</v>
      </c>
      <c r="AQ196" s="9">
        <v>-7.88</v>
      </c>
      <c r="AR196" s="8">
        <v>-14.6</v>
      </c>
      <c r="AS196" s="8">
        <v>-13.1</v>
      </c>
      <c r="AT196" s="9">
        <v>2.59</v>
      </c>
      <c r="AU196" s="10">
        <v>0.18</v>
      </c>
      <c r="AV196" s="8">
        <v>62.6</v>
      </c>
      <c r="AW196" s="9">
        <v>3.5</v>
      </c>
      <c r="AX196" s="8">
        <v>51.3</v>
      </c>
      <c r="AY196" s="10">
        <v>0.121</v>
      </c>
      <c r="AZ196" s="11"/>
      <c r="BA196" s="9">
        <v>5.45</v>
      </c>
      <c r="BB196" s="11"/>
      <c r="BC196" s="9">
        <v>9.17</v>
      </c>
      <c r="BD196" s="9">
        <v>8.6199999999999992</v>
      </c>
      <c r="BE196" s="9">
        <v>8.6300000000000008</v>
      </c>
      <c r="BF196" s="9">
        <v>8.69</v>
      </c>
      <c r="BG196" s="9">
        <v>8.48</v>
      </c>
      <c r="BH196" s="9">
        <v>8.3800000000000008</v>
      </c>
      <c r="BI196" s="11"/>
      <c r="BJ196" s="8">
        <v>-14.6</v>
      </c>
      <c r="BK196" s="9">
        <v>-2.0099999999999998</v>
      </c>
      <c r="BL196" s="11"/>
      <c r="BM196" s="11"/>
      <c r="BN196" s="8">
        <v>-13.1</v>
      </c>
      <c r="BO196" s="11"/>
      <c r="BP196" s="11"/>
      <c r="BQ196" s="10">
        <v>-0.41</v>
      </c>
      <c r="BR196" s="10">
        <v>-0.41</v>
      </c>
      <c r="BS196" s="10">
        <v>-0.25600000000000001</v>
      </c>
      <c r="BT196" s="10">
        <v>-0.61699999999999999</v>
      </c>
      <c r="BU196" s="10">
        <v>-0.61699999999999999</v>
      </c>
      <c r="BV196" s="11"/>
      <c r="BW196" s="11"/>
      <c r="BX196" s="10">
        <v>9.9000000000000005E-2</v>
      </c>
      <c r="BY196" s="10">
        <v>4.1000000000000002E-2</v>
      </c>
      <c r="BZ196" s="10">
        <v>0.92100000000000004</v>
      </c>
      <c r="CA196" s="10">
        <v>0.74199999999999999</v>
      </c>
      <c r="CB196" s="11"/>
      <c r="CC196" s="9">
        <v>1.93</v>
      </c>
      <c r="CD196" s="9">
        <v>3.5</v>
      </c>
      <c r="CE196" s="9">
        <v>3.6</v>
      </c>
      <c r="CF196" s="11"/>
      <c r="CG196" s="11"/>
      <c r="CH196" s="11"/>
      <c r="CI196" s="11"/>
      <c r="CJ196" s="11"/>
      <c r="CK196" s="11"/>
      <c r="CL196" s="11"/>
      <c r="CM196" s="11"/>
      <c r="CN196" s="11"/>
      <c r="CO196" s="11"/>
      <c r="CP196" s="10">
        <v>8.5000000000000006E-2</v>
      </c>
      <c r="CQ196" s="9">
        <v>9.2899999999999991</v>
      </c>
      <c r="CR196" s="11"/>
      <c r="CS196" s="11"/>
      <c r="CT196" s="11"/>
      <c r="CU196" s="8">
        <v>13.4</v>
      </c>
      <c r="CV196" s="9">
        <v>-1.55</v>
      </c>
      <c r="CW196" s="10">
        <v>0.02</v>
      </c>
      <c r="CX196" s="11"/>
      <c r="CY196" s="11"/>
      <c r="CZ196" s="11"/>
      <c r="DA196" s="9">
        <v>-1.1299999999999999</v>
      </c>
      <c r="DB196" s="11"/>
      <c r="DC196" s="11"/>
      <c r="DD196" s="9">
        <v>5.3</v>
      </c>
      <c r="DE196" s="11"/>
      <c r="DF196" s="8">
        <v>51.3</v>
      </c>
      <c r="DG196" s="9">
        <v>3.71</v>
      </c>
      <c r="DH196" s="11"/>
      <c r="DI196" s="3" t="s">
        <v>212</v>
      </c>
      <c r="DJ196" s="11"/>
      <c r="DK196" s="8">
        <v>-12.7</v>
      </c>
      <c r="DL196" s="8">
        <v>-24.6</v>
      </c>
      <c r="DM196" s="11"/>
      <c r="DN196" s="11"/>
      <c r="DO196" s="9">
        <v>37.5</v>
      </c>
      <c r="DP196" s="4" t="s">
        <v>1254</v>
      </c>
      <c r="DQ196" s="11"/>
      <c r="DR196" s="3" t="s">
        <v>279</v>
      </c>
      <c r="DS196" s="11"/>
      <c r="DT196" s="9">
        <v>6.85</v>
      </c>
      <c r="DU196" s="9">
        <v>1.99</v>
      </c>
      <c r="DV196" s="11"/>
      <c r="DW196" s="9">
        <v>5.03</v>
      </c>
      <c r="DX196" s="11"/>
      <c r="DY196" s="10">
        <v>0.06</v>
      </c>
      <c r="DZ196" s="11"/>
      <c r="EA196" s="11"/>
      <c r="EB196" s="8">
        <v>45.9</v>
      </c>
      <c r="EC196" s="10">
        <v>1.4999999999999999E-2</v>
      </c>
      <c r="ED196" s="8">
        <v>24.5</v>
      </c>
      <c r="EE196" s="11"/>
      <c r="EF196" s="8">
        <v>99.5</v>
      </c>
      <c r="EG196" s="10">
        <v>8.4000000000000005E-2</v>
      </c>
      <c r="EH196" s="10">
        <v>0.123</v>
      </c>
      <c r="EI196" s="9">
        <v>9</v>
      </c>
      <c r="EJ196" s="9">
        <v>4.7</v>
      </c>
      <c r="EK196" s="10">
        <v>0.36499999999999999</v>
      </c>
      <c r="EL196" s="9">
        <v>2.79</v>
      </c>
      <c r="EM196" s="9">
        <v>2.44</v>
      </c>
      <c r="EN196" s="8">
        <v>10.1</v>
      </c>
      <c r="EO196" s="10">
        <v>0.16</v>
      </c>
      <c r="EP196" s="10">
        <v>7.6999999999999999E-2</v>
      </c>
      <c r="EQ196" s="9">
        <v>7</v>
      </c>
      <c r="ER196" s="11"/>
      <c r="ES196" s="11"/>
      <c r="ET196" s="12"/>
      <c r="EU196" s="11"/>
      <c r="EV196" s="11"/>
      <c r="EW196" s="11"/>
      <c r="EX196" s="11"/>
      <c r="EY196" s="11"/>
      <c r="EZ196" s="11"/>
      <c r="FA196" s="11"/>
      <c r="FB196" s="8">
        <v>-11.3</v>
      </c>
      <c r="FC196" s="8">
        <v>-11.1</v>
      </c>
      <c r="FD196" s="8">
        <v>-19.399999999999999</v>
      </c>
      <c r="FE196" s="11"/>
      <c r="FF196" s="11"/>
      <c r="FG196" s="11"/>
      <c r="FH196" s="11"/>
      <c r="FI196" s="11"/>
      <c r="FJ196" s="11"/>
      <c r="FK196" s="11"/>
      <c r="FL196" s="8">
        <v>-11.5</v>
      </c>
      <c r="FM196" s="8">
        <v>-12.7</v>
      </c>
      <c r="FN196" s="8">
        <v>-24.6</v>
      </c>
      <c r="FO196" s="3"/>
      <c r="FP196" s="3"/>
      <c r="FQ196" s="11"/>
      <c r="FR196" s="12"/>
    </row>
    <row r="197" spans="1:174" x14ac:dyDescent="0.15">
      <c r="A197" s="4" t="s">
        <v>1255</v>
      </c>
      <c r="B197" s="4" t="s">
        <v>1256</v>
      </c>
      <c r="C197" s="3" t="s">
        <v>206</v>
      </c>
      <c r="D197" s="3" t="s">
        <v>207</v>
      </c>
      <c r="E197" s="3" t="s">
        <v>208</v>
      </c>
      <c r="F197" s="8">
        <v>125.6</v>
      </c>
      <c r="G197" s="9">
        <v>56.88</v>
      </c>
      <c r="H197" s="10">
        <v>3.1E-2</v>
      </c>
      <c r="I197" s="10">
        <v>1.9E-2</v>
      </c>
      <c r="J197" s="11"/>
      <c r="K197" s="9">
        <v>1.07</v>
      </c>
      <c r="L197" s="10">
        <v>0.88900000000000001</v>
      </c>
      <c r="M197" s="11"/>
      <c r="N197" s="8">
        <v>15.8</v>
      </c>
      <c r="O197" s="10">
        <v>5.1999999999999998E-2</v>
      </c>
      <c r="P197" s="11"/>
      <c r="Q197" s="11"/>
      <c r="R197" s="11"/>
      <c r="S197" s="9">
        <v>-1.54</v>
      </c>
      <c r="T197" s="11"/>
      <c r="U197" s="11"/>
      <c r="V197" s="11"/>
      <c r="W197" s="11"/>
      <c r="X197" s="11"/>
      <c r="Y197" s="11"/>
      <c r="Z197" s="11"/>
      <c r="AA197" s="11"/>
      <c r="AB197" s="11"/>
      <c r="AC197" s="11"/>
      <c r="AD197" s="11"/>
      <c r="AE197" s="8">
        <v>85.9</v>
      </c>
      <c r="AF197" s="11"/>
      <c r="AG197" s="11"/>
      <c r="AH197" s="10">
        <v>0.253</v>
      </c>
      <c r="AI197" s="9">
        <v>16.45</v>
      </c>
      <c r="AJ197" s="9">
        <v>4.33</v>
      </c>
      <c r="AK197" s="3" t="s">
        <v>209</v>
      </c>
      <c r="AL197" s="12" t="s">
        <v>1257</v>
      </c>
      <c r="AM197" s="3" t="s">
        <v>211</v>
      </c>
      <c r="AN197" s="13">
        <v>2004</v>
      </c>
      <c r="AO197" s="8">
        <v>103.3</v>
      </c>
      <c r="AP197" s="8">
        <v>16.7</v>
      </c>
      <c r="AQ197" s="8">
        <v>-27.6</v>
      </c>
      <c r="AR197" s="8">
        <v>-29.3</v>
      </c>
      <c r="AS197" s="8">
        <v>-30.6</v>
      </c>
      <c r="AT197" s="8">
        <v>34.4</v>
      </c>
      <c r="AU197" s="9">
        <v>3.83</v>
      </c>
      <c r="AV197" s="8">
        <v>58.8</v>
      </c>
      <c r="AW197" s="8">
        <v>12.1</v>
      </c>
      <c r="AX197" s="8">
        <v>37.799999999999997</v>
      </c>
      <c r="AY197" s="9">
        <v>2.91</v>
      </c>
      <c r="AZ197" s="11"/>
      <c r="BA197" s="8">
        <v>21.1</v>
      </c>
      <c r="BB197" s="11"/>
      <c r="BC197" s="8">
        <v>22.4</v>
      </c>
      <c r="BD197" s="8">
        <v>21.2</v>
      </c>
      <c r="BE197" s="8">
        <v>19.3</v>
      </c>
      <c r="BF197" s="8">
        <v>17.7</v>
      </c>
      <c r="BG197" s="8">
        <v>16.600000000000001</v>
      </c>
      <c r="BH197" s="8">
        <v>15.6</v>
      </c>
      <c r="BI197" s="11"/>
      <c r="BJ197" s="8">
        <v>-29.3</v>
      </c>
      <c r="BK197" s="9">
        <v>-1.35</v>
      </c>
      <c r="BL197" s="11"/>
      <c r="BM197" s="11"/>
      <c r="BN197" s="8">
        <v>-30.6</v>
      </c>
      <c r="BO197" s="11"/>
      <c r="BP197" s="11"/>
      <c r="BQ197" s="9">
        <v>-1.94</v>
      </c>
      <c r="BR197" s="9">
        <v>-1.94</v>
      </c>
      <c r="BS197" s="9">
        <v>-1.21</v>
      </c>
      <c r="BT197" s="9">
        <v>-1.94</v>
      </c>
      <c r="BU197" s="9">
        <v>-1.94</v>
      </c>
      <c r="BV197" s="11"/>
      <c r="BW197" s="9">
        <v>4.29</v>
      </c>
      <c r="BX197" s="9">
        <v>4.46</v>
      </c>
      <c r="BY197" s="11"/>
      <c r="BZ197" s="9">
        <v>9.6300000000000008</v>
      </c>
      <c r="CA197" s="9">
        <v>5.79</v>
      </c>
      <c r="CB197" s="9">
        <v>6.82</v>
      </c>
      <c r="CC197" s="9">
        <v>1.82</v>
      </c>
      <c r="CD197" s="11"/>
      <c r="CE197" s="11"/>
      <c r="CF197" s="9">
        <v>7.59</v>
      </c>
      <c r="CG197" s="11"/>
      <c r="CH197" s="11"/>
      <c r="CI197" s="11"/>
      <c r="CJ197" s="8">
        <v>40.5</v>
      </c>
      <c r="CK197" s="11"/>
      <c r="CL197" s="10">
        <v>1.6E-2</v>
      </c>
      <c r="CM197" s="10">
        <v>0.51200000000000001</v>
      </c>
      <c r="CN197" s="10">
        <v>0.84099999999999997</v>
      </c>
      <c r="CO197" s="10">
        <v>0.93200000000000005</v>
      </c>
      <c r="CP197" s="10">
        <v>0.94199999999999995</v>
      </c>
      <c r="CQ197" s="10">
        <v>-0.64500000000000002</v>
      </c>
      <c r="CR197" s="11"/>
      <c r="CS197" s="11"/>
      <c r="CT197" s="11"/>
      <c r="CU197" s="10">
        <v>0.34499999999999997</v>
      </c>
      <c r="CV197" s="10">
        <v>-1.7999999999999999E-2</v>
      </c>
      <c r="CW197" s="11"/>
      <c r="CX197" s="10">
        <v>-0.14000000000000001</v>
      </c>
      <c r="CY197" s="11"/>
      <c r="CZ197" s="11"/>
      <c r="DA197" s="10">
        <v>4.1000000000000002E-2</v>
      </c>
      <c r="DB197" s="10">
        <v>-0.57199999999999995</v>
      </c>
      <c r="DC197" s="10">
        <v>-0.97299999999999998</v>
      </c>
      <c r="DD197" s="8">
        <v>11.9</v>
      </c>
      <c r="DE197" s="8">
        <v>155</v>
      </c>
      <c r="DF197" s="8">
        <v>37.799999999999997</v>
      </c>
      <c r="DG197" s="9">
        <v>7.94</v>
      </c>
      <c r="DH197" s="10">
        <v>0.94899999999999995</v>
      </c>
      <c r="DI197" s="3" t="s">
        <v>212</v>
      </c>
      <c r="DJ197" s="8">
        <v>16.7</v>
      </c>
      <c r="DK197" s="8">
        <v>-27.6</v>
      </c>
      <c r="DL197" s="8">
        <v>-30.6</v>
      </c>
      <c r="DM197" s="8">
        <v>26.6</v>
      </c>
      <c r="DN197" s="8">
        <v>-23.4</v>
      </c>
      <c r="DO197" s="9">
        <v>36.36</v>
      </c>
      <c r="DP197" s="4" t="s">
        <v>1258</v>
      </c>
      <c r="DQ197" s="8">
        <v>50.8</v>
      </c>
      <c r="DR197" s="3" t="s">
        <v>297</v>
      </c>
      <c r="DS197" s="11"/>
      <c r="DT197" s="9">
        <v>15.38</v>
      </c>
      <c r="DU197" s="9">
        <v>4.72</v>
      </c>
      <c r="DV197" s="9">
        <v>-8.18</v>
      </c>
      <c r="DW197" s="8">
        <v>11.9</v>
      </c>
      <c r="DX197" s="11"/>
      <c r="DY197" s="8">
        <v>62</v>
      </c>
      <c r="DZ197" s="9">
        <v>6.82</v>
      </c>
      <c r="EA197" s="11"/>
      <c r="EB197" s="8">
        <v>64.900000000000006</v>
      </c>
      <c r="EC197" s="10">
        <v>0.44800000000000001</v>
      </c>
      <c r="ED197" s="8">
        <v>70.099999999999994</v>
      </c>
      <c r="EE197" s="11"/>
      <c r="EF197" s="11"/>
      <c r="EG197" s="8">
        <v>100</v>
      </c>
      <c r="EH197" s="9">
        <v>3.8</v>
      </c>
      <c r="EI197" s="8">
        <v>155</v>
      </c>
      <c r="EJ197" s="8">
        <v>44.2</v>
      </c>
      <c r="EK197" s="8">
        <v>70.2</v>
      </c>
      <c r="EL197" s="9">
        <v>1.81</v>
      </c>
      <c r="EM197" s="9">
        <v>3.36</v>
      </c>
      <c r="EN197" s="9">
        <v>1.44</v>
      </c>
      <c r="EO197" s="10">
        <v>0.94899999999999995</v>
      </c>
      <c r="EP197" s="9">
        <v>2.76</v>
      </c>
      <c r="EQ197" s="9">
        <v>10.72</v>
      </c>
      <c r="ER197" s="11">
        <v>3</v>
      </c>
      <c r="ES197" s="8">
        <v>16.7</v>
      </c>
      <c r="ET197" s="12" t="s">
        <v>1259</v>
      </c>
      <c r="EU197" s="11"/>
      <c r="EV197" s="11"/>
      <c r="EW197" s="11"/>
      <c r="EX197" s="11"/>
      <c r="EY197" s="11"/>
      <c r="EZ197" s="11"/>
      <c r="FA197" s="11"/>
      <c r="FB197" s="8">
        <v>-21.3</v>
      </c>
      <c r="FC197" s="8">
        <v>-22.2</v>
      </c>
      <c r="FD197" s="8">
        <v>-24.3</v>
      </c>
      <c r="FE197" s="11"/>
      <c r="FF197" s="11"/>
      <c r="FG197" s="11"/>
      <c r="FH197" s="11"/>
      <c r="FI197" s="11"/>
      <c r="FJ197" s="11"/>
      <c r="FK197" s="11"/>
      <c r="FL197" s="8">
        <v>-21.3</v>
      </c>
      <c r="FM197" s="8">
        <v>-22.3</v>
      </c>
      <c r="FN197" s="8">
        <v>-25</v>
      </c>
      <c r="FO197" s="3"/>
      <c r="FP197" s="3"/>
      <c r="FQ197" s="8">
        <v>16.7</v>
      </c>
      <c r="FR197" s="12" t="s">
        <v>1260</v>
      </c>
    </row>
    <row r="198" spans="1:174" x14ac:dyDescent="0.15">
      <c r="A198" s="4" t="s">
        <v>1261</v>
      </c>
      <c r="B198" s="4" t="s">
        <v>1262</v>
      </c>
      <c r="C198" s="3" t="s">
        <v>206</v>
      </c>
      <c r="D198" s="3" t="s">
        <v>207</v>
      </c>
      <c r="E198" s="3" t="s">
        <v>208</v>
      </c>
      <c r="F198" s="8">
        <v>123.4</v>
      </c>
      <c r="G198" s="9">
        <v>30.03</v>
      </c>
      <c r="H198" s="10">
        <v>6.0000000000000001E-3</v>
      </c>
      <c r="I198" s="14">
        <v>0</v>
      </c>
      <c r="J198" s="10">
        <v>5.7000000000000002E-2</v>
      </c>
      <c r="K198" s="10">
        <v>-0.628</v>
      </c>
      <c r="L198" s="10">
        <v>-6.0999999999999999E-2</v>
      </c>
      <c r="M198" s="9">
        <v>1.77</v>
      </c>
      <c r="N198" s="8">
        <v>28.6</v>
      </c>
      <c r="O198" s="10">
        <v>0.49</v>
      </c>
      <c r="P198" s="11"/>
      <c r="Q198" s="11"/>
      <c r="R198" s="11"/>
      <c r="S198" s="10">
        <v>-0.83299999999999996</v>
      </c>
      <c r="T198" s="11"/>
      <c r="U198" s="11"/>
      <c r="V198" s="11"/>
      <c r="W198" s="11"/>
      <c r="X198" s="11"/>
      <c r="Y198" s="11"/>
      <c r="Z198" s="11"/>
      <c r="AA198" s="11"/>
      <c r="AB198" s="11"/>
      <c r="AC198" s="11"/>
      <c r="AD198" s="11"/>
      <c r="AE198" s="11"/>
      <c r="AF198" s="11"/>
      <c r="AG198" s="11"/>
      <c r="AH198" s="9">
        <v>9.7899999999999991</v>
      </c>
      <c r="AI198" s="10">
        <v>0.80800000000000005</v>
      </c>
      <c r="AJ198" s="10">
        <v>0.313</v>
      </c>
      <c r="AK198" s="3" t="s">
        <v>209</v>
      </c>
      <c r="AL198" s="12" t="s">
        <v>1263</v>
      </c>
      <c r="AM198" s="3" t="s">
        <v>211</v>
      </c>
      <c r="AN198" s="13">
        <v>2004</v>
      </c>
      <c r="AO198" s="8">
        <v>120.7</v>
      </c>
      <c r="AP198" s="14">
        <v>0</v>
      </c>
      <c r="AQ198" s="8">
        <v>-27.1</v>
      </c>
      <c r="AR198" s="8">
        <v>-27.5</v>
      </c>
      <c r="AS198" s="8">
        <v>-29.6</v>
      </c>
      <c r="AT198" s="9">
        <v>2.64</v>
      </c>
      <c r="AU198" s="10">
        <v>0.46800000000000003</v>
      </c>
      <c r="AV198" s="9">
        <v>3.49</v>
      </c>
      <c r="AW198" s="14">
        <v>0</v>
      </c>
      <c r="AX198" s="9">
        <v>-2.2599999999999998</v>
      </c>
      <c r="AY198" s="11"/>
      <c r="AZ198" s="11"/>
      <c r="BA198" s="9">
        <v>6.86</v>
      </c>
      <c r="BB198" s="11"/>
      <c r="BC198" s="8">
        <v>22.3</v>
      </c>
      <c r="BD198" s="8">
        <v>23.8</v>
      </c>
      <c r="BE198" s="8">
        <v>22.5</v>
      </c>
      <c r="BF198" s="8">
        <v>22.5</v>
      </c>
      <c r="BG198" s="8">
        <v>21.7</v>
      </c>
      <c r="BH198" s="8">
        <v>21.3</v>
      </c>
      <c r="BI198" s="11"/>
      <c r="BJ198" s="8">
        <v>-27.5</v>
      </c>
      <c r="BK198" s="9">
        <v>-1.05</v>
      </c>
      <c r="BL198" s="11"/>
      <c r="BM198" s="11"/>
      <c r="BN198" s="8">
        <v>-29.6</v>
      </c>
      <c r="BO198" s="11"/>
      <c r="BP198" s="11"/>
      <c r="BQ198" s="9">
        <v>-1.36</v>
      </c>
      <c r="BR198" s="9">
        <v>-1.36</v>
      </c>
      <c r="BS198" s="10">
        <v>-0.82099999999999995</v>
      </c>
      <c r="BT198" s="9">
        <v>-1.36</v>
      </c>
      <c r="BU198" s="9">
        <v>-1.36</v>
      </c>
      <c r="BV198" s="11"/>
      <c r="BW198" s="11"/>
      <c r="BX198" s="11"/>
      <c r="BY198" s="11"/>
      <c r="BZ198" s="9">
        <v>1.63</v>
      </c>
      <c r="CA198" s="9">
        <v>1.1599999999999999</v>
      </c>
      <c r="CB198" s="11"/>
      <c r="CC198" s="9">
        <v>2.23</v>
      </c>
      <c r="CD198" s="11"/>
      <c r="CE198" s="9">
        <v>1</v>
      </c>
      <c r="CF198" s="11"/>
      <c r="CG198" s="11"/>
      <c r="CH198" s="11"/>
      <c r="CI198" s="11"/>
      <c r="CJ198" s="11"/>
      <c r="CK198" s="11"/>
      <c r="CL198" s="11"/>
      <c r="CM198" s="11"/>
      <c r="CN198" s="10">
        <v>0.17699999999999999</v>
      </c>
      <c r="CO198" s="10">
        <v>0.23</v>
      </c>
      <c r="CP198" s="10">
        <v>0.224</v>
      </c>
      <c r="CQ198" s="10">
        <v>-0.94199999999999995</v>
      </c>
      <c r="CR198" s="11"/>
      <c r="CS198" s="11"/>
      <c r="CT198" s="11"/>
      <c r="CU198" s="8">
        <v>10.4</v>
      </c>
      <c r="CV198" s="8">
        <v>-18.100000000000001</v>
      </c>
      <c r="CW198" s="11"/>
      <c r="CX198" s="8">
        <v>10</v>
      </c>
      <c r="CY198" s="11"/>
      <c r="CZ198" s="11"/>
      <c r="DA198" s="9">
        <v>-1.21</v>
      </c>
      <c r="DB198" s="11"/>
      <c r="DC198" s="11"/>
      <c r="DD198" s="11"/>
      <c r="DE198" s="8">
        <v>20</v>
      </c>
      <c r="DF198" s="9">
        <v>-2.2599999999999998</v>
      </c>
      <c r="DG198" s="9">
        <v>4.32</v>
      </c>
      <c r="DH198" s="10">
        <v>0.24399999999999999</v>
      </c>
      <c r="DI198" s="3" t="s">
        <v>212</v>
      </c>
      <c r="DJ198" s="11"/>
      <c r="DK198" s="8">
        <v>-27.1</v>
      </c>
      <c r="DL198" s="8">
        <v>-29.6</v>
      </c>
      <c r="DM198" s="14">
        <v>0</v>
      </c>
      <c r="DN198" s="11"/>
      <c r="DO198" s="9">
        <v>3.45</v>
      </c>
      <c r="DP198" s="4" t="s">
        <v>1264</v>
      </c>
      <c r="DQ198" s="11"/>
      <c r="DR198" s="3" t="s">
        <v>258</v>
      </c>
      <c r="DS198" s="11"/>
      <c r="DT198" s="9">
        <v>6.37</v>
      </c>
      <c r="DU198" s="9">
        <v>1.46</v>
      </c>
      <c r="DV198" s="11"/>
      <c r="DW198" s="8">
        <v>17.899999999999999</v>
      </c>
      <c r="DX198" s="11"/>
      <c r="DY198" s="8">
        <v>25.9</v>
      </c>
      <c r="DZ198" s="11"/>
      <c r="EA198" s="11"/>
      <c r="EB198" s="8">
        <v>14.8</v>
      </c>
      <c r="EC198" s="9">
        <v>2.25</v>
      </c>
      <c r="ED198" s="8">
        <v>77.2</v>
      </c>
      <c r="EE198" s="11"/>
      <c r="EF198" s="11"/>
      <c r="EG198" s="11"/>
      <c r="EH198" s="10">
        <v>0.82599999999999996</v>
      </c>
      <c r="EI198" s="8">
        <v>20</v>
      </c>
      <c r="EJ198" s="9">
        <v>3.02</v>
      </c>
      <c r="EK198" s="8">
        <v>26.3</v>
      </c>
      <c r="EL198" s="9">
        <v>3.52</v>
      </c>
      <c r="EM198" s="9">
        <v>1.27</v>
      </c>
      <c r="EN198" s="11"/>
      <c r="EO198" s="10">
        <v>0.24399999999999999</v>
      </c>
      <c r="EP198" s="9">
        <v>3.02</v>
      </c>
      <c r="EQ198" s="9">
        <v>3.67</v>
      </c>
      <c r="ER198" s="11">
        <v>3</v>
      </c>
      <c r="ES198" s="11"/>
      <c r="ET198" s="12"/>
      <c r="EU198" s="11"/>
      <c r="EV198" s="11"/>
      <c r="EW198" s="9">
        <v>-8.58</v>
      </c>
      <c r="EX198" s="8">
        <v>-20.399999999999999</v>
      </c>
      <c r="EY198" s="8">
        <v>-13.9</v>
      </c>
      <c r="EZ198" s="8">
        <v>-11.8</v>
      </c>
      <c r="FA198" s="8">
        <v>-35.799999999999997</v>
      </c>
      <c r="FB198" s="8">
        <v>-93.1</v>
      </c>
      <c r="FC198" s="8">
        <v>-55.9</v>
      </c>
      <c r="FD198" s="8">
        <v>-28.2</v>
      </c>
      <c r="FE198" s="11"/>
      <c r="FF198" s="11"/>
      <c r="FG198" s="9">
        <v>-8.68</v>
      </c>
      <c r="FH198" s="8">
        <v>-25.7</v>
      </c>
      <c r="FI198" s="8">
        <v>-18.100000000000001</v>
      </c>
      <c r="FJ198" s="8">
        <v>-12.2</v>
      </c>
      <c r="FK198" s="8">
        <v>-40.4</v>
      </c>
      <c r="FL198" s="8">
        <v>-99.1</v>
      </c>
      <c r="FM198" s="8">
        <v>-45.3</v>
      </c>
      <c r="FN198" s="8">
        <v>-30.9</v>
      </c>
      <c r="FO198" s="3"/>
      <c r="FP198" s="3"/>
      <c r="FQ198" s="11"/>
      <c r="FR198" s="12"/>
    </row>
    <row r="199" spans="1:174" x14ac:dyDescent="0.15">
      <c r="A199" s="4" t="s">
        <v>1265</v>
      </c>
      <c r="B199" s="4" t="s">
        <v>1266</v>
      </c>
      <c r="C199" s="3" t="s">
        <v>206</v>
      </c>
      <c r="D199" s="3" t="s">
        <v>207</v>
      </c>
      <c r="E199" s="3" t="s">
        <v>208</v>
      </c>
      <c r="F199" s="8">
        <v>121.6</v>
      </c>
      <c r="G199" s="9">
        <v>19.32</v>
      </c>
      <c r="H199" s="10">
        <v>2E-3</v>
      </c>
      <c r="I199" s="10">
        <v>2E-3</v>
      </c>
      <c r="J199" s="11"/>
      <c r="K199" s="10">
        <v>-0.25700000000000001</v>
      </c>
      <c r="L199" s="10">
        <v>0.49099999999999999</v>
      </c>
      <c r="M199" s="11"/>
      <c r="N199" s="8">
        <v>15.7</v>
      </c>
      <c r="O199" s="10">
        <v>0.55600000000000005</v>
      </c>
      <c r="P199" s="11"/>
      <c r="Q199" s="8">
        <v>13</v>
      </c>
      <c r="R199" s="11"/>
      <c r="S199" s="9">
        <v>-1.64</v>
      </c>
      <c r="T199" s="11"/>
      <c r="U199" s="11"/>
      <c r="V199" s="11"/>
      <c r="W199" s="11"/>
      <c r="X199" s="11"/>
      <c r="Y199" s="11"/>
      <c r="Z199" s="11"/>
      <c r="AA199" s="11"/>
      <c r="AB199" s="11"/>
      <c r="AC199" s="11"/>
      <c r="AD199" s="11"/>
      <c r="AE199" s="11"/>
      <c r="AF199" s="11"/>
      <c r="AG199" s="11"/>
      <c r="AH199" s="10">
        <v>7.6999999999999999E-2</v>
      </c>
      <c r="AI199" s="9">
        <v>4.25</v>
      </c>
      <c r="AJ199" s="9">
        <v>2</v>
      </c>
      <c r="AK199" s="3" t="s">
        <v>209</v>
      </c>
      <c r="AL199" s="12" t="s">
        <v>1267</v>
      </c>
      <c r="AM199" s="3" t="s">
        <v>211</v>
      </c>
      <c r="AN199" s="13">
        <v>2005</v>
      </c>
      <c r="AO199" s="8">
        <v>85.5</v>
      </c>
      <c r="AP199" s="14">
        <v>0</v>
      </c>
      <c r="AQ199" s="8">
        <v>-22.3</v>
      </c>
      <c r="AR199" s="8">
        <v>-22.3</v>
      </c>
      <c r="AS199" s="8">
        <v>-22.3</v>
      </c>
      <c r="AT199" s="9">
        <v>9.91</v>
      </c>
      <c r="AU199" s="10">
        <v>0.23699999999999999</v>
      </c>
      <c r="AV199" s="8">
        <v>38.4</v>
      </c>
      <c r="AW199" s="9">
        <v>1</v>
      </c>
      <c r="AX199" s="8">
        <v>33.200000000000003</v>
      </c>
      <c r="AY199" s="10">
        <v>0.24299999999999999</v>
      </c>
      <c r="AZ199" s="11"/>
      <c r="BA199" s="9">
        <v>7.38</v>
      </c>
      <c r="BB199" s="11"/>
      <c r="BC199" s="8">
        <v>14.9</v>
      </c>
      <c r="BD199" s="8">
        <v>14.5</v>
      </c>
      <c r="BE199" s="8">
        <v>12</v>
      </c>
      <c r="BF199" s="9">
        <v>9.6300000000000008</v>
      </c>
      <c r="BG199" s="9">
        <v>6.95</v>
      </c>
      <c r="BH199" s="9">
        <v>5.48</v>
      </c>
      <c r="BI199" s="11"/>
      <c r="BJ199" s="8">
        <v>-22.3</v>
      </c>
      <c r="BK199" s="10">
        <v>-7.0000000000000007E-2</v>
      </c>
      <c r="BL199" s="10">
        <v>5.8000000000000003E-2</v>
      </c>
      <c r="BM199" s="11"/>
      <c r="BN199" s="8">
        <v>-22.3</v>
      </c>
      <c r="BO199" s="11"/>
      <c r="BP199" s="11"/>
      <c r="BQ199" s="9">
        <v>-1.44</v>
      </c>
      <c r="BR199" s="9">
        <v>-1.44</v>
      </c>
      <c r="BS199" s="10">
        <v>-0.90100000000000002</v>
      </c>
      <c r="BT199" s="9">
        <v>-1.44</v>
      </c>
      <c r="BU199" s="9">
        <v>-1.44</v>
      </c>
      <c r="BV199" s="11"/>
      <c r="BW199" s="11"/>
      <c r="BX199" s="11"/>
      <c r="BY199" s="11"/>
      <c r="BZ199" s="10">
        <v>0.46400000000000002</v>
      </c>
      <c r="CA199" s="10">
        <v>0.22700000000000001</v>
      </c>
      <c r="CB199" s="11"/>
      <c r="CC199" s="9">
        <v>2.99</v>
      </c>
      <c r="CD199" s="11"/>
      <c r="CE199" s="11"/>
      <c r="CF199" s="9">
        <v>1</v>
      </c>
      <c r="CG199" s="11"/>
      <c r="CH199" s="11"/>
      <c r="CI199" s="11"/>
      <c r="CJ199" s="11"/>
      <c r="CK199" s="11"/>
      <c r="CL199" s="10">
        <v>0.32200000000000001</v>
      </c>
      <c r="CM199" s="10">
        <v>0.32200000000000001</v>
      </c>
      <c r="CN199" s="10">
        <v>0.30299999999999999</v>
      </c>
      <c r="CO199" s="10">
        <v>0.30299999999999999</v>
      </c>
      <c r="CP199" s="10">
        <v>0.23100000000000001</v>
      </c>
      <c r="CQ199" s="9">
        <v>-1.1100000000000001</v>
      </c>
      <c r="CR199" s="11"/>
      <c r="CS199" s="11"/>
      <c r="CT199" s="11"/>
      <c r="CU199" s="10">
        <v>8.7999999999999995E-2</v>
      </c>
      <c r="CV199" s="11"/>
      <c r="CW199" s="11"/>
      <c r="CX199" s="8">
        <v>24.4</v>
      </c>
      <c r="CY199" s="11"/>
      <c r="CZ199" s="11"/>
      <c r="DA199" s="9">
        <v>1.5</v>
      </c>
      <c r="DB199" s="11"/>
      <c r="DC199" s="11"/>
      <c r="DD199" s="9">
        <v>7</v>
      </c>
      <c r="DE199" s="8">
        <v>27</v>
      </c>
      <c r="DF199" s="8">
        <v>33.200000000000003</v>
      </c>
      <c r="DG199" s="9">
        <v>7.75</v>
      </c>
      <c r="DH199" s="10">
        <v>0.24399999999999999</v>
      </c>
      <c r="DI199" s="3" t="s">
        <v>212</v>
      </c>
      <c r="DJ199" s="11"/>
      <c r="DK199" s="8">
        <v>-22.3</v>
      </c>
      <c r="DL199" s="8">
        <v>-22.3</v>
      </c>
      <c r="DM199" s="14">
        <v>0</v>
      </c>
      <c r="DN199" s="11"/>
      <c r="DO199" s="9">
        <v>8.33</v>
      </c>
      <c r="DP199" s="4" t="s">
        <v>1268</v>
      </c>
      <c r="DQ199" s="11"/>
      <c r="DR199" s="3" t="s">
        <v>313</v>
      </c>
      <c r="DS199" s="11"/>
      <c r="DT199" s="9">
        <v>11.74</v>
      </c>
      <c r="DU199" s="9">
        <v>5.0599999999999996</v>
      </c>
      <c r="DV199" s="11"/>
      <c r="DW199" s="9">
        <v>1</v>
      </c>
      <c r="DX199" s="11"/>
      <c r="DY199" s="9">
        <v>4.16</v>
      </c>
      <c r="DZ199" s="11"/>
      <c r="EA199" s="11"/>
      <c r="EB199" s="8">
        <v>53.1</v>
      </c>
      <c r="EC199" s="8">
        <v>25.6</v>
      </c>
      <c r="ED199" s="8">
        <v>62.6</v>
      </c>
      <c r="EE199" s="11"/>
      <c r="EF199" s="8">
        <v>100</v>
      </c>
      <c r="EG199" s="11"/>
      <c r="EH199" s="10">
        <v>0.09</v>
      </c>
      <c r="EI199" s="8">
        <v>27</v>
      </c>
      <c r="EJ199" s="8">
        <v>37.9</v>
      </c>
      <c r="EK199" s="8">
        <v>56.9</v>
      </c>
      <c r="EL199" s="9">
        <v>1.49</v>
      </c>
      <c r="EM199" s="9">
        <v>1.32</v>
      </c>
      <c r="EN199" s="11"/>
      <c r="EO199" s="10">
        <v>0.24399999999999999</v>
      </c>
      <c r="EP199" s="9">
        <v>1.86</v>
      </c>
      <c r="EQ199" s="9">
        <v>6.84</v>
      </c>
      <c r="ER199" s="11">
        <v>3</v>
      </c>
      <c r="ES199" s="11"/>
      <c r="ET199" s="12"/>
      <c r="EU199" s="11"/>
      <c r="EV199" s="11"/>
      <c r="EW199" s="11"/>
      <c r="EX199" s="11"/>
      <c r="EY199" s="11"/>
      <c r="EZ199" s="11"/>
      <c r="FA199" s="11"/>
      <c r="FB199" s="8">
        <v>-12.4</v>
      </c>
      <c r="FC199" s="9">
        <v>-8.6199999999999992</v>
      </c>
      <c r="FD199" s="8">
        <v>-11.6</v>
      </c>
      <c r="FE199" s="11"/>
      <c r="FF199" s="11"/>
      <c r="FG199" s="11"/>
      <c r="FH199" s="11"/>
      <c r="FI199" s="11"/>
      <c r="FJ199" s="11"/>
      <c r="FK199" s="11"/>
      <c r="FL199" s="8">
        <v>-12</v>
      </c>
      <c r="FM199" s="9">
        <v>-8.75</v>
      </c>
      <c r="FN199" s="8">
        <v>-15.6</v>
      </c>
      <c r="FO199" s="3"/>
      <c r="FP199" s="3"/>
      <c r="FQ199" s="11"/>
      <c r="FR199" s="12"/>
    </row>
    <row r="200" spans="1:174" x14ac:dyDescent="0.15">
      <c r="A200" s="4" t="s">
        <v>1269</v>
      </c>
      <c r="B200" s="4" t="s">
        <v>1270</v>
      </c>
      <c r="C200" s="3" t="s">
        <v>206</v>
      </c>
      <c r="D200" s="3" t="s">
        <v>207</v>
      </c>
      <c r="E200" s="3" t="s">
        <v>208</v>
      </c>
      <c r="F200" s="8">
        <v>112</v>
      </c>
      <c r="G200" s="9">
        <v>7.9</v>
      </c>
      <c r="H200" s="10">
        <v>1E-3</v>
      </c>
      <c r="I200" s="10">
        <v>4.0000000000000001E-3</v>
      </c>
      <c r="J200" s="11"/>
      <c r="K200" s="10">
        <v>-0.192</v>
      </c>
      <c r="L200" s="10">
        <v>-0.39500000000000002</v>
      </c>
      <c r="M200" s="11"/>
      <c r="N200" s="8">
        <v>20.399999999999999</v>
      </c>
      <c r="O200" s="10">
        <v>0.31900000000000001</v>
      </c>
      <c r="P200" s="11"/>
      <c r="Q200" s="8">
        <v>30.5</v>
      </c>
      <c r="R200" s="11"/>
      <c r="S200" s="9">
        <v>-2.2200000000000002</v>
      </c>
      <c r="T200" s="11"/>
      <c r="U200" s="11"/>
      <c r="V200" s="11"/>
      <c r="W200" s="11"/>
      <c r="X200" s="11"/>
      <c r="Y200" s="11"/>
      <c r="Z200" s="11"/>
      <c r="AA200" s="11"/>
      <c r="AB200" s="11"/>
      <c r="AC200" s="11"/>
      <c r="AD200" s="11"/>
      <c r="AE200" s="8">
        <v>125.9</v>
      </c>
      <c r="AF200" s="11"/>
      <c r="AG200" s="11"/>
      <c r="AH200" s="11"/>
      <c r="AI200" s="9">
        <v>16.91</v>
      </c>
      <c r="AJ200" s="10">
        <v>0.153</v>
      </c>
      <c r="AK200" s="3" t="s">
        <v>209</v>
      </c>
      <c r="AL200" s="12" t="s">
        <v>1271</v>
      </c>
      <c r="AM200" s="3" t="s">
        <v>211</v>
      </c>
      <c r="AN200" s="13">
        <v>2006</v>
      </c>
      <c r="AO200" s="8">
        <v>74.3</v>
      </c>
      <c r="AP200" s="8">
        <v>10.4</v>
      </c>
      <c r="AQ200" s="8">
        <v>-31.8</v>
      </c>
      <c r="AR200" s="8">
        <v>-33.5</v>
      </c>
      <c r="AS200" s="8">
        <v>-32.5</v>
      </c>
      <c r="AT200" s="8">
        <v>19.3</v>
      </c>
      <c r="AU200" s="9">
        <v>6.57</v>
      </c>
      <c r="AV200" s="8">
        <v>54.1</v>
      </c>
      <c r="AW200" s="9">
        <v>3.27</v>
      </c>
      <c r="AX200" s="8">
        <v>37.200000000000003</v>
      </c>
      <c r="AY200" s="9">
        <v>3.36</v>
      </c>
      <c r="AZ200" s="11"/>
      <c r="BA200" s="8">
        <v>15.1</v>
      </c>
      <c r="BB200" s="11"/>
      <c r="BC200" s="8">
        <v>28.9</v>
      </c>
      <c r="BD200" s="8">
        <v>28.3</v>
      </c>
      <c r="BE200" s="8">
        <v>26.5</v>
      </c>
      <c r="BF200" s="8">
        <v>25.5</v>
      </c>
      <c r="BG200" s="8">
        <v>24.4</v>
      </c>
      <c r="BH200" s="8">
        <v>20.399999999999999</v>
      </c>
      <c r="BI200" s="11"/>
      <c r="BJ200" s="8">
        <v>-33.5</v>
      </c>
      <c r="BK200" s="10">
        <v>-0.5</v>
      </c>
      <c r="BL200" s="10">
        <v>0.188</v>
      </c>
      <c r="BM200" s="11"/>
      <c r="BN200" s="8">
        <v>-32.5</v>
      </c>
      <c r="BO200" s="11"/>
      <c r="BP200" s="11"/>
      <c r="BQ200" s="9">
        <v>-1.97</v>
      </c>
      <c r="BR200" s="9">
        <v>-1.97</v>
      </c>
      <c r="BS200" s="9">
        <v>-1.23</v>
      </c>
      <c r="BT200" s="9">
        <v>-1.97</v>
      </c>
      <c r="BU200" s="9">
        <v>-1.97</v>
      </c>
      <c r="BV200" s="11"/>
      <c r="BW200" s="9">
        <v>2.89</v>
      </c>
      <c r="BX200" s="11"/>
      <c r="BY200" s="10">
        <v>0.249</v>
      </c>
      <c r="BZ200" s="8">
        <v>12.5</v>
      </c>
      <c r="CA200" s="9">
        <v>5.96</v>
      </c>
      <c r="CB200" s="11"/>
      <c r="CC200" s="9">
        <v>1.8</v>
      </c>
      <c r="CD200" s="11"/>
      <c r="CE200" s="10">
        <v>0.60599999999999998</v>
      </c>
      <c r="CF200" s="9">
        <v>1.48</v>
      </c>
      <c r="CG200" s="11"/>
      <c r="CH200" s="11"/>
      <c r="CI200" s="11"/>
      <c r="CJ200" s="9">
        <v>-4.3600000000000003</v>
      </c>
      <c r="CK200" s="11"/>
      <c r="CL200" s="11"/>
      <c r="CM200" s="10">
        <v>3.7999999999999999E-2</v>
      </c>
      <c r="CN200" s="10">
        <v>0.89700000000000002</v>
      </c>
      <c r="CO200" s="9">
        <v>2.57</v>
      </c>
      <c r="CP200" s="9">
        <v>2.5</v>
      </c>
      <c r="CQ200" s="10">
        <v>0.73899999999999999</v>
      </c>
      <c r="CR200" s="11"/>
      <c r="CS200" s="11"/>
      <c r="CT200" s="11"/>
      <c r="CU200" s="10">
        <v>0.23499999999999999</v>
      </c>
      <c r="CV200" s="9">
        <v>-1.26</v>
      </c>
      <c r="CW200" s="11"/>
      <c r="CX200" s="9">
        <v>3.77</v>
      </c>
      <c r="CY200" s="11"/>
      <c r="CZ200" s="11"/>
      <c r="DA200" s="9">
        <v>2.11</v>
      </c>
      <c r="DB200" s="11"/>
      <c r="DC200" s="9">
        <v>-1.62</v>
      </c>
      <c r="DD200" s="8">
        <v>34.799999999999997</v>
      </c>
      <c r="DE200" s="8">
        <v>89</v>
      </c>
      <c r="DF200" s="8">
        <v>37.200000000000003</v>
      </c>
      <c r="DG200" s="9">
        <v>5.49</v>
      </c>
      <c r="DH200" s="9">
        <v>2</v>
      </c>
      <c r="DI200" s="3" t="s">
        <v>212</v>
      </c>
      <c r="DJ200" s="8">
        <v>10.4</v>
      </c>
      <c r="DK200" s="8">
        <v>-31.8</v>
      </c>
      <c r="DL200" s="8">
        <v>-32.5</v>
      </c>
      <c r="DM200" s="8">
        <v>17.5</v>
      </c>
      <c r="DN200" s="8">
        <v>-42.3</v>
      </c>
      <c r="DO200" s="9">
        <v>11.76</v>
      </c>
      <c r="DP200" s="4" t="s">
        <v>1272</v>
      </c>
      <c r="DQ200" s="8">
        <v>73</v>
      </c>
      <c r="DR200" s="3" t="s">
        <v>258</v>
      </c>
      <c r="DS200" s="11"/>
      <c r="DT200" s="9">
        <v>13.72</v>
      </c>
      <c r="DU200" s="9">
        <v>4.8899999999999997</v>
      </c>
      <c r="DV200" s="8">
        <v>-18.399999999999999</v>
      </c>
      <c r="DW200" s="9">
        <v>4.6900000000000004</v>
      </c>
      <c r="DX200" s="11"/>
      <c r="DY200" s="8">
        <v>51.6</v>
      </c>
      <c r="DZ200" s="11"/>
      <c r="EA200" s="11"/>
      <c r="EB200" s="8">
        <v>69.3</v>
      </c>
      <c r="EC200" s="10">
        <v>0.88500000000000001</v>
      </c>
      <c r="ED200" s="8">
        <v>44.6</v>
      </c>
      <c r="EE200" s="11"/>
      <c r="EF200" s="11"/>
      <c r="EG200" s="8">
        <v>100</v>
      </c>
      <c r="EH200" s="9">
        <v>5.79</v>
      </c>
      <c r="EI200" s="8">
        <v>89</v>
      </c>
      <c r="EJ200" s="8">
        <v>46</v>
      </c>
      <c r="EK200" s="8">
        <v>64.8</v>
      </c>
      <c r="EL200" s="9">
        <v>2.64</v>
      </c>
      <c r="EM200" s="9">
        <v>2.41</v>
      </c>
      <c r="EN200" s="9">
        <v>5.6</v>
      </c>
      <c r="EO200" s="9">
        <v>2</v>
      </c>
      <c r="EP200" s="9">
        <v>2.77</v>
      </c>
      <c r="EQ200" s="9">
        <v>4.99</v>
      </c>
      <c r="ER200" s="11">
        <v>3</v>
      </c>
      <c r="ES200" s="8">
        <v>10.4</v>
      </c>
      <c r="ET200" s="12" t="s">
        <v>1273</v>
      </c>
      <c r="EU200" s="11"/>
      <c r="EV200" s="11"/>
      <c r="EW200" s="11"/>
      <c r="EX200" s="11"/>
      <c r="EY200" s="11"/>
      <c r="EZ200" s="11"/>
      <c r="FA200" s="11"/>
      <c r="FB200" s="8">
        <v>-15.3</v>
      </c>
      <c r="FC200" s="8">
        <v>-18.600000000000001</v>
      </c>
      <c r="FD200" s="8">
        <v>-26.9</v>
      </c>
      <c r="FE200" s="11"/>
      <c r="FF200" s="11"/>
      <c r="FG200" s="11"/>
      <c r="FH200" s="11"/>
      <c r="FI200" s="11"/>
      <c r="FJ200" s="11"/>
      <c r="FK200" s="11"/>
      <c r="FL200" s="8">
        <v>-16.899999999999999</v>
      </c>
      <c r="FM200" s="8">
        <v>-19.2</v>
      </c>
      <c r="FN200" s="8">
        <v>-27.7</v>
      </c>
      <c r="FO200" s="3"/>
      <c r="FP200" s="3"/>
      <c r="FQ200" s="8">
        <v>10.4</v>
      </c>
      <c r="FR200" s="12" t="s">
        <v>1274</v>
      </c>
    </row>
    <row r="201" spans="1:174" x14ac:dyDescent="0.15">
      <c r="A201" s="4" t="s">
        <v>1275</v>
      </c>
      <c r="B201" s="4" t="s">
        <v>1276</v>
      </c>
      <c r="C201" s="3" t="s">
        <v>206</v>
      </c>
      <c r="D201" s="3" t="s">
        <v>207</v>
      </c>
      <c r="E201" s="3" t="s">
        <v>208</v>
      </c>
      <c r="F201" s="8">
        <v>106.1</v>
      </c>
      <c r="G201" s="9">
        <v>12.08</v>
      </c>
      <c r="H201" s="10">
        <v>1E-3</v>
      </c>
      <c r="I201" s="14">
        <v>0</v>
      </c>
      <c r="J201" s="10">
        <v>7.9000000000000001E-2</v>
      </c>
      <c r="K201" s="10">
        <v>-0.13</v>
      </c>
      <c r="L201" s="10">
        <v>-4.0000000000000001E-3</v>
      </c>
      <c r="M201" s="9">
        <v>1.36</v>
      </c>
      <c r="N201" s="8">
        <v>38.299999999999997</v>
      </c>
      <c r="O201" s="10">
        <v>0.317</v>
      </c>
      <c r="P201" s="11"/>
      <c r="Q201" s="11"/>
      <c r="R201" s="11"/>
      <c r="S201" s="9">
        <v>-1.5</v>
      </c>
      <c r="T201" s="11"/>
      <c r="U201" s="11"/>
      <c r="V201" s="11"/>
      <c r="W201" s="8">
        <v>80.599999999999994</v>
      </c>
      <c r="X201" s="11"/>
      <c r="Y201" s="11"/>
      <c r="Z201" s="11"/>
      <c r="AA201" s="9">
        <v>9.18</v>
      </c>
      <c r="AB201" s="11"/>
      <c r="AC201" s="11"/>
      <c r="AD201" s="11"/>
      <c r="AE201" s="8">
        <v>21.3</v>
      </c>
      <c r="AF201" s="11"/>
      <c r="AG201" s="11"/>
      <c r="AH201" s="11"/>
      <c r="AI201" s="9">
        <v>6.22</v>
      </c>
      <c r="AJ201" s="10">
        <v>0.41699999999999998</v>
      </c>
      <c r="AK201" s="3" t="s">
        <v>209</v>
      </c>
      <c r="AL201" s="12" t="s">
        <v>1277</v>
      </c>
      <c r="AM201" s="3" t="s">
        <v>211</v>
      </c>
      <c r="AN201" s="13">
        <v>1980</v>
      </c>
      <c r="AO201" s="8">
        <v>96</v>
      </c>
      <c r="AP201" s="8">
        <v>17.899999999999999</v>
      </c>
      <c r="AQ201" s="8">
        <v>-55.6</v>
      </c>
      <c r="AR201" s="8">
        <v>-57.7</v>
      </c>
      <c r="AS201" s="8">
        <v>-54.9</v>
      </c>
      <c r="AT201" s="8">
        <v>19.2</v>
      </c>
      <c r="AU201" s="8">
        <v>16</v>
      </c>
      <c r="AV201" s="8">
        <v>126.3</v>
      </c>
      <c r="AW201" s="8">
        <v>16.600000000000001</v>
      </c>
      <c r="AX201" s="8">
        <v>58.1</v>
      </c>
      <c r="AY201" s="9">
        <v>3.66</v>
      </c>
      <c r="AZ201" s="11"/>
      <c r="BA201" s="8">
        <v>30.8</v>
      </c>
      <c r="BB201" s="11"/>
      <c r="BC201" s="8">
        <v>29.2</v>
      </c>
      <c r="BD201" s="8">
        <v>24.3</v>
      </c>
      <c r="BE201" s="8">
        <v>20.3</v>
      </c>
      <c r="BF201" s="8">
        <v>18.5</v>
      </c>
      <c r="BG201" s="8">
        <v>16.899999999999999</v>
      </c>
      <c r="BH201" s="8">
        <v>14.6</v>
      </c>
      <c r="BI201" s="11"/>
      <c r="BJ201" s="8">
        <v>-57.7</v>
      </c>
      <c r="BK201" s="10">
        <v>-0.75600000000000001</v>
      </c>
      <c r="BL201" s="11"/>
      <c r="BM201" s="11"/>
      <c r="BN201" s="8">
        <v>-55.6</v>
      </c>
      <c r="BO201" s="10">
        <v>-0.104</v>
      </c>
      <c r="BP201" s="11"/>
      <c r="BQ201" s="9">
        <v>-1.68</v>
      </c>
      <c r="BR201" s="9">
        <v>-1.68</v>
      </c>
      <c r="BS201" s="9">
        <v>-1.1000000000000001</v>
      </c>
      <c r="BT201" s="9">
        <v>-1.68</v>
      </c>
      <c r="BU201" s="9">
        <v>-1.68</v>
      </c>
      <c r="BV201" s="11"/>
      <c r="BW201" s="9">
        <v>3.11</v>
      </c>
      <c r="BX201" s="9">
        <v>2.57</v>
      </c>
      <c r="BY201" s="11"/>
      <c r="BZ201" s="8">
        <v>21.4</v>
      </c>
      <c r="CA201" s="9">
        <v>5.43</v>
      </c>
      <c r="CB201" s="8">
        <v>25.2</v>
      </c>
      <c r="CC201" s="9">
        <v>5.66</v>
      </c>
      <c r="CD201" s="11"/>
      <c r="CE201" s="11"/>
      <c r="CF201" s="8">
        <v>14.7</v>
      </c>
      <c r="CG201" s="10">
        <v>-0.441</v>
      </c>
      <c r="CH201" s="14">
        <v>0</v>
      </c>
      <c r="CI201" s="11"/>
      <c r="CJ201" s="8">
        <v>22.3</v>
      </c>
      <c r="CK201" s="10">
        <v>0.628</v>
      </c>
      <c r="CL201" s="10">
        <v>0.49199999999999999</v>
      </c>
      <c r="CM201" s="10">
        <v>0.53500000000000003</v>
      </c>
      <c r="CN201" s="9">
        <v>1.37</v>
      </c>
      <c r="CO201" s="9">
        <v>1.66</v>
      </c>
      <c r="CP201" s="9">
        <v>1.57</v>
      </c>
      <c r="CQ201" s="10">
        <v>0.22900000000000001</v>
      </c>
      <c r="CR201" s="11"/>
      <c r="CS201" s="11"/>
      <c r="CT201" s="11"/>
      <c r="CU201" s="8">
        <v>18.7</v>
      </c>
      <c r="CV201" s="9">
        <v>-4.33</v>
      </c>
      <c r="CW201" s="8">
        <v>16.8</v>
      </c>
      <c r="CX201" s="9">
        <v>-7.13</v>
      </c>
      <c r="CY201" s="11"/>
      <c r="CZ201" s="10">
        <v>5.0999999999999997E-2</v>
      </c>
      <c r="DA201" s="10">
        <v>0.47</v>
      </c>
      <c r="DB201" s="11"/>
      <c r="DC201" s="9">
        <v>-1.2</v>
      </c>
      <c r="DD201" s="9">
        <v>8.86</v>
      </c>
      <c r="DE201" s="8">
        <v>182</v>
      </c>
      <c r="DF201" s="8">
        <v>58.5</v>
      </c>
      <c r="DG201" s="9">
        <v>2.77</v>
      </c>
      <c r="DH201" s="9">
        <v>1.3</v>
      </c>
      <c r="DI201" s="3" t="s">
        <v>212</v>
      </c>
      <c r="DJ201" s="8">
        <v>17.899999999999999</v>
      </c>
      <c r="DK201" s="8">
        <v>-55.6</v>
      </c>
      <c r="DL201" s="8">
        <v>-54.9</v>
      </c>
      <c r="DM201" s="8">
        <v>20.7</v>
      </c>
      <c r="DN201" s="11"/>
      <c r="DO201" s="9">
        <v>14.29</v>
      </c>
      <c r="DP201" s="4" t="s">
        <v>1278</v>
      </c>
      <c r="DQ201" s="8">
        <v>56.8</v>
      </c>
      <c r="DR201" s="3" t="s">
        <v>343</v>
      </c>
      <c r="DS201" s="11"/>
      <c r="DT201" s="9">
        <v>7.39</v>
      </c>
      <c r="DU201" s="9">
        <v>2.67</v>
      </c>
      <c r="DV201" s="9">
        <v>2.2599999999999998</v>
      </c>
      <c r="DW201" s="9">
        <v>4.1500000000000004</v>
      </c>
      <c r="DX201" s="10">
        <v>-0.51600000000000001</v>
      </c>
      <c r="DY201" s="8">
        <v>46.1</v>
      </c>
      <c r="DZ201" s="8">
        <v>11.1</v>
      </c>
      <c r="EA201" s="14">
        <v>0</v>
      </c>
      <c r="EB201" s="8">
        <v>62.5</v>
      </c>
      <c r="EC201" s="9">
        <v>2.34</v>
      </c>
      <c r="ED201" s="8">
        <v>88.2</v>
      </c>
      <c r="EE201" s="11"/>
      <c r="EF201" s="9">
        <v>9.8699999999999992</v>
      </c>
      <c r="EG201" s="8">
        <v>90.1</v>
      </c>
      <c r="EH201" s="9">
        <v>2.9</v>
      </c>
      <c r="EI201" s="8">
        <v>182</v>
      </c>
      <c r="EJ201" s="8">
        <v>36.299999999999997</v>
      </c>
      <c r="EK201" s="8">
        <v>50.8</v>
      </c>
      <c r="EL201" s="9">
        <v>3.36</v>
      </c>
      <c r="EM201" s="9">
        <v>4.0199999999999996</v>
      </c>
      <c r="EN201" s="9">
        <v>1.84</v>
      </c>
      <c r="EO201" s="9">
        <v>1.3</v>
      </c>
      <c r="EP201" s="9">
        <v>4.43</v>
      </c>
      <c r="EQ201" s="9">
        <v>9.19</v>
      </c>
      <c r="ER201" s="11">
        <v>3</v>
      </c>
      <c r="ES201" s="8">
        <v>17.899999999999999</v>
      </c>
      <c r="ET201" s="12" t="s">
        <v>1279</v>
      </c>
      <c r="EU201" s="9">
        <v>-1.47</v>
      </c>
      <c r="EV201" s="9">
        <v>-1.6</v>
      </c>
      <c r="EW201" s="9">
        <v>-4.6900000000000004</v>
      </c>
      <c r="EX201" s="8">
        <v>-10.4</v>
      </c>
      <c r="EY201" s="9">
        <v>-9.23</v>
      </c>
      <c r="EZ201" s="8">
        <v>-22.3</v>
      </c>
      <c r="FA201" s="8">
        <v>-18.3</v>
      </c>
      <c r="FB201" s="8">
        <v>-33.4</v>
      </c>
      <c r="FC201" s="8">
        <v>-30.4</v>
      </c>
      <c r="FD201" s="8">
        <v>-36.799999999999997</v>
      </c>
      <c r="FE201" s="9">
        <v>-1.75</v>
      </c>
      <c r="FF201" s="9">
        <v>-1.75</v>
      </c>
      <c r="FG201" s="9">
        <v>-6.05</v>
      </c>
      <c r="FH201" s="8">
        <v>-10.4</v>
      </c>
      <c r="FI201" s="9">
        <v>-9.24</v>
      </c>
      <c r="FJ201" s="8">
        <v>-26.2</v>
      </c>
      <c r="FK201" s="8">
        <v>-23.3</v>
      </c>
      <c r="FL201" s="8">
        <v>-47.1</v>
      </c>
      <c r="FM201" s="8">
        <v>-53.8</v>
      </c>
      <c r="FN201" s="8">
        <v>-39</v>
      </c>
      <c r="FO201" s="3"/>
      <c r="FP201" s="3"/>
      <c r="FQ201" s="8">
        <v>17.899999999999999</v>
      </c>
      <c r="FR201" s="12" t="s">
        <v>1280</v>
      </c>
    </row>
    <row r="202" spans="1:174" x14ac:dyDescent="0.15">
      <c r="A202" s="4" t="s">
        <v>1281</v>
      </c>
      <c r="B202" s="4" t="s">
        <v>1282</v>
      </c>
      <c r="C202" s="3" t="s">
        <v>206</v>
      </c>
      <c r="D202" s="3" t="s">
        <v>207</v>
      </c>
      <c r="E202" s="3" t="s">
        <v>208</v>
      </c>
      <c r="F202" s="8">
        <v>105.9</v>
      </c>
      <c r="G202" s="9">
        <v>11.89</v>
      </c>
      <c r="H202" s="10">
        <v>1E-3</v>
      </c>
      <c r="I202" s="10">
        <v>8.9999999999999993E-3</v>
      </c>
      <c r="J202" s="10">
        <v>0.151</v>
      </c>
      <c r="K202" s="10">
        <v>-0.16900000000000001</v>
      </c>
      <c r="L202" s="10">
        <v>0.5</v>
      </c>
      <c r="M202" s="9">
        <v>2.12</v>
      </c>
      <c r="N202" s="8">
        <v>53.5</v>
      </c>
      <c r="O202" s="10">
        <v>0.29199999999999998</v>
      </c>
      <c r="P202" s="11"/>
      <c r="Q202" s="11"/>
      <c r="R202" s="11"/>
      <c r="S202" s="11"/>
      <c r="T202" s="11"/>
      <c r="U202" s="11"/>
      <c r="V202" s="11"/>
      <c r="W202" s="9">
        <v>5.49</v>
      </c>
      <c r="X202" s="11"/>
      <c r="Y202" s="11"/>
      <c r="Z202" s="11"/>
      <c r="AA202" s="8">
        <v>-25.6</v>
      </c>
      <c r="AB202" s="11"/>
      <c r="AC202" s="11"/>
      <c r="AD202" s="11"/>
      <c r="AE202" s="8">
        <v>-37.299999999999997</v>
      </c>
      <c r="AF202" s="11"/>
      <c r="AG202" s="11"/>
      <c r="AH202" s="11"/>
      <c r="AI202" s="9">
        <v>2.66</v>
      </c>
      <c r="AJ202" s="10">
        <v>0.90900000000000003</v>
      </c>
      <c r="AK202" s="3" t="s">
        <v>209</v>
      </c>
      <c r="AL202" s="12" t="s">
        <v>1283</v>
      </c>
      <c r="AM202" s="3" t="s">
        <v>211</v>
      </c>
      <c r="AN202" s="13">
        <v>1995</v>
      </c>
      <c r="AO202" s="9">
        <v>8.2100000000000009</v>
      </c>
      <c r="AP202" s="9">
        <v>3.14</v>
      </c>
      <c r="AQ202" s="8">
        <v>-20.9</v>
      </c>
      <c r="AR202" s="8">
        <v>-21.2</v>
      </c>
      <c r="AS202" s="8">
        <v>-265.5</v>
      </c>
      <c r="AT202" s="8">
        <v>99.7</v>
      </c>
      <c r="AU202" s="10">
        <v>0.83199999999999996</v>
      </c>
      <c r="AV202" s="8">
        <v>166.4</v>
      </c>
      <c r="AW202" s="9">
        <v>1.99</v>
      </c>
      <c r="AX202" s="8">
        <v>-246.5</v>
      </c>
      <c r="AY202" s="10">
        <v>2.8000000000000001E-2</v>
      </c>
      <c r="AZ202" s="11"/>
      <c r="BA202" s="8">
        <v>12.5</v>
      </c>
      <c r="BB202" s="11"/>
      <c r="BC202" s="8">
        <v>10.8</v>
      </c>
      <c r="BD202" s="8">
        <v>10.7</v>
      </c>
      <c r="BE202" s="8">
        <v>12.3</v>
      </c>
      <c r="BF202" s="8">
        <v>13</v>
      </c>
      <c r="BG202" s="8">
        <v>13.9</v>
      </c>
      <c r="BH202" s="8">
        <v>15.4</v>
      </c>
      <c r="BI202" s="11"/>
      <c r="BJ202" s="8">
        <v>-21.2</v>
      </c>
      <c r="BK202" s="10">
        <v>-0.45600000000000002</v>
      </c>
      <c r="BL202" s="11"/>
      <c r="BM202" s="11"/>
      <c r="BN202" s="8">
        <v>-211.9</v>
      </c>
      <c r="BO202" s="8">
        <v>53.5</v>
      </c>
      <c r="BP202" s="11"/>
      <c r="BQ202" s="9">
        <v>-4.97</v>
      </c>
      <c r="BR202" s="9">
        <v>-4.97</v>
      </c>
      <c r="BS202" s="10">
        <v>-0.25</v>
      </c>
      <c r="BT202" s="9">
        <v>-4.97</v>
      </c>
      <c r="BU202" s="9">
        <v>-4.97</v>
      </c>
      <c r="BV202" s="11"/>
      <c r="BW202" s="10">
        <v>0.49199999999999999</v>
      </c>
      <c r="BX202" s="8">
        <v>19</v>
      </c>
      <c r="BY202" s="9">
        <v>9.66</v>
      </c>
      <c r="BZ202" s="9">
        <v>4.33</v>
      </c>
      <c r="CA202" s="9">
        <v>3.5</v>
      </c>
      <c r="CB202" s="10">
        <v>0.89800000000000002</v>
      </c>
      <c r="CC202" s="9">
        <v>3.38</v>
      </c>
      <c r="CD202" s="11"/>
      <c r="CE202" s="9">
        <v>1.26</v>
      </c>
      <c r="CF202" s="11"/>
      <c r="CG202" s="11"/>
      <c r="CH202" s="11"/>
      <c r="CI202" s="11"/>
      <c r="CJ202" s="8">
        <v>-43.1</v>
      </c>
      <c r="CK202" s="10">
        <v>0.50700000000000001</v>
      </c>
      <c r="CL202" s="10">
        <v>0.76100000000000001</v>
      </c>
      <c r="CM202" s="10">
        <v>0.73399999999999999</v>
      </c>
      <c r="CN202" s="9">
        <v>1.66</v>
      </c>
      <c r="CO202" s="9">
        <v>1.64</v>
      </c>
      <c r="CP202" s="9">
        <v>1.62</v>
      </c>
      <c r="CQ202" s="9">
        <v>2.21</v>
      </c>
      <c r="CR202" s="11"/>
      <c r="CS202" s="11"/>
      <c r="CT202" s="10">
        <v>-0.41599999999999998</v>
      </c>
      <c r="CU202" s="10">
        <v>0.10199999999999999</v>
      </c>
      <c r="CV202" s="9">
        <v>-2</v>
      </c>
      <c r="CW202" s="11"/>
      <c r="CX202" s="9">
        <v>-4</v>
      </c>
      <c r="CY202" s="11"/>
      <c r="CZ202" s="11"/>
      <c r="DA202" s="9">
        <v>-3.86</v>
      </c>
      <c r="DB202" s="9">
        <v>1.47</v>
      </c>
      <c r="DC202" s="10">
        <v>0.49</v>
      </c>
      <c r="DD202" s="8">
        <v>15.4</v>
      </c>
      <c r="DE202" s="8">
        <v>34</v>
      </c>
      <c r="DF202" s="8">
        <v>-246.5</v>
      </c>
      <c r="DG202" s="9">
        <v>1.98</v>
      </c>
      <c r="DH202" s="9">
        <v>1.6</v>
      </c>
      <c r="DI202" s="3" t="s">
        <v>212</v>
      </c>
      <c r="DJ202" s="9">
        <v>3.14</v>
      </c>
      <c r="DK202" s="8">
        <v>-20.9</v>
      </c>
      <c r="DL202" s="8">
        <v>-265.5</v>
      </c>
      <c r="DM202" s="11"/>
      <c r="DN202" s="11"/>
      <c r="DO202" s="9">
        <v>11.11</v>
      </c>
      <c r="DP202" s="4" t="s">
        <v>1284</v>
      </c>
      <c r="DQ202" s="11"/>
      <c r="DR202" s="3" t="s">
        <v>643</v>
      </c>
      <c r="DS202" s="11"/>
      <c r="DT202" s="9">
        <v>3.23</v>
      </c>
      <c r="DU202" s="10">
        <v>0.99</v>
      </c>
      <c r="DV202" s="9">
        <v>-8.68</v>
      </c>
      <c r="DW202" s="9">
        <v>3.96</v>
      </c>
      <c r="DX202" s="11"/>
      <c r="DY202" s="8">
        <v>91.3</v>
      </c>
      <c r="DZ202" s="10">
        <v>0.89800000000000002</v>
      </c>
      <c r="EA202" s="11"/>
      <c r="EB202" s="8">
        <v>17</v>
      </c>
      <c r="EC202" s="10">
        <v>0.15</v>
      </c>
      <c r="ED202" s="8">
        <v>57.4</v>
      </c>
      <c r="EE202" s="11"/>
      <c r="EF202" s="11"/>
      <c r="EG202" s="8">
        <v>100.5</v>
      </c>
      <c r="EH202" s="9">
        <v>7.26</v>
      </c>
      <c r="EI202" s="8">
        <v>34</v>
      </c>
      <c r="EJ202" s="8">
        <v>129.80000000000001</v>
      </c>
      <c r="EK202" s="8">
        <v>123.9</v>
      </c>
      <c r="EL202" s="9">
        <v>5.0599999999999996</v>
      </c>
      <c r="EM202" s="9">
        <v>1.05</v>
      </c>
      <c r="EN202" s="9">
        <v>4.1100000000000003</v>
      </c>
      <c r="EO202" s="9">
        <v>1.6</v>
      </c>
      <c r="EP202" s="9">
        <v>3.34</v>
      </c>
      <c r="EQ202" s="9">
        <v>4.4000000000000004</v>
      </c>
      <c r="ER202" s="11">
        <v>1</v>
      </c>
      <c r="ES202" s="9">
        <v>3.14</v>
      </c>
      <c r="ET202" s="12" t="s">
        <v>1285</v>
      </c>
      <c r="EU202" s="9">
        <v>-6.76</v>
      </c>
      <c r="EV202" s="9">
        <v>-2.5299999999999998</v>
      </c>
      <c r="EW202" s="9">
        <v>-6.81</v>
      </c>
      <c r="EX202" s="9">
        <v>-7.46</v>
      </c>
      <c r="EY202" s="9">
        <v>-8.74</v>
      </c>
      <c r="EZ202" s="8">
        <v>-11.9</v>
      </c>
      <c r="FA202" s="8">
        <v>-12.7</v>
      </c>
      <c r="FB202" s="8">
        <v>-29.8</v>
      </c>
      <c r="FC202" s="8">
        <v>-22.1</v>
      </c>
      <c r="FD202" s="8">
        <v>-22.8</v>
      </c>
      <c r="FE202" s="9">
        <v>-9.3699999999999992</v>
      </c>
      <c r="FF202" s="9">
        <v>-2.29</v>
      </c>
      <c r="FG202" s="9">
        <v>-9.9</v>
      </c>
      <c r="FH202" s="9">
        <v>-5.64</v>
      </c>
      <c r="FI202" s="8">
        <v>-10.199999999999999</v>
      </c>
      <c r="FJ202" s="8">
        <v>-19.399999999999999</v>
      </c>
      <c r="FK202" s="8">
        <v>-50.3</v>
      </c>
      <c r="FL202" s="8">
        <v>29.1</v>
      </c>
      <c r="FM202" s="8">
        <v>-14.1</v>
      </c>
      <c r="FN202" s="8">
        <v>-17.2</v>
      </c>
      <c r="FO202" s="3"/>
      <c r="FP202" s="3"/>
      <c r="FQ202" s="9">
        <v>3.14</v>
      </c>
      <c r="FR202" s="12" t="s">
        <v>1286</v>
      </c>
    </row>
    <row r="203" spans="1:174" x14ac:dyDescent="0.15">
      <c r="A203" s="4" t="s">
        <v>1287</v>
      </c>
      <c r="B203" s="4" t="s">
        <v>1288</v>
      </c>
      <c r="C203" s="3" t="s">
        <v>206</v>
      </c>
      <c r="D203" s="3" t="s">
        <v>207</v>
      </c>
      <c r="E203" s="3" t="s">
        <v>208</v>
      </c>
      <c r="F203" s="8">
        <v>104.6</v>
      </c>
      <c r="G203" s="9">
        <v>14.62</v>
      </c>
      <c r="H203" s="11"/>
      <c r="I203" s="11"/>
      <c r="J203" s="11"/>
      <c r="K203" s="11"/>
      <c r="L203" s="11"/>
      <c r="M203" s="11"/>
      <c r="N203" s="8">
        <v>13.7</v>
      </c>
      <c r="O203" s="10">
        <v>8.5000000000000006E-2</v>
      </c>
      <c r="P203" s="11"/>
      <c r="Q203" s="11"/>
      <c r="R203" s="11"/>
      <c r="S203" s="9">
        <v>-4.09</v>
      </c>
      <c r="T203" s="11"/>
      <c r="U203" s="11"/>
      <c r="V203" s="11"/>
      <c r="W203" s="11"/>
      <c r="X203" s="11"/>
      <c r="Y203" s="11"/>
      <c r="Z203" s="11"/>
      <c r="AA203" s="11"/>
      <c r="AB203" s="11"/>
      <c r="AC203" s="11"/>
      <c r="AD203" s="11"/>
      <c r="AE203" s="11"/>
      <c r="AF203" s="11"/>
      <c r="AG203" s="11"/>
      <c r="AH203" s="11"/>
      <c r="AI203" s="9">
        <v>1.45</v>
      </c>
      <c r="AJ203" s="9">
        <v>1.45</v>
      </c>
      <c r="AK203" s="3" t="s">
        <v>209</v>
      </c>
      <c r="AL203" s="12" t="s">
        <v>1289</v>
      </c>
      <c r="AM203" s="3" t="s">
        <v>211</v>
      </c>
      <c r="AN203" s="13">
        <v>2007</v>
      </c>
      <c r="AO203" s="8">
        <v>38.4</v>
      </c>
      <c r="AP203" s="14">
        <v>0</v>
      </c>
      <c r="AQ203" s="9">
        <v>-8.85</v>
      </c>
      <c r="AR203" s="9">
        <v>-8.8699999999999992</v>
      </c>
      <c r="AS203" s="8">
        <v>-10.7</v>
      </c>
      <c r="AT203" s="8">
        <v>14.7</v>
      </c>
      <c r="AU203" s="10">
        <v>1.9E-2</v>
      </c>
      <c r="AV203" s="8">
        <v>16.2</v>
      </c>
      <c r="AW203" s="9">
        <v>3.9</v>
      </c>
      <c r="AX203" s="8">
        <v>10.5</v>
      </c>
      <c r="AY203" s="10">
        <v>8.0000000000000002E-3</v>
      </c>
      <c r="AZ203" s="11"/>
      <c r="BA203" s="9">
        <v>3.9</v>
      </c>
      <c r="BB203" s="11"/>
      <c r="BC203" s="9">
        <v>4.97</v>
      </c>
      <c r="BD203" s="9">
        <v>5.24</v>
      </c>
      <c r="BE203" s="9">
        <v>8.35</v>
      </c>
      <c r="BF203" s="8">
        <v>11.4</v>
      </c>
      <c r="BG203" s="9">
        <v>3.25</v>
      </c>
      <c r="BH203" s="11"/>
      <c r="BI203" s="11"/>
      <c r="BJ203" s="9">
        <v>-8.8699999999999992</v>
      </c>
      <c r="BK203" s="10">
        <v>-0.17100000000000001</v>
      </c>
      <c r="BL203" s="10">
        <v>4.0000000000000001E-3</v>
      </c>
      <c r="BM203" s="11"/>
      <c r="BN203" s="8">
        <v>-10.7</v>
      </c>
      <c r="BO203" s="11"/>
      <c r="BP203" s="9">
        <v>-1.92</v>
      </c>
      <c r="BQ203" s="10">
        <v>-0.67500000000000004</v>
      </c>
      <c r="BR203" s="10">
        <v>-0.67500000000000004</v>
      </c>
      <c r="BS203" s="10">
        <v>-0.51400000000000001</v>
      </c>
      <c r="BT203" s="10">
        <v>-0.67500000000000004</v>
      </c>
      <c r="BU203" s="10">
        <v>-0.67500000000000004</v>
      </c>
      <c r="BV203" s="11"/>
      <c r="BW203" s="11"/>
      <c r="BX203" s="11"/>
      <c r="BY203" s="11"/>
      <c r="BZ203" s="10">
        <v>0.14199999999999999</v>
      </c>
      <c r="CA203" s="10">
        <v>0.124</v>
      </c>
      <c r="CB203" s="11"/>
      <c r="CC203" s="10">
        <v>0.54100000000000004</v>
      </c>
      <c r="CD203" s="11"/>
      <c r="CE203" s="11"/>
      <c r="CF203" s="9">
        <v>3.71</v>
      </c>
      <c r="CG203" s="11"/>
      <c r="CH203" s="11"/>
      <c r="CI203" s="11"/>
      <c r="CJ203" s="11"/>
      <c r="CK203" s="11"/>
      <c r="CL203" s="11"/>
      <c r="CM203" s="11"/>
      <c r="CN203" s="11"/>
      <c r="CO203" s="11"/>
      <c r="CP203" s="10">
        <v>0.105</v>
      </c>
      <c r="CQ203" s="11"/>
      <c r="CR203" s="11"/>
      <c r="CS203" s="11"/>
      <c r="CT203" s="11"/>
      <c r="CU203" s="10">
        <v>4.9000000000000002E-2</v>
      </c>
      <c r="CV203" s="10">
        <v>-0.32500000000000001</v>
      </c>
      <c r="CW203" s="9">
        <v>4</v>
      </c>
      <c r="CX203" s="14">
        <v>0</v>
      </c>
      <c r="CY203" s="11"/>
      <c r="CZ203" s="11"/>
      <c r="DA203" s="9">
        <v>1.02</v>
      </c>
      <c r="DB203" s="11"/>
      <c r="DC203" s="11"/>
      <c r="DD203" s="8">
        <v>13.6</v>
      </c>
      <c r="DE203" s="8">
        <v>10</v>
      </c>
      <c r="DF203" s="8">
        <v>10.5</v>
      </c>
      <c r="DG203" s="9">
        <v>7.65</v>
      </c>
      <c r="DH203" s="11"/>
      <c r="DI203" s="3" t="s">
        <v>212</v>
      </c>
      <c r="DJ203" s="11"/>
      <c r="DK203" s="8">
        <v>-14.4</v>
      </c>
      <c r="DL203" s="8">
        <v>-15</v>
      </c>
      <c r="DM203" s="14">
        <v>0</v>
      </c>
      <c r="DN203" s="11"/>
      <c r="DO203" s="9">
        <v>5.26</v>
      </c>
      <c r="DP203" s="4" t="s">
        <v>1290</v>
      </c>
      <c r="DQ203" s="11"/>
      <c r="DR203" s="3" t="s">
        <v>398</v>
      </c>
      <c r="DS203" s="11"/>
      <c r="DT203" s="9">
        <v>14.1</v>
      </c>
      <c r="DU203" s="9">
        <v>6.11</v>
      </c>
      <c r="DV203" s="11"/>
      <c r="DW203" s="11"/>
      <c r="DX203" s="11"/>
      <c r="DY203" s="11"/>
      <c r="DZ203" s="11"/>
      <c r="EA203" s="11"/>
      <c r="EB203" s="11"/>
      <c r="EC203" s="10">
        <v>0.44</v>
      </c>
      <c r="ED203" s="8">
        <v>24.5</v>
      </c>
      <c r="EE203" s="11"/>
      <c r="EF203" s="11"/>
      <c r="EG203" s="8">
        <v>100</v>
      </c>
      <c r="EH203" s="11"/>
      <c r="EI203" s="11"/>
      <c r="EJ203" s="8">
        <v>16.2</v>
      </c>
      <c r="EK203" s="11"/>
      <c r="EL203" s="11"/>
      <c r="EM203" s="11"/>
      <c r="EN203" s="11"/>
      <c r="EO203" s="10">
        <v>0.2</v>
      </c>
      <c r="EP203" s="10">
        <v>0.36899999999999999</v>
      </c>
      <c r="EQ203" s="9">
        <v>1.59</v>
      </c>
      <c r="ER203" s="11"/>
      <c r="ES203" s="11"/>
      <c r="ET203" s="12"/>
      <c r="EU203" s="11"/>
      <c r="EV203" s="11"/>
      <c r="EW203" s="11"/>
      <c r="EX203" s="11"/>
      <c r="EY203" s="11"/>
      <c r="EZ203" s="11"/>
      <c r="FA203" s="11"/>
      <c r="FB203" s="11"/>
      <c r="FC203" s="9">
        <v>-5.74</v>
      </c>
      <c r="FD203" s="8">
        <v>-14.4</v>
      </c>
      <c r="FE203" s="11"/>
      <c r="FF203" s="11"/>
      <c r="FG203" s="11"/>
      <c r="FH203" s="11"/>
      <c r="FI203" s="11"/>
      <c r="FJ203" s="11"/>
      <c r="FK203" s="11"/>
      <c r="FL203" s="11"/>
      <c r="FM203" s="9">
        <v>-7.83</v>
      </c>
      <c r="FN203" s="8">
        <v>-15</v>
      </c>
      <c r="FO203" s="3"/>
      <c r="FP203" s="3"/>
      <c r="FQ203" s="11"/>
      <c r="FR203" s="12"/>
    </row>
    <row r="204" spans="1:174" x14ac:dyDescent="0.15">
      <c r="A204" s="4" t="s">
        <v>1291</v>
      </c>
      <c r="B204" s="4" t="s">
        <v>1292</v>
      </c>
      <c r="C204" s="3" t="s">
        <v>206</v>
      </c>
      <c r="D204" s="3" t="s">
        <v>207</v>
      </c>
      <c r="E204" s="3" t="s">
        <v>208</v>
      </c>
      <c r="F204" s="8">
        <v>104.4</v>
      </c>
      <c r="G204" s="9">
        <v>20.059999999999999</v>
      </c>
      <c r="H204" s="10">
        <v>3.0000000000000001E-3</v>
      </c>
      <c r="I204" s="14">
        <v>0</v>
      </c>
      <c r="J204" s="10">
        <v>7.0000000000000007E-2</v>
      </c>
      <c r="K204" s="10">
        <v>0.41</v>
      </c>
      <c r="L204" s="10">
        <v>7.4999999999999997E-2</v>
      </c>
      <c r="M204" s="9">
        <v>1.71</v>
      </c>
      <c r="N204" s="8">
        <v>63.6</v>
      </c>
      <c r="O204" s="10">
        <v>0.224</v>
      </c>
      <c r="P204" s="11"/>
      <c r="Q204" s="11"/>
      <c r="R204" s="11"/>
      <c r="S204" s="11"/>
      <c r="T204" s="11"/>
      <c r="U204" s="11"/>
      <c r="V204" s="11"/>
      <c r="W204" s="8">
        <v>25.7</v>
      </c>
      <c r="X204" s="11"/>
      <c r="Y204" s="11"/>
      <c r="Z204" s="11"/>
      <c r="AA204" s="8">
        <v>-18</v>
      </c>
      <c r="AB204" s="11"/>
      <c r="AC204" s="11"/>
      <c r="AD204" s="11"/>
      <c r="AE204" s="8">
        <v>-25.1</v>
      </c>
      <c r="AF204" s="11"/>
      <c r="AG204" s="11"/>
      <c r="AH204" s="9">
        <v>6.26</v>
      </c>
      <c r="AI204" s="9">
        <v>2.31</v>
      </c>
      <c r="AJ204" s="11"/>
      <c r="AK204" s="3" t="s">
        <v>209</v>
      </c>
      <c r="AL204" s="12" t="s">
        <v>1293</v>
      </c>
      <c r="AM204" s="3" t="s">
        <v>211</v>
      </c>
      <c r="AN204" s="11"/>
      <c r="AO204" s="8">
        <v>86.5</v>
      </c>
      <c r="AP204" s="8">
        <v>10.199999999999999</v>
      </c>
      <c r="AQ204" s="8">
        <v>-10</v>
      </c>
      <c r="AR204" s="8">
        <v>-10.199999999999999</v>
      </c>
      <c r="AS204" s="9">
        <v>-9.9600000000000009</v>
      </c>
      <c r="AT204" s="8">
        <v>18.600000000000001</v>
      </c>
      <c r="AU204" s="10">
        <v>0.32600000000000001</v>
      </c>
      <c r="AV204" s="8">
        <v>22</v>
      </c>
      <c r="AW204" s="10">
        <v>0.746</v>
      </c>
      <c r="AX204" s="8">
        <v>18.3</v>
      </c>
      <c r="AY204" s="10">
        <v>9.1999999999999998E-2</v>
      </c>
      <c r="AZ204" s="11"/>
      <c r="BA204" s="8">
        <v>10.9</v>
      </c>
      <c r="BB204" s="11"/>
      <c r="BC204" s="9">
        <v>9.32</v>
      </c>
      <c r="BD204" s="8">
        <v>11.6</v>
      </c>
      <c r="BE204" s="8">
        <v>12.5</v>
      </c>
      <c r="BF204" s="8">
        <v>13.5</v>
      </c>
      <c r="BG204" s="8">
        <v>15.8</v>
      </c>
      <c r="BH204" s="8">
        <v>15.9</v>
      </c>
      <c r="BI204" s="10">
        <v>0.15</v>
      </c>
      <c r="BJ204" s="8">
        <v>-10.199999999999999</v>
      </c>
      <c r="BK204" s="10">
        <v>-0.21099999999999999</v>
      </c>
      <c r="BL204" s="10">
        <v>1E-3</v>
      </c>
      <c r="BM204" s="11"/>
      <c r="BN204" s="9">
        <v>-9.89</v>
      </c>
      <c r="BO204" s="10">
        <v>6.2E-2</v>
      </c>
      <c r="BP204" s="11"/>
      <c r="BQ204" s="10">
        <v>-0.17299999999999999</v>
      </c>
      <c r="BR204" s="10">
        <v>-0.17299999999999999</v>
      </c>
      <c r="BS204" s="10">
        <v>-0.107</v>
      </c>
      <c r="BT204" s="10">
        <v>-0.17299999999999999</v>
      </c>
      <c r="BU204" s="10">
        <v>-0.17299999999999999</v>
      </c>
      <c r="BV204" s="11"/>
      <c r="BW204" s="10">
        <v>0.40799999999999997</v>
      </c>
      <c r="BX204" s="11"/>
      <c r="BY204" s="11"/>
      <c r="BZ204" s="9">
        <v>2.5099999999999998</v>
      </c>
      <c r="CA204" s="9">
        <v>2.19</v>
      </c>
      <c r="CB204" s="9">
        <v>2.35</v>
      </c>
      <c r="CC204" s="10">
        <v>0.39100000000000001</v>
      </c>
      <c r="CD204" s="11"/>
      <c r="CE204" s="10">
        <v>0.35599999999999998</v>
      </c>
      <c r="CF204" s="11"/>
      <c r="CG204" s="11"/>
      <c r="CH204" s="11"/>
      <c r="CI204" s="11"/>
      <c r="CJ204" s="8">
        <v>-43.1</v>
      </c>
      <c r="CK204" s="11"/>
      <c r="CL204" s="11"/>
      <c r="CM204" s="11"/>
      <c r="CN204" s="10">
        <v>0.35699999999999998</v>
      </c>
      <c r="CO204" s="10">
        <v>0.84799999999999998</v>
      </c>
      <c r="CP204" s="10">
        <v>0.82399999999999995</v>
      </c>
      <c r="CQ204" s="10">
        <v>-0.38200000000000001</v>
      </c>
      <c r="CR204" s="11"/>
      <c r="CS204" s="11"/>
      <c r="CT204" s="11"/>
      <c r="CU204" s="8">
        <v>18.8</v>
      </c>
      <c r="CV204" s="9">
        <v>-2.09</v>
      </c>
      <c r="CW204" s="11"/>
      <c r="CX204" s="11"/>
      <c r="CY204" s="11"/>
      <c r="CZ204" s="11"/>
      <c r="DA204" s="10">
        <v>-0.73699999999999999</v>
      </c>
      <c r="DB204" s="11"/>
      <c r="DC204" s="9">
        <v>3.22</v>
      </c>
      <c r="DD204" s="8">
        <v>17</v>
      </c>
      <c r="DE204" s="8">
        <v>35</v>
      </c>
      <c r="DF204" s="8">
        <v>18.3</v>
      </c>
      <c r="DG204" s="9">
        <v>1.64</v>
      </c>
      <c r="DH204" s="10">
        <v>0.8</v>
      </c>
      <c r="DI204" s="3" t="s">
        <v>212</v>
      </c>
      <c r="DJ204" s="8">
        <v>10.199999999999999</v>
      </c>
      <c r="DK204" s="8">
        <v>-10</v>
      </c>
      <c r="DL204" s="9">
        <v>-9.9600000000000009</v>
      </c>
      <c r="DM204" s="11"/>
      <c r="DN204" s="11"/>
      <c r="DO204" s="9">
        <v>6.67</v>
      </c>
      <c r="DP204" s="4" t="s">
        <v>1294</v>
      </c>
      <c r="DQ204" s="11"/>
      <c r="DR204" s="3" t="s">
        <v>230</v>
      </c>
      <c r="DS204" s="11"/>
      <c r="DT204" s="9">
        <v>2.59</v>
      </c>
      <c r="DU204" s="9">
        <v>1.19</v>
      </c>
      <c r="DV204" s="10">
        <v>0.87</v>
      </c>
      <c r="DW204" s="9">
        <v>2.82</v>
      </c>
      <c r="DX204" s="11"/>
      <c r="DY204" s="8">
        <v>10.5</v>
      </c>
      <c r="DZ204" s="9">
        <v>2.35</v>
      </c>
      <c r="EA204" s="11"/>
      <c r="EB204" s="9">
        <v>7.34</v>
      </c>
      <c r="EC204" s="10">
        <v>3.2000000000000001E-2</v>
      </c>
      <c r="ED204" s="8">
        <v>68.900000000000006</v>
      </c>
      <c r="EE204" s="11"/>
      <c r="EF204" s="11"/>
      <c r="EG204" s="8">
        <v>100</v>
      </c>
      <c r="EH204" s="9">
        <v>2.82</v>
      </c>
      <c r="EI204" s="8">
        <v>35</v>
      </c>
      <c r="EJ204" s="8">
        <v>19.3</v>
      </c>
      <c r="EK204" s="8">
        <v>14.3</v>
      </c>
      <c r="EL204" s="9">
        <v>1.1299999999999999</v>
      </c>
      <c r="EM204" s="9">
        <v>3.1</v>
      </c>
      <c r="EN204" s="10">
        <v>0.47399999999999998</v>
      </c>
      <c r="EO204" s="10">
        <v>0.8</v>
      </c>
      <c r="EP204" s="9">
        <v>7.39</v>
      </c>
      <c r="EQ204" s="9">
        <v>2.31</v>
      </c>
      <c r="ER204" s="11">
        <v>1</v>
      </c>
      <c r="ES204" s="8">
        <v>10.199999999999999</v>
      </c>
      <c r="ET204" s="12" t="s">
        <v>1295</v>
      </c>
      <c r="EU204" s="8">
        <v>-10.199999999999999</v>
      </c>
      <c r="EV204" s="8">
        <v>-10.9</v>
      </c>
      <c r="EW204" s="8">
        <v>-14.5</v>
      </c>
      <c r="EX204" s="8">
        <v>-16.5</v>
      </c>
      <c r="EY204" s="8">
        <v>-19.100000000000001</v>
      </c>
      <c r="EZ204" s="8">
        <v>-20.9</v>
      </c>
      <c r="FA204" s="8">
        <v>-18.899999999999999</v>
      </c>
      <c r="FB204" s="8">
        <v>-13.1</v>
      </c>
      <c r="FC204" s="9">
        <v>-6.27</v>
      </c>
      <c r="FD204" s="9">
        <v>-8.0399999999999991</v>
      </c>
      <c r="FE204" s="8">
        <v>-10.1</v>
      </c>
      <c r="FF204" s="8">
        <v>-23.4</v>
      </c>
      <c r="FG204" s="8">
        <v>-15.1</v>
      </c>
      <c r="FH204" s="8">
        <v>-13.6</v>
      </c>
      <c r="FI204" s="8">
        <v>-36.4</v>
      </c>
      <c r="FJ204" s="8">
        <v>-32.299999999999997</v>
      </c>
      <c r="FK204" s="8">
        <v>-34.799999999999997</v>
      </c>
      <c r="FL204" s="9">
        <v>-3.8</v>
      </c>
      <c r="FM204" s="9">
        <v>-4.92</v>
      </c>
      <c r="FN204" s="8">
        <v>-11.7</v>
      </c>
      <c r="FO204" s="3"/>
      <c r="FP204" s="3"/>
      <c r="FQ204" s="8">
        <v>10.199999999999999</v>
      </c>
      <c r="FR204" s="12" t="s">
        <v>1296</v>
      </c>
    </row>
    <row r="205" spans="1:174" x14ac:dyDescent="0.15">
      <c r="A205" s="4" t="s">
        <v>1297</v>
      </c>
      <c r="B205" s="4" t="s">
        <v>1298</v>
      </c>
      <c r="C205" s="3" t="s">
        <v>206</v>
      </c>
      <c r="D205" s="3" t="s">
        <v>207</v>
      </c>
      <c r="E205" s="3" t="s">
        <v>208</v>
      </c>
      <c r="F205" s="8">
        <v>103.1</v>
      </c>
      <c r="G205" s="9">
        <v>34.29</v>
      </c>
      <c r="H205" s="10">
        <v>7.5999999999999998E-2</v>
      </c>
      <c r="I205" s="10">
        <v>3.9E-2</v>
      </c>
      <c r="J205" s="10">
        <v>0.189</v>
      </c>
      <c r="K205" s="9">
        <v>1.02</v>
      </c>
      <c r="L205" s="10">
        <v>0.80700000000000005</v>
      </c>
      <c r="M205" s="9">
        <v>1.78</v>
      </c>
      <c r="N205" s="8">
        <v>33.799999999999997</v>
      </c>
      <c r="O205" s="10">
        <v>0.17699999999999999</v>
      </c>
      <c r="P205" s="11"/>
      <c r="Q205" s="11"/>
      <c r="R205" s="11"/>
      <c r="S205" s="9">
        <v>-1.04</v>
      </c>
      <c r="T205" s="11"/>
      <c r="U205" s="11"/>
      <c r="V205" s="11"/>
      <c r="W205" s="8">
        <v>-23</v>
      </c>
      <c r="X205" s="11"/>
      <c r="Y205" s="11"/>
      <c r="Z205" s="11"/>
      <c r="AA205" s="8">
        <v>-59.4</v>
      </c>
      <c r="AB205" s="11"/>
      <c r="AC205" s="11"/>
      <c r="AD205" s="11"/>
      <c r="AE205" s="8">
        <v>-85.9</v>
      </c>
      <c r="AF205" s="11"/>
      <c r="AG205" s="11"/>
      <c r="AH205" s="11"/>
      <c r="AI205" s="9">
        <v>1.36</v>
      </c>
      <c r="AJ205" s="10">
        <v>0.57699999999999996</v>
      </c>
      <c r="AK205" s="3" t="s">
        <v>209</v>
      </c>
      <c r="AL205" s="12" t="s">
        <v>1299</v>
      </c>
      <c r="AM205" s="3" t="s">
        <v>211</v>
      </c>
      <c r="AN205" s="13">
        <v>1997</v>
      </c>
      <c r="AO205" s="9">
        <v>-4.3099999999999996</v>
      </c>
      <c r="AP205" s="10">
        <v>0.27500000000000002</v>
      </c>
      <c r="AQ205" s="8">
        <v>-29.1</v>
      </c>
      <c r="AR205" s="8">
        <v>-29.4</v>
      </c>
      <c r="AS205" s="8">
        <v>-32.6</v>
      </c>
      <c r="AT205" s="8">
        <v>56.4</v>
      </c>
      <c r="AU205" s="10">
        <v>0.42799999999999999</v>
      </c>
      <c r="AV205" s="8">
        <v>112</v>
      </c>
      <c r="AW205" s="14">
        <v>0</v>
      </c>
      <c r="AX205" s="8">
        <v>109.1</v>
      </c>
      <c r="AY205" s="10">
        <v>4.0000000000000001E-3</v>
      </c>
      <c r="AZ205" s="11"/>
      <c r="BA205" s="9">
        <v>9.4</v>
      </c>
      <c r="BB205" s="11"/>
      <c r="BC205" s="8">
        <v>19.5</v>
      </c>
      <c r="BD205" s="8">
        <v>27.9</v>
      </c>
      <c r="BE205" s="8">
        <v>35.6</v>
      </c>
      <c r="BF205" s="8">
        <v>39.6</v>
      </c>
      <c r="BG205" s="8">
        <v>38.799999999999997</v>
      </c>
      <c r="BH205" s="8">
        <v>40.4</v>
      </c>
      <c r="BI205" s="11"/>
      <c r="BJ205" s="8">
        <v>-29.4</v>
      </c>
      <c r="BK205" s="10">
        <v>-2.3E-2</v>
      </c>
      <c r="BL205" s="10">
        <v>0.58499999999999996</v>
      </c>
      <c r="BM205" s="11"/>
      <c r="BN205" s="8">
        <v>-29.1</v>
      </c>
      <c r="BO205" s="9">
        <v>3.48</v>
      </c>
      <c r="BP205" s="11"/>
      <c r="BQ205" s="10">
        <v>-0.96599999999999997</v>
      </c>
      <c r="BR205" s="10">
        <v>-0.96599999999999997</v>
      </c>
      <c r="BS205" s="10">
        <v>-0.53400000000000003</v>
      </c>
      <c r="BT205" s="10">
        <v>-0.97</v>
      </c>
      <c r="BU205" s="10">
        <v>-0.97</v>
      </c>
      <c r="BV205" s="11"/>
      <c r="BW205" s="10">
        <v>0.14099999999999999</v>
      </c>
      <c r="BX205" s="11"/>
      <c r="BY205" s="11"/>
      <c r="BZ205" s="9">
        <v>2.1</v>
      </c>
      <c r="CA205" s="9">
        <v>1.67</v>
      </c>
      <c r="CB205" s="11"/>
      <c r="CC205" s="10">
        <v>0.40500000000000003</v>
      </c>
      <c r="CD205" s="11"/>
      <c r="CE205" s="11"/>
      <c r="CF205" s="11"/>
      <c r="CG205" s="11"/>
      <c r="CH205" s="11"/>
      <c r="CI205" s="11"/>
      <c r="CJ205" s="8">
        <v>-92.4</v>
      </c>
      <c r="CK205" s="11"/>
      <c r="CL205" s="11"/>
      <c r="CM205" s="11"/>
      <c r="CN205" s="10">
        <v>1.2E-2</v>
      </c>
      <c r="CO205" s="10">
        <v>2.5000000000000001E-2</v>
      </c>
      <c r="CP205" s="10">
        <v>0.35599999999999998</v>
      </c>
      <c r="CQ205" s="9">
        <v>6.69</v>
      </c>
      <c r="CR205" s="11"/>
      <c r="CS205" s="11"/>
      <c r="CT205" s="11"/>
      <c r="CU205" s="10">
        <v>0.29599999999999999</v>
      </c>
      <c r="CV205" s="9">
        <v>-1.1399999999999999</v>
      </c>
      <c r="CW205" s="11"/>
      <c r="CX205" s="8">
        <v>33.799999999999997</v>
      </c>
      <c r="CY205" s="11"/>
      <c r="CZ205" s="11"/>
      <c r="DA205" s="9">
        <v>-7.21</v>
      </c>
      <c r="DB205" s="11"/>
      <c r="DC205" s="10">
        <v>0.13100000000000001</v>
      </c>
      <c r="DD205" s="11"/>
      <c r="DE205" s="8">
        <v>19</v>
      </c>
      <c r="DF205" s="8">
        <v>109.1</v>
      </c>
      <c r="DG205" s="9">
        <v>3.05</v>
      </c>
      <c r="DH205" s="10">
        <v>0.54100000000000004</v>
      </c>
      <c r="DI205" s="3" t="s">
        <v>212</v>
      </c>
      <c r="DJ205" s="10">
        <v>0.27500000000000002</v>
      </c>
      <c r="DK205" s="8">
        <v>-29.1</v>
      </c>
      <c r="DL205" s="8">
        <v>-32.6</v>
      </c>
      <c r="DM205" s="14">
        <v>0</v>
      </c>
      <c r="DN205" s="11"/>
      <c r="DO205" s="9">
        <v>16.670000000000002</v>
      </c>
      <c r="DP205" s="4" t="s">
        <v>1300</v>
      </c>
      <c r="DQ205" s="11"/>
      <c r="DR205" s="3" t="s">
        <v>222</v>
      </c>
      <c r="DS205" s="11"/>
      <c r="DT205" s="9">
        <v>4.8899999999999997</v>
      </c>
      <c r="DU205" s="9">
        <v>2.25</v>
      </c>
      <c r="DV205" s="8">
        <v>-20</v>
      </c>
      <c r="DW205" s="9">
        <v>1.1399999999999999</v>
      </c>
      <c r="DX205" s="11"/>
      <c r="DY205" s="8">
        <v>54.5</v>
      </c>
      <c r="DZ205" s="11"/>
      <c r="EA205" s="11"/>
      <c r="EB205" s="8">
        <v>134.6</v>
      </c>
      <c r="EC205" s="10">
        <v>0.58399999999999996</v>
      </c>
      <c r="ED205" s="8">
        <v>57.6</v>
      </c>
      <c r="EE205" s="11"/>
      <c r="EF205" s="11"/>
      <c r="EG205" s="11"/>
      <c r="EH205" s="10">
        <v>0.81899999999999995</v>
      </c>
      <c r="EI205" s="8">
        <v>19</v>
      </c>
      <c r="EJ205" s="8">
        <v>108.1</v>
      </c>
      <c r="EK205" s="8">
        <v>93.6</v>
      </c>
      <c r="EL205" s="9">
        <v>1.3</v>
      </c>
      <c r="EM205" s="9">
        <v>8.83</v>
      </c>
      <c r="EN205" s="11"/>
      <c r="EO205" s="10">
        <v>0.54100000000000004</v>
      </c>
      <c r="EP205" s="9">
        <v>3.88</v>
      </c>
      <c r="EQ205" s="9">
        <v>8.93</v>
      </c>
      <c r="ER205" s="11">
        <v>3</v>
      </c>
      <c r="ES205" s="10">
        <v>0.27500000000000002</v>
      </c>
      <c r="ET205" s="12" t="s">
        <v>928</v>
      </c>
      <c r="EU205" s="8">
        <v>-24.4</v>
      </c>
      <c r="EV205" s="8">
        <v>-28.3</v>
      </c>
      <c r="EW205" s="10">
        <v>-0.40400000000000003</v>
      </c>
      <c r="EX205" s="8">
        <v>-31.8</v>
      </c>
      <c r="EY205" s="8">
        <v>-27.9</v>
      </c>
      <c r="EZ205" s="8">
        <v>-40.299999999999997</v>
      </c>
      <c r="FA205" s="8">
        <v>13.1</v>
      </c>
      <c r="FB205" s="9">
        <v>-9.75</v>
      </c>
      <c r="FC205" s="9">
        <v>-2.62</v>
      </c>
      <c r="FD205" s="8">
        <v>-46.3</v>
      </c>
      <c r="FE205" s="8">
        <v>-24</v>
      </c>
      <c r="FF205" s="8">
        <v>-29</v>
      </c>
      <c r="FG205" s="9">
        <v>2.1</v>
      </c>
      <c r="FH205" s="8">
        <v>-28.1</v>
      </c>
      <c r="FI205" s="8">
        <v>-25.7</v>
      </c>
      <c r="FJ205" s="8">
        <v>-39.4</v>
      </c>
      <c r="FK205" s="8">
        <v>10.9</v>
      </c>
      <c r="FL205" s="9">
        <v>-8.5299999999999994</v>
      </c>
      <c r="FM205" s="9">
        <v>-7</v>
      </c>
      <c r="FN205" s="8">
        <v>-46.7</v>
      </c>
      <c r="FO205" s="3"/>
      <c r="FP205" s="3"/>
      <c r="FQ205" s="10">
        <v>0.27500000000000002</v>
      </c>
      <c r="FR205" s="12" t="s">
        <v>1301</v>
      </c>
    </row>
    <row r="206" spans="1:174" x14ac:dyDescent="0.15">
      <c r="A206" s="4" t="s">
        <v>1302</v>
      </c>
      <c r="B206" s="4" t="s">
        <v>1303</v>
      </c>
      <c r="C206" s="3" t="s">
        <v>206</v>
      </c>
      <c r="D206" s="3" t="s">
        <v>207</v>
      </c>
      <c r="E206" s="3" t="s">
        <v>208</v>
      </c>
      <c r="F206" s="8">
        <v>103</v>
      </c>
      <c r="G206" s="9">
        <v>23.43</v>
      </c>
      <c r="H206" s="10">
        <v>7.0000000000000001E-3</v>
      </c>
      <c r="I206" s="10">
        <v>1E-3</v>
      </c>
      <c r="J206" s="11"/>
      <c r="K206" s="10">
        <v>-0.58599999999999997</v>
      </c>
      <c r="L206" s="10">
        <v>-0.23699999999999999</v>
      </c>
      <c r="M206" s="11"/>
      <c r="N206" s="8">
        <v>22.8</v>
      </c>
      <c r="O206" s="10">
        <v>7.3999999999999996E-2</v>
      </c>
      <c r="P206" s="11"/>
      <c r="Q206" s="11"/>
      <c r="R206" s="11"/>
      <c r="S206" s="9">
        <v>-1.51</v>
      </c>
      <c r="T206" s="11"/>
      <c r="U206" s="11"/>
      <c r="V206" s="11"/>
      <c r="W206" s="11"/>
      <c r="X206" s="11"/>
      <c r="Y206" s="11"/>
      <c r="Z206" s="11"/>
      <c r="AA206" s="11"/>
      <c r="AB206" s="11"/>
      <c r="AC206" s="11"/>
      <c r="AD206" s="11"/>
      <c r="AE206" s="11"/>
      <c r="AF206" s="11"/>
      <c r="AG206" s="11"/>
      <c r="AH206" s="9">
        <v>9.1300000000000008</v>
      </c>
      <c r="AI206" s="9">
        <v>3.38</v>
      </c>
      <c r="AJ206" s="9">
        <v>1.43</v>
      </c>
      <c r="AK206" s="3" t="s">
        <v>209</v>
      </c>
      <c r="AL206" s="12" t="s">
        <v>1304</v>
      </c>
      <c r="AM206" s="3" t="s">
        <v>211</v>
      </c>
      <c r="AN206" s="13">
        <v>2001</v>
      </c>
      <c r="AO206" s="8">
        <v>80.7</v>
      </c>
      <c r="AP206" s="14">
        <v>0</v>
      </c>
      <c r="AQ206" s="8">
        <v>-30.7</v>
      </c>
      <c r="AR206" s="8">
        <v>-30.8</v>
      </c>
      <c r="AS206" s="8">
        <v>-36</v>
      </c>
      <c r="AT206" s="8">
        <v>13.1</v>
      </c>
      <c r="AU206" s="10">
        <v>0.52800000000000002</v>
      </c>
      <c r="AV206" s="8">
        <v>118.3</v>
      </c>
      <c r="AW206" s="8">
        <v>31.4</v>
      </c>
      <c r="AX206" s="8">
        <v>33.4</v>
      </c>
      <c r="AY206" s="10">
        <v>0.51500000000000001</v>
      </c>
      <c r="AZ206" s="11"/>
      <c r="BA206" s="8">
        <v>10.9</v>
      </c>
      <c r="BB206" s="11"/>
      <c r="BC206" s="8">
        <v>20.3</v>
      </c>
      <c r="BD206" s="8">
        <v>17</v>
      </c>
      <c r="BE206" s="8">
        <v>13.2</v>
      </c>
      <c r="BF206" s="8">
        <v>10.4</v>
      </c>
      <c r="BG206" s="9">
        <v>9.52</v>
      </c>
      <c r="BH206" s="9">
        <v>9.19</v>
      </c>
      <c r="BI206" s="11"/>
      <c r="BJ206" s="8">
        <v>-30.8</v>
      </c>
      <c r="BK206" s="9">
        <v>-3.36</v>
      </c>
      <c r="BL206" s="10">
        <v>0.113</v>
      </c>
      <c r="BM206" s="11"/>
      <c r="BN206" s="8">
        <v>-36</v>
      </c>
      <c r="BO206" s="11"/>
      <c r="BP206" s="11"/>
      <c r="BQ206" s="9">
        <v>-1.61</v>
      </c>
      <c r="BR206" s="9">
        <v>-1.61</v>
      </c>
      <c r="BS206" s="10">
        <v>-0.92500000000000004</v>
      </c>
      <c r="BT206" s="9">
        <v>-1.63</v>
      </c>
      <c r="BU206" s="9">
        <v>-1.63</v>
      </c>
      <c r="BV206" s="11"/>
      <c r="BW206" s="11"/>
      <c r="BX206" s="11"/>
      <c r="BY206" s="10">
        <v>0.376</v>
      </c>
      <c r="BZ206" s="9">
        <v>2.2200000000000002</v>
      </c>
      <c r="CA206" s="9">
        <v>1.69</v>
      </c>
      <c r="CB206" s="8">
        <v>16.899999999999999</v>
      </c>
      <c r="CC206" s="9">
        <v>1.1399999999999999</v>
      </c>
      <c r="CD206" s="11"/>
      <c r="CE206" s="10">
        <v>0.25600000000000001</v>
      </c>
      <c r="CF206" s="8">
        <v>31.4</v>
      </c>
      <c r="CG206" s="11"/>
      <c r="CH206" s="11"/>
      <c r="CI206" s="11"/>
      <c r="CJ206" s="11"/>
      <c r="CK206" s="11"/>
      <c r="CL206" s="11"/>
      <c r="CM206" s="11"/>
      <c r="CN206" s="11"/>
      <c r="CO206" s="10">
        <v>0.309</v>
      </c>
      <c r="CP206" s="10">
        <v>0.439</v>
      </c>
      <c r="CQ206" s="9">
        <v>1.8</v>
      </c>
      <c r="CR206" s="11"/>
      <c r="CS206" s="11"/>
      <c r="CT206" s="11"/>
      <c r="CU206" s="10">
        <v>0.20100000000000001</v>
      </c>
      <c r="CV206" s="11"/>
      <c r="CW206" s="8">
        <v>44.1</v>
      </c>
      <c r="CX206" s="8">
        <v>-40.6</v>
      </c>
      <c r="CY206" s="11"/>
      <c r="CZ206" s="8">
        <v>-12.8</v>
      </c>
      <c r="DA206" s="10">
        <v>0.57099999999999995</v>
      </c>
      <c r="DB206" s="11"/>
      <c r="DC206" s="11"/>
      <c r="DD206" s="8">
        <v>21.1</v>
      </c>
      <c r="DE206" s="8">
        <v>31</v>
      </c>
      <c r="DF206" s="8">
        <v>33.4</v>
      </c>
      <c r="DG206" s="9">
        <v>4.5199999999999996</v>
      </c>
      <c r="DH206" s="10">
        <v>0.39</v>
      </c>
      <c r="DI206" s="3" t="s">
        <v>212</v>
      </c>
      <c r="DJ206" s="11"/>
      <c r="DK206" s="8">
        <v>-30.7</v>
      </c>
      <c r="DL206" s="8">
        <v>-36</v>
      </c>
      <c r="DM206" s="10">
        <v>0.83399999999999996</v>
      </c>
      <c r="DN206" s="11"/>
      <c r="DO206" s="9">
        <v>5.88</v>
      </c>
      <c r="DP206" s="4" t="s">
        <v>1305</v>
      </c>
      <c r="DQ206" s="11"/>
      <c r="DR206" s="3" t="s">
        <v>258</v>
      </c>
      <c r="DS206" s="11"/>
      <c r="DT206" s="9">
        <v>8.26</v>
      </c>
      <c r="DU206" s="9">
        <v>3.51</v>
      </c>
      <c r="DV206" s="11"/>
      <c r="DW206" s="14">
        <v>0</v>
      </c>
      <c r="DX206" s="11"/>
      <c r="DY206" s="8">
        <v>55.1</v>
      </c>
      <c r="DZ206" s="11"/>
      <c r="EA206" s="11"/>
      <c r="EB206" s="8">
        <v>50.5</v>
      </c>
      <c r="EC206" s="10">
        <v>0.53600000000000003</v>
      </c>
      <c r="ED206" s="8">
        <v>43.8</v>
      </c>
      <c r="EE206" s="11"/>
      <c r="EF206" s="8">
        <v>149.80000000000001</v>
      </c>
      <c r="EG206" s="11"/>
      <c r="EH206" s="10">
        <v>0.20399999999999999</v>
      </c>
      <c r="EI206" s="8">
        <v>31</v>
      </c>
      <c r="EJ206" s="8">
        <v>55.9</v>
      </c>
      <c r="EK206" s="8">
        <v>55.3</v>
      </c>
      <c r="EL206" s="9">
        <v>1.22</v>
      </c>
      <c r="EM206" s="9">
        <v>2.92</v>
      </c>
      <c r="EN206" s="10">
        <v>0.79400000000000004</v>
      </c>
      <c r="EO206" s="10">
        <v>0.39</v>
      </c>
      <c r="EP206" s="9">
        <v>3.28</v>
      </c>
      <c r="EQ206" s="9">
        <v>5.53</v>
      </c>
      <c r="ER206" s="11">
        <v>3</v>
      </c>
      <c r="ES206" s="11"/>
      <c r="ET206" s="12"/>
      <c r="EU206" s="11"/>
      <c r="EV206" s="11"/>
      <c r="EW206" s="11"/>
      <c r="EX206" s="11"/>
      <c r="EY206" s="11"/>
      <c r="EZ206" s="11"/>
      <c r="FA206" s="11"/>
      <c r="FB206" s="8">
        <v>-18.899999999999999</v>
      </c>
      <c r="FC206" s="8">
        <v>-16.2</v>
      </c>
      <c r="FD206" s="8">
        <v>-17</v>
      </c>
      <c r="FE206" s="11"/>
      <c r="FF206" s="11"/>
      <c r="FG206" s="11"/>
      <c r="FH206" s="11"/>
      <c r="FI206" s="11"/>
      <c r="FJ206" s="11"/>
      <c r="FK206" s="11"/>
      <c r="FL206" s="8">
        <v>-18.899999999999999</v>
      </c>
      <c r="FM206" s="8">
        <v>-16.2</v>
      </c>
      <c r="FN206" s="8">
        <v>-20</v>
      </c>
      <c r="FO206" s="3"/>
      <c r="FP206" s="3"/>
      <c r="FQ206" s="11"/>
      <c r="FR206" s="12"/>
    </row>
    <row r="207" spans="1:174" x14ac:dyDescent="0.15">
      <c r="A207" s="4" t="s">
        <v>1306</v>
      </c>
      <c r="B207" s="4" t="s">
        <v>1307</v>
      </c>
      <c r="C207" s="3" t="s">
        <v>206</v>
      </c>
      <c r="D207" s="3" t="s">
        <v>207</v>
      </c>
      <c r="E207" s="3" t="s">
        <v>208</v>
      </c>
      <c r="F207" s="8">
        <v>101.3</v>
      </c>
      <c r="G207" s="9">
        <v>30.62</v>
      </c>
      <c r="H207" s="10">
        <v>2.9000000000000001E-2</v>
      </c>
      <c r="I207" s="10">
        <v>6.0000000000000001E-3</v>
      </c>
      <c r="J207" s="11"/>
      <c r="K207" s="10">
        <v>0.90800000000000003</v>
      </c>
      <c r="L207" s="10">
        <v>0.498</v>
      </c>
      <c r="M207" s="11"/>
      <c r="N207" s="8">
        <v>20.6</v>
      </c>
      <c r="O207" s="10">
        <v>2.5000000000000001E-2</v>
      </c>
      <c r="P207" s="11"/>
      <c r="Q207" s="11"/>
      <c r="R207" s="11"/>
      <c r="S207" s="9">
        <v>-1.24</v>
      </c>
      <c r="T207" s="11"/>
      <c r="U207" s="11"/>
      <c r="V207" s="11"/>
      <c r="W207" s="11"/>
      <c r="X207" s="11"/>
      <c r="Y207" s="11"/>
      <c r="Z207" s="11"/>
      <c r="AA207" s="11"/>
      <c r="AB207" s="11"/>
      <c r="AC207" s="11"/>
      <c r="AD207" s="11"/>
      <c r="AE207" s="11"/>
      <c r="AF207" s="11"/>
      <c r="AG207" s="11"/>
      <c r="AH207" s="11"/>
      <c r="AI207" s="9">
        <v>2.08</v>
      </c>
      <c r="AJ207" s="10">
        <v>2.5999999999999999E-2</v>
      </c>
      <c r="AK207" s="3" t="s">
        <v>209</v>
      </c>
      <c r="AL207" s="12" t="s">
        <v>1308</v>
      </c>
      <c r="AM207" s="3" t="s">
        <v>211</v>
      </c>
      <c r="AN207" s="13">
        <v>2007</v>
      </c>
      <c r="AO207" s="8">
        <v>71.900000000000006</v>
      </c>
      <c r="AP207" s="14">
        <v>0</v>
      </c>
      <c r="AQ207" s="8">
        <v>-24.4</v>
      </c>
      <c r="AR207" s="8">
        <v>-24.9</v>
      </c>
      <c r="AS207" s="8">
        <v>-25.9</v>
      </c>
      <c r="AT207" s="8">
        <v>49.1</v>
      </c>
      <c r="AU207" s="9">
        <v>1.2</v>
      </c>
      <c r="AV207" s="8">
        <v>51.2</v>
      </c>
      <c r="AW207" s="8">
        <v>19.600000000000001</v>
      </c>
      <c r="AX207" s="8">
        <v>28.3</v>
      </c>
      <c r="AY207" s="10">
        <v>0.88200000000000001</v>
      </c>
      <c r="AZ207" s="11"/>
      <c r="BA207" s="9">
        <v>8.4700000000000006</v>
      </c>
      <c r="BB207" s="11"/>
      <c r="BC207" s="8">
        <v>16.399999999999999</v>
      </c>
      <c r="BD207" s="8">
        <v>15.6</v>
      </c>
      <c r="BE207" s="8">
        <v>14.9</v>
      </c>
      <c r="BF207" s="8">
        <v>14</v>
      </c>
      <c r="BG207" s="8">
        <v>12</v>
      </c>
      <c r="BH207" s="8">
        <v>12.4</v>
      </c>
      <c r="BI207" s="11"/>
      <c r="BJ207" s="8">
        <v>-24.9</v>
      </c>
      <c r="BK207" s="10">
        <v>-0.54900000000000004</v>
      </c>
      <c r="BL207" s="10">
        <v>2E-3</v>
      </c>
      <c r="BM207" s="11"/>
      <c r="BN207" s="8">
        <v>-25.9</v>
      </c>
      <c r="BO207" s="11"/>
      <c r="BP207" s="11"/>
      <c r="BQ207" s="9">
        <v>-1.27</v>
      </c>
      <c r="BR207" s="9">
        <v>-1.27</v>
      </c>
      <c r="BS207" s="10">
        <v>-0.77800000000000002</v>
      </c>
      <c r="BT207" s="9">
        <v>-1.27</v>
      </c>
      <c r="BU207" s="9">
        <v>-1.27</v>
      </c>
      <c r="BV207" s="11"/>
      <c r="BW207" s="11"/>
      <c r="BX207" s="11"/>
      <c r="BY207" s="11"/>
      <c r="BZ207" s="9">
        <v>3.99</v>
      </c>
      <c r="CA207" s="9">
        <v>2.79</v>
      </c>
      <c r="CB207" s="11"/>
      <c r="CC207" s="10">
        <v>0.64500000000000002</v>
      </c>
      <c r="CD207" s="11"/>
      <c r="CE207" s="10">
        <v>0.13</v>
      </c>
      <c r="CF207" s="8">
        <v>18.100000000000001</v>
      </c>
      <c r="CG207" s="11"/>
      <c r="CH207" s="11"/>
      <c r="CI207" s="11"/>
      <c r="CJ207" s="11"/>
      <c r="CK207" s="11"/>
      <c r="CL207" s="11"/>
      <c r="CM207" s="11"/>
      <c r="CN207" s="9">
        <v>1</v>
      </c>
      <c r="CO207" s="9">
        <v>1.28</v>
      </c>
      <c r="CP207" s="9">
        <v>1.24</v>
      </c>
      <c r="CQ207" s="10">
        <v>-1.0999999999999999E-2</v>
      </c>
      <c r="CR207" s="11"/>
      <c r="CS207" s="11"/>
      <c r="CT207" s="11"/>
      <c r="CU207" s="10">
        <v>0.14199999999999999</v>
      </c>
      <c r="CV207" s="9">
        <v>-1.78</v>
      </c>
      <c r="CW207" s="8">
        <v>20</v>
      </c>
      <c r="CX207" s="11"/>
      <c r="CY207" s="11"/>
      <c r="CZ207" s="11"/>
      <c r="DA207" s="10">
        <v>0.16300000000000001</v>
      </c>
      <c r="DB207" s="11"/>
      <c r="DC207" s="11"/>
      <c r="DD207" s="9">
        <v>7.86</v>
      </c>
      <c r="DE207" s="8">
        <v>50</v>
      </c>
      <c r="DF207" s="8">
        <v>28.3</v>
      </c>
      <c r="DG207" s="9">
        <v>4.91</v>
      </c>
      <c r="DH207" s="10">
        <v>0.9</v>
      </c>
      <c r="DI207" s="3" t="s">
        <v>212</v>
      </c>
      <c r="DJ207" s="11"/>
      <c r="DK207" s="8">
        <v>-24.4</v>
      </c>
      <c r="DL207" s="8">
        <v>-25.9</v>
      </c>
      <c r="DM207" s="8">
        <v>12.5</v>
      </c>
      <c r="DN207" s="8">
        <v>-39</v>
      </c>
      <c r="DO207" s="9">
        <v>6.25</v>
      </c>
      <c r="DP207" s="4" t="s">
        <v>1309</v>
      </c>
      <c r="DQ207" s="11"/>
      <c r="DR207" s="3" t="s">
        <v>258</v>
      </c>
      <c r="DS207" s="11"/>
      <c r="DT207" s="9">
        <v>12.26</v>
      </c>
      <c r="DU207" s="9">
        <v>3.5</v>
      </c>
      <c r="DV207" s="8">
        <v>-16.399999999999999</v>
      </c>
      <c r="DW207" s="9">
        <v>1.73</v>
      </c>
      <c r="DX207" s="11"/>
      <c r="DY207" s="8">
        <v>54</v>
      </c>
      <c r="DZ207" s="11"/>
      <c r="EA207" s="11"/>
      <c r="EB207" s="8">
        <v>50.8</v>
      </c>
      <c r="EC207" s="10">
        <v>0.11899999999999999</v>
      </c>
      <c r="ED207" s="8">
        <v>47.2</v>
      </c>
      <c r="EE207" s="11"/>
      <c r="EF207" s="11"/>
      <c r="EG207" s="8">
        <v>100</v>
      </c>
      <c r="EH207" s="9">
        <v>2.33</v>
      </c>
      <c r="EI207" s="8">
        <v>50</v>
      </c>
      <c r="EJ207" s="8">
        <v>49.9</v>
      </c>
      <c r="EK207" s="8">
        <v>54.7</v>
      </c>
      <c r="EL207" s="10">
        <v>0.68200000000000005</v>
      </c>
      <c r="EM207" s="9">
        <v>2.04</v>
      </c>
      <c r="EN207" s="10">
        <v>0.14699999999999999</v>
      </c>
      <c r="EO207" s="10">
        <v>0.9</v>
      </c>
      <c r="EP207" s="9">
        <v>2.4300000000000002</v>
      </c>
      <c r="EQ207" s="9">
        <v>3.83</v>
      </c>
      <c r="ER207" s="11">
        <v>3</v>
      </c>
      <c r="ES207" s="11"/>
      <c r="ET207" s="12"/>
      <c r="EU207" s="11"/>
      <c r="EV207" s="11"/>
      <c r="EW207" s="11"/>
      <c r="EX207" s="11"/>
      <c r="EY207" s="11"/>
      <c r="EZ207" s="11"/>
      <c r="FA207" s="11"/>
      <c r="FB207" s="8">
        <v>-13.3</v>
      </c>
      <c r="FC207" s="8">
        <v>-13.6</v>
      </c>
      <c r="FD207" s="8">
        <v>-17.7</v>
      </c>
      <c r="FE207" s="11"/>
      <c r="FF207" s="11"/>
      <c r="FG207" s="11"/>
      <c r="FH207" s="11"/>
      <c r="FI207" s="11"/>
      <c r="FJ207" s="11"/>
      <c r="FK207" s="11"/>
      <c r="FL207" s="8">
        <v>-13.4</v>
      </c>
      <c r="FM207" s="8">
        <v>-14.2</v>
      </c>
      <c r="FN207" s="8">
        <v>-20.9</v>
      </c>
      <c r="FO207" s="3"/>
      <c r="FP207" s="3"/>
      <c r="FQ207" s="11"/>
      <c r="FR207" s="12"/>
    </row>
    <row r="208" spans="1:174" x14ac:dyDescent="0.15">
      <c r="A208" s="4" t="s">
        <v>1310</v>
      </c>
      <c r="B208" s="4" t="s">
        <v>1311</v>
      </c>
      <c r="C208" s="3" t="s">
        <v>206</v>
      </c>
      <c r="D208" s="3" t="s">
        <v>207</v>
      </c>
      <c r="E208" s="3" t="s">
        <v>208</v>
      </c>
      <c r="F208" s="8">
        <v>101</v>
      </c>
      <c r="G208" s="9">
        <v>30.71</v>
      </c>
      <c r="H208" s="10">
        <v>2.4E-2</v>
      </c>
      <c r="I208" s="10">
        <v>1.6E-2</v>
      </c>
      <c r="J208" s="10">
        <v>6.0999999999999999E-2</v>
      </c>
      <c r="K208" s="9">
        <v>1.1499999999999999</v>
      </c>
      <c r="L208" s="9">
        <v>1.04</v>
      </c>
      <c r="M208" s="9">
        <v>1.63</v>
      </c>
      <c r="N208" s="8">
        <v>140.30000000000001</v>
      </c>
      <c r="O208" s="10">
        <v>0.27200000000000002</v>
      </c>
      <c r="P208" s="11"/>
      <c r="Q208" s="11"/>
      <c r="R208" s="11"/>
      <c r="S208" s="10">
        <v>-0.16</v>
      </c>
      <c r="T208" s="11"/>
      <c r="U208" s="11"/>
      <c r="V208" s="11"/>
      <c r="W208" s="11"/>
      <c r="X208" s="11"/>
      <c r="Y208" s="11"/>
      <c r="Z208" s="11"/>
      <c r="AA208" s="11"/>
      <c r="AB208" s="11"/>
      <c r="AC208" s="11"/>
      <c r="AD208" s="11"/>
      <c r="AE208" s="11"/>
      <c r="AF208" s="11"/>
      <c r="AG208" s="11"/>
      <c r="AH208" s="14">
        <v>0</v>
      </c>
      <c r="AI208" s="9">
        <v>45.59</v>
      </c>
      <c r="AJ208" s="10">
        <v>0.65400000000000003</v>
      </c>
      <c r="AK208" s="3" t="s">
        <v>209</v>
      </c>
      <c r="AL208" s="12" t="s">
        <v>1312</v>
      </c>
      <c r="AM208" s="3" t="s">
        <v>211</v>
      </c>
      <c r="AN208" s="13">
        <v>1997</v>
      </c>
      <c r="AO208" s="8">
        <v>51.7</v>
      </c>
      <c r="AP208" s="14">
        <v>0</v>
      </c>
      <c r="AQ208" s="8">
        <v>-30</v>
      </c>
      <c r="AR208" s="8">
        <v>-30.1</v>
      </c>
      <c r="AS208" s="8">
        <v>-39.4</v>
      </c>
      <c r="AT208" s="8">
        <v>17.899999999999999</v>
      </c>
      <c r="AU208" s="10">
        <v>2.9000000000000001E-2</v>
      </c>
      <c r="AV208" s="8">
        <v>50.7</v>
      </c>
      <c r="AW208" s="14">
        <v>0</v>
      </c>
      <c r="AX208" s="8">
        <v>17.8</v>
      </c>
      <c r="AY208" s="10">
        <v>5.0000000000000001E-3</v>
      </c>
      <c r="AZ208" s="11"/>
      <c r="BA208" s="9">
        <v>9.26</v>
      </c>
      <c r="BB208" s="11"/>
      <c r="BC208" s="8">
        <v>20.9</v>
      </c>
      <c r="BD208" s="8">
        <v>23.7</v>
      </c>
      <c r="BE208" s="8">
        <v>26.8</v>
      </c>
      <c r="BF208" s="8">
        <v>29.1</v>
      </c>
      <c r="BG208" s="8">
        <v>32.299999999999997</v>
      </c>
      <c r="BH208" s="8">
        <v>36.299999999999997</v>
      </c>
      <c r="BI208" s="11"/>
      <c r="BJ208" s="8">
        <v>-30.1</v>
      </c>
      <c r="BK208" s="11"/>
      <c r="BL208" s="11"/>
      <c r="BM208" s="11"/>
      <c r="BN208" s="8">
        <v>-39.4</v>
      </c>
      <c r="BO208" s="11"/>
      <c r="BP208" s="11"/>
      <c r="BQ208" s="10">
        <v>-0.48199999999999998</v>
      </c>
      <c r="BR208" s="10">
        <v>-0.48199999999999998</v>
      </c>
      <c r="BS208" s="10">
        <v>-0.29899999999999999</v>
      </c>
      <c r="BT208" s="10">
        <v>-0.48199999999999998</v>
      </c>
      <c r="BU208" s="10">
        <v>-0.48199999999999998</v>
      </c>
      <c r="BV208" s="11"/>
      <c r="BW208" s="11"/>
      <c r="BX208" s="11"/>
      <c r="BY208" s="11"/>
      <c r="BZ208" s="9">
        <v>3.78</v>
      </c>
      <c r="CA208" s="9">
        <v>3.75</v>
      </c>
      <c r="CB208" s="11"/>
      <c r="CC208" s="10">
        <v>0.51200000000000001</v>
      </c>
      <c r="CD208" s="11"/>
      <c r="CE208" s="8">
        <v>30.5</v>
      </c>
      <c r="CF208" s="11"/>
      <c r="CG208" s="11"/>
      <c r="CH208" s="11"/>
      <c r="CI208" s="11"/>
      <c r="CJ208" s="11"/>
      <c r="CK208" s="11"/>
      <c r="CL208" s="11"/>
      <c r="CM208" s="11"/>
      <c r="CN208" s="11"/>
      <c r="CO208" s="11"/>
      <c r="CP208" s="10">
        <v>0.184</v>
      </c>
      <c r="CQ208" s="8">
        <v>-27.8</v>
      </c>
      <c r="CR208" s="11"/>
      <c r="CS208" s="11"/>
      <c r="CT208" s="11"/>
      <c r="CU208" s="8">
        <v>63.9</v>
      </c>
      <c r="CV208" s="10">
        <v>-2E-3</v>
      </c>
      <c r="CW208" s="11"/>
      <c r="CX208" s="8">
        <v>-31.2</v>
      </c>
      <c r="CY208" s="11"/>
      <c r="CZ208" s="11"/>
      <c r="DA208" s="10">
        <v>-0.29599999999999999</v>
      </c>
      <c r="DB208" s="11"/>
      <c r="DC208" s="11"/>
      <c r="DD208" s="11"/>
      <c r="DE208" s="8">
        <v>25</v>
      </c>
      <c r="DF208" s="8">
        <v>17.8</v>
      </c>
      <c r="DG208" s="10">
        <v>0.72</v>
      </c>
      <c r="DH208" s="10">
        <v>0.51300000000000001</v>
      </c>
      <c r="DI208" s="3" t="s">
        <v>212</v>
      </c>
      <c r="DJ208" s="11"/>
      <c r="DK208" s="8">
        <v>-30</v>
      </c>
      <c r="DL208" s="8">
        <v>-39.4</v>
      </c>
      <c r="DM208" s="14">
        <v>0</v>
      </c>
      <c r="DN208" s="11"/>
      <c r="DO208" s="9">
        <v>33.33</v>
      </c>
      <c r="DP208" s="4" t="s">
        <v>1313</v>
      </c>
      <c r="DQ208" s="11"/>
      <c r="DR208" s="3" t="s">
        <v>245</v>
      </c>
      <c r="DS208" s="11"/>
      <c r="DT208" s="9">
        <v>1.7</v>
      </c>
      <c r="DU208" s="10">
        <v>0.41</v>
      </c>
      <c r="DV208" s="8">
        <v>-20.9</v>
      </c>
      <c r="DW208" s="14">
        <v>0</v>
      </c>
      <c r="DX208" s="11"/>
      <c r="DY208" s="8">
        <v>14.5</v>
      </c>
      <c r="DZ208" s="11"/>
      <c r="EA208" s="11"/>
      <c r="EB208" s="8">
        <v>10.7</v>
      </c>
      <c r="EC208" s="10">
        <v>1.0999999999999999E-2</v>
      </c>
      <c r="ED208" s="8">
        <v>48.4</v>
      </c>
      <c r="EE208" s="11"/>
      <c r="EF208" s="11"/>
      <c r="EG208" s="11"/>
      <c r="EH208" s="10">
        <v>0.73799999999999999</v>
      </c>
      <c r="EI208" s="8">
        <v>25</v>
      </c>
      <c r="EJ208" s="8">
        <v>50.2</v>
      </c>
      <c r="EK208" s="8">
        <v>15.2</v>
      </c>
      <c r="EL208" s="10">
        <v>0.80800000000000005</v>
      </c>
      <c r="EM208" s="9">
        <v>3.02</v>
      </c>
      <c r="EN208" s="10">
        <v>0.74199999999999999</v>
      </c>
      <c r="EO208" s="10">
        <v>0.51300000000000001</v>
      </c>
      <c r="EP208" s="9">
        <v>8.1</v>
      </c>
      <c r="EQ208" s="9">
        <v>4.24</v>
      </c>
      <c r="ER208" s="11">
        <v>3</v>
      </c>
      <c r="ES208" s="11"/>
      <c r="ET208" s="12"/>
      <c r="EU208" s="8">
        <v>-23.3</v>
      </c>
      <c r="EV208" s="8">
        <v>-38.6</v>
      </c>
      <c r="EW208" s="8">
        <v>-38.5</v>
      </c>
      <c r="EX208" s="8">
        <v>-45.5</v>
      </c>
      <c r="EY208" s="8">
        <v>-54.5</v>
      </c>
      <c r="EZ208" s="8">
        <v>-46.7</v>
      </c>
      <c r="FA208" s="8">
        <v>16.8</v>
      </c>
      <c r="FB208" s="8">
        <v>-34.5</v>
      </c>
      <c r="FC208" s="8">
        <v>-49.7</v>
      </c>
      <c r="FD208" s="8">
        <v>-42.7</v>
      </c>
      <c r="FE208" s="8">
        <v>-22.3</v>
      </c>
      <c r="FF208" s="8">
        <v>-36.799999999999997</v>
      </c>
      <c r="FG208" s="8">
        <v>-35.5</v>
      </c>
      <c r="FH208" s="8">
        <v>-40.4</v>
      </c>
      <c r="FI208" s="8">
        <v>-51.8</v>
      </c>
      <c r="FJ208" s="8">
        <v>-46.3</v>
      </c>
      <c r="FK208" s="8">
        <v>15.3</v>
      </c>
      <c r="FL208" s="8">
        <v>-33.299999999999997</v>
      </c>
      <c r="FM208" s="8">
        <v>-27.1</v>
      </c>
      <c r="FN208" s="8">
        <v>-42.1</v>
      </c>
      <c r="FO208" s="3"/>
      <c r="FP208" s="3"/>
      <c r="FQ208" s="11"/>
      <c r="FR208" s="12"/>
    </row>
    <row r="209" spans="1:174" x14ac:dyDescent="0.15">
      <c r="A209" s="4" t="s">
        <v>1314</v>
      </c>
      <c r="B209" s="4" t="s">
        <v>1315</v>
      </c>
      <c r="C209" s="3" t="s">
        <v>206</v>
      </c>
      <c r="D209" s="3" t="s">
        <v>207</v>
      </c>
      <c r="E209" s="3" t="s">
        <v>208</v>
      </c>
      <c r="F209" s="8">
        <v>100.1</v>
      </c>
      <c r="G209" s="9">
        <v>46.35</v>
      </c>
      <c r="H209" s="10">
        <v>7.0000000000000001E-3</v>
      </c>
      <c r="I209" s="10">
        <v>3.0000000000000001E-3</v>
      </c>
      <c r="J209" s="10">
        <v>0.13</v>
      </c>
      <c r="K209" s="10">
        <v>-0.36</v>
      </c>
      <c r="L209" s="10">
        <v>0.26800000000000002</v>
      </c>
      <c r="M209" s="9">
        <v>1.82</v>
      </c>
      <c r="N209" s="8">
        <v>85.6</v>
      </c>
      <c r="O209" s="10">
        <v>0.36099999999999999</v>
      </c>
      <c r="P209" s="11"/>
      <c r="Q209" s="11"/>
      <c r="R209" s="11"/>
      <c r="S209" s="10">
        <v>-0.4</v>
      </c>
      <c r="T209" s="11"/>
      <c r="U209" s="11"/>
      <c r="V209" s="11"/>
      <c r="W209" s="9">
        <v>8.9</v>
      </c>
      <c r="X209" s="11"/>
      <c r="Y209" s="11"/>
      <c r="Z209" s="11"/>
      <c r="AA209" s="11"/>
      <c r="AB209" s="11"/>
      <c r="AC209" s="11"/>
      <c r="AD209" s="11"/>
      <c r="AE209" s="8">
        <v>69.5</v>
      </c>
      <c r="AF209" s="11"/>
      <c r="AG209" s="11"/>
      <c r="AH209" s="11"/>
      <c r="AI209" s="10">
        <v>0.52500000000000002</v>
      </c>
      <c r="AJ209" s="10">
        <v>7.2999999999999995E-2</v>
      </c>
      <c r="AK209" s="3" t="s">
        <v>209</v>
      </c>
      <c r="AL209" s="12" t="s">
        <v>1316</v>
      </c>
      <c r="AM209" s="3" t="s">
        <v>211</v>
      </c>
      <c r="AN209" s="13">
        <v>1992</v>
      </c>
      <c r="AO209" s="8">
        <v>75.8</v>
      </c>
      <c r="AP209" s="9">
        <v>2.84</v>
      </c>
      <c r="AQ209" s="8">
        <v>-41.9</v>
      </c>
      <c r="AR209" s="8">
        <v>-42.8</v>
      </c>
      <c r="AS209" s="8">
        <v>-44.1</v>
      </c>
      <c r="AT209" s="8">
        <v>44.7</v>
      </c>
      <c r="AU209" s="9">
        <v>1.64</v>
      </c>
      <c r="AV209" s="8">
        <v>47.5</v>
      </c>
      <c r="AW209" s="8">
        <v>20.399999999999999</v>
      </c>
      <c r="AX209" s="8">
        <v>19.2</v>
      </c>
      <c r="AY209" s="10">
        <v>0.78</v>
      </c>
      <c r="AZ209" s="11"/>
      <c r="BA209" s="8">
        <v>16.7</v>
      </c>
      <c r="BB209" s="11"/>
      <c r="BC209" s="8">
        <v>26.7</v>
      </c>
      <c r="BD209" s="8">
        <v>24.7</v>
      </c>
      <c r="BE209" s="8">
        <v>24.8</v>
      </c>
      <c r="BF209" s="8">
        <v>24.8</v>
      </c>
      <c r="BG209" s="8">
        <v>27.7</v>
      </c>
      <c r="BH209" s="8">
        <v>28</v>
      </c>
      <c r="BI209" s="11"/>
      <c r="BJ209" s="8">
        <v>-42.8</v>
      </c>
      <c r="BK209" s="9">
        <v>-4.5999999999999996</v>
      </c>
      <c r="BL209" s="10">
        <v>6.0000000000000001E-3</v>
      </c>
      <c r="BM209" s="11"/>
      <c r="BN209" s="8">
        <v>-44.1</v>
      </c>
      <c r="BO209" s="11"/>
      <c r="BP209" s="11"/>
      <c r="BQ209" s="10">
        <v>-0.51800000000000002</v>
      </c>
      <c r="BR209" s="10">
        <v>-0.51800000000000002</v>
      </c>
      <c r="BS209" s="10">
        <v>-0.32</v>
      </c>
      <c r="BT209" s="10">
        <v>-0.55600000000000005</v>
      </c>
      <c r="BU209" s="10">
        <v>-0.55600000000000005</v>
      </c>
      <c r="BV209" s="11"/>
      <c r="BW209" s="11"/>
      <c r="BX209" s="10">
        <v>2.7E-2</v>
      </c>
      <c r="BY209" s="11"/>
      <c r="BZ209" s="8">
        <v>12.7</v>
      </c>
      <c r="CA209" s="8">
        <v>11.1</v>
      </c>
      <c r="CB209" s="11"/>
      <c r="CC209" s="10">
        <v>0.35</v>
      </c>
      <c r="CD209" s="11"/>
      <c r="CE209" s="9">
        <v>1.26</v>
      </c>
      <c r="CF209" s="8">
        <v>20.3</v>
      </c>
      <c r="CG209" s="11"/>
      <c r="CH209" s="11"/>
      <c r="CI209" s="11"/>
      <c r="CJ209" s="8">
        <v>630.70000000000005</v>
      </c>
      <c r="CK209" s="11"/>
      <c r="CL209" s="11"/>
      <c r="CM209" s="10">
        <v>0.158</v>
      </c>
      <c r="CN209" s="10">
        <v>0.94299999999999995</v>
      </c>
      <c r="CO209" s="10">
        <v>0.96099999999999997</v>
      </c>
      <c r="CP209" s="9">
        <v>1.24</v>
      </c>
      <c r="CQ209" s="9">
        <v>3.91</v>
      </c>
      <c r="CR209" s="11"/>
      <c r="CS209" s="11"/>
      <c r="CT209" s="11"/>
      <c r="CU209" s="10">
        <v>0.45700000000000002</v>
      </c>
      <c r="CV209" s="10">
        <v>-0.08</v>
      </c>
      <c r="CW209" s="11"/>
      <c r="CX209" s="11"/>
      <c r="CY209" s="11"/>
      <c r="CZ209" s="11"/>
      <c r="DA209" s="9">
        <v>-1.08</v>
      </c>
      <c r="DB209" s="9">
        <v>-1.79</v>
      </c>
      <c r="DC209" s="10">
        <v>6.7000000000000004E-2</v>
      </c>
      <c r="DD209" s="8">
        <v>23.9</v>
      </c>
      <c r="DE209" s="8">
        <v>110</v>
      </c>
      <c r="DF209" s="8">
        <v>19.2</v>
      </c>
      <c r="DG209" s="9">
        <v>1.17</v>
      </c>
      <c r="DH209" s="9">
        <v>1.2</v>
      </c>
      <c r="DI209" s="3" t="s">
        <v>212</v>
      </c>
      <c r="DJ209" s="9">
        <v>2.84</v>
      </c>
      <c r="DK209" s="8">
        <v>-41.9</v>
      </c>
      <c r="DL209" s="8">
        <v>-44.1</v>
      </c>
      <c r="DM209" s="9">
        <v>4.88</v>
      </c>
      <c r="DN209" s="11"/>
      <c r="DO209" s="9">
        <v>20</v>
      </c>
      <c r="DP209" s="4" t="s">
        <v>1317</v>
      </c>
      <c r="DQ209" s="8">
        <v>80.2</v>
      </c>
      <c r="DR209" s="3" t="s">
        <v>214</v>
      </c>
      <c r="DS209" s="11"/>
      <c r="DT209" s="9">
        <v>2.34</v>
      </c>
      <c r="DU209" s="10">
        <v>0.99</v>
      </c>
      <c r="DV209" s="8">
        <v>-26</v>
      </c>
      <c r="DW209" s="8">
        <v>18.5</v>
      </c>
      <c r="DX209" s="11"/>
      <c r="DY209" s="8">
        <v>86.3</v>
      </c>
      <c r="DZ209" s="11"/>
      <c r="EA209" s="11"/>
      <c r="EB209" s="8">
        <v>58.5</v>
      </c>
      <c r="EC209" s="10">
        <v>0.27900000000000003</v>
      </c>
      <c r="ED209" s="8">
        <v>83.4</v>
      </c>
      <c r="EE209" s="11"/>
      <c r="EF209" s="11"/>
      <c r="EG209" s="8">
        <v>147.6</v>
      </c>
      <c r="EH209" s="9">
        <v>4.1399999999999997</v>
      </c>
      <c r="EI209" s="8">
        <v>110</v>
      </c>
      <c r="EJ209" s="8">
        <v>45.6</v>
      </c>
      <c r="EK209" s="8">
        <v>87.2</v>
      </c>
      <c r="EL209" s="9">
        <v>1.43</v>
      </c>
      <c r="EM209" s="9">
        <v>4.79</v>
      </c>
      <c r="EN209" s="9">
        <v>5.56</v>
      </c>
      <c r="EO209" s="9">
        <v>1.2</v>
      </c>
      <c r="EP209" s="9">
        <v>6.53</v>
      </c>
      <c r="EQ209" s="9">
        <v>4.5</v>
      </c>
      <c r="ER209" s="11">
        <v>1</v>
      </c>
      <c r="ES209" s="9">
        <v>2.84</v>
      </c>
      <c r="ET209" s="12" t="s">
        <v>1318</v>
      </c>
      <c r="EU209" s="8">
        <v>-37.9</v>
      </c>
      <c r="EV209" s="8">
        <v>-42.5</v>
      </c>
      <c r="EW209" s="8">
        <v>-42.1</v>
      </c>
      <c r="EX209" s="8">
        <v>-39.9</v>
      </c>
      <c r="EY209" s="8">
        <v>-38.4</v>
      </c>
      <c r="EZ209" s="8">
        <v>-27.9</v>
      </c>
      <c r="FA209" s="8">
        <v>-25.5</v>
      </c>
      <c r="FB209" s="8">
        <v>-24.5</v>
      </c>
      <c r="FC209" s="8">
        <v>-35.799999999999997</v>
      </c>
      <c r="FD209" s="8">
        <v>-44.5</v>
      </c>
      <c r="FE209" s="8">
        <v>-46.2</v>
      </c>
      <c r="FF209" s="8">
        <v>-58.9</v>
      </c>
      <c r="FG209" s="8">
        <v>-46.3</v>
      </c>
      <c r="FH209" s="8">
        <v>-40</v>
      </c>
      <c r="FI209" s="8">
        <v>-39.1</v>
      </c>
      <c r="FJ209" s="8">
        <v>-29.9</v>
      </c>
      <c r="FK209" s="8">
        <v>-19.2</v>
      </c>
      <c r="FL209" s="8">
        <v>-21</v>
      </c>
      <c r="FM209" s="8">
        <v>-37.299999999999997</v>
      </c>
      <c r="FN209" s="8">
        <v>-45.2</v>
      </c>
      <c r="FO209" s="3"/>
      <c r="FP209" s="3"/>
      <c r="FQ209" s="9">
        <v>2.84</v>
      </c>
      <c r="FR209" s="12" t="s">
        <v>1319</v>
      </c>
    </row>
    <row r="210" spans="1:174" x14ac:dyDescent="0.15">
      <c r="A210" s="4" t="s">
        <v>1320</v>
      </c>
      <c r="B210" s="4" t="s">
        <v>1321</v>
      </c>
      <c r="C210" s="3" t="s">
        <v>206</v>
      </c>
      <c r="D210" s="3" t="s">
        <v>207</v>
      </c>
      <c r="E210" s="3" t="s">
        <v>208</v>
      </c>
      <c r="F210" s="8">
        <v>99.9</v>
      </c>
      <c r="G210" s="9">
        <v>2.09</v>
      </c>
      <c r="H210" s="11"/>
      <c r="I210" s="11"/>
      <c r="J210" s="11"/>
      <c r="K210" s="11"/>
      <c r="L210" s="11"/>
      <c r="M210" s="11"/>
      <c r="N210" s="8">
        <v>20.2</v>
      </c>
      <c r="O210" s="10">
        <v>3.4000000000000002E-2</v>
      </c>
      <c r="P210" s="11"/>
      <c r="Q210" s="11"/>
      <c r="R210" s="11"/>
      <c r="S210" s="9">
        <v>-1.36</v>
      </c>
      <c r="T210" s="11"/>
      <c r="U210" s="11"/>
      <c r="V210" s="11"/>
      <c r="W210" s="11"/>
      <c r="X210" s="11"/>
      <c r="Y210" s="11"/>
      <c r="Z210" s="11"/>
      <c r="AA210" s="11"/>
      <c r="AB210" s="11"/>
      <c r="AC210" s="11"/>
      <c r="AD210" s="11"/>
      <c r="AE210" s="11"/>
      <c r="AF210" s="11"/>
      <c r="AG210" s="11"/>
      <c r="AH210" s="11"/>
      <c r="AI210" s="9">
        <v>14.46</v>
      </c>
      <c r="AJ210" s="10">
        <v>0.249</v>
      </c>
      <c r="AK210" s="3" t="s">
        <v>209</v>
      </c>
      <c r="AL210" s="12" t="s">
        <v>1322</v>
      </c>
      <c r="AM210" s="3" t="s">
        <v>211</v>
      </c>
      <c r="AN210" s="13">
        <v>2008</v>
      </c>
      <c r="AO210" s="8">
        <v>72.5</v>
      </c>
      <c r="AP210" s="14">
        <v>0</v>
      </c>
      <c r="AQ210" s="8">
        <v>-15</v>
      </c>
      <c r="AR210" s="8">
        <v>-15.5</v>
      </c>
      <c r="AS210" s="8">
        <v>-36.299999999999997</v>
      </c>
      <c r="AT210" s="8">
        <v>31.3</v>
      </c>
      <c r="AU210" s="9">
        <v>2.3199999999999998</v>
      </c>
      <c r="AV210" s="8">
        <v>34.200000000000003</v>
      </c>
      <c r="AW210" s="14">
        <v>0</v>
      </c>
      <c r="AX210" s="8">
        <v>29.5</v>
      </c>
      <c r="AY210" s="11"/>
      <c r="AZ210" s="11"/>
      <c r="BA210" s="9">
        <v>6.88</v>
      </c>
      <c r="BB210" s="11"/>
      <c r="BC210" s="9">
        <v>9.08</v>
      </c>
      <c r="BD210" s="9">
        <v>8.82</v>
      </c>
      <c r="BE210" s="9">
        <v>9.4600000000000009</v>
      </c>
      <c r="BF210" s="9">
        <v>9.1300000000000008</v>
      </c>
      <c r="BG210" s="8">
        <v>10.9</v>
      </c>
      <c r="BH210" s="8">
        <v>13.1</v>
      </c>
      <c r="BI210" s="11"/>
      <c r="BJ210" s="8">
        <v>-15.5</v>
      </c>
      <c r="BK210" s="8">
        <v>-13.3</v>
      </c>
      <c r="BL210" s="11"/>
      <c r="BM210" s="11"/>
      <c r="BN210" s="8">
        <v>-36.299999999999997</v>
      </c>
      <c r="BO210" s="11"/>
      <c r="BP210" s="9">
        <v>4.47</v>
      </c>
      <c r="BQ210" s="9">
        <v>-4.6900000000000004</v>
      </c>
      <c r="BR210" s="9">
        <v>-4.6900000000000004</v>
      </c>
      <c r="BS210" s="9">
        <v>-2.35</v>
      </c>
      <c r="BT210" s="9">
        <v>-4.6900000000000004</v>
      </c>
      <c r="BU210" s="9">
        <v>-4.6900000000000004</v>
      </c>
      <c r="BV210" s="11"/>
      <c r="BW210" s="11"/>
      <c r="BX210" s="11"/>
      <c r="BY210" s="11"/>
      <c r="BZ210" s="11"/>
      <c r="CA210" s="11"/>
      <c r="CB210" s="11"/>
      <c r="CC210" s="10">
        <v>0.38900000000000001</v>
      </c>
      <c r="CD210" s="11"/>
      <c r="CE210" s="9">
        <v>1.44</v>
      </c>
      <c r="CF210" s="11"/>
      <c r="CG210" s="11"/>
      <c r="CH210" s="11"/>
      <c r="CI210" s="11"/>
      <c r="CJ210" s="11"/>
      <c r="CK210" s="9">
        <v>8.82</v>
      </c>
      <c r="CL210" s="10">
        <v>0.88600000000000001</v>
      </c>
      <c r="CM210" s="10">
        <v>0.86899999999999999</v>
      </c>
      <c r="CN210" s="10">
        <v>0.85199999999999998</v>
      </c>
      <c r="CO210" s="10">
        <v>0.83499999999999996</v>
      </c>
      <c r="CP210" s="10">
        <v>0.81899999999999995</v>
      </c>
      <c r="CQ210" s="11"/>
      <c r="CR210" s="11"/>
      <c r="CS210" s="11"/>
      <c r="CT210" s="11"/>
      <c r="CU210" s="8">
        <v>41.3</v>
      </c>
      <c r="CV210" s="10">
        <v>-0.61899999999999999</v>
      </c>
      <c r="CW210" s="9">
        <v>3.14</v>
      </c>
      <c r="CX210" s="10">
        <v>0.64400000000000002</v>
      </c>
      <c r="CY210" s="11"/>
      <c r="CZ210" s="11"/>
      <c r="DA210" s="10">
        <v>1.2E-2</v>
      </c>
      <c r="DB210" s="11"/>
      <c r="DC210" s="11"/>
      <c r="DD210" s="11"/>
      <c r="DE210" s="11"/>
      <c r="DF210" s="8">
        <v>29.5</v>
      </c>
      <c r="DG210" s="9">
        <v>4.9400000000000004</v>
      </c>
      <c r="DH210" s="11"/>
      <c r="DI210" s="3" t="s">
        <v>212</v>
      </c>
      <c r="DJ210" s="11"/>
      <c r="DK210" s="8">
        <v>-15.1</v>
      </c>
      <c r="DL210" s="8">
        <v>-23.6</v>
      </c>
      <c r="DM210" s="14">
        <v>0</v>
      </c>
      <c r="DN210" s="8">
        <v>-15</v>
      </c>
      <c r="DO210" s="9">
        <v>6.25</v>
      </c>
      <c r="DP210" s="4" t="s">
        <v>1323</v>
      </c>
      <c r="DQ210" s="11"/>
      <c r="DR210" s="3" t="s">
        <v>319</v>
      </c>
      <c r="DS210" s="11"/>
      <c r="DT210" s="9">
        <v>6.13</v>
      </c>
      <c r="DU210" s="9">
        <v>2.5</v>
      </c>
      <c r="DV210" s="11"/>
      <c r="DW210" s="9">
        <v>8.9600000000000009</v>
      </c>
      <c r="DX210" s="11"/>
      <c r="DY210" s="9">
        <v>9.59</v>
      </c>
      <c r="DZ210" s="11"/>
      <c r="EA210" s="8">
        <v>39.9</v>
      </c>
      <c r="EB210" s="8">
        <v>-39.700000000000003</v>
      </c>
      <c r="EC210" s="10">
        <v>0.26300000000000001</v>
      </c>
      <c r="ED210" s="8">
        <v>79.400000000000006</v>
      </c>
      <c r="EE210" s="11"/>
      <c r="EF210" s="8">
        <v>100</v>
      </c>
      <c r="EG210" s="14">
        <v>0</v>
      </c>
      <c r="EH210" s="9">
        <v>4.04</v>
      </c>
      <c r="EI210" s="8">
        <v>16</v>
      </c>
      <c r="EJ210" s="8">
        <v>31.7</v>
      </c>
      <c r="EK210" s="9">
        <v>9.84</v>
      </c>
      <c r="EL210" s="9">
        <v>2.5</v>
      </c>
      <c r="EM210" s="10">
        <v>0.88500000000000001</v>
      </c>
      <c r="EN210" s="10">
        <v>0.91500000000000004</v>
      </c>
      <c r="EO210" s="10">
        <v>0.87</v>
      </c>
      <c r="EP210" s="9">
        <v>2.2200000000000002</v>
      </c>
      <c r="EQ210" s="9">
        <v>5.32</v>
      </c>
      <c r="ER210" s="11">
        <v>1</v>
      </c>
      <c r="ES210" s="11"/>
      <c r="ET210" s="12"/>
      <c r="EU210" s="11"/>
      <c r="EV210" s="11"/>
      <c r="EW210" s="11"/>
      <c r="EX210" s="11"/>
      <c r="EY210" s="11"/>
      <c r="EZ210" s="11"/>
      <c r="FA210" s="11"/>
      <c r="FB210" s="8">
        <v>-10.5</v>
      </c>
      <c r="FC210" s="8">
        <v>-18.2</v>
      </c>
      <c r="FD210" s="8">
        <v>-15.7</v>
      </c>
      <c r="FE210" s="11"/>
      <c r="FF210" s="11"/>
      <c r="FG210" s="11"/>
      <c r="FH210" s="11"/>
      <c r="FI210" s="11"/>
      <c r="FJ210" s="11"/>
      <c r="FK210" s="11"/>
      <c r="FL210" s="8">
        <v>-10.6</v>
      </c>
      <c r="FM210" s="8">
        <v>-19.3</v>
      </c>
      <c r="FN210" s="8">
        <v>-23.6</v>
      </c>
      <c r="FO210" s="3"/>
      <c r="FP210" s="3"/>
      <c r="FQ210" s="11"/>
      <c r="FR210" s="12"/>
    </row>
    <row r="211" spans="1:174" x14ac:dyDescent="0.15">
      <c r="A211" s="4" t="s">
        <v>1324</v>
      </c>
      <c r="B211" s="4" t="s">
        <v>1325</v>
      </c>
      <c r="C211" s="3" t="s">
        <v>206</v>
      </c>
      <c r="D211" s="3" t="s">
        <v>207</v>
      </c>
      <c r="E211" s="3" t="s">
        <v>208</v>
      </c>
      <c r="F211" s="8">
        <v>98.5</v>
      </c>
      <c r="G211" s="9">
        <v>18.98</v>
      </c>
      <c r="H211" s="10">
        <v>4.9000000000000002E-2</v>
      </c>
      <c r="I211" s="10">
        <v>1.7999999999999999E-2</v>
      </c>
      <c r="J211" s="10">
        <v>0.128</v>
      </c>
      <c r="K211" s="9">
        <v>1.72</v>
      </c>
      <c r="L211" s="9">
        <v>1.33</v>
      </c>
      <c r="M211" s="9">
        <v>3.55</v>
      </c>
      <c r="N211" s="8">
        <v>16.100000000000001</v>
      </c>
      <c r="O211" s="10">
        <v>0.115</v>
      </c>
      <c r="P211" s="11"/>
      <c r="Q211" s="11"/>
      <c r="R211" s="11"/>
      <c r="S211" s="9">
        <v>-2.19</v>
      </c>
      <c r="T211" s="11"/>
      <c r="U211" s="11"/>
      <c r="V211" s="11"/>
      <c r="W211" s="11"/>
      <c r="X211" s="11"/>
      <c r="Y211" s="11"/>
      <c r="Z211" s="11"/>
      <c r="AA211" s="11"/>
      <c r="AB211" s="11"/>
      <c r="AC211" s="11"/>
      <c r="AD211" s="11"/>
      <c r="AE211" s="11"/>
      <c r="AF211" s="11"/>
      <c r="AG211" s="11"/>
      <c r="AH211" s="9">
        <v>2.54</v>
      </c>
      <c r="AI211" s="9">
        <v>3.13</v>
      </c>
      <c r="AJ211" s="10">
        <v>0.40400000000000003</v>
      </c>
      <c r="AK211" s="3" t="s">
        <v>209</v>
      </c>
      <c r="AL211" s="12" t="s">
        <v>1326</v>
      </c>
      <c r="AM211" s="3" t="s">
        <v>211</v>
      </c>
      <c r="AN211" s="13">
        <v>2007</v>
      </c>
      <c r="AO211" s="8">
        <v>60.3</v>
      </c>
      <c r="AP211" s="14">
        <v>0</v>
      </c>
      <c r="AQ211" s="8">
        <v>-27.6</v>
      </c>
      <c r="AR211" s="8">
        <v>-27.7</v>
      </c>
      <c r="AS211" s="8">
        <v>-27.6</v>
      </c>
      <c r="AT211" s="8">
        <v>38.200000000000003</v>
      </c>
      <c r="AU211" s="10">
        <v>0.32800000000000001</v>
      </c>
      <c r="AV211" s="8">
        <v>39.5</v>
      </c>
      <c r="AW211" s="14">
        <v>0</v>
      </c>
      <c r="AX211" s="8">
        <v>36.1</v>
      </c>
      <c r="AY211" s="10">
        <v>0.31900000000000001</v>
      </c>
      <c r="AZ211" s="11"/>
      <c r="BA211" s="9">
        <v>9.0399999999999991</v>
      </c>
      <c r="BB211" s="11"/>
      <c r="BC211" s="8">
        <v>18.600000000000001</v>
      </c>
      <c r="BD211" s="8">
        <v>14.2</v>
      </c>
      <c r="BE211" s="8">
        <v>10.6</v>
      </c>
      <c r="BF211" s="9">
        <v>7.46</v>
      </c>
      <c r="BG211" s="9">
        <v>4.6500000000000004</v>
      </c>
      <c r="BH211" s="9">
        <v>4.0199999999999996</v>
      </c>
      <c r="BI211" s="11"/>
      <c r="BJ211" s="8">
        <v>-27.7</v>
      </c>
      <c r="BK211" s="11"/>
      <c r="BL211" s="10">
        <v>0.04</v>
      </c>
      <c r="BM211" s="11"/>
      <c r="BN211" s="8">
        <v>-27.6</v>
      </c>
      <c r="BO211" s="11"/>
      <c r="BP211" s="11"/>
      <c r="BQ211" s="9">
        <v>-2.77</v>
      </c>
      <c r="BR211" s="9">
        <v>-2.77</v>
      </c>
      <c r="BS211" s="9">
        <v>-1.73</v>
      </c>
      <c r="BT211" s="9">
        <v>-2.77</v>
      </c>
      <c r="BU211" s="9">
        <v>-2.77</v>
      </c>
      <c r="BV211" s="11"/>
      <c r="BW211" s="11"/>
      <c r="BX211" s="11"/>
      <c r="BY211" s="10">
        <v>1.7000000000000001E-2</v>
      </c>
      <c r="BZ211" s="10">
        <v>0.41199999999999998</v>
      </c>
      <c r="CA211" s="10">
        <v>8.4000000000000005E-2</v>
      </c>
      <c r="CB211" s="11"/>
      <c r="CC211" s="9">
        <v>1.49</v>
      </c>
      <c r="CD211" s="11"/>
      <c r="CE211" s="11"/>
      <c r="CF211" s="11"/>
      <c r="CG211" s="11"/>
      <c r="CH211" s="11"/>
      <c r="CI211" s="11"/>
      <c r="CJ211" s="11"/>
      <c r="CK211" s="11"/>
      <c r="CL211" s="10">
        <v>9.9000000000000005E-2</v>
      </c>
      <c r="CM211" s="10">
        <v>0.442</v>
      </c>
      <c r="CN211" s="10">
        <v>0.45900000000000002</v>
      </c>
      <c r="CO211" s="10">
        <v>0.44600000000000001</v>
      </c>
      <c r="CP211" s="10">
        <v>0.42</v>
      </c>
      <c r="CQ211" s="9">
        <v>-1.03</v>
      </c>
      <c r="CR211" s="11"/>
      <c r="CS211" s="11"/>
      <c r="CT211" s="11"/>
      <c r="CU211" s="8">
        <v>57</v>
      </c>
      <c r="CV211" s="10">
        <v>-0.28000000000000003</v>
      </c>
      <c r="CW211" s="11"/>
      <c r="CX211" s="10">
        <v>-7.2999999999999995E-2</v>
      </c>
      <c r="CY211" s="11"/>
      <c r="CZ211" s="11"/>
      <c r="DA211" s="10">
        <v>0.72799999999999998</v>
      </c>
      <c r="DB211" s="11"/>
      <c r="DC211" s="11"/>
      <c r="DD211" s="11"/>
      <c r="DE211" s="8">
        <v>16</v>
      </c>
      <c r="DF211" s="8">
        <v>36.1</v>
      </c>
      <c r="DG211" s="9">
        <v>6.12</v>
      </c>
      <c r="DH211" s="10">
        <v>0.246</v>
      </c>
      <c r="DI211" s="3" t="s">
        <v>212</v>
      </c>
      <c r="DJ211" s="11"/>
      <c r="DK211" s="8">
        <v>-27.6</v>
      </c>
      <c r="DL211" s="8">
        <v>-27.6</v>
      </c>
      <c r="DM211" s="14">
        <v>0</v>
      </c>
      <c r="DN211" s="11"/>
      <c r="DO211" s="9">
        <v>23.08</v>
      </c>
      <c r="DP211" s="4" t="s">
        <v>1327</v>
      </c>
      <c r="DQ211" s="11"/>
      <c r="DR211" s="3" t="s">
        <v>336</v>
      </c>
      <c r="DS211" s="11"/>
      <c r="DT211" s="9">
        <v>15.21</v>
      </c>
      <c r="DU211" s="9">
        <v>5.33</v>
      </c>
      <c r="DV211" s="11"/>
      <c r="DW211" s="10">
        <v>0.28000000000000003</v>
      </c>
      <c r="DX211" s="11"/>
      <c r="DY211" s="9">
        <v>8.1999999999999993</v>
      </c>
      <c r="DZ211" s="11"/>
      <c r="EA211" s="11"/>
      <c r="EB211" s="9">
        <v>6.51</v>
      </c>
      <c r="EC211" s="10">
        <v>0.14699999999999999</v>
      </c>
      <c r="ED211" s="8">
        <v>78.5</v>
      </c>
      <c r="EE211" s="11"/>
      <c r="EF211" s="11"/>
      <c r="EG211" s="11"/>
      <c r="EH211" s="9">
        <v>1.58</v>
      </c>
      <c r="EI211" s="8">
        <v>16</v>
      </c>
      <c r="EJ211" s="8">
        <v>39</v>
      </c>
      <c r="EK211" s="9">
        <v>8.6300000000000008</v>
      </c>
      <c r="EL211" s="10">
        <v>0.76500000000000001</v>
      </c>
      <c r="EM211" s="9">
        <v>1.17</v>
      </c>
      <c r="EN211" s="11"/>
      <c r="EO211" s="10">
        <v>0.246</v>
      </c>
      <c r="EP211" s="9">
        <v>1.23</v>
      </c>
      <c r="EQ211" s="9">
        <v>12.4</v>
      </c>
      <c r="ER211" s="11">
        <v>1</v>
      </c>
      <c r="ES211" s="11"/>
      <c r="ET211" s="12"/>
      <c r="EU211" s="11"/>
      <c r="EV211" s="11"/>
      <c r="EW211" s="11"/>
      <c r="EX211" s="11"/>
      <c r="EY211" s="10">
        <v>-2.1000000000000001E-2</v>
      </c>
      <c r="EZ211" s="10">
        <v>-0.185</v>
      </c>
      <c r="FA211" s="9">
        <v>-1.93</v>
      </c>
      <c r="FB211" s="9">
        <v>-3.22</v>
      </c>
      <c r="FC211" s="9">
        <v>-6.66</v>
      </c>
      <c r="FD211" s="8">
        <v>-10.9</v>
      </c>
      <c r="FE211" s="11"/>
      <c r="FF211" s="11"/>
      <c r="FG211" s="11"/>
      <c r="FH211" s="11"/>
      <c r="FI211" s="10">
        <v>-2.1000000000000001E-2</v>
      </c>
      <c r="FJ211" s="10">
        <v>-0.221</v>
      </c>
      <c r="FK211" s="9">
        <v>-1.96</v>
      </c>
      <c r="FL211" s="9">
        <v>-3.47</v>
      </c>
      <c r="FM211" s="9">
        <v>-9.4499999999999993</v>
      </c>
      <c r="FN211" s="8">
        <v>-10.9</v>
      </c>
      <c r="FO211" s="3"/>
      <c r="FP211" s="3"/>
      <c r="FQ211" s="11"/>
      <c r="FR211" s="12"/>
    </row>
    <row r="212" spans="1:174" x14ac:dyDescent="0.15">
      <c r="A212" s="4" t="s">
        <v>1328</v>
      </c>
      <c r="B212" s="4" t="s">
        <v>1329</v>
      </c>
      <c r="C212" s="3" t="s">
        <v>206</v>
      </c>
      <c r="D212" s="3" t="s">
        <v>207</v>
      </c>
      <c r="E212" s="3" t="s">
        <v>208</v>
      </c>
      <c r="F212" s="8">
        <v>97.7</v>
      </c>
      <c r="G212" s="10">
        <v>2E-3</v>
      </c>
      <c r="H212" s="10">
        <v>4.2999999999999997E-2</v>
      </c>
      <c r="I212" s="10">
        <v>1E-3</v>
      </c>
      <c r="J212" s="10">
        <v>0.01</v>
      </c>
      <c r="K212" s="9">
        <v>1.4</v>
      </c>
      <c r="L212" s="10">
        <v>0.33300000000000002</v>
      </c>
      <c r="M212" s="9">
        <v>1.1299999999999999</v>
      </c>
      <c r="N212" s="8">
        <v>707.8</v>
      </c>
      <c r="O212" s="9">
        <v>2.48</v>
      </c>
      <c r="P212" s="11"/>
      <c r="Q212" s="11"/>
      <c r="R212" s="11"/>
      <c r="S212" s="11"/>
      <c r="T212" s="11"/>
      <c r="U212" s="11"/>
      <c r="V212" s="11"/>
      <c r="W212" s="11"/>
      <c r="X212" s="11"/>
      <c r="Y212" s="11"/>
      <c r="Z212" s="11"/>
      <c r="AA212" s="11"/>
      <c r="AB212" s="11"/>
      <c r="AC212" s="11"/>
      <c r="AD212" s="11"/>
      <c r="AE212" s="11"/>
      <c r="AF212" s="11"/>
      <c r="AG212" s="11"/>
      <c r="AH212" s="11"/>
      <c r="AI212" s="9">
        <v>17.739999999999998</v>
      </c>
      <c r="AJ212" s="9">
        <v>1.41</v>
      </c>
      <c r="AK212" s="3" t="s">
        <v>209</v>
      </c>
      <c r="AL212" s="12" t="s">
        <v>1330</v>
      </c>
      <c r="AM212" s="3" t="s">
        <v>211</v>
      </c>
      <c r="AN212" s="13">
        <v>1996</v>
      </c>
      <c r="AO212" s="8">
        <v>96.7</v>
      </c>
      <c r="AP212" s="14">
        <v>0</v>
      </c>
      <c r="AQ212" s="11"/>
      <c r="AR212" s="8">
        <v>-23.6</v>
      </c>
      <c r="AS212" s="8">
        <v>-23.6</v>
      </c>
      <c r="AT212" s="10">
        <v>0.95899999999999996</v>
      </c>
      <c r="AU212" s="11"/>
      <c r="AV212" s="9">
        <v>6.63</v>
      </c>
      <c r="AW212" s="14">
        <v>0</v>
      </c>
      <c r="AX212" s="9">
        <v>6.25</v>
      </c>
      <c r="AY212" s="11"/>
      <c r="AZ212" s="11"/>
      <c r="BA212" s="8">
        <v>22.9</v>
      </c>
      <c r="BB212" s="9">
        <v>-2.1800000000000002</v>
      </c>
      <c r="BC212" s="10">
        <v>0.622</v>
      </c>
      <c r="BD212" s="10">
        <v>0.34799999999999998</v>
      </c>
      <c r="BE212" s="11"/>
      <c r="BF212" s="11"/>
      <c r="BG212" s="11"/>
      <c r="BH212" s="11"/>
      <c r="BI212" s="11"/>
      <c r="BJ212" s="8">
        <v>-23.6</v>
      </c>
      <c r="BK212" s="10">
        <v>-0.01</v>
      </c>
      <c r="BL212" s="10">
        <v>2E-3</v>
      </c>
      <c r="BM212" s="11"/>
      <c r="BN212" s="8">
        <v>-23.6</v>
      </c>
      <c r="BO212" s="11"/>
      <c r="BP212" s="11"/>
      <c r="BQ212" s="10">
        <v>-3.4000000000000002E-2</v>
      </c>
      <c r="BR212" s="10">
        <v>-3.4000000000000002E-2</v>
      </c>
      <c r="BS212" s="10">
        <v>-2.1000000000000001E-2</v>
      </c>
      <c r="BT212" s="10">
        <v>-3.4000000000000002E-2</v>
      </c>
      <c r="BU212" s="10">
        <v>-3.4000000000000002E-2</v>
      </c>
      <c r="BV212" s="11"/>
      <c r="BW212" s="11"/>
      <c r="BX212" s="11"/>
      <c r="BY212" s="11"/>
      <c r="BZ212" s="11"/>
      <c r="CA212" s="11"/>
      <c r="CB212" s="11"/>
      <c r="CC212" s="10">
        <v>0.376</v>
      </c>
      <c r="CD212" s="11"/>
      <c r="CE212" s="11"/>
      <c r="CF212" s="11"/>
      <c r="CG212" s="11"/>
      <c r="CH212" s="11"/>
      <c r="CI212" s="11"/>
      <c r="CJ212" s="11"/>
      <c r="CK212" s="11"/>
      <c r="CL212" s="11"/>
      <c r="CM212" s="11"/>
      <c r="CN212" s="11"/>
      <c r="CO212" s="10">
        <v>5.0999999999999997E-2</v>
      </c>
      <c r="CP212" s="10">
        <v>0.05</v>
      </c>
      <c r="CQ212" s="10">
        <v>-0.76200000000000001</v>
      </c>
      <c r="CR212" s="11"/>
      <c r="CS212" s="11"/>
      <c r="CT212" s="11"/>
      <c r="CU212" s="9">
        <v>5.64</v>
      </c>
      <c r="CV212" s="10">
        <v>-0.183</v>
      </c>
      <c r="CW212" s="10">
        <v>4.0000000000000001E-3</v>
      </c>
      <c r="CX212" s="9">
        <v>-1.5</v>
      </c>
      <c r="CY212" s="11"/>
      <c r="CZ212" s="14">
        <v>0</v>
      </c>
      <c r="DA212" s="10">
        <v>0.187</v>
      </c>
      <c r="DB212" s="11"/>
      <c r="DC212" s="11"/>
      <c r="DD212" s="11"/>
      <c r="DE212" s="11"/>
      <c r="DF212" s="9">
        <v>6.25</v>
      </c>
      <c r="DG212" s="10">
        <v>0.13800000000000001</v>
      </c>
      <c r="DH212" s="11"/>
      <c r="DI212" s="3" t="s">
        <v>212</v>
      </c>
      <c r="DJ212" s="11"/>
      <c r="DK212" s="11"/>
      <c r="DL212" s="8">
        <v>-27.3</v>
      </c>
      <c r="DM212" s="11"/>
      <c r="DN212" s="11"/>
      <c r="DO212" s="9">
        <v>50</v>
      </c>
      <c r="DP212" s="4" t="s">
        <v>1331</v>
      </c>
      <c r="DQ212" s="11"/>
      <c r="DR212" s="3" t="s">
        <v>643</v>
      </c>
      <c r="DS212" s="11"/>
      <c r="DT212" s="10">
        <v>0.49299999999999999</v>
      </c>
      <c r="DU212" s="10">
        <v>9.5000000000000001E-2</v>
      </c>
      <c r="DV212" s="11"/>
      <c r="DW212" s="10">
        <v>0.22500000000000001</v>
      </c>
      <c r="DX212" s="11"/>
      <c r="DY212" s="10">
        <v>0.86499999999999999</v>
      </c>
      <c r="DZ212" s="11"/>
      <c r="EA212" s="11"/>
      <c r="EB212" s="9">
        <v>5.18</v>
      </c>
      <c r="EC212" s="9">
        <v>1.04</v>
      </c>
      <c r="ED212" s="8">
        <v>82.3</v>
      </c>
      <c r="EE212" s="11"/>
      <c r="EF212" s="11"/>
      <c r="EG212" s="8">
        <v>100</v>
      </c>
      <c r="EH212" s="11"/>
      <c r="EI212" s="9">
        <v>4</v>
      </c>
      <c r="EJ212" s="10">
        <v>0.997</v>
      </c>
      <c r="EK212" s="9">
        <v>1.54</v>
      </c>
      <c r="EL212" s="10">
        <v>0.16800000000000001</v>
      </c>
      <c r="EM212" s="10">
        <v>8.6999999999999994E-2</v>
      </c>
      <c r="EN212" s="11"/>
      <c r="EO212" s="10">
        <v>4.9000000000000002E-2</v>
      </c>
      <c r="EP212" s="11"/>
      <c r="EQ212" s="11"/>
      <c r="ER212" s="11">
        <v>1</v>
      </c>
      <c r="ES212" s="11"/>
      <c r="ET212" s="12"/>
      <c r="EU212" s="9">
        <v>-1.85</v>
      </c>
      <c r="EV212" s="9">
        <v>-3.21</v>
      </c>
      <c r="EW212" s="9">
        <v>-7.85</v>
      </c>
      <c r="EX212" s="9">
        <v>-3.37</v>
      </c>
      <c r="EY212" s="9">
        <v>-2.95</v>
      </c>
      <c r="EZ212" s="9">
        <v>-6.01</v>
      </c>
      <c r="FA212" s="10">
        <v>-0.45400000000000001</v>
      </c>
      <c r="FB212" s="9">
        <v>-1.69</v>
      </c>
      <c r="FC212" s="9">
        <v>-1.71</v>
      </c>
      <c r="FD212" s="9">
        <v>-2.99</v>
      </c>
      <c r="FE212" s="9">
        <v>-3.68</v>
      </c>
      <c r="FF212" s="9">
        <v>-6.3</v>
      </c>
      <c r="FG212" s="9">
        <v>-8.25</v>
      </c>
      <c r="FH212" s="9">
        <v>-3.44</v>
      </c>
      <c r="FI212" s="9">
        <v>-2.89</v>
      </c>
      <c r="FJ212" s="9">
        <v>-8.49</v>
      </c>
      <c r="FK212" s="9">
        <v>-3.02</v>
      </c>
      <c r="FL212" s="9">
        <v>-2.4900000000000002</v>
      </c>
      <c r="FM212" s="9">
        <v>-1.78</v>
      </c>
      <c r="FN212" s="8">
        <v>-11.1</v>
      </c>
      <c r="FO212" s="3"/>
      <c r="FP212" s="3"/>
      <c r="FQ212" s="11"/>
      <c r="FR212" s="12"/>
    </row>
    <row r="213" spans="1:174" x14ac:dyDescent="0.15">
      <c r="A213" s="4" t="s">
        <v>1332</v>
      </c>
      <c r="B213" s="4" t="s">
        <v>1333</v>
      </c>
      <c r="C213" s="3" t="s">
        <v>206</v>
      </c>
      <c r="D213" s="3" t="s">
        <v>207</v>
      </c>
      <c r="E213" s="3" t="s">
        <v>208</v>
      </c>
      <c r="F213" s="8">
        <v>96.2</v>
      </c>
      <c r="G213" s="9">
        <v>10.210000000000001</v>
      </c>
      <c r="H213" s="14">
        <v>0</v>
      </c>
      <c r="I213" s="14">
        <v>0</v>
      </c>
      <c r="J213" s="11"/>
      <c r="K213" s="10">
        <v>5.3999999999999999E-2</v>
      </c>
      <c r="L213" s="10">
        <v>2.1999999999999999E-2</v>
      </c>
      <c r="M213" s="11"/>
      <c r="N213" s="8">
        <v>10.5</v>
      </c>
      <c r="O213" s="10">
        <v>1.2E-2</v>
      </c>
      <c r="P213" s="11"/>
      <c r="Q213" s="11"/>
      <c r="R213" s="11"/>
      <c r="S213" s="9">
        <v>-1.86</v>
      </c>
      <c r="T213" s="11"/>
      <c r="U213" s="11"/>
      <c r="V213" s="11"/>
      <c r="W213" s="11"/>
      <c r="X213" s="11"/>
      <c r="Y213" s="11"/>
      <c r="Z213" s="11"/>
      <c r="AA213" s="11"/>
      <c r="AB213" s="11"/>
      <c r="AC213" s="11"/>
      <c r="AD213" s="11"/>
      <c r="AE213" s="8">
        <v>98.1</v>
      </c>
      <c r="AF213" s="11"/>
      <c r="AG213" s="11"/>
      <c r="AH213" s="9">
        <v>10.54</v>
      </c>
      <c r="AI213" s="9">
        <v>5.69</v>
      </c>
      <c r="AJ213" s="10">
        <v>0.438</v>
      </c>
      <c r="AK213" s="3" t="s">
        <v>209</v>
      </c>
      <c r="AL213" s="12" t="s">
        <v>1334</v>
      </c>
      <c r="AM213" s="3" t="s">
        <v>211</v>
      </c>
      <c r="AN213" s="13">
        <v>2004</v>
      </c>
      <c r="AO213" s="8">
        <v>89.2</v>
      </c>
      <c r="AP213" s="9">
        <v>5.92</v>
      </c>
      <c r="AQ213" s="8">
        <v>-15.8</v>
      </c>
      <c r="AR213" s="8">
        <v>-16</v>
      </c>
      <c r="AS213" s="8">
        <v>-16.8</v>
      </c>
      <c r="AT213" s="8">
        <v>17.2</v>
      </c>
      <c r="AU213" s="9">
        <v>2.84</v>
      </c>
      <c r="AV213" s="8">
        <v>27.2</v>
      </c>
      <c r="AW213" s="8">
        <v>14.8</v>
      </c>
      <c r="AX213" s="9">
        <v>6.01</v>
      </c>
      <c r="AY213" s="9">
        <v>2.3199999999999998</v>
      </c>
      <c r="AZ213" s="11"/>
      <c r="BA213" s="9">
        <v>8.68</v>
      </c>
      <c r="BB213" s="11"/>
      <c r="BC213" s="9">
        <v>9.52</v>
      </c>
      <c r="BD213" s="8">
        <v>10.6</v>
      </c>
      <c r="BE213" s="8">
        <v>10.5</v>
      </c>
      <c r="BF213" s="8">
        <v>12.2</v>
      </c>
      <c r="BG213" s="9">
        <v>9.3000000000000007</v>
      </c>
      <c r="BH213" s="9">
        <v>7.62</v>
      </c>
      <c r="BI213" s="11"/>
      <c r="BJ213" s="8">
        <v>-16</v>
      </c>
      <c r="BK213" s="9">
        <v>-1.29</v>
      </c>
      <c r="BL213" s="10">
        <v>1.4E-2</v>
      </c>
      <c r="BM213" s="11"/>
      <c r="BN213" s="8">
        <v>-17.399999999999999</v>
      </c>
      <c r="BO213" s="10">
        <v>-0.55200000000000005</v>
      </c>
      <c r="BP213" s="11"/>
      <c r="BQ213" s="9">
        <v>-1.81</v>
      </c>
      <c r="BR213" s="9">
        <v>-1.81</v>
      </c>
      <c r="BS213" s="9">
        <v>-1.1599999999999999</v>
      </c>
      <c r="BT213" s="9">
        <v>-1.81</v>
      </c>
      <c r="BU213" s="9">
        <v>-1.81</v>
      </c>
      <c r="BV213" s="11"/>
      <c r="BW213" s="10">
        <v>0.38400000000000001</v>
      </c>
      <c r="BX213" s="9">
        <v>1.71</v>
      </c>
      <c r="BY213" s="11"/>
      <c r="BZ213" s="9">
        <v>4.13</v>
      </c>
      <c r="CA213" s="9">
        <v>1.28</v>
      </c>
      <c r="CB213" s="11"/>
      <c r="CC213" s="9">
        <v>1.78</v>
      </c>
      <c r="CD213" s="11"/>
      <c r="CE213" s="11"/>
      <c r="CF213" s="8">
        <v>14.8</v>
      </c>
      <c r="CG213" s="11"/>
      <c r="CH213" s="11"/>
      <c r="CI213" s="11"/>
      <c r="CJ213" s="8">
        <v>92.8</v>
      </c>
      <c r="CK213" s="9">
        <v>1.47</v>
      </c>
      <c r="CL213" s="10">
        <v>0.36899999999999999</v>
      </c>
      <c r="CM213" s="10">
        <v>0.35699999999999998</v>
      </c>
      <c r="CN213" s="10">
        <v>0.35299999999999998</v>
      </c>
      <c r="CO213" s="10">
        <v>0.34799999999999998</v>
      </c>
      <c r="CP213" s="10">
        <v>0.33</v>
      </c>
      <c r="CQ213" s="10">
        <v>-0.27</v>
      </c>
      <c r="CR213" s="11"/>
      <c r="CS213" s="11"/>
      <c r="CT213" s="11"/>
      <c r="CU213" s="11"/>
      <c r="CV213" s="10">
        <v>-1.2999999999999999E-2</v>
      </c>
      <c r="CW213" s="9">
        <v>9.85</v>
      </c>
      <c r="CX213" s="9">
        <v>-1.72</v>
      </c>
      <c r="CY213" s="11"/>
      <c r="CZ213" s="11"/>
      <c r="DA213" s="10">
        <v>-0.93799999999999994</v>
      </c>
      <c r="DB213" s="10">
        <v>-0.04</v>
      </c>
      <c r="DC213" s="10">
        <v>-0.38400000000000001</v>
      </c>
      <c r="DD213" s="8">
        <v>12.3</v>
      </c>
      <c r="DE213" s="8">
        <v>60</v>
      </c>
      <c r="DF213" s="9">
        <v>6.01</v>
      </c>
      <c r="DG213" s="9">
        <v>9.15</v>
      </c>
      <c r="DH213" s="10">
        <v>0.41399999999999998</v>
      </c>
      <c r="DI213" s="3" t="s">
        <v>212</v>
      </c>
      <c r="DJ213" s="9">
        <v>5.92</v>
      </c>
      <c r="DK213" s="8">
        <v>-15.8</v>
      </c>
      <c r="DL213" s="8">
        <v>-16.8</v>
      </c>
      <c r="DM213" s="9">
        <v>6.36</v>
      </c>
      <c r="DN213" s="11"/>
      <c r="DO213" s="9">
        <v>15.38</v>
      </c>
      <c r="DP213" s="4" t="s">
        <v>1335</v>
      </c>
      <c r="DQ213" s="8">
        <v>123.7</v>
      </c>
      <c r="DR213" s="3" t="s">
        <v>251</v>
      </c>
      <c r="DS213" s="11"/>
      <c r="DT213" s="9">
        <v>14</v>
      </c>
      <c r="DU213" s="9">
        <v>6.76</v>
      </c>
      <c r="DV213" s="9">
        <v>2.17</v>
      </c>
      <c r="DW213" s="9">
        <v>4.9400000000000004</v>
      </c>
      <c r="DX213" s="11"/>
      <c r="DY213" s="8">
        <v>26.1</v>
      </c>
      <c r="DZ213" s="11"/>
      <c r="EA213" s="11"/>
      <c r="EB213" s="8">
        <v>21.6</v>
      </c>
      <c r="EC213" s="10">
        <v>4.5999999999999999E-2</v>
      </c>
      <c r="ED213" s="8">
        <v>18.3</v>
      </c>
      <c r="EE213" s="11"/>
      <c r="EF213" s="11"/>
      <c r="EG213" s="10">
        <v>0.44</v>
      </c>
      <c r="EH213" s="9">
        <v>1.56</v>
      </c>
      <c r="EI213" s="8">
        <v>60</v>
      </c>
      <c r="EJ213" s="8">
        <v>24.1</v>
      </c>
      <c r="EK213" s="8">
        <v>31.1</v>
      </c>
      <c r="EL213" s="9">
        <v>2.71</v>
      </c>
      <c r="EM213" s="10">
        <v>0.86</v>
      </c>
      <c r="EN213" s="10">
        <v>7.5999999999999998E-2</v>
      </c>
      <c r="EO213" s="10">
        <v>0.41399999999999998</v>
      </c>
      <c r="EP213" s="9">
        <v>1.05</v>
      </c>
      <c r="EQ213" s="9">
        <v>7.24</v>
      </c>
      <c r="ER213" s="11">
        <v>3</v>
      </c>
      <c r="ES213" s="9">
        <v>5.92</v>
      </c>
      <c r="ET213" s="12" t="s">
        <v>330</v>
      </c>
      <c r="EU213" s="11"/>
      <c r="EV213" s="11"/>
      <c r="EW213" s="11"/>
      <c r="EX213" s="11"/>
      <c r="EY213" s="11"/>
      <c r="EZ213" s="9">
        <v>-7.78</v>
      </c>
      <c r="FA213" s="9">
        <v>-5.5</v>
      </c>
      <c r="FB213" s="9">
        <v>-2.69</v>
      </c>
      <c r="FC213" s="9">
        <v>-7.91</v>
      </c>
      <c r="FD213" s="8">
        <v>-15</v>
      </c>
      <c r="FE213" s="11"/>
      <c r="FF213" s="11"/>
      <c r="FG213" s="11"/>
      <c r="FH213" s="11"/>
      <c r="FI213" s="11"/>
      <c r="FJ213" s="9">
        <v>-7.83</v>
      </c>
      <c r="FK213" s="9">
        <v>-5.95</v>
      </c>
      <c r="FL213" s="9">
        <v>-5.9</v>
      </c>
      <c r="FM213" s="9">
        <v>-7.3</v>
      </c>
      <c r="FN213" s="8">
        <v>-15.5</v>
      </c>
      <c r="FO213" s="3"/>
      <c r="FP213" s="3"/>
      <c r="FQ213" s="9">
        <v>5.92</v>
      </c>
      <c r="FR213" s="12" t="s">
        <v>1336</v>
      </c>
    </row>
    <row r="214" spans="1:174" x14ac:dyDescent="0.15">
      <c r="A214" s="4" t="s">
        <v>1337</v>
      </c>
      <c r="B214" s="4" t="s">
        <v>1338</v>
      </c>
      <c r="C214" s="3" t="s">
        <v>206</v>
      </c>
      <c r="D214" s="3" t="s">
        <v>207</v>
      </c>
      <c r="E214" s="3" t="s">
        <v>208</v>
      </c>
      <c r="F214" s="8">
        <v>95.2</v>
      </c>
      <c r="G214" s="11"/>
      <c r="H214" s="14">
        <v>0</v>
      </c>
      <c r="I214" s="10">
        <v>4.0000000000000001E-3</v>
      </c>
      <c r="J214" s="10">
        <v>4.5999999999999999E-2</v>
      </c>
      <c r="K214" s="10">
        <v>-6.5000000000000002E-2</v>
      </c>
      <c r="L214" s="10">
        <v>-0.58299999999999996</v>
      </c>
      <c r="M214" s="9">
        <v>1.64</v>
      </c>
      <c r="N214" s="8">
        <v>66.599999999999994</v>
      </c>
      <c r="O214" s="10">
        <v>2E-3</v>
      </c>
      <c r="P214" s="11"/>
      <c r="Q214" s="11"/>
      <c r="R214" s="11"/>
      <c r="S214" s="11"/>
      <c r="T214" s="11"/>
      <c r="U214" s="11"/>
      <c r="V214" s="11"/>
      <c r="W214" s="11"/>
      <c r="X214" s="11"/>
      <c r="Y214" s="11"/>
      <c r="Z214" s="11"/>
      <c r="AA214" s="11"/>
      <c r="AB214" s="11"/>
      <c r="AC214" s="11"/>
      <c r="AD214" s="11"/>
      <c r="AE214" s="11"/>
      <c r="AF214" s="11"/>
      <c r="AG214" s="11"/>
      <c r="AH214" s="11"/>
      <c r="AI214" s="9">
        <v>63.26</v>
      </c>
      <c r="AJ214" s="11"/>
      <c r="AK214" s="3" t="s">
        <v>209</v>
      </c>
      <c r="AL214" s="12" t="s">
        <v>1339</v>
      </c>
      <c r="AM214" s="3" t="s">
        <v>211</v>
      </c>
      <c r="AN214" s="11"/>
      <c r="AO214" s="8">
        <v>94.5</v>
      </c>
      <c r="AP214" s="14">
        <v>0</v>
      </c>
      <c r="AQ214" s="11"/>
      <c r="AR214" s="9">
        <v>-2.13</v>
      </c>
      <c r="AS214" s="9">
        <v>-2.13</v>
      </c>
      <c r="AT214" s="10">
        <v>0.68300000000000005</v>
      </c>
      <c r="AU214" s="11"/>
      <c r="AV214" s="10">
        <v>0.85299999999999998</v>
      </c>
      <c r="AW214" s="14">
        <v>0</v>
      </c>
      <c r="AX214" s="10">
        <v>0.47399999999999998</v>
      </c>
      <c r="AY214" s="11"/>
      <c r="AZ214" s="11"/>
      <c r="BA214" s="9">
        <v>1.1599999999999999</v>
      </c>
      <c r="BB214" s="11"/>
      <c r="BC214" s="10">
        <v>0.97599999999999998</v>
      </c>
      <c r="BD214" s="10">
        <v>0.95699999999999996</v>
      </c>
      <c r="BE214" s="11"/>
      <c r="BF214" s="11"/>
      <c r="BG214" s="11"/>
      <c r="BH214" s="11"/>
      <c r="BI214" s="11"/>
      <c r="BJ214" s="9">
        <v>-2.13</v>
      </c>
      <c r="BK214" s="11"/>
      <c r="BL214" s="11"/>
      <c r="BM214" s="11"/>
      <c r="BN214" s="9">
        <v>-2.13</v>
      </c>
      <c r="BO214" s="11"/>
      <c r="BP214" s="11"/>
      <c r="BQ214" s="10">
        <v>-3.2000000000000001E-2</v>
      </c>
      <c r="BR214" s="10">
        <v>-3.2000000000000001E-2</v>
      </c>
      <c r="BS214" s="10">
        <v>-0.02</v>
      </c>
      <c r="BT214" s="10">
        <v>-3.2000000000000001E-2</v>
      </c>
      <c r="BU214" s="10">
        <v>-3.2000000000000001E-2</v>
      </c>
      <c r="BV214" s="11"/>
      <c r="BW214" s="11"/>
      <c r="BX214" s="11"/>
      <c r="BY214" s="11"/>
      <c r="BZ214" s="11"/>
      <c r="CA214" s="11"/>
      <c r="CB214" s="11"/>
      <c r="CC214" s="10">
        <v>6.0000000000000001E-3</v>
      </c>
      <c r="CD214" s="11"/>
      <c r="CE214" s="10">
        <v>0.188</v>
      </c>
      <c r="CF214" s="11"/>
      <c r="CG214" s="11"/>
      <c r="CH214" s="11"/>
      <c r="CI214" s="11"/>
      <c r="CJ214" s="11"/>
      <c r="CK214" s="11"/>
      <c r="CL214" s="11"/>
      <c r="CM214" s="11"/>
      <c r="CN214" s="11"/>
      <c r="CO214" s="11"/>
      <c r="CP214" s="11"/>
      <c r="CQ214" s="10">
        <v>-0.13900000000000001</v>
      </c>
      <c r="CR214" s="11"/>
      <c r="CS214" s="11"/>
      <c r="CT214" s="11"/>
      <c r="CU214" s="11"/>
      <c r="CV214" s="11"/>
      <c r="CW214" s="11"/>
      <c r="CX214" s="11"/>
      <c r="CY214" s="11"/>
      <c r="CZ214" s="11"/>
      <c r="DA214" s="10">
        <v>-4.2000000000000003E-2</v>
      </c>
      <c r="DB214" s="11"/>
      <c r="DC214" s="11"/>
      <c r="DD214" s="11"/>
      <c r="DE214" s="9">
        <v>1</v>
      </c>
      <c r="DF214" s="10">
        <v>0.47399999999999998</v>
      </c>
      <c r="DG214" s="9">
        <v>1.43</v>
      </c>
      <c r="DH214" s="11"/>
      <c r="DI214" s="3" t="s">
        <v>212</v>
      </c>
      <c r="DJ214" s="11"/>
      <c r="DK214" s="11"/>
      <c r="DL214" s="9">
        <v>-2.13</v>
      </c>
      <c r="DM214" s="11"/>
      <c r="DN214" s="11"/>
      <c r="DO214" s="9">
        <v>50</v>
      </c>
      <c r="DP214" s="4" t="s">
        <v>1340</v>
      </c>
      <c r="DQ214" s="11"/>
      <c r="DR214" s="3" t="s">
        <v>214</v>
      </c>
      <c r="DS214" s="11"/>
      <c r="DT214" s="9">
        <v>1.5</v>
      </c>
      <c r="DU214" s="10">
        <v>0.6</v>
      </c>
      <c r="DV214" s="11"/>
      <c r="DW214" s="14">
        <v>0</v>
      </c>
      <c r="DX214" s="11"/>
      <c r="DY214" s="9">
        <v>1.51</v>
      </c>
      <c r="DZ214" s="11"/>
      <c r="EA214" s="11"/>
      <c r="EB214" s="9">
        <v>1.7</v>
      </c>
      <c r="EC214" s="10">
        <v>2E-3</v>
      </c>
      <c r="ED214" s="8">
        <v>36.700000000000003</v>
      </c>
      <c r="EE214" s="11"/>
      <c r="EF214" s="11"/>
      <c r="EG214" s="11"/>
      <c r="EH214" s="11"/>
      <c r="EI214" s="9">
        <v>1</v>
      </c>
      <c r="EJ214" s="10">
        <v>0.69099999999999995</v>
      </c>
      <c r="EK214" s="9">
        <v>1.51</v>
      </c>
      <c r="EL214" s="10">
        <v>1.0999999999999999E-2</v>
      </c>
      <c r="EM214" s="10">
        <v>4.3999999999999997E-2</v>
      </c>
      <c r="EN214" s="11"/>
      <c r="EO214" s="11"/>
      <c r="EP214" s="10">
        <v>0.185</v>
      </c>
      <c r="EQ214" s="10">
        <v>0.83</v>
      </c>
      <c r="ER214" s="11">
        <v>1</v>
      </c>
      <c r="ES214" s="11"/>
      <c r="ET214" s="12"/>
      <c r="EU214" s="10">
        <v>-0.17699999999999999</v>
      </c>
      <c r="EV214" s="10">
        <v>-7.0000000000000007E-2</v>
      </c>
      <c r="EW214" s="10">
        <v>-8.2000000000000003E-2</v>
      </c>
      <c r="EX214" s="10">
        <v>-2.8000000000000001E-2</v>
      </c>
      <c r="EY214" s="10">
        <v>-0.27900000000000003</v>
      </c>
      <c r="EZ214" s="10">
        <v>-0.64</v>
      </c>
      <c r="FA214" s="10">
        <v>-0.38700000000000001</v>
      </c>
      <c r="FB214" s="10">
        <v>-0.78900000000000003</v>
      </c>
      <c r="FC214" s="10">
        <v>-0.23</v>
      </c>
      <c r="FD214" s="10">
        <v>-0.629</v>
      </c>
      <c r="FE214" s="10">
        <v>-0.17499999999999999</v>
      </c>
      <c r="FF214" s="10">
        <v>-6.8000000000000005E-2</v>
      </c>
      <c r="FG214" s="10">
        <v>-4.4999999999999998E-2</v>
      </c>
      <c r="FH214" s="10">
        <v>-2.5000000000000001E-2</v>
      </c>
      <c r="FI214" s="10">
        <v>-0.26500000000000001</v>
      </c>
      <c r="FJ214" s="9">
        <v>1.27</v>
      </c>
      <c r="FK214" s="9">
        <v>-4.2699999999999996</v>
      </c>
      <c r="FL214" s="9">
        <v>4.46</v>
      </c>
      <c r="FM214" s="10">
        <v>-0.24399999999999999</v>
      </c>
      <c r="FN214" s="9">
        <v>-1.03</v>
      </c>
      <c r="FO214" s="3"/>
      <c r="FP214" s="3"/>
      <c r="FQ214" s="11"/>
      <c r="FR214" s="12"/>
    </row>
    <row r="215" spans="1:174" x14ac:dyDescent="0.15">
      <c r="A215" s="4" t="s">
        <v>1341</v>
      </c>
      <c r="B215" s="4" t="s">
        <v>1342</v>
      </c>
      <c r="C215" s="3" t="s">
        <v>206</v>
      </c>
      <c r="D215" s="3" t="s">
        <v>207</v>
      </c>
      <c r="E215" s="3" t="s">
        <v>208</v>
      </c>
      <c r="F215" s="8">
        <v>93.4</v>
      </c>
      <c r="G215" s="9">
        <v>10.02</v>
      </c>
      <c r="H215" s="10">
        <v>1E-3</v>
      </c>
      <c r="I215" s="10">
        <v>2E-3</v>
      </c>
      <c r="J215" s="10">
        <v>2.5999999999999999E-2</v>
      </c>
      <c r="K215" s="10">
        <v>-0.13400000000000001</v>
      </c>
      <c r="L215" s="10">
        <v>-0.28499999999999998</v>
      </c>
      <c r="M215" s="10">
        <v>0.83799999999999997</v>
      </c>
      <c r="N215" s="8">
        <v>91.5</v>
      </c>
      <c r="O215" s="10">
        <v>0.51</v>
      </c>
      <c r="P215" s="11"/>
      <c r="Q215" s="11"/>
      <c r="R215" s="11"/>
      <c r="S215" s="10">
        <v>-0.38</v>
      </c>
      <c r="T215" s="11"/>
      <c r="U215" s="11"/>
      <c r="V215" s="11"/>
      <c r="W215" s="9">
        <v>-1.29</v>
      </c>
      <c r="X215" s="11"/>
      <c r="Y215" s="11"/>
      <c r="Z215" s="11"/>
      <c r="AA215" s="8">
        <v>21.2</v>
      </c>
      <c r="AB215" s="11"/>
      <c r="AC215" s="11"/>
      <c r="AD215" s="11"/>
      <c r="AE215" s="9">
        <v>-1.2</v>
      </c>
      <c r="AF215" s="11"/>
      <c r="AG215" s="11"/>
      <c r="AH215" s="11"/>
      <c r="AI215" s="9">
        <v>18.52</v>
      </c>
      <c r="AJ215" s="9">
        <v>9.6</v>
      </c>
      <c r="AK215" s="3" t="s">
        <v>209</v>
      </c>
      <c r="AL215" s="12" t="s">
        <v>1343</v>
      </c>
      <c r="AM215" s="3" t="s">
        <v>211</v>
      </c>
      <c r="AN215" s="13">
        <v>1983</v>
      </c>
      <c r="AO215" s="8">
        <v>85</v>
      </c>
      <c r="AP215" s="10">
        <v>0.28799999999999998</v>
      </c>
      <c r="AQ215" s="8">
        <v>-31.4</v>
      </c>
      <c r="AR215" s="8">
        <v>-31.6</v>
      </c>
      <c r="AS215" s="8">
        <v>-30.9</v>
      </c>
      <c r="AT215" s="9">
        <v>9.4600000000000009</v>
      </c>
      <c r="AU215" s="10">
        <v>0.39600000000000002</v>
      </c>
      <c r="AV215" s="8">
        <v>19.600000000000001</v>
      </c>
      <c r="AW215" s="9">
        <v>1.1200000000000001</v>
      </c>
      <c r="AX215" s="8">
        <v>11.8</v>
      </c>
      <c r="AY215" s="10">
        <v>0.112</v>
      </c>
      <c r="AZ215" s="11"/>
      <c r="BA215" s="8">
        <v>13.9</v>
      </c>
      <c r="BB215" s="11"/>
      <c r="BC215" s="8">
        <v>18</v>
      </c>
      <c r="BD215" s="8">
        <v>17.2</v>
      </c>
      <c r="BE215" s="8">
        <v>16.3</v>
      </c>
      <c r="BF215" s="8">
        <v>15.6</v>
      </c>
      <c r="BG215" s="8">
        <v>14</v>
      </c>
      <c r="BH215" s="8">
        <v>12.9</v>
      </c>
      <c r="BI215" s="10">
        <v>0.23200000000000001</v>
      </c>
      <c r="BJ215" s="8">
        <v>-31.6</v>
      </c>
      <c r="BK215" s="10">
        <v>-0.16300000000000001</v>
      </c>
      <c r="BL215" s="10">
        <v>0.12</v>
      </c>
      <c r="BM215" s="11"/>
      <c r="BN215" s="8">
        <v>-30.9</v>
      </c>
      <c r="BO215" s="11"/>
      <c r="BP215" s="14">
        <v>0</v>
      </c>
      <c r="BQ215" s="10">
        <v>-0.44800000000000001</v>
      </c>
      <c r="BR215" s="10">
        <v>-0.44800000000000001</v>
      </c>
      <c r="BS215" s="10">
        <v>-0.28000000000000003</v>
      </c>
      <c r="BT215" s="10">
        <v>-0.45900000000000002</v>
      </c>
      <c r="BU215" s="10">
        <v>-0.45900000000000002</v>
      </c>
      <c r="BV215" s="11"/>
      <c r="BW215" s="10">
        <v>0.156</v>
      </c>
      <c r="BX215" s="9">
        <v>1.24</v>
      </c>
      <c r="BY215" s="10">
        <v>0.68</v>
      </c>
      <c r="BZ215" s="11"/>
      <c r="CA215" s="11"/>
      <c r="CB215" s="11"/>
      <c r="CC215" s="9">
        <v>1.64</v>
      </c>
      <c r="CD215" s="9">
        <v>1.1000000000000001</v>
      </c>
      <c r="CE215" s="10">
        <v>2.9000000000000001E-2</v>
      </c>
      <c r="CF215" s="11"/>
      <c r="CG215" s="11"/>
      <c r="CH215" s="11"/>
      <c r="CI215" s="11"/>
      <c r="CJ215" s="8">
        <v>11.6</v>
      </c>
      <c r="CK215" s="8">
        <v>19.600000000000001</v>
      </c>
      <c r="CL215" s="9">
        <v>1.81</v>
      </c>
      <c r="CM215" s="9">
        <v>1.75</v>
      </c>
      <c r="CN215" s="9">
        <v>1.75</v>
      </c>
      <c r="CO215" s="9">
        <v>1.77</v>
      </c>
      <c r="CP215" s="9">
        <v>1.79</v>
      </c>
      <c r="CQ215" s="10">
        <v>-0.67900000000000005</v>
      </c>
      <c r="CR215" s="11"/>
      <c r="CS215" s="11"/>
      <c r="CT215" s="11"/>
      <c r="CU215" s="8">
        <v>18.600000000000001</v>
      </c>
      <c r="CV215" s="10">
        <v>-8.0000000000000002E-3</v>
      </c>
      <c r="CW215" s="11"/>
      <c r="CX215" s="10">
        <v>-3.5000000000000003E-2</v>
      </c>
      <c r="CY215" s="11"/>
      <c r="CZ215" s="11"/>
      <c r="DA215" s="10">
        <v>8.6999999999999994E-2</v>
      </c>
      <c r="DB215" s="10">
        <v>0.112</v>
      </c>
      <c r="DC215" s="10">
        <v>-0.11</v>
      </c>
      <c r="DD215" s="8">
        <v>14.9</v>
      </c>
      <c r="DE215" s="11"/>
      <c r="DF215" s="8">
        <v>11.8</v>
      </c>
      <c r="DG215" s="9">
        <v>1.02</v>
      </c>
      <c r="DH215" s="11"/>
      <c r="DI215" s="3" t="s">
        <v>212</v>
      </c>
      <c r="DJ215" s="10">
        <v>0.26400000000000001</v>
      </c>
      <c r="DK215" s="8">
        <v>-27.3</v>
      </c>
      <c r="DL215" s="8">
        <v>-27.4</v>
      </c>
      <c r="DM215" s="10">
        <v>0.44500000000000001</v>
      </c>
      <c r="DN215" s="8">
        <v>-31.6</v>
      </c>
      <c r="DO215" s="9">
        <v>40</v>
      </c>
      <c r="DP215" s="4" t="s">
        <v>1344</v>
      </c>
      <c r="DQ215" s="8">
        <v>49.9</v>
      </c>
      <c r="DR215" s="3" t="s">
        <v>343</v>
      </c>
      <c r="DS215" s="11"/>
      <c r="DT215" s="9">
        <v>1.72</v>
      </c>
      <c r="DU215" s="10">
        <v>0.54</v>
      </c>
      <c r="DV215" s="8">
        <v>-17.5</v>
      </c>
      <c r="DW215" s="9">
        <v>1.1399999999999999</v>
      </c>
      <c r="DX215" s="11"/>
      <c r="DY215" s="8">
        <v>13.5</v>
      </c>
      <c r="DZ215" s="11"/>
      <c r="EA215" s="11"/>
      <c r="EB215" s="8">
        <v>15.1</v>
      </c>
      <c r="EC215" s="10">
        <v>0.22</v>
      </c>
      <c r="ED215" s="8">
        <v>81.5</v>
      </c>
      <c r="EE215" s="11"/>
      <c r="EF215" s="11"/>
      <c r="EG215" s="8">
        <v>98.4</v>
      </c>
      <c r="EH215" s="9">
        <v>8.83</v>
      </c>
      <c r="EI215" s="11"/>
      <c r="EJ215" s="8">
        <v>12.3</v>
      </c>
      <c r="EK215" s="8">
        <v>16.600000000000001</v>
      </c>
      <c r="EL215" s="9">
        <v>1.63</v>
      </c>
      <c r="EM215" s="10">
        <v>0.627</v>
      </c>
      <c r="EN215" s="10">
        <v>8.9999999999999993E-3</v>
      </c>
      <c r="EO215" s="9">
        <v>2.59</v>
      </c>
      <c r="EP215" s="9">
        <v>6.83</v>
      </c>
      <c r="EQ215" s="9">
        <v>2.98</v>
      </c>
      <c r="ER215" s="11">
        <v>1</v>
      </c>
      <c r="ES215" s="10">
        <v>0.28799999999999998</v>
      </c>
      <c r="ET215" s="12" t="s">
        <v>928</v>
      </c>
      <c r="EU215" s="9">
        <v>-4.3</v>
      </c>
      <c r="EV215" s="9">
        <v>-3.89</v>
      </c>
      <c r="EW215" s="9">
        <v>-5.91</v>
      </c>
      <c r="EX215" s="8">
        <v>-10.6</v>
      </c>
      <c r="EY215" s="9">
        <v>-9.19</v>
      </c>
      <c r="EZ215" s="8">
        <v>-13.6</v>
      </c>
      <c r="FA215" s="8">
        <v>-18.600000000000001</v>
      </c>
      <c r="FB215" s="8">
        <v>-18.100000000000001</v>
      </c>
      <c r="FC215" s="8">
        <v>-17.8</v>
      </c>
      <c r="FD215" s="8">
        <v>-20.7</v>
      </c>
      <c r="FE215" s="9">
        <v>-3.08</v>
      </c>
      <c r="FF215" s="9">
        <v>-2.81</v>
      </c>
      <c r="FG215" s="9">
        <v>-8.0500000000000007</v>
      </c>
      <c r="FH215" s="8">
        <v>-10.4</v>
      </c>
      <c r="FI215" s="9">
        <v>-8.0299999999999994</v>
      </c>
      <c r="FJ215" s="8">
        <v>-19.600000000000001</v>
      </c>
      <c r="FK215" s="8">
        <v>-14.9</v>
      </c>
      <c r="FL215" s="8">
        <v>-23</v>
      </c>
      <c r="FM215" s="8">
        <v>-14.2</v>
      </c>
      <c r="FN215" s="8">
        <v>-11.2</v>
      </c>
      <c r="FO215" s="3"/>
      <c r="FP215" s="3"/>
      <c r="FQ215" s="10">
        <v>0.28799999999999998</v>
      </c>
      <c r="FR215" s="12" t="s">
        <v>1345</v>
      </c>
    </row>
    <row r="216" spans="1:174" x14ac:dyDescent="0.15">
      <c r="A216" s="4" t="s">
        <v>1346</v>
      </c>
      <c r="B216" s="4" t="s">
        <v>1347</v>
      </c>
      <c r="C216" s="3" t="s">
        <v>206</v>
      </c>
      <c r="D216" s="3" t="s">
        <v>207</v>
      </c>
      <c r="E216" s="3" t="s">
        <v>208</v>
      </c>
      <c r="F216" s="8">
        <v>91.1</v>
      </c>
      <c r="G216" s="9">
        <v>5.77</v>
      </c>
      <c r="H216" s="10">
        <v>4.3999999999999997E-2</v>
      </c>
      <c r="I216" s="10">
        <v>4.0000000000000001E-3</v>
      </c>
      <c r="J216" s="10">
        <v>0.01</v>
      </c>
      <c r="K216" s="9">
        <v>2.5499999999999998</v>
      </c>
      <c r="L216" s="10">
        <v>0.71499999999999997</v>
      </c>
      <c r="M216" s="10">
        <v>-0.89</v>
      </c>
      <c r="N216" s="8">
        <v>54.9</v>
      </c>
      <c r="O216" s="9">
        <v>1.94</v>
      </c>
      <c r="P216" s="11"/>
      <c r="Q216" s="11"/>
      <c r="R216" s="11"/>
      <c r="S216" s="10">
        <v>0.02</v>
      </c>
      <c r="T216" s="11"/>
      <c r="U216" s="11"/>
      <c r="V216" s="11"/>
      <c r="W216" s="11"/>
      <c r="X216" s="11"/>
      <c r="Y216" s="11"/>
      <c r="Z216" s="11"/>
      <c r="AA216" s="9">
        <v>-5.09</v>
      </c>
      <c r="AB216" s="11"/>
      <c r="AC216" s="11"/>
      <c r="AD216" s="11"/>
      <c r="AE216" s="9">
        <v>-7.11</v>
      </c>
      <c r="AF216" s="11"/>
      <c r="AG216" s="11"/>
      <c r="AH216" s="11"/>
      <c r="AI216" s="10">
        <v>0.72399999999999998</v>
      </c>
      <c r="AJ216" s="10">
        <v>0.53600000000000003</v>
      </c>
      <c r="AK216" s="3" t="s">
        <v>209</v>
      </c>
      <c r="AL216" s="12" t="s">
        <v>1348</v>
      </c>
      <c r="AM216" s="3" t="s">
        <v>211</v>
      </c>
      <c r="AN216" s="11"/>
      <c r="AO216" s="8">
        <v>79.7</v>
      </c>
      <c r="AP216" s="9">
        <v>4.0999999999999996</v>
      </c>
      <c r="AQ216" s="9">
        <v>-3.74</v>
      </c>
      <c r="AR216" s="9">
        <v>-4.49</v>
      </c>
      <c r="AS216" s="9">
        <v>-5.45</v>
      </c>
      <c r="AT216" s="9">
        <v>1.34</v>
      </c>
      <c r="AU216" s="10">
        <v>0.76100000000000001</v>
      </c>
      <c r="AV216" s="8">
        <v>24.6</v>
      </c>
      <c r="AW216" s="14">
        <v>0</v>
      </c>
      <c r="AX216" s="8">
        <v>22.5</v>
      </c>
      <c r="AY216" s="10">
        <v>5.2999999999999999E-2</v>
      </c>
      <c r="AZ216" s="11"/>
      <c r="BA216" s="9">
        <v>3.64</v>
      </c>
      <c r="BB216" s="11"/>
      <c r="BC216" s="10">
        <v>0.66900000000000004</v>
      </c>
      <c r="BD216" s="10">
        <v>0.69799999999999995</v>
      </c>
      <c r="BE216" s="10">
        <v>0.66900000000000004</v>
      </c>
      <c r="BF216" s="10">
        <v>0.65200000000000002</v>
      </c>
      <c r="BG216" s="10">
        <v>0.65300000000000002</v>
      </c>
      <c r="BH216" s="10">
        <v>0.63300000000000001</v>
      </c>
      <c r="BI216" s="11"/>
      <c r="BJ216" s="9">
        <v>-4.49</v>
      </c>
      <c r="BK216" s="10">
        <v>-4.0000000000000001E-3</v>
      </c>
      <c r="BL216" s="10">
        <v>0.156</v>
      </c>
      <c r="BM216" s="11"/>
      <c r="BN216" s="9">
        <v>-5.45</v>
      </c>
      <c r="BO216" s="11"/>
      <c r="BP216" s="10">
        <v>1.0999999999999999E-2</v>
      </c>
      <c r="BQ216" s="10">
        <v>-0.106</v>
      </c>
      <c r="BR216" s="10">
        <v>-0.106</v>
      </c>
      <c r="BS216" s="10">
        <v>-6.6000000000000003E-2</v>
      </c>
      <c r="BT216" s="10">
        <v>-0.106</v>
      </c>
      <c r="BU216" s="10">
        <v>-0.106</v>
      </c>
      <c r="BV216" s="11"/>
      <c r="BW216" s="10">
        <v>0.79700000000000004</v>
      </c>
      <c r="BX216" s="10">
        <v>0.41099999999999998</v>
      </c>
      <c r="BY216" s="11"/>
      <c r="BZ216" s="11"/>
      <c r="CA216" s="11"/>
      <c r="CB216" s="11"/>
      <c r="CC216" s="10">
        <v>0.48799999999999999</v>
      </c>
      <c r="CD216" s="11"/>
      <c r="CE216" s="11"/>
      <c r="CF216" s="11"/>
      <c r="CG216" s="11"/>
      <c r="CH216" s="14">
        <v>0</v>
      </c>
      <c r="CI216" s="11"/>
      <c r="CJ216" s="8">
        <v>-10.5</v>
      </c>
      <c r="CK216" s="11"/>
      <c r="CL216" s="10">
        <v>0.23100000000000001</v>
      </c>
      <c r="CM216" s="10">
        <v>0.27700000000000002</v>
      </c>
      <c r="CN216" s="10">
        <v>0.27700000000000002</v>
      </c>
      <c r="CO216" s="10">
        <v>0.27700000000000002</v>
      </c>
      <c r="CP216" s="10">
        <v>0.27700000000000002</v>
      </c>
      <c r="CQ216" s="10">
        <v>-0.16400000000000001</v>
      </c>
      <c r="CR216" s="10">
        <v>-1.0999999999999999E-2</v>
      </c>
      <c r="CS216" s="11"/>
      <c r="CT216" s="11"/>
      <c r="CU216" s="8">
        <v>21.3</v>
      </c>
      <c r="CV216" s="11"/>
      <c r="CW216" s="11"/>
      <c r="CX216" s="8">
        <v>-20.2</v>
      </c>
      <c r="CY216" s="11"/>
      <c r="CZ216" s="11"/>
      <c r="DA216" s="10">
        <v>5.8000000000000003E-2</v>
      </c>
      <c r="DB216" s="10">
        <v>1.4999999999999999E-2</v>
      </c>
      <c r="DC216" s="10">
        <v>0.122</v>
      </c>
      <c r="DD216" s="11"/>
      <c r="DE216" s="11"/>
      <c r="DF216" s="8">
        <v>22.5</v>
      </c>
      <c r="DG216" s="9">
        <v>1.66</v>
      </c>
      <c r="DH216" s="11"/>
      <c r="DI216" s="3" t="s">
        <v>212</v>
      </c>
      <c r="DJ216" s="9">
        <v>4.12</v>
      </c>
      <c r="DK216" s="9">
        <v>-3.8</v>
      </c>
      <c r="DL216" s="9">
        <v>-5.96</v>
      </c>
      <c r="DM216" s="8">
        <v>10.199999999999999</v>
      </c>
      <c r="DN216" s="11"/>
      <c r="DO216" s="9">
        <v>33.33</v>
      </c>
      <c r="DP216" s="4" t="s">
        <v>1349</v>
      </c>
      <c r="DQ216" s="8">
        <v>81.2</v>
      </c>
      <c r="DR216" s="3" t="s">
        <v>319</v>
      </c>
      <c r="DS216" s="11"/>
      <c r="DT216" s="9">
        <v>3.47</v>
      </c>
      <c r="DU216" s="9">
        <v>1.22</v>
      </c>
      <c r="DV216" s="10">
        <v>-0.17799999999999999</v>
      </c>
      <c r="DW216" s="14">
        <v>0</v>
      </c>
      <c r="DX216" s="11"/>
      <c r="DY216" s="9">
        <v>4.42</v>
      </c>
      <c r="DZ216" s="11"/>
      <c r="EA216" s="14">
        <v>0</v>
      </c>
      <c r="EB216" s="9">
        <v>6.49</v>
      </c>
      <c r="EC216" s="9">
        <v>1.22</v>
      </c>
      <c r="ED216" s="8">
        <v>99.3</v>
      </c>
      <c r="EE216" s="11"/>
      <c r="EF216" s="11"/>
      <c r="EG216" s="11"/>
      <c r="EH216" s="9">
        <v>1.35</v>
      </c>
      <c r="EI216" s="8">
        <v>38</v>
      </c>
      <c r="EJ216" s="8">
        <v>12.8</v>
      </c>
      <c r="EK216" s="9">
        <v>5.93</v>
      </c>
      <c r="EL216" s="10">
        <v>0.43</v>
      </c>
      <c r="EM216" s="10">
        <v>0.41699999999999998</v>
      </c>
      <c r="EN216" s="11"/>
      <c r="EO216" s="10">
        <v>0.27600000000000002</v>
      </c>
      <c r="EP216" s="9">
        <v>2.31</v>
      </c>
      <c r="EQ216" s="9">
        <v>2</v>
      </c>
      <c r="ER216" s="11">
        <v>1</v>
      </c>
      <c r="ES216" s="9">
        <v>4.0999999999999996</v>
      </c>
      <c r="ET216" s="12" t="s">
        <v>1350</v>
      </c>
      <c r="EU216" s="11"/>
      <c r="EV216" s="9">
        <v>-5.35</v>
      </c>
      <c r="EW216" s="9">
        <v>-8.3699999999999992</v>
      </c>
      <c r="EX216" s="8">
        <v>-10.5</v>
      </c>
      <c r="EY216" s="9">
        <v>-6.59</v>
      </c>
      <c r="EZ216" s="9">
        <v>-4.4800000000000004</v>
      </c>
      <c r="FA216" s="9">
        <v>-3.67</v>
      </c>
      <c r="FB216" s="9">
        <v>-3.35</v>
      </c>
      <c r="FC216" s="9">
        <v>-3.93</v>
      </c>
      <c r="FD216" s="9">
        <v>-4.12</v>
      </c>
      <c r="FE216" s="11"/>
      <c r="FF216" s="9">
        <v>-6.53</v>
      </c>
      <c r="FG216" s="9">
        <v>-9.1300000000000008</v>
      </c>
      <c r="FH216" s="9">
        <v>-9.7100000000000009</v>
      </c>
      <c r="FI216" s="9">
        <v>-7.04</v>
      </c>
      <c r="FJ216" s="9">
        <v>-4.59</v>
      </c>
      <c r="FK216" s="9">
        <v>-3.28</v>
      </c>
      <c r="FL216" s="9">
        <v>-3.47</v>
      </c>
      <c r="FM216" s="9">
        <v>-3.91</v>
      </c>
      <c r="FN216" s="9">
        <v>-3.91</v>
      </c>
      <c r="FO216" s="3"/>
      <c r="FP216" s="3"/>
      <c r="FQ216" s="9">
        <v>4.0999999999999996</v>
      </c>
      <c r="FR216" s="12" t="s">
        <v>1351</v>
      </c>
    </row>
    <row r="217" spans="1:174" x14ac:dyDescent="0.15">
      <c r="A217" s="4" t="s">
        <v>1352</v>
      </c>
      <c r="B217" s="4" t="s">
        <v>1353</v>
      </c>
      <c r="C217" s="3" t="s">
        <v>206</v>
      </c>
      <c r="D217" s="3" t="s">
        <v>207</v>
      </c>
      <c r="E217" s="3" t="s">
        <v>208</v>
      </c>
      <c r="F217" s="8">
        <v>90.5</v>
      </c>
      <c r="G217" s="9">
        <v>7.78</v>
      </c>
      <c r="H217" s="10">
        <v>5.0000000000000001E-3</v>
      </c>
      <c r="I217" s="10">
        <v>2E-3</v>
      </c>
      <c r="J217" s="10">
        <v>1E-3</v>
      </c>
      <c r="K217" s="10">
        <v>-0.42899999999999999</v>
      </c>
      <c r="L217" s="10">
        <v>-0.33800000000000002</v>
      </c>
      <c r="M217" s="10">
        <v>-0.48499999999999999</v>
      </c>
      <c r="N217" s="8">
        <v>35.5</v>
      </c>
      <c r="O217" s="10">
        <v>0.14499999999999999</v>
      </c>
      <c r="P217" s="11"/>
      <c r="Q217" s="11"/>
      <c r="R217" s="11"/>
      <c r="S217" s="10">
        <v>-0.77200000000000002</v>
      </c>
      <c r="T217" s="11"/>
      <c r="U217" s="11"/>
      <c r="V217" s="11"/>
      <c r="W217" s="11"/>
      <c r="X217" s="11"/>
      <c r="Y217" s="11"/>
      <c r="Z217" s="11"/>
      <c r="AA217" s="11"/>
      <c r="AB217" s="11"/>
      <c r="AC217" s="11"/>
      <c r="AD217" s="11"/>
      <c r="AE217" s="11"/>
      <c r="AF217" s="11"/>
      <c r="AG217" s="11"/>
      <c r="AH217" s="9">
        <v>16.07</v>
      </c>
      <c r="AI217" s="10">
        <v>0.44600000000000001</v>
      </c>
      <c r="AJ217" s="10">
        <v>0.35099999999999998</v>
      </c>
      <c r="AK217" s="3" t="s">
        <v>209</v>
      </c>
      <c r="AL217" s="12" t="s">
        <v>1354</v>
      </c>
      <c r="AM217" s="3" t="s">
        <v>211</v>
      </c>
      <c r="AN217" s="13">
        <v>2000</v>
      </c>
      <c r="AO217" s="8">
        <v>84.1</v>
      </c>
      <c r="AP217" s="14">
        <v>0</v>
      </c>
      <c r="AQ217" s="8">
        <v>-22.4</v>
      </c>
      <c r="AR217" s="8">
        <v>-22.5</v>
      </c>
      <c r="AS217" s="8">
        <v>-24.7</v>
      </c>
      <c r="AT217" s="9">
        <v>6.71</v>
      </c>
      <c r="AU217" s="10">
        <v>0.128</v>
      </c>
      <c r="AV217" s="9">
        <v>7.57</v>
      </c>
      <c r="AW217" s="10">
        <v>0.28399999999999997</v>
      </c>
      <c r="AX217" s="9">
        <v>-1.92</v>
      </c>
      <c r="AY217" s="10">
        <v>0.152</v>
      </c>
      <c r="AZ217" s="11"/>
      <c r="BA217" s="8">
        <v>10.199999999999999</v>
      </c>
      <c r="BB217" s="11"/>
      <c r="BC217" s="8">
        <v>12.3</v>
      </c>
      <c r="BD217" s="9">
        <v>8.5299999999999994</v>
      </c>
      <c r="BE217" s="9">
        <v>5.54</v>
      </c>
      <c r="BF217" s="9">
        <v>4.04</v>
      </c>
      <c r="BG217" s="9">
        <v>3.11</v>
      </c>
      <c r="BH217" s="9">
        <v>3.09</v>
      </c>
      <c r="BI217" s="10">
        <v>3.7999999999999999E-2</v>
      </c>
      <c r="BJ217" s="8">
        <v>-22.5</v>
      </c>
      <c r="BK217" s="10">
        <v>-1E-3</v>
      </c>
      <c r="BL217" s="11"/>
      <c r="BM217" s="11"/>
      <c r="BN217" s="8">
        <v>-24.7</v>
      </c>
      <c r="BO217" s="11"/>
      <c r="BP217" s="11"/>
      <c r="BQ217" s="10">
        <v>-0.90200000000000002</v>
      </c>
      <c r="BR217" s="10">
        <v>-0.90200000000000002</v>
      </c>
      <c r="BS217" s="10">
        <v>-0.56399999999999995</v>
      </c>
      <c r="BT217" s="10">
        <v>-0.90200000000000002</v>
      </c>
      <c r="BU217" s="10">
        <v>-0.90200000000000002</v>
      </c>
      <c r="BV217" s="11"/>
      <c r="BW217" s="11"/>
      <c r="BX217" s="11"/>
      <c r="BY217" s="10">
        <v>1.0999999999999999E-2</v>
      </c>
      <c r="BZ217" s="10">
        <v>0.16700000000000001</v>
      </c>
      <c r="CA217" s="10">
        <v>3.9E-2</v>
      </c>
      <c r="CB217" s="11"/>
      <c r="CC217" s="9">
        <v>2.2799999999999998</v>
      </c>
      <c r="CD217" s="10">
        <v>0.28399999999999997</v>
      </c>
      <c r="CE217" s="9">
        <v>6.71</v>
      </c>
      <c r="CF217" s="11"/>
      <c r="CG217" s="11"/>
      <c r="CH217" s="11"/>
      <c r="CI217" s="11"/>
      <c r="CJ217" s="11"/>
      <c r="CK217" s="11"/>
      <c r="CL217" s="11"/>
      <c r="CM217" s="11"/>
      <c r="CN217" s="11"/>
      <c r="CO217" s="10">
        <v>8.4000000000000005E-2</v>
      </c>
      <c r="CP217" s="10">
        <v>0.109</v>
      </c>
      <c r="CQ217" s="9">
        <v>-1.56</v>
      </c>
      <c r="CR217" s="11"/>
      <c r="CS217" s="11"/>
      <c r="CT217" s="11"/>
      <c r="CU217" s="8">
        <v>15.9</v>
      </c>
      <c r="CV217" s="10">
        <v>-0.16200000000000001</v>
      </c>
      <c r="CW217" s="11"/>
      <c r="CX217" s="10">
        <v>-3.5000000000000003E-2</v>
      </c>
      <c r="CY217" s="11"/>
      <c r="CZ217" s="11"/>
      <c r="DA217" s="9">
        <v>2.0099999999999998</v>
      </c>
      <c r="DB217" s="11"/>
      <c r="DC217" s="11"/>
      <c r="DD217" s="11"/>
      <c r="DE217" s="8">
        <v>12</v>
      </c>
      <c r="DF217" s="9">
        <v>-1.92</v>
      </c>
      <c r="DG217" s="9">
        <v>2.5499999999999998</v>
      </c>
      <c r="DH217" s="11"/>
      <c r="DI217" s="3" t="s">
        <v>212</v>
      </c>
      <c r="DJ217" s="11"/>
      <c r="DK217" s="8">
        <v>-22.4</v>
      </c>
      <c r="DL217" s="8">
        <v>-24.7</v>
      </c>
      <c r="DM217" s="14">
        <v>0</v>
      </c>
      <c r="DN217" s="8">
        <v>-19.8</v>
      </c>
      <c r="DO217" s="9">
        <v>11.11</v>
      </c>
      <c r="DP217" s="4" t="s">
        <v>1355</v>
      </c>
      <c r="DQ217" s="11"/>
      <c r="DR217" s="3" t="s">
        <v>313</v>
      </c>
      <c r="DS217" s="11"/>
      <c r="DT217" s="9">
        <v>15</v>
      </c>
      <c r="DU217" s="9">
        <v>2.41</v>
      </c>
      <c r="DV217" s="11"/>
      <c r="DW217" s="10">
        <v>0.158</v>
      </c>
      <c r="DX217" s="11"/>
      <c r="DY217" s="9">
        <v>5.53</v>
      </c>
      <c r="DZ217" s="11"/>
      <c r="EA217" s="11"/>
      <c r="EB217" s="9">
        <v>-1.56</v>
      </c>
      <c r="EC217" s="10">
        <v>0.46100000000000002</v>
      </c>
      <c r="ED217" s="8">
        <v>83.5</v>
      </c>
      <c r="EE217" s="11"/>
      <c r="EF217" s="8">
        <v>101.4</v>
      </c>
      <c r="EG217" s="11"/>
      <c r="EH217" s="11"/>
      <c r="EI217" s="8">
        <v>12</v>
      </c>
      <c r="EJ217" s="9">
        <v>7.41</v>
      </c>
      <c r="EK217" s="9">
        <v>5.75</v>
      </c>
      <c r="EL217" s="10">
        <v>0.379</v>
      </c>
      <c r="EM217" s="10">
        <v>8.1000000000000003E-2</v>
      </c>
      <c r="EN217" s="9">
        <v>6.71</v>
      </c>
      <c r="EO217" s="11"/>
      <c r="EP217" s="9">
        <v>3.01</v>
      </c>
      <c r="EQ217" s="9">
        <v>5.98</v>
      </c>
      <c r="ER217" s="11">
        <v>3</v>
      </c>
      <c r="ES217" s="11"/>
      <c r="ET217" s="12"/>
      <c r="EU217" s="11"/>
      <c r="EV217" s="11"/>
      <c r="EW217" s="11"/>
      <c r="EX217" s="11"/>
      <c r="EY217" s="11"/>
      <c r="EZ217" s="11"/>
      <c r="FA217" s="10">
        <v>-0.72699999999999998</v>
      </c>
      <c r="FB217" s="9">
        <v>-3.28</v>
      </c>
      <c r="FC217" s="9">
        <v>-7.95</v>
      </c>
      <c r="FD217" s="9">
        <v>-6.59</v>
      </c>
      <c r="FE217" s="11"/>
      <c r="FF217" s="11"/>
      <c r="FG217" s="11"/>
      <c r="FH217" s="11"/>
      <c r="FI217" s="11"/>
      <c r="FJ217" s="11"/>
      <c r="FK217" s="10">
        <v>-0.46700000000000003</v>
      </c>
      <c r="FL217" s="9">
        <v>-3.45</v>
      </c>
      <c r="FM217" s="9">
        <v>-8.36</v>
      </c>
      <c r="FN217" s="8">
        <v>-10.8</v>
      </c>
      <c r="FO217" s="3"/>
      <c r="FP217" s="3"/>
      <c r="FQ217" s="11"/>
      <c r="FR217" s="12"/>
    </row>
    <row r="218" spans="1:174" x14ac:dyDescent="0.15">
      <c r="A218" s="4" t="s">
        <v>1352</v>
      </c>
      <c r="B218" s="4" t="s">
        <v>1353</v>
      </c>
      <c r="C218" s="3" t="s">
        <v>206</v>
      </c>
      <c r="D218" s="3" t="s">
        <v>207</v>
      </c>
      <c r="E218" s="3" t="s">
        <v>208</v>
      </c>
      <c r="F218" s="8">
        <v>90.5</v>
      </c>
      <c r="G218" s="9">
        <v>7.78</v>
      </c>
      <c r="H218" s="10">
        <v>5.0000000000000001E-3</v>
      </c>
      <c r="I218" s="10">
        <v>2E-3</v>
      </c>
      <c r="J218" s="10">
        <v>1E-3</v>
      </c>
      <c r="K218" s="10">
        <v>-0.42899999999999999</v>
      </c>
      <c r="L218" s="10">
        <v>-0.33800000000000002</v>
      </c>
      <c r="M218" s="10">
        <v>-0.48499999999999999</v>
      </c>
      <c r="N218" s="8">
        <v>35.5</v>
      </c>
      <c r="O218" s="10">
        <v>0.14499999999999999</v>
      </c>
      <c r="P218" s="11"/>
      <c r="Q218" s="11"/>
      <c r="R218" s="11"/>
      <c r="S218" s="10">
        <v>-0.77200000000000002</v>
      </c>
      <c r="T218" s="11"/>
      <c r="U218" s="11"/>
      <c r="V218" s="11"/>
      <c r="W218" s="11"/>
      <c r="X218" s="11"/>
      <c r="Y218" s="11"/>
      <c r="Z218" s="11"/>
      <c r="AA218" s="11"/>
      <c r="AB218" s="11"/>
      <c r="AC218" s="11"/>
      <c r="AD218" s="11"/>
      <c r="AE218" s="11"/>
      <c r="AF218" s="11"/>
      <c r="AG218" s="11"/>
      <c r="AH218" s="9">
        <v>16.07</v>
      </c>
      <c r="AI218" s="10">
        <v>0.44600000000000001</v>
      </c>
      <c r="AJ218" s="10">
        <v>0.35099999999999998</v>
      </c>
      <c r="AK218" s="3" t="s">
        <v>209</v>
      </c>
      <c r="AL218" s="12" t="s">
        <v>1354</v>
      </c>
      <c r="AM218" s="3" t="s">
        <v>211</v>
      </c>
      <c r="AN218" s="13">
        <v>2000</v>
      </c>
      <c r="AO218" s="8">
        <v>84.1</v>
      </c>
      <c r="AP218" s="14">
        <v>0</v>
      </c>
      <c r="AQ218" s="8">
        <v>-22.4</v>
      </c>
      <c r="AR218" s="8">
        <v>-22.5</v>
      </c>
      <c r="AS218" s="8">
        <v>-24.7</v>
      </c>
      <c r="AT218" s="9">
        <v>6.71</v>
      </c>
      <c r="AU218" s="10">
        <v>0.128</v>
      </c>
      <c r="AV218" s="9">
        <v>7.57</v>
      </c>
      <c r="AW218" s="10">
        <v>0.28399999999999997</v>
      </c>
      <c r="AX218" s="9">
        <v>-1.92</v>
      </c>
      <c r="AY218" s="10">
        <v>0.152</v>
      </c>
      <c r="AZ218" s="11"/>
      <c r="BA218" s="8">
        <v>10.199999999999999</v>
      </c>
      <c r="BB218" s="11"/>
      <c r="BC218" s="8">
        <v>12.3</v>
      </c>
      <c r="BD218" s="9">
        <v>8.5299999999999994</v>
      </c>
      <c r="BE218" s="9">
        <v>5.54</v>
      </c>
      <c r="BF218" s="9">
        <v>4.04</v>
      </c>
      <c r="BG218" s="9">
        <v>3.11</v>
      </c>
      <c r="BH218" s="9">
        <v>3.09</v>
      </c>
      <c r="BI218" s="10">
        <v>3.7999999999999999E-2</v>
      </c>
      <c r="BJ218" s="8">
        <v>-22.5</v>
      </c>
      <c r="BK218" s="10">
        <v>-1E-3</v>
      </c>
      <c r="BL218" s="11"/>
      <c r="BM218" s="11"/>
      <c r="BN218" s="8">
        <v>-24.7</v>
      </c>
      <c r="BO218" s="11"/>
      <c r="BP218" s="11"/>
      <c r="BQ218" s="10">
        <v>-0.90200000000000002</v>
      </c>
      <c r="BR218" s="10">
        <v>-0.90200000000000002</v>
      </c>
      <c r="BS218" s="10">
        <v>-0.56399999999999995</v>
      </c>
      <c r="BT218" s="10">
        <v>-0.90200000000000002</v>
      </c>
      <c r="BU218" s="10">
        <v>-0.90200000000000002</v>
      </c>
      <c r="BV218" s="11"/>
      <c r="BW218" s="11"/>
      <c r="BX218" s="11"/>
      <c r="BY218" s="10">
        <v>1.0999999999999999E-2</v>
      </c>
      <c r="BZ218" s="10">
        <v>0.16700000000000001</v>
      </c>
      <c r="CA218" s="10">
        <v>3.9E-2</v>
      </c>
      <c r="CB218" s="11"/>
      <c r="CC218" s="9">
        <v>2.2799999999999998</v>
      </c>
      <c r="CD218" s="10">
        <v>0.28399999999999997</v>
      </c>
      <c r="CE218" s="9">
        <v>6.71</v>
      </c>
      <c r="CF218" s="11"/>
      <c r="CG218" s="11"/>
      <c r="CH218" s="11"/>
      <c r="CI218" s="11"/>
      <c r="CJ218" s="11"/>
      <c r="CK218" s="11"/>
      <c r="CL218" s="11"/>
      <c r="CM218" s="11"/>
      <c r="CN218" s="11"/>
      <c r="CO218" s="10">
        <v>8.4000000000000005E-2</v>
      </c>
      <c r="CP218" s="10">
        <v>0.109</v>
      </c>
      <c r="CQ218" s="9">
        <v>-1.56</v>
      </c>
      <c r="CR218" s="11"/>
      <c r="CS218" s="11"/>
      <c r="CT218" s="11"/>
      <c r="CU218" s="8">
        <v>15.9</v>
      </c>
      <c r="CV218" s="10">
        <v>-0.16200000000000001</v>
      </c>
      <c r="CW218" s="11"/>
      <c r="CX218" s="10">
        <v>-3.5000000000000003E-2</v>
      </c>
      <c r="CY218" s="11"/>
      <c r="CZ218" s="11"/>
      <c r="DA218" s="9">
        <v>2.0099999999999998</v>
      </c>
      <c r="DB218" s="11"/>
      <c r="DC218" s="11"/>
      <c r="DD218" s="11"/>
      <c r="DE218" s="8">
        <v>12</v>
      </c>
      <c r="DF218" s="9">
        <v>-1.92</v>
      </c>
      <c r="DG218" s="9">
        <v>2.5499999999999998</v>
      </c>
      <c r="DH218" s="11"/>
      <c r="DI218" s="3" t="s">
        <v>212</v>
      </c>
      <c r="DJ218" s="11"/>
      <c r="DK218" s="8">
        <v>-22.4</v>
      </c>
      <c r="DL218" s="8">
        <v>-24.7</v>
      </c>
      <c r="DM218" s="14">
        <v>0</v>
      </c>
      <c r="DN218" s="8">
        <v>-19.8</v>
      </c>
      <c r="DO218" s="9">
        <v>11.11</v>
      </c>
      <c r="DP218" s="4" t="s">
        <v>1355</v>
      </c>
      <c r="DQ218" s="11"/>
      <c r="DR218" s="3" t="s">
        <v>313</v>
      </c>
      <c r="DS218" s="11"/>
      <c r="DT218" s="9">
        <v>15</v>
      </c>
      <c r="DU218" s="9">
        <v>2.41</v>
      </c>
      <c r="DV218" s="11"/>
      <c r="DW218" s="10">
        <v>0.158</v>
      </c>
      <c r="DX218" s="11"/>
      <c r="DY218" s="9">
        <v>5.53</v>
      </c>
      <c r="DZ218" s="11"/>
      <c r="EA218" s="11"/>
      <c r="EB218" s="9">
        <v>-1.56</v>
      </c>
      <c r="EC218" s="10">
        <v>0.46100000000000002</v>
      </c>
      <c r="ED218" s="8">
        <v>83.5</v>
      </c>
      <c r="EE218" s="11"/>
      <c r="EF218" s="8">
        <v>101.4</v>
      </c>
      <c r="EG218" s="11"/>
      <c r="EH218" s="11"/>
      <c r="EI218" s="8">
        <v>12</v>
      </c>
      <c r="EJ218" s="9">
        <v>7.41</v>
      </c>
      <c r="EK218" s="9">
        <v>5.75</v>
      </c>
      <c r="EL218" s="10">
        <v>0.379</v>
      </c>
      <c r="EM218" s="10">
        <v>8.1000000000000003E-2</v>
      </c>
      <c r="EN218" s="9">
        <v>6.71</v>
      </c>
      <c r="EO218" s="11"/>
      <c r="EP218" s="9">
        <v>3.01</v>
      </c>
      <c r="EQ218" s="9">
        <v>5.98</v>
      </c>
      <c r="ER218" s="11">
        <v>3</v>
      </c>
      <c r="ES218" s="11"/>
      <c r="ET218" s="12"/>
      <c r="EU218" s="11"/>
      <c r="EV218" s="11"/>
      <c r="EW218" s="11"/>
      <c r="EX218" s="11"/>
      <c r="EY218" s="11"/>
      <c r="EZ218" s="11"/>
      <c r="FA218" s="10">
        <v>-0.72699999999999998</v>
      </c>
      <c r="FB218" s="9">
        <v>-3.28</v>
      </c>
      <c r="FC218" s="9">
        <v>-7.95</v>
      </c>
      <c r="FD218" s="9">
        <v>-6.59</v>
      </c>
      <c r="FE218" s="11"/>
      <c r="FF218" s="11"/>
      <c r="FG218" s="11"/>
      <c r="FH218" s="11"/>
      <c r="FI218" s="11"/>
      <c r="FJ218" s="11"/>
      <c r="FK218" s="10">
        <v>-0.46700000000000003</v>
      </c>
      <c r="FL218" s="9">
        <v>-3.45</v>
      </c>
      <c r="FM218" s="9">
        <v>-8.36</v>
      </c>
      <c r="FN218" s="8">
        <v>-10.8</v>
      </c>
      <c r="FO218" s="3"/>
      <c r="FP218" s="3"/>
      <c r="FQ218" s="11"/>
      <c r="FR218" s="12"/>
    </row>
    <row r="219" spans="1:174" x14ac:dyDescent="0.15">
      <c r="A219" s="4" t="s">
        <v>1356</v>
      </c>
      <c r="B219" s="4" t="s">
        <v>1357</v>
      </c>
      <c r="C219" s="3" t="s">
        <v>206</v>
      </c>
      <c r="D219" s="3" t="s">
        <v>207</v>
      </c>
      <c r="E219" s="3" t="s">
        <v>208</v>
      </c>
      <c r="F219" s="8">
        <v>89.4</v>
      </c>
      <c r="G219" s="9">
        <v>20.239999999999998</v>
      </c>
      <c r="H219" s="10">
        <v>4.9000000000000002E-2</v>
      </c>
      <c r="I219" s="10">
        <v>3.5999999999999997E-2</v>
      </c>
      <c r="J219" s="10">
        <v>0.06</v>
      </c>
      <c r="K219" s="9">
        <v>2.08</v>
      </c>
      <c r="L219" s="9">
        <v>1.92</v>
      </c>
      <c r="M219" s="9">
        <v>1.08</v>
      </c>
      <c r="N219" s="8">
        <v>23.8</v>
      </c>
      <c r="O219" s="10">
        <v>0.188</v>
      </c>
      <c r="P219" s="11"/>
      <c r="Q219" s="11"/>
      <c r="R219" s="11"/>
      <c r="S219" s="10">
        <v>-0.45500000000000002</v>
      </c>
      <c r="T219" s="11"/>
      <c r="U219" s="11"/>
      <c r="V219" s="11"/>
      <c r="W219" s="11"/>
      <c r="X219" s="11"/>
      <c r="Y219" s="11"/>
      <c r="Z219" s="11"/>
      <c r="AA219" s="11"/>
      <c r="AB219" s="11"/>
      <c r="AC219" s="11"/>
      <c r="AD219" s="11"/>
      <c r="AE219" s="8">
        <v>1069.5999999999999</v>
      </c>
      <c r="AF219" s="11"/>
      <c r="AG219" s="11"/>
      <c r="AH219" s="11"/>
      <c r="AI219" s="9">
        <v>3.54</v>
      </c>
      <c r="AJ219" s="10">
        <v>8.4000000000000005E-2</v>
      </c>
      <c r="AK219" s="3" t="s">
        <v>209</v>
      </c>
      <c r="AL219" s="12" t="s">
        <v>1358</v>
      </c>
      <c r="AM219" s="3" t="s">
        <v>211</v>
      </c>
      <c r="AN219" s="13">
        <v>1989</v>
      </c>
      <c r="AO219" s="8">
        <v>97.6</v>
      </c>
      <c r="AP219" s="8">
        <v>28.8</v>
      </c>
      <c r="AQ219" s="8">
        <v>-20.399999999999999</v>
      </c>
      <c r="AR219" s="8">
        <v>-21</v>
      </c>
      <c r="AS219" s="8">
        <v>-19.899999999999999</v>
      </c>
      <c r="AT219" s="8">
        <v>30.3</v>
      </c>
      <c r="AU219" s="9">
        <v>2.89</v>
      </c>
      <c r="AV219" s="8">
        <v>47.6</v>
      </c>
      <c r="AW219" s="10">
        <v>0.109</v>
      </c>
      <c r="AX219" s="8">
        <v>35.6</v>
      </c>
      <c r="AY219" s="11"/>
      <c r="AZ219" s="11"/>
      <c r="BA219" s="8">
        <v>13.8</v>
      </c>
      <c r="BB219" s="11"/>
      <c r="BC219" s="8">
        <v>21.3</v>
      </c>
      <c r="BD219" s="8">
        <v>18.8</v>
      </c>
      <c r="BE219" s="8">
        <v>13.5</v>
      </c>
      <c r="BF219" s="8">
        <v>12.8</v>
      </c>
      <c r="BG219" s="8">
        <v>15.1</v>
      </c>
      <c r="BH219" s="8">
        <v>17.8</v>
      </c>
      <c r="BI219" s="11"/>
      <c r="BJ219" s="8">
        <v>-21</v>
      </c>
      <c r="BK219" s="10">
        <v>-6.0000000000000001E-3</v>
      </c>
      <c r="BL219" s="10">
        <v>2.4E-2</v>
      </c>
      <c r="BM219" s="9">
        <v>3.47</v>
      </c>
      <c r="BN219" s="8">
        <v>-19.899999999999999</v>
      </c>
      <c r="BO219" s="11"/>
      <c r="BP219" s="11"/>
      <c r="BQ219" s="9">
        <v>-1.71</v>
      </c>
      <c r="BR219" s="9">
        <v>-1.71</v>
      </c>
      <c r="BS219" s="9">
        <v>-1.1200000000000001</v>
      </c>
      <c r="BT219" s="9">
        <v>-1.71</v>
      </c>
      <c r="BU219" s="9">
        <v>-1.71</v>
      </c>
      <c r="BV219" s="11"/>
      <c r="BW219" s="9">
        <v>8.19</v>
      </c>
      <c r="BX219" s="9">
        <v>1.92</v>
      </c>
      <c r="BY219" s="9">
        <v>1.04</v>
      </c>
      <c r="BZ219" s="11"/>
      <c r="CA219" s="11"/>
      <c r="CB219" s="11"/>
      <c r="CC219" s="9">
        <v>5.82</v>
      </c>
      <c r="CD219" s="11"/>
      <c r="CE219" s="9">
        <v>1.29</v>
      </c>
      <c r="CF219" s="10">
        <v>0.109</v>
      </c>
      <c r="CG219" s="11"/>
      <c r="CH219" s="8">
        <v>38.4</v>
      </c>
      <c r="CI219" s="11"/>
      <c r="CJ219" s="8">
        <v>151457.9</v>
      </c>
      <c r="CK219" s="11"/>
      <c r="CL219" s="11"/>
      <c r="CM219" s="11"/>
      <c r="CN219" s="11"/>
      <c r="CO219" s="11"/>
      <c r="CP219" s="11"/>
      <c r="CQ219" s="9">
        <v>4.22</v>
      </c>
      <c r="CR219" s="11"/>
      <c r="CS219" s="11"/>
      <c r="CT219" s="11"/>
      <c r="CU219" s="11"/>
      <c r="CV219" s="11"/>
      <c r="CW219" s="11"/>
      <c r="CX219" s="11"/>
      <c r="CY219" s="11"/>
      <c r="CZ219" s="11"/>
      <c r="DA219" s="11"/>
      <c r="DB219" s="11"/>
      <c r="DC219" s="11"/>
      <c r="DD219" s="9">
        <v>6.11</v>
      </c>
      <c r="DE219" s="11"/>
      <c r="DF219" s="9">
        <v>-2.75</v>
      </c>
      <c r="DG219" s="9">
        <v>3.76</v>
      </c>
      <c r="DH219" s="11"/>
      <c r="DI219" s="3" t="s">
        <v>212</v>
      </c>
      <c r="DJ219" s="8">
        <v>28.8</v>
      </c>
      <c r="DK219" s="8">
        <v>-20.399999999999999</v>
      </c>
      <c r="DL219" s="8">
        <v>-19.899999999999999</v>
      </c>
      <c r="DM219" s="8">
        <v>51.6</v>
      </c>
      <c r="DN219" s="11"/>
      <c r="DO219" s="9">
        <v>9.09</v>
      </c>
      <c r="DP219" s="4" t="s">
        <v>1359</v>
      </c>
      <c r="DQ219" s="8">
        <v>38.1</v>
      </c>
      <c r="DR219" s="3" t="s">
        <v>313</v>
      </c>
      <c r="DS219" s="11"/>
      <c r="DT219" s="9">
        <v>5.39</v>
      </c>
      <c r="DU219" s="9">
        <v>2.5499999999999998</v>
      </c>
      <c r="DV219" s="8">
        <v>14</v>
      </c>
      <c r="DW219" s="10">
        <v>6.0000000000000001E-3</v>
      </c>
      <c r="DX219" s="11"/>
      <c r="DY219" s="9">
        <v>8.06</v>
      </c>
      <c r="DZ219" s="11"/>
      <c r="EA219" s="8">
        <v>38.4</v>
      </c>
      <c r="EB219" s="8">
        <v>-34.5</v>
      </c>
      <c r="EC219" s="10">
        <v>0.76900000000000002</v>
      </c>
      <c r="ED219" s="8">
        <v>63.1</v>
      </c>
      <c r="EE219" s="11"/>
      <c r="EF219" s="11"/>
      <c r="EG219" s="11"/>
      <c r="EH219" s="9">
        <v>3.86</v>
      </c>
      <c r="EI219" s="11"/>
      <c r="EJ219" s="8">
        <v>41.5</v>
      </c>
      <c r="EK219" s="9">
        <v>8.48</v>
      </c>
      <c r="EL219" s="9">
        <v>2.36</v>
      </c>
      <c r="EM219" s="10">
        <v>0.94099999999999995</v>
      </c>
      <c r="EN219" s="9">
        <v>2.02</v>
      </c>
      <c r="EO219" s="11"/>
      <c r="EP219" s="11"/>
      <c r="EQ219" s="11"/>
      <c r="ER219" s="11">
        <v>1</v>
      </c>
      <c r="ES219" s="11"/>
      <c r="ET219" s="12"/>
      <c r="EU219" s="8">
        <v>-10.6</v>
      </c>
      <c r="EV219" s="8">
        <v>-15.3</v>
      </c>
      <c r="EW219" s="8">
        <v>-18.3</v>
      </c>
      <c r="EX219" s="8">
        <v>-20.8</v>
      </c>
      <c r="EY219" s="8">
        <v>-18.5</v>
      </c>
      <c r="EZ219" s="8">
        <v>-16.399999999999999</v>
      </c>
      <c r="FA219" s="8">
        <v>-21</v>
      </c>
      <c r="FB219" s="8">
        <v>-29</v>
      </c>
      <c r="FC219" s="8">
        <v>-33.799999999999997</v>
      </c>
      <c r="FD219" s="8">
        <v>-22.1</v>
      </c>
      <c r="FE219" s="8">
        <v>-10.3</v>
      </c>
      <c r="FF219" s="8">
        <v>-14.3</v>
      </c>
      <c r="FG219" s="8">
        <v>-17.100000000000001</v>
      </c>
      <c r="FH219" s="8">
        <v>-19.5</v>
      </c>
      <c r="FI219" s="8">
        <v>-13.8</v>
      </c>
      <c r="FJ219" s="8">
        <v>-15.6</v>
      </c>
      <c r="FK219" s="8">
        <v>-25.5</v>
      </c>
      <c r="FL219" s="8">
        <v>-19.7</v>
      </c>
      <c r="FM219" s="8">
        <v>-29.5</v>
      </c>
      <c r="FN219" s="8">
        <v>-15.6</v>
      </c>
      <c r="FO219" s="3"/>
      <c r="FP219" s="3"/>
      <c r="FQ219" s="8">
        <v>28.8</v>
      </c>
      <c r="FR219" s="12" t="s">
        <v>1360</v>
      </c>
    </row>
    <row r="220" spans="1:174" x14ac:dyDescent="0.15">
      <c r="A220" s="4" t="s">
        <v>1361</v>
      </c>
      <c r="B220" s="4" t="s">
        <v>1362</v>
      </c>
      <c r="C220" s="3" t="s">
        <v>206</v>
      </c>
      <c r="D220" s="3" t="s">
        <v>207</v>
      </c>
      <c r="E220" s="3" t="s">
        <v>208</v>
      </c>
      <c r="F220" s="8">
        <v>88.8</v>
      </c>
      <c r="G220" s="11"/>
      <c r="H220" s="11"/>
      <c r="I220" s="11"/>
      <c r="J220" s="11"/>
      <c r="K220" s="11"/>
      <c r="L220" s="11"/>
      <c r="M220" s="11"/>
      <c r="N220" s="8">
        <v>15.9</v>
      </c>
      <c r="O220" s="10">
        <v>0.23100000000000001</v>
      </c>
      <c r="P220" s="11"/>
      <c r="Q220" s="11"/>
      <c r="R220" s="11"/>
      <c r="S220" s="9">
        <v>-1.79</v>
      </c>
      <c r="T220" s="11"/>
      <c r="U220" s="11"/>
      <c r="V220" s="11"/>
      <c r="W220" s="11"/>
      <c r="X220" s="11"/>
      <c r="Y220" s="11"/>
      <c r="Z220" s="11"/>
      <c r="AA220" s="11"/>
      <c r="AB220" s="11"/>
      <c r="AC220" s="11"/>
      <c r="AD220" s="11"/>
      <c r="AE220" s="11"/>
      <c r="AF220" s="11"/>
      <c r="AG220" s="11"/>
      <c r="AH220" s="11"/>
      <c r="AI220" s="9">
        <v>36.75</v>
      </c>
      <c r="AJ220" s="11"/>
      <c r="AK220" s="3" t="s">
        <v>209</v>
      </c>
      <c r="AL220" s="12" t="s">
        <v>1363</v>
      </c>
      <c r="AM220" s="3" t="s">
        <v>211</v>
      </c>
      <c r="AN220" s="13">
        <v>1999</v>
      </c>
      <c r="AO220" s="8">
        <v>87.7</v>
      </c>
      <c r="AP220" s="14">
        <v>0</v>
      </c>
      <c r="AQ220" s="11"/>
      <c r="AR220" s="9">
        <v>-8.4700000000000006</v>
      </c>
      <c r="AS220" s="9">
        <v>-9.35</v>
      </c>
      <c r="AT220" s="9">
        <v>7.36</v>
      </c>
      <c r="AU220" s="11"/>
      <c r="AV220" s="9">
        <v>8.5</v>
      </c>
      <c r="AW220" s="9">
        <v>6.27</v>
      </c>
      <c r="AX220" s="10">
        <v>-0.316</v>
      </c>
      <c r="AY220" s="11"/>
      <c r="AZ220" s="11"/>
      <c r="BA220" s="9">
        <v>2.2200000000000002</v>
      </c>
      <c r="BB220" s="11"/>
      <c r="BC220" s="9">
        <v>6.25</v>
      </c>
      <c r="BD220" s="9">
        <v>6.44</v>
      </c>
      <c r="BE220" s="9">
        <v>5.88</v>
      </c>
      <c r="BF220" s="9">
        <v>5.33</v>
      </c>
      <c r="BG220" s="9">
        <v>3.54</v>
      </c>
      <c r="BH220" s="11"/>
      <c r="BI220" s="11"/>
      <c r="BJ220" s="9">
        <v>-8.4700000000000006</v>
      </c>
      <c r="BK220" s="10">
        <v>-0.98099999999999998</v>
      </c>
      <c r="BL220" s="10">
        <v>1E-3</v>
      </c>
      <c r="BM220" s="11"/>
      <c r="BN220" s="9">
        <v>-9.35</v>
      </c>
      <c r="BO220" s="11"/>
      <c r="BP220" s="9">
        <v>4.12</v>
      </c>
      <c r="BQ220" s="9">
        <v>-2.0499999999999998</v>
      </c>
      <c r="BR220" s="9">
        <v>-2.0499999999999998</v>
      </c>
      <c r="BS220" s="10">
        <v>-0.96699999999999997</v>
      </c>
      <c r="BT220" s="9">
        <v>-2.0499999999999998</v>
      </c>
      <c r="BU220" s="9">
        <v>-2.0499999999999998</v>
      </c>
      <c r="BV220" s="11"/>
      <c r="BW220" s="11"/>
      <c r="BX220" s="11"/>
      <c r="BY220" s="11"/>
      <c r="BZ220" s="11"/>
      <c r="CA220" s="11"/>
      <c r="CB220" s="11"/>
      <c r="CC220" s="9">
        <v>1.05</v>
      </c>
      <c r="CD220" s="11"/>
      <c r="CE220" s="11"/>
      <c r="CF220" s="9">
        <v>3.29</v>
      </c>
      <c r="CG220" s="11"/>
      <c r="CH220" s="11"/>
      <c r="CI220" s="11"/>
      <c r="CJ220" s="11"/>
      <c r="CK220" s="11"/>
      <c r="CL220" s="11"/>
      <c r="CM220" s="11"/>
      <c r="CN220" s="11"/>
      <c r="CO220" s="10">
        <v>1.2999999999999999E-2</v>
      </c>
      <c r="CP220" s="10">
        <v>5.3999999999999999E-2</v>
      </c>
      <c r="CQ220" s="11"/>
      <c r="CR220" s="11"/>
      <c r="CS220" s="11"/>
      <c r="CT220" s="11"/>
      <c r="CU220" s="11"/>
      <c r="CV220" s="10">
        <v>-0.69499999999999995</v>
      </c>
      <c r="CW220" s="14">
        <v>0</v>
      </c>
      <c r="CX220" s="11"/>
      <c r="CY220" s="11"/>
      <c r="CZ220" s="11"/>
      <c r="DA220" s="10">
        <v>0.67</v>
      </c>
      <c r="DB220" s="11"/>
      <c r="DC220" s="11"/>
      <c r="DD220" s="8">
        <v>14.8</v>
      </c>
      <c r="DE220" s="9">
        <v>4</v>
      </c>
      <c r="DF220" s="10">
        <v>-0.316</v>
      </c>
      <c r="DG220" s="9">
        <v>5.59</v>
      </c>
      <c r="DH220" s="11"/>
      <c r="DI220" s="3" t="s">
        <v>212</v>
      </c>
      <c r="DJ220" s="11"/>
      <c r="DK220" s="9">
        <v>-6.95</v>
      </c>
      <c r="DL220" s="9">
        <v>-7.62</v>
      </c>
      <c r="DM220" s="14">
        <v>0</v>
      </c>
      <c r="DN220" s="11"/>
      <c r="DO220" s="9">
        <v>7.69</v>
      </c>
      <c r="DP220" s="4" t="s">
        <v>1364</v>
      </c>
      <c r="DQ220" s="11"/>
      <c r="DR220" s="3" t="s">
        <v>258</v>
      </c>
      <c r="DS220" s="11"/>
      <c r="DT220" s="9">
        <v>6.2</v>
      </c>
      <c r="DU220" s="9">
        <v>5.51</v>
      </c>
      <c r="DV220" s="11"/>
      <c r="DW220" s="11"/>
      <c r="DX220" s="11"/>
      <c r="DY220" s="11"/>
      <c r="DZ220" s="11"/>
      <c r="EA220" s="11"/>
      <c r="EB220" s="11"/>
      <c r="EC220" s="10">
        <v>0.24</v>
      </c>
      <c r="ED220" s="11"/>
      <c r="EE220" s="11"/>
      <c r="EF220" s="14">
        <v>0</v>
      </c>
      <c r="EG220" s="8">
        <v>102.9</v>
      </c>
      <c r="EH220" s="11"/>
      <c r="EI220" s="11"/>
      <c r="EJ220" s="9">
        <v>7.43</v>
      </c>
      <c r="EK220" s="11"/>
      <c r="EL220" s="11"/>
      <c r="EM220" s="11"/>
      <c r="EN220" s="11"/>
      <c r="EO220" s="10">
        <v>4.7E-2</v>
      </c>
      <c r="EP220" s="10">
        <v>1.2E-2</v>
      </c>
      <c r="EQ220" s="9">
        <v>40.58</v>
      </c>
      <c r="ER220" s="11"/>
      <c r="ES220" s="11"/>
      <c r="ET220" s="12"/>
      <c r="EU220" s="11"/>
      <c r="EV220" s="11"/>
      <c r="EW220" s="11"/>
      <c r="EX220" s="11"/>
      <c r="EY220" s="11"/>
      <c r="EZ220" s="11"/>
      <c r="FA220" s="11"/>
      <c r="FB220" s="11"/>
      <c r="FC220" s="9">
        <v>-5.85</v>
      </c>
      <c r="FD220" s="9">
        <v>-6.95</v>
      </c>
      <c r="FE220" s="11"/>
      <c r="FF220" s="11"/>
      <c r="FG220" s="11"/>
      <c r="FH220" s="11"/>
      <c r="FI220" s="11"/>
      <c r="FJ220" s="11"/>
      <c r="FK220" s="11"/>
      <c r="FL220" s="11"/>
      <c r="FM220" s="9">
        <v>-6.06</v>
      </c>
      <c r="FN220" s="9">
        <v>-7.62</v>
      </c>
      <c r="FO220" s="3"/>
      <c r="FP220" s="3"/>
      <c r="FQ220" s="11"/>
      <c r="FR220" s="12"/>
    </row>
    <row r="221" spans="1:174" x14ac:dyDescent="0.15">
      <c r="A221" s="4" t="s">
        <v>1365</v>
      </c>
      <c r="B221" s="4" t="s">
        <v>1366</v>
      </c>
      <c r="C221" s="3" t="s">
        <v>206</v>
      </c>
      <c r="D221" s="3" t="s">
        <v>207</v>
      </c>
      <c r="E221" s="3" t="s">
        <v>208</v>
      </c>
      <c r="F221" s="8">
        <v>88.3</v>
      </c>
      <c r="G221" s="9">
        <v>23.88</v>
      </c>
      <c r="H221" s="10">
        <v>3.1E-2</v>
      </c>
      <c r="I221" s="10">
        <v>1.2E-2</v>
      </c>
      <c r="J221" s="10">
        <v>2E-3</v>
      </c>
      <c r="K221" s="10">
        <v>0.57899999999999996</v>
      </c>
      <c r="L221" s="9">
        <v>1.33</v>
      </c>
      <c r="M221" s="10">
        <v>0.34</v>
      </c>
      <c r="N221" s="8">
        <v>28.1</v>
      </c>
      <c r="O221" s="10">
        <v>0.17199999999999999</v>
      </c>
      <c r="P221" s="11"/>
      <c r="Q221" s="11"/>
      <c r="R221" s="11"/>
      <c r="S221" s="10">
        <v>-0.44900000000000001</v>
      </c>
      <c r="T221" s="11"/>
      <c r="U221" s="11"/>
      <c r="V221" s="11"/>
      <c r="W221" s="11"/>
      <c r="X221" s="11"/>
      <c r="Y221" s="11"/>
      <c r="Z221" s="11"/>
      <c r="AA221" s="11"/>
      <c r="AB221" s="11"/>
      <c r="AC221" s="11"/>
      <c r="AD221" s="11"/>
      <c r="AE221" s="11"/>
      <c r="AF221" s="11"/>
      <c r="AG221" s="11"/>
      <c r="AH221" s="11"/>
      <c r="AI221" s="9">
        <v>15.99</v>
      </c>
      <c r="AJ221" s="9">
        <v>4.1500000000000004</v>
      </c>
      <c r="AK221" s="3" t="s">
        <v>209</v>
      </c>
      <c r="AL221" s="12" t="s">
        <v>1367</v>
      </c>
      <c r="AM221" s="3" t="s">
        <v>211</v>
      </c>
      <c r="AN221" s="13">
        <v>1967</v>
      </c>
      <c r="AO221" s="8">
        <v>71.400000000000006</v>
      </c>
      <c r="AP221" s="10">
        <v>-6.0000000000000001E-3</v>
      </c>
      <c r="AQ221" s="8">
        <v>-20</v>
      </c>
      <c r="AR221" s="8">
        <v>-20.2</v>
      </c>
      <c r="AS221" s="8">
        <v>-19.5</v>
      </c>
      <c r="AT221" s="9">
        <v>9.92</v>
      </c>
      <c r="AU221" s="10">
        <v>6.7000000000000004E-2</v>
      </c>
      <c r="AV221" s="8">
        <v>86.2</v>
      </c>
      <c r="AW221" s="10">
        <v>0.151</v>
      </c>
      <c r="AX221" s="8">
        <v>75.400000000000006</v>
      </c>
      <c r="AY221" s="10">
        <v>4.0000000000000001E-3</v>
      </c>
      <c r="AZ221" s="11"/>
      <c r="BA221" s="8">
        <v>14.5</v>
      </c>
      <c r="BB221" s="11"/>
      <c r="BC221" s="9">
        <v>5.54</v>
      </c>
      <c r="BD221" s="9">
        <v>5</v>
      </c>
      <c r="BE221" s="9">
        <v>3.19</v>
      </c>
      <c r="BF221" s="9">
        <v>3</v>
      </c>
      <c r="BG221" s="9">
        <v>3.06</v>
      </c>
      <c r="BH221" s="9">
        <v>2.74</v>
      </c>
      <c r="BI221" s="11"/>
      <c r="BJ221" s="8">
        <v>-20.2</v>
      </c>
      <c r="BK221" s="10">
        <v>-0.11700000000000001</v>
      </c>
      <c r="BL221" s="10">
        <v>0.27</v>
      </c>
      <c r="BM221" s="11"/>
      <c r="BN221" s="8">
        <v>-19.5</v>
      </c>
      <c r="BO221" s="11"/>
      <c r="BP221" s="10">
        <v>6.0999999999999999E-2</v>
      </c>
      <c r="BQ221" s="10">
        <v>-0.751</v>
      </c>
      <c r="BR221" s="10">
        <v>-0.751</v>
      </c>
      <c r="BS221" s="10">
        <v>-0.46800000000000003</v>
      </c>
      <c r="BT221" s="10">
        <v>-0.751</v>
      </c>
      <c r="BU221" s="10">
        <v>-0.751</v>
      </c>
      <c r="BV221" s="11"/>
      <c r="BW221" s="10">
        <v>6.5000000000000002E-2</v>
      </c>
      <c r="BX221" s="11"/>
      <c r="BY221" s="10">
        <v>0.182</v>
      </c>
      <c r="BZ221" s="10">
        <v>0.93700000000000006</v>
      </c>
      <c r="CA221" s="10">
        <v>0.86899999999999999</v>
      </c>
      <c r="CB221" s="8">
        <v>11.3</v>
      </c>
      <c r="CC221" s="10">
        <v>0.42499999999999999</v>
      </c>
      <c r="CD221" s="11"/>
      <c r="CE221" s="10">
        <v>0.60199999999999998</v>
      </c>
      <c r="CF221" s="11"/>
      <c r="CG221" s="11"/>
      <c r="CH221" s="11"/>
      <c r="CI221" s="11"/>
      <c r="CJ221" s="11"/>
      <c r="CK221" s="11"/>
      <c r="CL221" s="11"/>
      <c r="CM221" s="11"/>
      <c r="CN221" s="11"/>
      <c r="CO221" s="10">
        <v>9.5000000000000001E-2</v>
      </c>
      <c r="CP221" s="10">
        <v>0.111</v>
      </c>
      <c r="CQ221" s="10">
        <v>7.3999999999999996E-2</v>
      </c>
      <c r="CR221" s="11"/>
      <c r="CS221" s="11"/>
      <c r="CT221" s="11"/>
      <c r="CU221" s="8">
        <v>55.6</v>
      </c>
      <c r="CV221" s="10">
        <v>-0.43099999999999999</v>
      </c>
      <c r="CW221" s="10">
        <v>0.17199999999999999</v>
      </c>
      <c r="CX221" s="8">
        <v>-40.6</v>
      </c>
      <c r="CY221" s="11"/>
      <c r="CZ221" s="11"/>
      <c r="DA221" s="10">
        <v>5.7000000000000002E-2</v>
      </c>
      <c r="DB221" s="10">
        <v>9.7000000000000003E-2</v>
      </c>
      <c r="DC221" s="10">
        <v>-0.86199999999999999</v>
      </c>
      <c r="DD221" s="11"/>
      <c r="DE221" s="11"/>
      <c r="DF221" s="8">
        <v>75.400000000000006</v>
      </c>
      <c r="DG221" s="9">
        <v>3.14</v>
      </c>
      <c r="DH221" s="11"/>
      <c r="DI221" s="3" t="s">
        <v>212</v>
      </c>
      <c r="DJ221" s="10">
        <v>0.28899999999999998</v>
      </c>
      <c r="DK221" s="8">
        <v>-16.5</v>
      </c>
      <c r="DL221" s="8">
        <v>-19.5</v>
      </c>
      <c r="DM221" s="9">
        <v>2.52</v>
      </c>
      <c r="DN221" s="11"/>
      <c r="DO221" s="9">
        <v>5.56</v>
      </c>
      <c r="DP221" s="4" t="s">
        <v>1368</v>
      </c>
      <c r="DQ221" s="8">
        <v>1038.2</v>
      </c>
      <c r="DR221" s="3" t="s">
        <v>237</v>
      </c>
      <c r="DS221" s="11"/>
      <c r="DT221" s="9">
        <v>5.96</v>
      </c>
      <c r="DU221" s="9">
        <v>2.88</v>
      </c>
      <c r="DV221" s="9">
        <v>-5.64</v>
      </c>
      <c r="DW221" s="10">
        <v>0.36899999999999999</v>
      </c>
      <c r="DX221" s="11"/>
      <c r="DY221" s="9">
        <v>6.34</v>
      </c>
      <c r="DZ221" s="9">
        <v>3.3</v>
      </c>
      <c r="EA221" s="14">
        <v>0</v>
      </c>
      <c r="EB221" s="8">
        <v>30.3</v>
      </c>
      <c r="EC221" s="10">
        <v>0.11899999999999999</v>
      </c>
      <c r="ED221" s="8">
        <v>59.2</v>
      </c>
      <c r="EE221" s="8">
        <v>86.5</v>
      </c>
      <c r="EF221" s="8">
        <v>18.3</v>
      </c>
      <c r="EG221" s="11"/>
      <c r="EH221" s="10">
        <v>0.314</v>
      </c>
      <c r="EI221" s="8">
        <v>14</v>
      </c>
      <c r="EJ221" s="8">
        <v>17.7</v>
      </c>
      <c r="EK221" s="9">
        <v>7.39</v>
      </c>
      <c r="EL221" s="10">
        <v>0.66900000000000004</v>
      </c>
      <c r="EM221" s="9">
        <v>1.33</v>
      </c>
      <c r="EN221" s="9">
        <v>1.25</v>
      </c>
      <c r="EO221" s="10">
        <v>0.108</v>
      </c>
      <c r="EP221" s="9">
        <v>3.65</v>
      </c>
      <c r="EQ221" s="9">
        <v>5.79</v>
      </c>
      <c r="ER221" s="11">
        <v>1</v>
      </c>
      <c r="ES221" s="11"/>
      <c r="ET221" s="12"/>
      <c r="EU221" s="9">
        <v>-2.4900000000000002</v>
      </c>
      <c r="EV221" s="9">
        <v>-2.68</v>
      </c>
      <c r="EW221" s="9">
        <v>-1.9</v>
      </c>
      <c r="EX221" s="9">
        <v>-1.91</v>
      </c>
      <c r="EY221" s="9">
        <v>-7.77</v>
      </c>
      <c r="EZ221" s="9">
        <v>-9.8000000000000007</v>
      </c>
      <c r="FA221" s="8">
        <v>-10.4</v>
      </c>
      <c r="FB221" s="9">
        <v>-8.7799999999999994</v>
      </c>
      <c r="FC221" s="9">
        <v>-5.36</v>
      </c>
      <c r="FD221" s="9">
        <v>-7.06</v>
      </c>
      <c r="FE221" s="9">
        <v>-2.4900000000000002</v>
      </c>
      <c r="FF221" s="9">
        <v>-3.86</v>
      </c>
      <c r="FG221" s="9">
        <v>-3.21</v>
      </c>
      <c r="FH221" s="9">
        <v>-5.32</v>
      </c>
      <c r="FI221" s="8">
        <v>-19</v>
      </c>
      <c r="FJ221" s="8">
        <v>-24.4</v>
      </c>
      <c r="FK221" s="8">
        <v>-10.4</v>
      </c>
      <c r="FL221" s="8">
        <v>-15.9</v>
      </c>
      <c r="FM221" s="8">
        <v>-10.199999999999999</v>
      </c>
      <c r="FN221" s="8">
        <v>-11</v>
      </c>
      <c r="FO221" s="3"/>
      <c r="FP221" s="3"/>
      <c r="FQ221" s="11"/>
      <c r="FR221" s="12"/>
    </row>
    <row r="222" spans="1:174" x14ac:dyDescent="0.15">
      <c r="A222" s="4" t="s">
        <v>1369</v>
      </c>
      <c r="B222" s="4" t="s">
        <v>1370</v>
      </c>
      <c r="C222" s="3" t="s">
        <v>206</v>
      </c>
      <c r="D222" s="3" t="s">
        <v>207</v>
      </c>
      <c r="E222" s="3" t="s">
        <v>208</v>
      </c>
      <c r="F222" s="8">
        <v>87.4</v>
      </c>
      <c r="G222" s="9">
        <v>10.27</v>
      </c>
      <c r="H222" s="10">
        <v>0.14099999999999999</v>
      </c>
      <c r="I222" s="10">
        <v>0.05</v>
      </c>
      <c r="J222" s="10">
        <v>2.8000000000000001E-2</v>
      </c>
      <c r="K222" s="9">
        <v>-1.97</v>
      </c>
      <c r="L222" s="9">
        <v>-1.18</v>
      </c>
      <c r="M222" s="10">
        <v>0.84799999999999998</v>
      </c>
      <c r="N222" s="8">
        <v>24.6</v>
      </c>
      <c r="O222" s="10">
        <v>6.7000000000000004E-2</v>
      </c>
      <c r="P222" s="11"/>
      <c r="Q222" s="11"/>
      <c r="R222" s="11"/>
      <c r="S222" s="10">
        <v>-0.33</v>
      </c>
      <c r="T222" s="11"/>
      <c r="U222" s="11"/>
      <c r="V222" s="11"/>
      <c r="W222" s="11"/>
      <c r="X222" s="11"/>
      <c r="Y222" s="11"/>
      <c r="Z222" s="11"/>
      <c r="AA222" s="11"/>
      <c r="AB222" s="11"/>
      <c r="AC222" s="11"/>
      <c r="AD222" s="11"/>
      <c r="AE222" s="11"/>
      <c r="AF222" s="11"/>
      <c r="AG222" s="11"/>
      <c r="AH222" s="9">
        <v>3.25</v>
      </c>
      <c r="AI222" s="9">
        <v>9.76</v>
      </c>
      <c r="AJ222" s="9">
        <v>2.96</v>
      </c>
      <c r="AK222" s="3" t="s">
        <v>209</v>
      </c>
      <c r="AL222" s="12" t="s">
        <v>1371</v>
      </c>
      <c r="AM222" s="3" t="s">
        <v>211</v>
      </c>
      <c r="AN222" s="13">
        <v>2000</v>
      </c>
      <c r="AO222" s="8">
        <v>75.7</v>
      </c>
      <c r="AP222" s="14">
        <v>0</v>
      </c>
      <c r="AQ222" s="9">
        <v>-9.18</v>
      </c>
      <c r="AR222" s="9">
        <v>-9.2200000000000006</v>
      </c>
      <c r="AS222" s="9">
        <v>-9.1999999999999993</v>
      </c>
      <c r="AT222" s="8">
        <v>11.7</v>
      </c>
      <c r="AU222" s="10">
        <v>4.4999999999999998E-2</v>
      </c>
      <c r="AV222" s="8">
        <v>27.3</v>
      </c>
      <c r="AW222" s="14">
        <v>0</v>
      </c>
      <c r="AX222" s="8">
        <v>22</v>
      </c>
      <c r="AY222" s="10">
        <v>4.0000000000000001E-3</v>
      </c>
      <c r="AZ222" s="11"/>
      <c r="BA222" s="9">
        <v>5.96</v>
      </c>
      <c r="BB222" s="11"/>
      <c r="BC222" s="9">
        <v>2.86</v>
      </c>
      <c r="BD222" s="9">
        <v>3.57</v>
      </c>
      <c r="BE222" s="9">
        <v>3.31</v>
      </c>
      <c r="BF222" s="9">
        <v>3.42</v>
      </c>
      <c r="BG222" s="9">
        <v>2.71</v>
      </c>
      <c r="BH222" s="9">
        <v>2.75</v>
      </c>
      <c r="BI222" s="11"/>
      <c r="BJ222" s="9">
        <v>-9.2200000000000006</v>
      </c>
      <c r="BK222" s="10">
        <v>-1E-3</v>
      </c>
      <c r="BL222" s="10">
        <v>3.6999999999999998E-2</v>
      </c>
      <c r="BM222" s="11"/>
      <c r="BN222" s="9">
        <v>-9.1999999999999993</v>
      </c>
      <c r="BO222" s="10">
        <v>-4.0000000000000001E-3</v>
      </c>
      <c r="BP222" s="11"/>
      <c r="BQ222" s="10">
        <v>-0.38200000000000001</v>
      </c>
      <c r="BR222" s="10">
        <v>-0.38200000000000001</v>
      </c>
      <c r="BS222" s="10">
        <v>-0.23899999999999999</v>
      </c>
      <c r="BT222" s="10">
        <v>-0.38200000000000001</v>
      </c>
      <c r="BU222" s="10">
        <v>-0.38200000000000001</v>
      </c>
      <c r="BV222" s="11"/>
      <c r="BW222" s="11"/>
      <c r="BX222" s="11"/>
      <c r="BY222" s="11"/>
      <c r="BZ222" s="10">
        <v>0.50700000000000001</v>
      </c>
      <c r="CA222" s="10">
        <v>0.46200000000000002</v>
      </c>
      <c r="CB222" s="9">
        <v>9.6</v>
      </c>
      <c r="CC222" s="10">
        <v>0.46200000000000002</v>
      </c>
      <c r="CD222" s="11"/>
      <c r="CE222" s="11"/>
      <c r="CF222" s="11"/>
      <c r="CG222" s="11"/>
      <c r="CH222" s="10">
        <v>2E-3</v>
      </c>
      <c r="CI222" s="11"/>
      <c r="CJ222" s="11"/>
      <c r="CK222" s="11"/>
      <c r="CL222" s="14">
        <v>0</v>
      </c>
      <c r="CM222" s="10">
        <v>1E-3</v>
      </c>
      <c r="CN222" s="10">
        <v>0.14099999999999999</v>
      </c>
      <c r="CO222" s="10">
        <v>0.16800000000000001</v>
      </c>
      <c r="CP222" s="10">
        <v>0.20200000000000001</v>
      </c>
      <c r="CQ222" s="9">
        <v>-8.35</v>
      </c>
      <c r="CR222" s="11"/>
      <c r="CS222" s="11"/>
      <c r="CT222" s="11"/>
      <c r="CU222" s="9">
        <v>4.16</v>
      </c>
      <c r="CV222" s="11"/>
      <c r="CW222" s="11"/>
      <c r="CX222" s="11"/>
      <c r="CY222" s="11"/>
      <c r="CZ222" s="11"/>
      <c r="DA222" s="10">
        <v>0.55200000000000005</v>
      </c>
      <c r="DB222" s="11"/>
      <c r="DC222" s="9">
        <v>6.01</v>
      </c>
      <c r="DD222" s="11"/>
      <c r="DE222" s="8">
        <v>10</v>
      </c>
      <c r="DF222" s="8">
        <v>22</v>
      </c>
      <c r="DG222" s="9">
        <v>3.55</v>
      </c>
      <c r="DH222" s="10">
        <v>0.23100000000000001</v>
      </c>
      <c r="DI222" s="3" t="s">
        <v>212</v>
      </c>
      <c r="DJ222" s="11"/>
      <c r="DK222" s="9">
        <v>-9.18</v>
      </c>
      <c r="DL222" s="9">
        <v>-9.1999999999999993</v>
      </c>
      <c r="DM222" s="14">
        <v>0</v>
      </c>
      <c r="DN222" s="11"/>
      <c r="DO222" s="9">
        <v>16.670000000000002</v>
      </c>
      <c r="DP222" s="4" t="s">
        <v>1372</v>
      </c>
      <c r="DQ222" s="11"/>
      <c r="DR222" s="3" t="s">
        <v>258</v>
      </c>
      <c r="DS222" s="11"/>
      <c r="DT222" s="9">
        <v>4.8</v>
      </c>
      <c r="DU222" s="9">
        <v>1.66</v>
      </c>
      <c r="DV222" s="9">
        <v>-3.26</v>
      </c>
      <c r="DW222" s="14">
        <v>0</v>
      </c>
      <c r="DX222" s="11"/>
      <c r="DY222" s="9">
        <v>6.7</v>
      </c>
      <c r="DZ222" s="9">
        <v>9.6</v>
      </c>
      <c r="EA222" s="10">
        <v>2E-3</v>
      </c>
      <c r="EB222" s="8">
        <v>25.4</v>
      </c>
      <c r="EC222" s="10">
        <v>8.8999999999999996E-2</v>
      </c>
      <c r="ED222" s="8">
        <v>87</v>
      </c>
      <c r="EE222" s="11"/>
      <c r="EF222" s="11"/>
      <c r="EG222" s="11"/>
      <c r="EH222" s="10">
        <v>0.77400000000000002</v>
      </c>
      <c r="EI222" s="8">
        <v>10</v>
      </c>
      <c r="EJ222" s="8">
        <v>12.1</v>
      </c>
      <c r="EK222" s="8">
        <v>14.4</v>
      </c>
      <c r="EL222" s="10">
        <v>3.4000000000000002E-2</v>
      </c>
      <c r="EM222" s="10">
        <v>0.42699999999999999</v>
      </c>
      <c r="EN222" s="11"/>
      <c r="EO222" s="10">
        <v>0.23100000000000001</v>
      </c>
      <c r="EP222" s="9">
        <v>3.45</v>
      </c>
      <c r="EQ222" s="9">
        <v>5</v>
      </c>
      <c r="ER222" s="11">
        <v>3</v>
      </c>
      <c r="ES222" s="11"/>
      <c r="ET222" s="12"/>
      <c r="EU222" s="8">
        <v>-48.6</v>
      </c>
      <c r="EV222" s="8">
        <v>-30.1</v>
      </c>
      <c r="EW222" s="8">
        <v>-41.7</v>
      </c>
      <c r="EX222" s="8">
        <v>-53.5</v>
      </c>
      <c r="EY222" s="8">
        <v>-22.6</v>
      </c>
      <c r="EZ222" s="8">
        <v>-21.2</v>
      </c>
      <c r="FA222" s="8">
        <v>-17.899999999999999</v>
      </c>
      <c r="FB222" s="8">
        <v>-16.100000000000001</v>
      </c>
      <c r="FC222" s="8">
        <v>-10.9</v>
      </c>
      <c r="FD222" s="9">
        <v>-4.0199999999999996</v>
      </c>
      <c r="FE222" s="8">
        <v>-48.3</v>
      </c>
      <c r="FF222" s="8">
        <v>-25.7</v>
      </c>
      <c r="FG222" s="8">
        <v>-35.700000000000003</v>
      </c>
      <c r="FH222" s="8">
        <v>-48.9</v>
      </c>
      <c r="FI222" s="8">
        <v>-21.9</v>
      </c>
      <c r="FJ222" s="8">
        <v>-20.399999999999999</v>
      </c>
      <c r="FK222" s="8">
        <v>-20.2</v>
      </c>
      <c r="FL222" s="8">
        <v>-17.7</v>
      </c>
      <c r="FM222" s="8">
        <v>-11</v>
      </c>
      <c r="FN222" s="9">
        <v>-4.03</v>
      </c>
      <c r="FO222" s="3"/>
      <c r="FP222" s="3"/>
      <c r="FQ222" s="11"/>
      <c r="FR222" s="12"/>
    </row>
    <row r="223" spans="1:174" x14ac:dyDescent="0.15">
      <c r="A223" s="4" t="s">
        <v>1373</v>
      </c>
      <c r="B223" s="4" t="s">
        <v>1374</v>
      </c>
      <c r="C223" s="3" t="s">
        <v>206</v>
      </c>
      <c r="D223" s="3" t="s">
        <v>207</v>
      </c>
      <c r="E223" s="3" t="s">
        <v>208</v>
      </c>
      <c r="F223" s="8">
        <v>84</v>
      </c>
      <c r="G223" s="9">
        <v>11.03</v>
      </c>
      <c r="H223" s="10">
        <v>5.2999999999999999E-2</v>
      </c>
      <c r="I223" s="10">
        <v>7.0000000000000001E-3</v>
      </c>
      <c r="J223" s="11"/>
      <c r="K223" s="10">
        <v>-0.99199999999999999</v>
      </c>
      <c r="L223" s="10">
        <v>-0.496</v>
      </c>
      <c r="M223" s="11"/>
      <c r="N223" s="8">
        <v>33.700000000000003</v>
      </c>
      <c r="O223" s="10">
        <v>0.125</v>
      </c>
      <c r="P223" s="11"/>
      <c r="Q223" s="11"/>
      <c r="R223" s="11"/>
      <c r="S223" s="10">
        <v>-0.54700000000000004</v>
      </c>
      <c r="T223" s="11"/>
      <c r="U223" s="11"/>
      <c r="V223" s="11"/>
      <c r="W223" s="11"/>
      <c r="X223" s="11"/>
      <c r="Y223" s="11"/>
      <c r="Z223" s="11"/>
      <c r="AA223" s="11"/>
      <c r="AB223" s="11"/>
      <c r="AC223" s="11"/>
      <c r="AD223" s="11"/>
      <c r="AE223" s="11"/>
      <c r="AF223" s="11"/>
      <c r="AG223" s="11"/>
      <c r="AH223" s="9">
        <v>6.66</v>
      </c>
      <c r="AI223" s="10">
        <v>0.78400000000000003</v>
      </c>
      <c r="AJ223" s="10">
        <v>0.105</v>
      </c>
      <c r="AK223" s="3" t="s">
        <v>209</v>
      </c>
      <c r="AL223" s="12" t="s">
        <v>1375</v>
      </c>
      <c r="AM223" s="3" t="s">
        <v>211</v>
      </c>
      <c r="AN223" s="13">
        <v>1999</v>
      </c>
      <c r="AO223" s="8">
        <v>61.7</v>
      </c>
      <c r="AP223" s="14">
        <v>0</v>
      </c>
      <c r="AQ223" s="8">
        <v>-17.600000000000001</v>
      </c>
      <c r="AR223" s="8">
        <v>-17.8</v>
      </c>
      <c r="AS223" s="8">
        <v>-16.899999999999999</v>
      </c>
      <c r="AT223" s="8">
        <v>32.4</v>
      </c>
      <c r="AU223" s="9">
        <v>1</v>
      </c>
      <c r="AV223" s="8">
        <v>35.1</v>
      </c>
      <c r="AW223" s="8">
        <v>10.1</v>
      </c>
      <c r="AX223" s="8">
        <v>21.9</v>
      </c>
      <c r="AY223" s="10">
        <v>6.5000000000000002E-2</v>
      </c>
      <c r="AZ223" s="11"/>
      <c r="BA223" s="9">
        <v>7.29</v>
      </c>
      <c r="BB223" s="11"/>
      <c r="BC223" s="8">
        <v>11.9</v>
      </c>
      <c r="BD223" s="8">
        <v>12.7</v>
      </c>
      <c r="BE223" s="8">
        <v>11.7</v>
      </c>
      <c r="BF223" s="8">
        <v>10.7</v>
      </c>
      <c r="BG223" s="9">
        <v>9.42</v>
      </c>
      <c r="BH223" s="9">
        <v>7.57</v>
      </c>
      <c r="BI223" s="10">
        <v>0.19500000000000001</v>
      </c>
      <c r="BJ223" s="8">
        <v>-17.8</v>
      </c>
      <c r="BK223" s="10">
        <v>-0.90400000000000003</v>
      </c>
      <c r="BL223" s="10">
        <v>0.01</v>
      </c>
      <c r="BM223" s="11"/>
      <c r="BN223" s="8">
        <v>-18.8</v>
      </c>
      <c r="BO223" s="9">
        <v>-1.94</v>
      </c>
      <c r="BP223" s="11"/>
      <c r="BQ223" s="10">
        <v>-0.61599999999999999</v>
      </c>
      <c r="BR223" s="10">
        <v>-0.61599999999999999</v>
      </c>
      <c r="BS223" s="10">
        <v>-0.42799999999999999</v>
      </c>
      <c r="BT223" s="10">
        <v>-0.61599999999999999</v>
      </c>
      <c r="BU223" s="10">
        <v>-0.61599999999999999</v>
      </c>
      <c r="BV223" s="11"/>
      <c r="BW223" s="11"/>
      <c r="BX223" s="10">
        <v>0.45800000000000002</v>
      </c>
      <c r="BY223" s="10">
        <v>0.19500000000000001</v>
      </c>
      <c r="BZ223" s="9">
        <v>2.16</v>
      </c>
      <c r="CA223" s="9">
        <v>1.1499999999999999</v>
      </c>
      <c r="CB223" s="11"/>
      <c r="CC223" s="10">
        <v>0.72399999999999998</v>
      </c>
      <c r="CD223" s="11"/>
      <c r="CE223" s="11"/>
      <c r="CF223" s="9">
        <v>9.84</v>
      </c>
      <c r="CG223" s="11"/>
      <c r="CH223" s="11"/>
      <c r="CI223" s="11"/>
      <c r="CJ223" s="11"/>
      <c r="CK223" s="11"/>
      <c r="CL223" s="11"/>
      <c r="CM223" s="10">
        <v>7.1999999999999995E-2</v>
      </c>
      <c r="CN223" s="10">
        <v>0.14499999999999999</v>
      </c>
      <c r="CO223" s="10">
        <v>0.17699999999999999</v>
      </c>
      <c r="CP223" s="10">
        <v>0.23300000000000001</v>
      </c>
      <c r="CQ223" s="9">
        <v>-1.22</v>
      </c>
      <c r="CR223" s="11"/>
      <c r="CS223" s="11"/>
      <c r="CT223" s="11"/>
      <c r="CU223" s="8">
        <v>14.9</v>
      </c>
      <c r="CV223" s="11"/>
      <c r="CW223" s="9">
        <v>9.83</v>
      </c>
      <c r="CX223" s="11"/>
      <c r="CY223" s="11"/>
      <c r="CZ223" s="11"/>
      <c r="DA223" s="10">
        <v>-0.46200000000000002</v>
      </c>
      <c r="DB223" s="11"/>
      <c r="DC223" s="9">
        <v>1.39</v>
      </c>
      <c r="DD223" s="8">
        <v>13.6</v>
      </c>
      <c r="DE223" s="8">
        <v>25</v>
      </c>
      <c r="DF223" s="8">
        <v>21.9</v>
      </c>
      <c r="DG223" s="9">
        <v>2.4900000000000002</v>
      </c>
      <c r="DH223" s="10">
        <v>0.222</v>
      </c>
      <c r="DI223" s="3" t="s">
        <v>212</v>
      </c>
      <c r="DJ223" s="11"/>
      <c r="DK223" s="8">
        <v>-17.600000000000001</v>
      </c>
      <c r="DL223" s="8">
        <v>-16.899999999999999</v>
      </c>
      <c r="DM223" s="14">
        <v>0</v>
      </c>
      <c r="DN223" s="8">
        <v>-19.600000000000001</v>
      </c>
      <c r="DO223" s="9">
        <v>6.67</v>
      </c>
      <c r="DP223" s="4" t="s">
        <v>1376</v>
      </c>
      <c r="DQ223" s="11"/>
      <c r="DR223" s="3" t="s">
        <v>336</v>
      </c>
      <c r="DS223" s="11"/>
      <c r="DT223" s="9">
        <v>3.53</v>
      </c>
      <c r="DU223" s="9">
        <v>1.58</v>
      </c>
      <c r="DV223" s="11"/>
      <c r="DW223" s="14">
        <v>0</v>
      </c>
      <c r="DX223" s="11"/>
      <c r="DY223" s="8">
        <v>23.6</v>
      </c>
      <c r="DZ223" s="11"/>
      <c r="EA223" s="11"/>
      <c r="EB223" s="8">
        <v>23.5</v>
      </c>
      <c r="EC223" s="10">
        <v>0.22</v>
      </c>
      <c r="ED223" s="8">
        <v>65.7</v>
      </c>
      <c r="EE223" s="11"/>
      <c r="EF223" s="11"/>
      <c r="EG223" s="8">
        <v>98.8</v>
      </c>
      <c r="EH223" s="10">
        <v>0.80800000000000005</v>
      </c>
      <c r="EI223" s="8">
        <v>25</v>
      </c>
      <c r="EJ223" s="8">
        <v>33.6</v>
      </c>
      <c r="EK223" s="8">
        <v>26.3</v>
      </c>
      <c r="EL223" s="9">
        <v>1.19</v>
      </c>
      <c r="EM223" s="9">
        <v>1.63</v>
      </c>
      <c r="EN223" s="10">
        <v>0.54300000000000004</v>
      </c>
      <c r="EO223" s="10">
        <v>0.222</v>
      </c>
      <c r="EP223" s="9">
        <v>3.01</v>
      </c>
      <c r="EQ223" s="9">
        <v>3.02</v>
      </c>
      <c r="ER223" s="11">
        <v>1</v>
      </c>
      <c r="ES223" s="11"/>
      <c r="ET223" s="12"/>
      <c r="EU223" s="11"/>
      <c r="EV223" s="11"/>
      <c r="EW223" s="11"/>
      <c r="EX223" s="11"/>
      <c r="EY223" s="11"/>
      <c r="EZ223" s="11"/>
      <c r="FA223" s="8">
        <v>-11.1</v>
      </c>
      <c r="FB223" s="8">
        <v>-14.6</v>
      </c>
      <c r="FC223" s="9">
        <v>-7.84</v>
      </c>
      <c r="FD223" s="8">
        <v>-14.5</v>
      </c>
      <c r="FE223" s="11"/>
      <c r="FF223" s="11"/>
      <c r="FG223" s="11"/>
      <c r="FH223" s="11"/>
      <c r="FI223" s="11"/>
      <c r="FJ223" s="11"/>
      <c r="FK223" s="8">
        <v>-10.8</v>
      </c>
      <c r="FL223" s="8">
        <v>-14.2</v>
      </c>
      <c r="FM223" s="8">
        <v>-10.9</v>
      </c>
      <c r="FN223" s="8">
        <v>-20.8</v>
      </c>
      <c r="FO223" s="3"/>
      <c r="FP223" s="3"/>
      <c r="FQ223" s="11"/>
      <c r="FR223" s="12"/>
    </row>
    <row r="224" spans="1:174" x14ac:dyDescent="0.15">
      <c r="A224" s="4" t="s">
        <v>1377</v>
      </c>
      <c r="B224" s="4" t="s">
        <v>1378</v>
      </c>
      <c r="C224" s="3" t="s">
        <v>206</v>
      </c>
      <c r="D224" s="3" t="s">
        <v>207</v>
      </c>
      <c r="E224" s="3" t="s">
        <v>208</v>
      </c>
      <c r="F224" s="8">
        <v>83.5</v>
      </c>
      <c r="G224" s="9">
        <v>3.22</v>
      </c>
      <c r="H224" s="10">
        <v>5.0000000000000001E-3</v>
      </c>
      <c r="I224" s="10">
        <v>3.0000000000000001E-3</v>
      </c>
      <c r="J224" s="10">
        <v>1.2E-2</v>
      </c>
      <c r="K224" s="10">
        <v>-0.69299999999999995</v>
      </c>
      <c r="L224" s="10">
        <v>-0.443</v>
      </c>
      <c r="M224" s="10">
        <v>0.54300000000000004</v>
      </c>
      <c r="N224" s="8">
        <v>18.399999999999999</v>
      </c>
      <c r="O224" s="10">
        <v>0.28399999999999997</v>
      </c>
      <c r="P224" s="11"/>
      <c r="Q224" s="11"/>
      <c r="R224" s="11"/>
      <c r="S224" s="10">
        <v>-0.52</v>
      </c>
      <c r="T224" s="11"/>
      <c r="U224" s="11"/>
      <c r="V224" s="11"/>
      <c r="W224" s="11"/>
      <c r="X224" s="11"/>
      <c r="Y224" s="11"/>
      <c r="Z224" s="11"/>
      <c r="AA224" s="11"/>
      <c r="AB224" s="11"/>
      <c r="AC224" s="11"/>
      <c r="AD224" s="11"/>
      <c r="AE224" s="11"/>
      <c r="AF224" s="11"/>
      <c r="AG224" s="11"/>
      <c r="AH224" s="9">
        <v>11.21</v>
      </c>
      <c r="AI224" s="9">
        <v>1.63</v>
      </c>
      <c r="AJ224" s="10">
        <v>1.4E-2</v>
      </c>
      <c r="AK224" s="3" t="s">
        <v>209</v>
      </c>
      <c r="AL224" s="12" t="s">
        <v>1379</v>
      </c>
      <c r="AM224" s="3" t="s">
        <v>211</v>
      </c>
      <c r="AN224" s="13">
        <v>2000</v>
      </c>
      <c r="AO224" s="8">
        <v>75</v>
      </c>
      <c r="AP224" s="11"/>
      <c r="AQ224" s="9">
        <v>-7.31</v>
      </c>
      <c r="AR224" s="9">
        <v>-7.42</v>
      </c>
      <c r="AS224" s="9">
        <v>-9.25</v>
      </c>
      <c r="AT224" s="9">
        <v>4.25</v>
      </c>
      <c r="AU224" s="10">
        <v>0.313</v>
      </c>
      <c r="AV224" s="9">
        <v>9.91</v>
      </c>
      <c r="AW224" s="14">
        <v>0</v>
      </c>
      <c r="AX224" s="9">
        <v>6.68</v>
      </c>
      <c r="AY224" s="11"/>
      <c r="AZ224" s="11"/>
      <c r="BA224" s="9">
        <v>2.65</v>
      </c>
      <c r="BB224" s="11"/>
      <c r="BC224" s="9">
        <v>4.7699999999999996</v>
      </c>
      <c r="BD224" s="9">
        <v>5.09</v>
      </c>
      <c r="BE224" s="9">
        <v>4.32</v>
      </c>
      <c r="BF224" s="9">
        <v>4.1900000000000004</v>
      </c>
      <c r="BG224" s="9">
        <v>4.03</v>
      </c>
      <c r="BH224" s="9">
        <v>3.27</v>
      </c>
      <c r="BI224" s="11"/>
      <c r="BJ224" s="9">
        <v>-7.42</v>
      </c>
      <c r="BK224" s="11"/>
      <c r="BL224" s="11"/>
      <c r="BM224" s="11"/>
      <c r="BN224" s="9">
        <v>-9.25</v>
      </c>
      <c r="BO224" s="11"/>
      <c r="BP224" s="11"/>
      <c r="BQ224" s="10">
        <v>-0.68</v>
      </c>
      <c r="BR224" s="10">
        <v>-0.68</v>
      </c>
      <c r="BS224" s="10">
        <v>-0.42499999999999999</v>
      </c>
      <c r="BT224" s="10">
        <v>-0.68</v>
      </c>
      <c r="BU224" s="10">
        <v>-0.68</v>
      </c>
      <c r="BV224" s="11"/>
      <c r="BW224" s="9">
        <v>1.01</v>
      </c>
      <c r="BX224" s="11"/>
      <c r="BY224" s="11"/>
      <c r="BZ224" s="11"/>
      <c r="CA224" s="11"/>
      <c r="CB224" s="11"/>
      <c r="CC224" s="9">
        <v>1.77</v>
      </c>
      <c r="CD224" s="11"/>
      <c r="CE224" s="11"/>
      <c r="CF224" s="11"/>
      <c r="CG224" s="11"/>
      <c r="CH224" s="11"/>
      <c r="CI224" s="11"/>
      <c r="CJ224" s="11"/>
      <c r="CK224" s="11"/>
      <c r="CL224" s="11"/>
      <c r="CM224" s="11"/>
      <c r="CN224" s="11"/>
      <c r="CO224" s="11"/>
      <c r="CP224" s="11"/>
      <c r="CQ224" s="9">
        <v>-1.69</v>
      </c>
      <c r="CR224" s="11"/>
      <c r="CS224" s="11"/>
      <c r="CT224" s="11"/>
      <c r="CU224" s="11"/>
      <c r="CV224" s="11"/>
      <c r="CW224" s="11"/>
      <c r="CX224" s="11"/>
      <c r="CY224" s="11"/>
      <c r="CZ224" s="11"/>
      <c r="DA224" s="11"/>
      <c r="DB224" s="11"/>
      <c r="DC224" s="11"/>
      <c r="DD224" s="11"/>
      <c r="DE224" s="11"/>
      <c r="DF224" s="9">
        <v>6.68</v>
      </c>
      <c r="DG224" s="9">
        <v>4.54</v>
      </c>
      <c r="DH224" s="11"/>
      <c r="DI224" s="3" t="s">
        <v>212</v>
      </c>
      <c r="DJ224" s="11"/>
      <c r="DK224" s="9">
        <v>-7.31</v>
      </c>
      <c r="DL224" s="9">
        <v>-9.25</v>
      </c>
      <c r="DM224" s="14">
        <v>0</v>
      </c>
      <c r="DN224" s="11"/>
      <c r="DO224" s="9">
        <v>7.69</v>
      </c>
      <c r="DP224" s="4" t="s">
        <v>1380</v>
      </c>
      <c r="DQ224" s="11"/>
      <c r="DR224" s="3" t="s">
        <v>643</v>
      </c>
      <c r="DS224" s="11"/>
      <c r="DT224" s="9">
        <v>8.4700000000000006</v>
      </c>
      <c r="DU224" s="9">
        <v>2.81</v>
      </c>
      <c r="DV224" s="11"/>
      <c r="DW224" s="14">
        <v>0</v>
      </c>
      <c r="DX224" s="11"/>
      <c r="DY224" s="9">
        <v>3.5</v>
      </c>
      <c r="DZ224" s="11"/>
      <c r="EA224" s="11"/>
      <c r="EB224" s="9">
        <v>2.74</v>
      </c>
      <c r="EC224" s="9">
        <v>2.06</v>
      </c>
      <c r="ED224" s="8">
        <v>79.2</v>
      </c>
      <c r="EE224" s="11"/>
      <c r="EF224" s="11"/>
      <c r="EG224" s="11"/>
      <c r="EH224" s="10">
        <v>0.33700000000000002</v>
      </c>
      <c r="EI224" s="11"/>
      <c r="EJ224" s="9">
        <v>9.58</v>
      </c>
      <c r="EK224" s="9">
        <v>4.45</v>
      </c>
      <c r="EL224" s="10">
        <v>0.22800000000000001</v>
      </c>
      <c r="EM224" s="10">
        <v>0.877</v>
      </c>
      <c r="EN224" s="10">
        <v>0.22700000000000001</v>
      </c>
      <c r="EO224" s="11"/>
      <c r="EP224" s="11"/>
      <c r="EQ224" s="11"/>
      <c r="ER224" s="11">
        <v>1</v>
      </c>
      <c r="ES224" s="11"/>
      <c r="ET224" s="12"/>
      <c r="EU224" s="8">
        <v>-18.2</v>
      </c>
      <c r="EV224" s="9">
        <v>-3.32</v>
      </c>
      <c r="EW224" s="9">
        <v>-3.51</v>
      </c>
      <c r="EX224" s="9">
        <v>-4.92</v>
      </c>
      <c r="EY224" s="9">
        <v>-3.27</v>
      </c>
      <c r="EZ224" s="9">
        <v>-1.75</v>
      </c>
      <c r="FA224" s="9">
        <v>-2.59</v>
      </c>
      <c r="FB224" s="9">
        <v>-3.76</v>
      </c>
      <c r="FC224" s="9">
        <v>-3.52</v>
      </c>
      <c r="FD224" s="9">
        <v>-5.0199999999999996</v>
      </c>
      <c r="FE224" s="8">
        <v>-18.2</v>
      </c>
      <c r="FF224" s="9">
        <v>-3.36</v>
      </c>
      <c r="FG224" s="9">
        <v>-4.54</v>
      </c>
      <c r="FH224" s="9">
        <v>-6.24</v>
      </c>
      <c r="FI224" s="9">
        <v>-3.47</v>
      </c>
      <c r="FJ224" s="9">
        <v>-1.78</v>
      </c>
      <c r="FK224" s="9">
        <v>-2.42</v>
      </c>
      <c r="FL224" s="9">
        <v>-3.92</v>
      </c>
      <c r="FM224" s="9">
        <v>-3.43</v>
      </c>
      <c r="FN224" s="9">
        <v>-4.9000000000000004</v>
      </c>
      <c r="FO224" s="3"/>
      <c r="FP224" s="3"/>
      <c r="FQ224" s="11"/>
      <c r="FR224" s="12"/>
    </row>
    <row r="225" spans="1:174" x14ac:dyDescent="0.15">
      <c r="A225" s="4" t="s">
        <v>1381</v>
      </c>
      <c r="B225" s="4" t="s">
        <v>1382</v>
      </c>
      <c r="C225" s="3" t="s">
        <v>206</v>
      </c>
      <c r="D225" s="3" t="s">
        <v>207</v>
      </c>
      <c r="E225" s="3" t="s">
        <v>208</v>
      </c>
      <c r="F225" s="8">
        <v>83.4</v>
      </c>
      <c r="G225" s="9">
        <v>30.85</v>
      </c>
      <c r="H225" s="10">
        <v>1.4E-2</v>
      </c>
      <c r="I225" s="10">
        <v>7.4999999999999997E-2</v>
      </c>
      <c r="J225" s="10">
        <v>8.6999999999999994E-2</v>
      </c>
      <c r="K225" s="10">
        <v>0.34899999999999998</v>
      </c>
      <c r="L225" s="9">
        <v>1.58</v>
      </c>
      <c r="M225" s="9">
        <v>1.39</v>
      </c>
      <c r="N225" s="8">
        <v>90.4</v>
      </c>
      <c r="O225" s="10">
        <v>0.63200000000000001</v>
      </c>
      <c r="P225" s="11"/>
      <c r="Q225" s="11"/>
      <c r="R225" s="11"/>
      <c r="S225" s="10">
        <v>-0.219</v>
      </c>
      <c r="T225" s="11"/>
      <c r="U225" s="11"/>
      <c r="V225" s="11"/>
      <c r="W225" s="10">
        <v>0.45300000000000001</v>
      </c>
      <c r="X225" s="11"/>
      <c r="Y225" s="11"/>
      <c r="Z225" s="11"/>
      <c r="AA225" s="9">
        <v>3.71</v>
      </c>
      <c r="AB225" s="11"/>
      <c r="AC225" s="11"/>
      <c r="AD225" s="11"/>
      <c r="AE225" s="8">
        <v>-20.3</v>
      </c>
      <c r="AF225" s="11"/>
      <c r="AG225" s="11"/>
      <c r="AH225" s="11"/>
      <c r="AI225" s="9">
        <v>10.75</v>
      </c>
      <c r="AJ225" s="10">
        <v>0.57699999999999996</v>
      </c>
      <c r="AK225" s="3" t="s">
        <v>209</v>
      </c>
      <c r="AL225" s="12" t="s">
        <v>1383</v>
      </c>
      <c r="AM225" s="3" t="s">
        <v>211</v>
      </c>
      <c r="AN225" s="13">
        <v>1987</v>
      </c>
      <c r="AO225" s="8">
        <v>39.4</v>
      </c>
      <c r="AP225" s="8">
        <v>15.2</v>
      </c>
      <c r="AQ225" s="8">
        <v>-14.6</v>
      </c>
      <c r="AR225" s="8">
        <v>-16.3</v>
      </c>
      <c r="AS225" s="8">
        <v>-16.5</v>
      </c>
      <c r="AT225" s="8">
        <v>20.5</v>
      </c>
      <c r="AU225" s="9">
        <v>2.64</v>
      </c>
      <c r="AV225" s="8">
        <v>58</v>
      </c>
      <c r="AW225" s="14">
        <v>0</v>
      </c>
      <c r="AX225" s="8">
        <v>51.9</v>
      </c>
      <c r="AY225" s="10">
        <v>8.5000000000000006E-2</v>
      </c>
      <c r="AZ225" s="11"/>
      <c r="BA225" s="9">
        <v>9.5500000000000007</v>
      </c>
      <c r="BB225" s="11"/>
      <c r="BC225" s="8">
        <v>11.5</v>
      </c>
      <c r="BD225" s="8">
        <v>10.199999999999999</v>
      </c>
      <c r="BE225" s="8">
        <v>11.5</v>
      </c>
      <c r="BF225" s="8">
        <v>13.1</v>
      </c>
      <c r="BG225" s="8">
        <v>14.6</v>
      </c>
      <c r="BH225" s="8">
        <v>15.5</v>
      </c>
      <c r="BI225" s="11"/>
      <c r="BJ225" s="8">
        <v>-16.3</v>
      </c>
      <c r="BK225" s="11"/>
      <c r="BL225" s="10">
        <v>0.13400000000000001</v>
      </c>
      <c r="BM225" s="11"/>
      <c r="BN225" s="8">
        <v>-16.5</v>
      </c>
      <c r="BO225" s="11"/>
      <c r="BP225" s="11"/>
      <c r="BQ225" s="10">
        <v>-0.186</v>
      </c>
      <c r="BR225" s="10">
        <v>-0.186</v>
      </c>
      <c r="BS225" s="10">
        <v>-0.114</v>
      </c>
      <c r="BT225" s="10">
        <v>-0.186</v>
      </c>
      <c r="BU225" s="10">
        <v>-0.186</v>
      </c>
      <c r="BV225" s="11"/>
      <c r="BW225" s="9">
        <v>4.18</v>
      </c>
      <c r="BX225" s="11"/>
      <c r="BY225" s="9">
        <v>3.18</v>
      </c>
      <c r="BZ225" s="8">
        <v>25.6</v>
      </c>
      <c r="CA225" s="8">
        <v>22.9</v>
      </c>
      <c r="CB225" s="11"/>
      <c r="CC225" s="10">
        <v>0.22700000000000001</v>
      </c>
      <c r="CD225" s="11"/>
      <c r="CE225" s="10">
        <v>0.432</v>
      </c>
      <c r="CF225" s="11"/>
      <c r="CG225" s="11"/>
      <c r="CH225" s="11"/>
      <c r="CI225" s="11"/>
      <c r="CJ225" s="8">
        <v>97.2</v>
      </c>
      <c r="CK225" s="11"/>
      <c r="CL225" s="11"/>
      <c r="CM225" s="11"/>
      <c r="CN225" s="9">
        <v>3.03</v>
      </c>
      <c r="CO225" s="9">
        <v>3.03</v>
      </c>
      <c r="CP225" s="9">
        <v>3.56</v>
      </c>
      <c r="CQ225" s="9">
        <v>-1.9</v>
      </c>
      <c r="CR225" s="11"/>
      <c r="CS225" s="11"/>
      <c r="CT225" s="11"/>
      <c r="CU225" s="9">
        <v>3.93</v>
      </c>
      <c r="CV225" s="11"/>
      <c r="CW225" s="11"/>
      <c r="CX225" s="8">
        <v>-12.4</v>
      </c>
      <c r="CY225" s="11"/>
      <c r="CZ225" s="11"/>
      <c r="DA225" s="9">
        <v>1.64</v>
      </c>
      <c r="DB225" s="11"/>
      <c r="DC225" s="10">
        <v>0.41199999999999998</v>
      </c>
      <c r="DD225" s="11"/>
      <c r="DE225" s="8">
        <v>68</v>
      </c>
      <c r="DF225" s="8">
        <v>51.9</v>
      </c>
      <c r="DG225" s="10">
        <v>0.92300000000000004</v>
      </c>
      <c r="DH225" s="9">
        <v>2.8</v>
      </c>
      <c r="DI225" s="3" t="s">
        <v>212</v>
      </c>
      <c r="DJ225" s="8">
        <v>15.2</v>
      </c>
      <c r="DK225" s="8">
        <v>-14.6</v>
      </c>
      <c r="DL225" s="8">
        <v>-16.5</v>
      </c>
      <c r="DM225" s="8">
        <v>10</v>
      </c>
      <c r="DN225" s="11"/>
      <c r="DO225" s="9">
        <v>14.29</v>
      </c>
      <c r="DP225" s="4" t="s">
        <v>1384</v>
      </c>
      <c r="DQ225" s="8">
        <v>37.5</v>
      </c>
      <c r="DR225" s="3" t="s">
        <v>245</v>
      </c>
      <c r="DS225" s="11"/>
      <c r="DT225" s="9">
        <v>1.39</v>
      </c>
      <c r="DU225" s="10">
        <v>0.85199999999999998</v>
      </c>
      <c r="DV225" s="9">
        <v>-6.72</v>
      </c>
      <c r="DW225" s="14">
        <v>0</v>
      </c>
      <c r="DX225" s="11"/>
      <c r="DY225" s="8">
        <v>38.799999999999997</v>
      </c>
      <c r="DZ225" s="11"/>
      <c r="EA225" s="11"/>
      <c r="EB225" s="8">
        <v>61.4</v>
      </c>
      <c r="EC225" s="10">
        <v>0.432</v>
      </c>
      <c r="ED225" s="8">
        <v>82.4</v>
      </c>
      <c r="EE225" s="11"/>
      <c r="EF225" s="11"/>
      <c r="EG225" s="11"/>
      <c r="EH225" s="8">
        <v>13</v>
      </c>
      <c r="EI225" s="8">
        <v>68</v>
      </c>
      <c r="EJ225" s="8">
        <v>51.3</v>
      </c>
      <c r="EK225" s="8">
        <v>58.1</v>
      </c>
      <c r="EL225" s="10">
        <v>0.39500000000000002</v>
      </c>
      <c r="EM225" s="9">
        <v>2.74</v>
      </c>
      <c r="EN225" s="10">
        <v>0.51900000000000002</v>
      </c>
      <c r="EO225" s="9">
        <v>2.8</v>
      </c>
      <c r="EP225" s="9">
        <v>8.59</v>
      </c>
      <c r="EQ225" s="9">
        <v>2.66</v>
      </c>
      <c r="ER225" s="11">
        <v>3</v>
      </c>
      <c r="ES225" s="8">
        <v>15.2</v>
      </c>
      <c r="ET225" s="12" t="s">
        <v>1385</v>
      </c>
      <c r="EU225" s="8">
        <v>-24.6</v>
      </c>
      <c r="EV225" s="8">
        <v>-25.7</v>
      </c>
      <c r="EW225" s="8">
        <v>-26.2</v>
      </c>
      <c r="EX225" s="8">
        <v>-40.200000000000003</v>
      </c>
      <c r="EY225" s="8">
        <v>-36.299999999999997</v>
      </c>
      <c r="EZ225" s="8">
        <v>-28.6</v>
      </c>
      <c r="FA225" s="8">
        <v>-31.1</v>
      </c>
      <c r="FB225" s="9">
        <v>-7.75</v>
      </c>
      <c r="FC225" s="8">
        <v>-23.4</v>
      </c>
      <c r="FD225" s="8">
        <v>-28.3</v>
      </c>
      <c r="FE225" s="8">
        <v>-23.7</v>
      </c>
      <c r="FF225" s="8">
        <v>-24.4</v>
      </c>
      <c r="FG225" s="8">
        <v>-23.1</v>
      </c>
      <c r="FH225" s="8">
        <v>-35.9</v>
      </c>
      <c r="FI225" s="8">
        <v>-36.9</v>
      </c>
      <c r="FJ225" s="8">
        <v>-28.6</v>
      </c>
      <c r="FK225" s="8">
        <v>-30.4</v>
      </c>
      <c r="FL225" s="9">
        <v>-7.28</v>
      </c>
      <c r="FM225" s="8">
        <v>-22.9</v>
      </c>
      <c r="FN225" s="8">
        <v>-31.2</v>
      </c>
      <c r="FO225" s="3"/>
      <c r="FP225" s="3"/>
      <c r="FQ225" s="8">
        <v>15.2</v>
      </c>
      <c r="FR225" s="12" t="s">
        <v>1386</v>
      </c>
    </row>
    <row r="226" spans="1:174" x14ac:dyDescent="0.15">
      <c r="A226" s="4" t="s">
        <v>1387</v>
      </c>
      <c r="B226" s="4" t="s">
        <v>1388</v>
      </c>
      <c r="C226" s="3" t="s">
        <v>206</v>
      </c>
      <c r="D226" s="3" t="s">
        <v>207</v>
      </c>
      <c r="E226" s="3" t="s">
        <v>208</v>
      </c>
      <c r="F226" s="8">
        <v>83.4</v>
      </c>
      <c r="G226" s="9">
        <v>10.92</v>
      </c>
      <c r="H226" s="10">
        <v>4.2999999999999997E-2</v>
      </c>
      <c r="I226" s="10">
        <v>2.8000000000000001E-2</v>
      </c>
      <c r="J226" s="10">
        <v>4.0000000000000001E-3</v>
      </c>
      <c r="K226" s="9">
        <v>1.43</v>
      </c>
      <c r="L226" s="9">
        <v>1.91</v>
      </c>
      <c r="M226" s="10">
        <v>0.498</v>
      </c>
      <c r="N226" s="8">
        <v>277.89999999999998</v>
      </c>
      <c r="O226" s="10">
        <v>0.22900000000000001</v>
      </c>
      <c r="P226" s="11"/>
      <c r="Q226" s="11"/>
      <c r="R226" s="11"/>
      <c r="S226" s="10">
        <v>-1.4999999999999999E-2</v>
      </c>
      <c r="T226" s="11"/>
      <c r="U226" s="11"/>
      <c r="V226" s="11"/>
      <c r="W226" s="8">
        <v>-27.8</v>
      </c>
      <c r="X226" s="11"/>
      <c r="Y226" s="11"/>
      <c r="Z226" s="11"/>
      <c r="AA226" s="8">
        <v>-51.6</v>
      </c>
      <c r="AB226" s="11"/>
      <c r="AC226" s="11"/>
      <c r="AD226" s="11"/>
      <c r="AE226" s="11"/>
      <c r="AF226" s="11"/>
      <c r="AG226" s="11"/>
      <c r="AH226" s="9">
        <v>13.65</v>
      </c>
      <c r="AI226" s="9">
        <v>10.039999999999999</v>
      </c>
      <c r="AJ226" s="10">
        <v>2.3E-2</v>
      </c>
      <c r="AK226" s="3" t="s">
        <v>209</v>
      </c>
      <c r="AL226" s="12" t="s">
        <v>1389</v>
      </c>
      <c r="AM226" s="3" t="s">
        <v>211</v>
      </c>
      <c r="AN226" s="13">
        <v>1989</v>
      </c>
      <c r="AO226" s="8">
        <v>81.3</v>
      </c>
      <c r="AP226" s="10">
        <v>0.30199999999999999</v>
      </c>
      <c r="AQ226" s="8">
        <v>-15.3</v>
      </c>
      <c r="AR226" s="8">
        <v>-15.4</v>
      </c>
      <c r="AS226" s="8">
        <v>23.4</v>
      </c>
      <c r="AT226" s="9">
        <v>9.7899999999999991</v>
      </c>
      <c r="AU226" s="9">
        <v>1.18</v>
      </c>
      <c r="AV226" s="8">
        <v>28.4</v>
      </c>
      <c r="AW226" s="14">
        <v>0</v>
      </c>
      <c r="AX226" s="8">
        <v>19</v>
      </c>
      <c r="AY226" s="9">
        <v>1.0900000000000001</v>
      </c>
      <c r="AZ226" s="11"/>
      <c r="BA226" s="9">
        <v>6.89</v>
      </c>
      <c r="BB226" s="11"/>
      <c r="BC226" s="9">
        <v>5.81</v>
      </c>
      <c r="BD226" s="9">
        <v>5.1100000000000003</v>
      </c>
      <c r="BE226" s="9">
        <v>6.96</v>
      </c>
      <c r="BF226" s="9">
        <v>6.5</v>
      </c>
      <c r="BG226" s="9">
        <v>6.86</v>
      </c>
      <c r="BH226" s="9">
        <v>1.48</v>
      </c>
      <c r="BI226" s="11"/>
      <c r="BJ226" s="8">
        <v>-15.4</v>
      </c>
      <c r="BK226" s="11"/>
      <c r="BL226" s="10">
        <v>2.4E-2</v>
      </c>
      <c r="BM226" s="11"/>
      <c r="BN226" s="8">
        <v>23.4</v>
      </c>
      <c r="BO226" s="11"/>
      <c r="BP226" s="11"/>
      <c r="BQ226" s="10">
        <v>0.13400000000000001</v>
      </c>
      <c r="BR226" s="10">
        <v>0.13400000000000001</v>
      </c>
      <c r="BS226" s="10">
        <v>7.8E-2</v>
      </c>
      <c r="BT226" s="10">
        <v>8.3000000000000004E-2</v>
      </c>
      <c r="BU226" s="10">
        <v>8.3000000000000004E-2</v>
      </c>
      <c r="BV226" s="11"/>
      <c r="BW226" s="10">
        <v>2.7E-2</v>
      </c>
      <c r="BX226" s="11"/>
      <c r="BY226" s="11"/>
      <c r="BZ226" s="9">
        <v>1.73</v>
      </c>
      <c r="CA226" s="10">
        <v>0.55900000000000005</v>
      </c>
      <c r="CB226" s="9">
        <v>4.33</v>
      </c>
      <c r="CC226" s="9">
        <v>1.84</v>
      </c>
      <c r="CD226" s="11"/>
      <c r="CE226" s="11"/>
      <c r="CF226" s="11"/>
      <c r="CG226" s="11"/>
      <c r="CH226" s="9">
        <v>7.72</v>
      </c>
      <c r="CI226" s="11"/>
      <c r="CJ226" s="8">
        <v>-13.7</v>
      </c>
      <c r="CK226" s="11"/>
      <c r="CL226" s="11"/>
      <c r="CM226" s="11"/>
      <c r="CN226" s="11"/>
      <c r="CO226" s="11"/>
      <c r="CP226" s="11"/>
      <c r="CQ226" s="9">
        <v>-1.1599999999999999</v>
      </c>
      <c r="CR226" s="11"/>
      <c r="CS226" s="11"/>
      <c r="CT226" s="11"/>
      <c r="CU226" s="8">
        <v>16.899999999999999</v>
      </c>
      <c r="CV226" s="10">
        <v>2.5999999999999999E-2</v>
      </c>
      <c r="CW226" s="14">
        <v>0</v>
      </c>
      <c r="CX226" s="11"/>
      <c r="CY226" s="11"/>
      <c r="CZ226" s="11"/>
      <c r="DA226" s="10">
        <v>0.35599999999999998</v>
      </c>
      <c r="DB226" s="11"/>
      <c r="DC226" s="10">
        <v>0.121</v>
      </c>
      <c r="DD226" s="11"/>
      <c r="DE226" s="11"/>
      <c r="DF226" s="8">
        <v>11.3</v>
      </c>
      <c r="DG226" s="10">
        <v>0.3</v>
      </c>
      <c r="DH226" s="11"/>
      <c r="DI226" s="3" t="s">
        <v>212</v>
      </c>
      <c r="DJ226" s="10">
        <v>0.32500000000000001</v>
      </c>
      <c r="DK226" s="8">
        <v>-12.3</v>
      </c>
      <c r="DL226" s="8">
        <v>-57.6</v>
      </c>
      <c r="DM226" s="9">
        <v>1.2</v>
      </c>
      <c r="DN226" s="11"/>
      <c r="DO226" s="9">
        <v>33.33</v>
      </c>
      <c r="DP226" s="4" t="s">
        <v>1390</v>
      </c>
      <c r="DQ226" s="8">
        <v>118.4</v>
      </c>
      <c r="DR226" s="3" t="s">
        <v>343</v>
      </c>
      <c r="DS226" s="11"/>
      <c r="DT226" s="10">
        <v>0.58799999999999997</v>
      </c>
      <c r="DU226" s="10">
        <v>7.0000000000000007E-2</v>
      </c>
      <c r="DV226" s="9">
        <v>-8.51</v>
      </c>
      <c r="DW226" s="14">
        <v>0</v>
      </c>
      <c r="DX226" s="11"/>
      <c r="DY226" s="9">
        <v>4.8600000000000003</v>
      </c>
      <c r="DZ226" s="9">
        <v>4.33</v>
      </c>
      <c r="EA226" s="8">
        <v>36</v>
      </c>
      <c r="EB226" s="8">
        <v>-29.6</v>
      </c>
      <c r="EC226" s="9">
        <v>2.4300000000000002</v>
      </c>
      <c r="ED226" s="8">
        <v>64.099999999999994</v>
      </c>
      <c r="EE226" s="11"/>
      <c r="EF226" s="11"/>
      <c r="EG226" s="11"/>
      <c r="EH226" s="11"/>
      <c r="EI226" s="8">
        <v>11</v>
      </c>
      <c r="EJ226" s="8">
        <v>10.1</v>
      </c>
      <c r="EK226" s="9">
        <v>5.31</v>
      </c>
      <c r="EL226" s="9">
        <v>1.48</v>
      </c>
      <c r="EM226" s="11"/>
      <c r="EN226" s="11"/>
      <c r="EO226" s="10">
        <v>0.214</v>
      </c>
      <c r="EP226" s="8">
        <v>25.7</v>
      </c>
      <c r="EQ226" s="10">
        <v>0.19</v>
      </c>
      <c r="ER226" s="11">
        <v>3</v>
      </c>
      <c r="ES226" s="11"/>
      <c r="ET226" s="12"/>
      <c r="EU226" s="8">
        <v>-14.3</v>
      </c>
      <c r="EV226" s="8">
        <v>-17.600000000000001</v>
      </c>
      <c r="EW226" s="8">
        <v>-11</v>
      </c>
      <c r="EX226" s="8">
        <v>-14.4</v>
      </c>
      <c r="EY226" s="8">
        <v>-12.3</v>
      </c>
      <c r="EZ226" s="9">
        <v>1.69</v>
      </c>
      <c r="FA226" s="11"/>
      <c r="FB226" s="9">
        <v>-3.65</v>
      </c>
      <c r="FC226" s="9">
        <v>-3.89</v>
      </c>
      <c r="FD226" s="8">
        <v>-12.5</v>
      </c>
      <c r="FE226" s="8">
        <v>-14.3</v>
      </c>
      <c r="FF226" s="8">
        <v>-19.2</v>
      </c>
      <c r="FG226" s="8">
        <v>-34</v>
      </c>
      <c r="FH226" s="8">
        <v>-16.100000000000001</v>
      </c>
      <c r="FI226" s="8">
        <v>-20.7</v>
      </c>
      <c r="FJ226" s="9">
        <v>7.95</v>
      </c>
      <c r="FK226" s="11"/>
      <c r="FL226" s="9">
        <v>-3.79</v>
      </c>
      <c r="FM226" s="9">
        <v>-1.1100000000000001</v>
      </c>
      <c r="FN226" s="8">
        <v>-57.6</v>
      </c>
      <c r="FO226" s="3"/>
      <c r="FP226" s="3"/>
      <c r="FQ226" s="10">
        <v>0.30199999999999999</v>
      </c>
      <c r="FR226" s="12" t="s">
        <v>1391</v>
      </c>
    </row>
    <row r="227" spans="1:174" x14ac:dyDescent="0.15">
      <c r="A227" s="4" t="s">
        <v>1392</v>
      </c>
      <c r="B227" s="4" t="s">
        <v>1393</v>
      </c>
      <c r="C227" s="3" t="s">
        <v>206</v>
      </c>
      <c r="D227" s="3" t="s">
        <v>207</v>
      </c>
      <c r="E227" s="3" t="s">
        <v>208</v>
      </c>
      <c r="F227" s="8">
        <v>83.4</v>
      </c>
      <c r="G227" s="9">
        <v>15.94</v>
      </c>
      <c r="H227" s="10">
        <v>7.0999999999999994E-2</v>
      </c>
      <c r="I227" s="10">
        <v>1.9E-2</v>
      </c>
      <c r="J227" s="10">
        <v>8.1000000000000003E-2</v>
      </c>
      <c r="K227" s="9">
        <v>2.0299999999999998</v>
      </c>
      <c r="L227" s="9">
        <v>1.35</v>
      </c>
      <c r="M227" s="9">
        <v>1.76</v>
      </c>
      <c r="N227" s="8">
        <v>23.5</v>
      </c>
      <c r="O227" s="10">
        <v>0.376</v>
      </c>
      <c r="P227" s="11"/>
      <c r="Q227" s="11"/>
      <c r="R227" s="11"/>
      <c r="S227" s="10">
        <v>-0.89</v>
      </c>
      <c r="T227" s="11"/>
      <c r="U227" s="11"/>
      <c r="V227" s="11"/>
      <c r="W227" s="11"/>
      <c r="X227" s="11"/>
      <c r="Y227" s="11"/>
      <c r="Z227" s="11"/>
      <c r="AA227" s="11"/>
      <c r="AB227" s="11"/>
      <c r="AC227" s="11"/>
      <c r="AD227" s="11"/>
      <c r="AE227" s="11"/>
      <c r="AF227" s="11"/>
      <c r="AG227" s="11"/>
      <c r="AH227" s="11"/>
      <c r="AI227" s="9">
        <v>6.21</v>
      </c>
      <c r="AJ227" s="10">
        <v>0.43</v>
      </c>
      <c r="AK227" s="3" t="s">
        <v>209</v>
      </c>
      <c r="AL227" s="12" t="s">
        <v>1394</v>
      </c>
      <c r="AM227" s="3" t="s">
        <v>211</v>
      </c>
      <c r="AN227" s="13">
        <v>2000</v>
      </c>
      <c r="AO227" s="8">
        <v>61.6</v>
      </c>
      <c r="AP227" s="14">
        <v>0</v>
      </c>
      <c r="AQ227" s="8">
        <v>-15.3</v>
      </c>
      <c r="AR227" s="8">
        <v>-15.3</v>
      </c>
      <c r="AS227" s="8">
        <v>-15.8</v>
      </c>
      <c r="AT227" s="8">
        <v>29.1</v>
      </c>
      <c r="AU227" s="10">
        <v>1E-3</v>
      </c>
      <c r="AV227" s="8">
        <v>29.7</v>
      </c>
      <c r="AW227" s="14">
        <v>0</v>
      </c>
      <c r="AX227" s="8">
        <v>28</v>
      </c>
      <c r="AY227" s="11"/>
      <c r="AZ227" s="11"/>
      <c r="BA227" s="9">
        <v>6.86</v>
      </c>
      <c r="BB227" s="11"/>
      <c r="BC227" s="9">
        <v>8.43</v>
      </c>
      <c r="BD227" s="9">
        <v>7.74</v>
      </c>
      <c r="BE227" s="9">
        <v>6.95</v>
      </c>
      <c r="BF227" s="9">
        <v>6.71</v>
      </c>
      <c r="BG227" s="9">
        <v>5.69</v>
      </c>
      <c r="BH227" s="9">
        <v>5.3</v>
      </c>
      <c r="BI227" s="11"/>
      <c r="BJ227" s="8">
        <v>-15.3</v>
      </c>
      <c r="BK227" s="11"/>
      <c r="BL227" s="10">
        <v>4.2000000000000003E-2</v>
      </c>
      <c r="BM227" s="11"/>
      <c r="BN227" s="8">
        <v>-15.8</v>
      </c>
      <c r="BO227" s="11"/>
      <c r="BP227" s="9">
        <v>1.17</v>
      </c>
      <c r="BQ227" s="10">
        <v>-0.77600000000000002</v>
      </c>
      <c r="BR227" s="10">
        <v>-0.77600000000000002</v>
      </c>
      <c r="BS227" s="10">
        <v>-0.44700000000000001</v>
      </c>
      <c r="BT227" s="10">
        <v>-0.77600000000000002</v>
      </c>
      <c r="BU227" s="10">
        <v>-0.77600000000000002</v>
      </c>
      <c r="BV227" s="11"/>
      <c r="BW227" s="11"/>
      <c r="BX227" s="11"/>
      <c r="BY227" s="10">
        <v>6.0000000000000001E-3</v>
      </c>
      <c r="BZ227" s="10">
        <v>7.3999999999999996E-2</v>
      </c>
      <c r="CA227" s="10">
        <v>7.2999999999999995E-2</v>
      </c>
      <c r="CB227" s="11"/>
      <c r="CC227" s="10">
        <v>0.90600000000000003</v>
      </c>
      <c r="CD227" s="11"/>
      <c r="CE227" s="10">
        <v>6.8000000000000005E-2</v>
      </c>
      <c r="CF227" s="11"/>
      <c r="CG227" s="11"/>
      <c r="CH227" s="9">
        <v>7.35</v>
      </c>
      <c r="CI227" s="11"/>
      <c r="CJ227" s="11"/>
      <c r="CK227" s="11"/>
      <c r="CL227" s="11"/>
      <c r="CM227" s="11"/>
      <c r="CN227" s="10">
        <v>4.1000000000000002E-2</v>
      </c>
      <c r="CO227" s="10">
        <v>0.04</v>
      </c>
      <c r="CP227" s="10">
        <v>3.7999999999999999E-2</v>
      </c>
      <c r="CQ227" s="9">
        <v>1.1200000000000001</v>
      </c>
      <c r="CR227" s="11"/>
      <c r="CS227" s="11"/>
      <c r="CT227" s="11"/>
      <c r="CU227" s="8">
        <v>31.5</v>
      </c>
      <c r="CV227" s="11"/>
      <c r="CW227" s="11"/>
      <c r="CX227" s="10">
        <v>-0.4</v>
      </c>
      <c r="CY227" s="11"/>
      <c r="CZ227" s="11"/>
      <c r="DA227" s="10">
        <v>-0.78300000000000003</v>
      </c>
      <c r="DB227" s="11"/>
      <c r="DC227" s="11"/>
      <c r="DD227" s="11"/>
      <c r="DE227" s="9">
        <v>7</v>
      </c>
      <c r="DF227" s="8">
        <v>20.6</v>
      </c>
      <c r="DG227" s="9">
        <v>3.54</v>
      </c>
      <c r="DH227" s="10">
        <v>4.3999999999999997E-2</v>
      </c>
      <c r="DI227" s="3" t="s">
        <v>212</v>
      </c>
      <c r="DJ227" s="11"/>
      <c r="DK227" s="8">
        <v>-15.3</v>
      </c>
      <c r="DL227" s="8">
        <v>-15.8</v>
      </c>
      <c r="DM227" s="14">
        <v>0</v>
      </c>
      <c r="DN227" s="11"/>
      <c r="DO227" s="9">
        <v>16.670000000000002</v>
      </c>
      <c r="DP227" s="4" t="s">
        <v>1395</v>
      </c>
      <c r="DQ227" s="11"/>
      <c r="DR227" s="3" t="s">
        <v>1206</v>
      </c>
      <c r="DS227" s="11"/>
      <c r="DT227" s="9">
        <v>17.14</v>
      </c>
      <c r="DU227" s="9">
        <v>3</v>
      </c>
      <c r="DV227" s="11"/>
      <c r="DW227" s="14">
        <v>0</v>
      </c>
      <c r="DX227" s="11"/>
      <c r="DY227" s="8">
        <v>10.5</v>
      </c>
      <c r="DZ227" s="11"/>
      <c r="EA227" s="9">
        <v>7.33</v>
      </c>
      <c r="EB227" s="10">
        <v>0.89400000000000002</v>
      </c>
      <c r="EC227" s="10">
        <v>0.22500000000000001</v>
      </c>
      <c r="ED227" s="8">
        <v>82</v>
      </c>
      <c r="EE227" s="11"/>
      <c r="EF227" s="11"/>
      <c r="EG227" s="11"/>
      <c r="EH227" s="10">
        <v>3.5999999999999997E-2</v>
      </c>
      <c r="EI227" s="9">
        <v>7</v>
      </c>
      <c r="EJ227" s="8">
        <v>29.7</v>
      </c>
      <c r="EK227" s="8">
        <v>10.7</v>
      </c>
      <c r="EL227" s="10">
        <v>0.76200000000000001</v>
      </c>
      <c r="EM227" s="10">
        <v>0.65100000000000002</v>
      </c>
      <c r="EN227" s="9">
        <v>1.07</v>
      </c>
      <c r="EO227" s="10">
        <v>4.3999999999999997E-2</v>
      </c>
      <c r="EP227" s="9">
        <v>3.33</v>
      </c>
      <c r="EQ227" s="9">
        <v>5.79</v>
      </c>
      <c r="ER227" s="11">
        <v>1</v>
      </c>
      <c r="ES227" s="11"/>
      <c r="ET227" s="12"/>
      <c r="EU227" s="9">
        <v>-7.3</v>
      </c>
      <c r="EV227" s="9">
        <v>-6.66</v>
      </c>
      <c r="EW227" s="9">
        <v>-7.05</v>
      </c>
      <c r="EX227" s="9">
        <v>-6.46</v>
      </c>
      <c r="EY227" s="9">
        <v>-5.32</v>
      </c>
      <c r="EZ227" s="9">
        <v>-5.94</v>
      </c>
      <c r="FA227" s="9">
        <v>-4.87</v>
      </c>
      <c r="FB227" s="8">
        <v>-10.199999999999999</v>
      </c>
      <c r="FC227" s="9">
        <v>-9.9</v>
      </c>
      <c r="FD227" s="8">
        <v>-11.2</v>
      </c>
      <c r="FE227" s="9">
        <v>-3.77</v>
      </c>
      <c r="FF227" s="9">
        <v>-6.86</v>
      </c>
      <c r="FG227" s="9">
        <v>-3.19</v>
      </c>
      <c r="FH227" s="9">
        <v>-9.43</v>
      </c>
      <c r="FI227" s="9">
        <v>-3.15</v>
      </c>
      <c r="FJ227" s="9">
        <v>-7.46</v>
      </c>
      <c r="FK227" s="9">
        <v>-5.63</v>
      </c>
      <c r="FL227" s="8">
        <v>-10.9</v>
      </c>
      <c r="FM227" s="9">
        <v>-9.68</v>
      </c>
      <c r="FN227" s="8">
        <v>-12.1</v>
      </c>
      <c r="FO227" s="3"/>
      <c r="FP227" s="3"/>
      <c r="FQ227" s="11"/>
      <c r="FR227" s="12"/>
    </row>
    <row r="228" spans="1:174" x14ac:dyDescent="0.15">
      <c r="A228" s="4" t="s">
        <v>1396</v>
      </c>
      <c r="B228" s="4" t="s">
        <v>1397</v>
      </c>
      <c r="C228" s="3" t="s">
        <v>206</v>
      </c>
      <c r="D228" s="3" t="s">
        <v>207</v>
      </c>
      <c r="E228" s="3" t="s">
        <v>208</v>
      </c>
      <c r="F228" s="8">
        <v>79.7</v>
      </c>
      <c r="G228" s="9">
        <v>33.840000000000003</v>
      </c>
      <c r="H228" s="14">
        <v>0</v>
      </c>
      <c r="I228" s="10">
        <v>1E-3</v>
      </c>
      <c r="J228" s="10">
        <v>1.4999999999999999E-2</v>
      </c>
      <c r="K228" s="10">
        <v>-0.13800000000000001</v>
      </c>
      <c r="L228" s="10">
        <v>0.13600000000000001</v>
      </c>
      <c r="M228" s="9">
        <v>-1.64</v>
      </c>
      <c r="N228" s="8">
        <v>35.1</v>
      </c>
      <c r="O228" s="10">
        <v>0.128</v>
      </c>
      <c r="P228" s="11"/>
      <c r="Q228" s="11"/>
      <c r="R228" s="11"/>
      <c r="S228" s="11"/>
      <c r="T228" s="11"/>
      <c r="U228" s="11"/>
      <c r="V228" s="11"/>
      <c r="W228" s="8">
        <v>27.7</v>
      </c>
      <c r="X228" s="11"/>
      <c r="Y228" s="11"/>
      <c r="Z228" s="11"/>
      <c r="AA228" s="8">
        <v>-10.5</v>
      </c>
      <c r="AB228" s="11"/>
      <c r="AC228" s="11"/>
      <c r="AD228" s="11"/>
      <c r="AE228" s="8">
        <v>71.099999999999994</v>
      </c>
      <c r="AF228" s="11"/>
      <c r="AG228" s="11"/>
      <c r="AH228" s="11"/>
      <c r="AI228" s="9">
        <v>1.52</v>
      </c>
      <c r="AJ228" s="10">
        <v>0.22</v>
      </c>
      <c r="AK228" s="3" t="s">
        <v>209</v>
      </c>
      <c r="AL228" s="12" t="s">
        <v>1398</v>
      </c>
      <c r="AM228" s="3" t="s">
        <v>211</v>
      </c>
      <c r="AN228" s="11"/>
      <c r="AO228" s="9">
        <v>8.8800000000000008</v>
      </c>
      <c r="AP228" s="8">
        <v>52.5</v>
      </c>
      <c r="AQ228" s="10">
        <v>-0.1</v>
      </c>
      <c r="AR228" s="9">
        <v>-2.2999999999999998</v>
      </c>
      <c r="AS228" s="9">
        <v>-7.4</v>
      </c>
      <c r="AT228" s="8">
        <v>63.7</v>
      </c>
      <c r="AU228" s="9">
        <v>1.1000000000000001</v>
      </c>
      <c r="AV228" s="8">
        <v>93.4</v>
      </c>
      <c r="AW228" s="14">
        <v>0</v>
      </c>
      <c r="AX228" s="8">
        <v>82.4</v>
      </c>
      <c r="AY228" s="14">
        <v>0</v>
      </c>
      <c r="AZ228" s="11"/>
      <c r="BA228" s="9">
        <v>6.5</v>
      </c>
      <c r="BB228" s="11"/>
      <c r="BC228" s="8">
        <v>20.100000000000001</v>
      </c>
      <c r="BD228" s="8">
        <v>19.399999999999999</v>
      </c>
      <c r="BE228" s="8">
        <v>17.5</v>
      </c>
      <c r="BF228" s="8">
        <v>21.3</v>
      </c>
      <c r="BG228" s="8">
        <v>17.899999999999999</v>
      </c>
      <c r="BH228" s="8">
        <v>18.3</v>
      </c>
      <c r="BI228" s="11"/>
      <c r="BJ228" s="9">
        <v>-2.2999999999999998</v>
      </c>
      <c r="BK228" s="11"/>
      <c r="BL228" s="10">
        <v>0.3</v>
      </c>
      <c r="BM228" s="11"/>
      <c r="BN228" s="9">
        <v>-7.6</v>
      </c>
      <c r="BO228" s="10">
        <v>-0.2</v>
      </c>
      <c r="BP228" s="11"/>
      <c r="BQ228" s="10">
        <v>-0.21299999999999999</v>
      </c>
      <c r="BR228" s="10">
        <v>-0.21299999999999999</v>
      </c>
      <c r="BS228" s="10">
        <v>-7.0000000000000001E-3</v>
      </c>
      <c r="BT228" s="10">
        <v>-0.21299999999999999</v>
      </c>
      <c r="BU228" s="10">
        <v>-0.21299999999999999</v>
      </c>
      <c r="BV228" s="11"/>
      <c r="BW228" s="9">
        <v>7.4</v>
      </c>
      <c r="BX228" s="11"/>
      <c r="BY228" s="11"/>
      <c r="BZ228" s="11"/>
      <c r="CA228" s="11"/>
      <c r="CB228" s="11"/>
      <c r="CC228" s="9">
        <v>1.7</v>
      </c>
      <c r="CD228" s="11"/>
      <c r="CE228" s="9">
        <v>4.4000000000000004</v>
      </c>
      <c r="CF228" s="11"/>
      <c r="CG228" s="11"/>
      <c r="CH228" s="11"/>
      <c r="CI228" s="11"/>
      <c r="CJ228" s="10">
        <v>-0.19</v>
      </c>
      <c r="CK228" s="11"/>
      <c r="CL228" s="10">
        <v>0.1</v>
      </c>
      <c r="CM228" s="10">
        <v>0.1</v>
      </c>
      <c r="CN228" s="10">
        <v>0.2</v>
      </c>
      <c r="CO228" s="10">
        <v>0.2</v>
      </c>
      <c r="CP228" s="10">
        <v>0.6</v>
      </c>
      <c r="CQ228" s="9">
        <v>-5.0999999999999996</v>
      </c>
      <c r="CR228" s="11"/>
      <c r="CS228" s="11"/>
      <c r="CT228" s="11"/>
      <c r="CU228" s="8">
        <v>26.8</v>
      </c>
      <c r="CV228" s="11"/>
      <c r="CW228" s="11"/>
      <c r="CX228" s="8">
        <v>-13</v>
      </c>
      <c r="CY228" s="11"/>
      <c r="CZ228" s="11"/>
      <c r="DA228" s="9">
        <v>-6.2</v>
      </c>
      <c r="DB228" s="11"/>
      <c r="DC228" s="8">
        <v>11.6</v>
      </c>
      <c r="DD228" s="11"/>
      <c r="DE228" s="11"/>
      <c r="DF228" s="8">
        <v>82.4</v>
      </c>
      <c r="DG228" s="9">
        <v>2.27</v>
      </c>
      <c r="DH228" s="11"/>
      <c r="DI228" s="3" t="s">
        <v>212</v>
      </c>
      <c r="DJ228" s="8">
        <v>68.7</v>
      </c>
      <c r="DK228" s="10">
        <v>-0.5</v>
      </c>
      <c r="DL228" s="8">
        <v>-11</v>
      </c>
      <c r="DM228" s="11"/>
      <c r="DN228" s="11"/>
      <c r="DO228" s="9">
        <v>16.670000000000002</v>
      </c>
      <c r="DP228" s="4" t="s">
        <v>1399</v>
      </c>
      <c r="DQ228" s="11"/>
      <c r="DR228" s="3" t="s">
        <v>398</v>
      </c>
      <c r="DS228" s="11"/>
      <c r="DT228" s="9">
        <v>6.17</v>
      </c>
      <c r="DU228" s="9">
        <v>2.1</v>
      </c>
      <c r="DV228" s="8">
        <v>21.9</v>
      </c>
      <c r="DW228" s="14">
        <v>0</v>
      </c>
      <c r="DX228" s="11"/>
      <c r="DY228" s="8">
        <v>51.4</v>
      </c>
      <c r="DZ228" s="11"/>
      <c r="EA228" s="11"/>
      <c r="EB228" s="8">
        <v>64.2</v>
      </c>
      <c r="EC228" s="10">
        <v>0.14599999999999999</v>
      </c>
      <c r="ED228" s="8">
        <v>82.1</v>
      </c>
      <c r="EE228" s="11"/>
      <c r="EF228" s="11"/>
      <c r="EG228" s="11"/>
      <c r="EH228" s="9">
        <v>1.4</v>
      </c>
      <c r="EI228" s="8">
        <v>66</v>
      </c>
      <c r="EJ228" s="8">
        <v>86.2</v>
      </c>
      <c r="EK228" s="8">
        <v>79.3</v>
      </c>
      <c r="EL228" s="9">
        <v>9.6</v>
      </c>
      <c r="EM228" s="9">
        <v>8.6999999999999993</v>
      </c>
      <c r="EN228" s="11"/>
      <c r="EO228" s="10">
        <v>0.7</v>
      </c>
      <c r="EP228" s="9">
        <v>2.46</v>
      </c>
      <c r="EQ228" s="9">
        <v>9.09</v>
      </c>
      <c r="ER228" s="11">
        <v>1</v>
      </c>
      <c r="ES228" s="11"/>
      <c r="ET228" s="12"/>
      <c r="EU228" s="9">
        <v>-8.0399999999999991</v>
      </c>
      <c r="EV228" s="9">
        <v>-8.86</v>
      </c>
      <c r="EW228" s="9">
        <v>5.85</v>
      </c>
      <c r="EX228" s="8">
        <v>33.1</v>
      </c>
      <c r="EY228" s="9">
        <v>-4.18</v>
      </c>
      <c r="EZ228" s="8">
        <v>65.3</v>
      </c>
      <c r="FA228" s="8">
        <v>-38.6</v>
      </c>
      <c r="FB228" s="8">
        <v>-27.1</v>
      </c>
      <c r="FC228" s="8">
        <v>-14.6</v>
      </c>
      <c r="FD228" s="8">
        <v>-12.3</v>
      </c>
      <c r="FE228" s="9">
        <v>-9.33</v>
      </c>
      <c r="FF228" s="8">
        <v>-12.3</v>
      </c>
      <c r="FG228" s="9">
        <v>1.18</v>
      </c>
      <c r="FH228" s="8">
        <v>19</v>
      </c>
      <c r="FI228" s="9">
        <v>-3.35</v>
      </c>
      <c r="FJ228" s="8">
        <v>57.8</v>
      </c>
      <c r="FK228" s="8">
        <v>-34</v>
      </c>
      <c r="FL228" s="8">
        <v>-20.3</v>
      </c>
      <c r="FM228" s="8">
        <v>-10.5</v>
      </c>
      <c r="FN228" s="8">
        <v>-10.3</v>
      </c>
      <c r="FO228" s="3"/>
      <c r="FP228" s="3"/>
      <c r="FQ228" s="8">
        <v>52.5</v>
      </c>
      <c r="FR228" s="12" t="s">
        <v>1400</v>
      </c>
    </row>
    <row r="229" spans="1:174" x14ac:dyDescent="0.15">
      <c r="A229" s="4" t="s">
        <v>1401</v>
      </c>
      <c r="B229" s="4" t="s">
        <v>1402</v>
      </c>
      <c r="C229" s="3" t="s">
        <v>206</v>
      </c>
      <c r="D229" s="3" t="s">
        <v>207</v>
      </c>
      <c r="E229" s="3" t="s">
        <v>208</v>
      </c>
      <c r="F229" s="8">
        <v>79.599999999999994</v>
      </c>
      <c r="G229" s="9">
        <v>31.23</v>
      </c>
      <c r="H229" s="10">
        <v>2.1999999999999999E-2</v>
      </c>
      <c r="I229" s="10">
        <v>8.9999999999999993E-3</v>
      </c>
      <c r="J229" s="10">
        <v>0.16900000000000001</v>
      </c>
      <c r="K229" s="10">
        <v>0.58599999999999997</v>
      </c>
      <c r="L229" s="10">
        <v>0.57899999999999996</v>
      </c>
      <c r="M229" s="9">
        <v>2.42</v>
      </c>
      <c r="N229" s="8">
        <v>159.5</v>
      </c>
      <c r="O229" s="9">
        <v>1.06</v>
      </c>
      <c r="P229" s="11"/>
      <c r="Q229" s="11"/>
      <c r="R229" s="11"/>
      <c r="S229" s="10">
        <v>-0.23</v>
      </c>
      <c r="T229" s="11"/>
      <c r="U229" s="11"/>
      <c r="V229" s="11"/>
      <c r="W229" s="11"/>
      <c r="X229" s="11"/>
      <c r="Y229" s="11"/>
      <c r="Z229" s="11"/>
      <c r="AA229" s="11"/>
      <c r="AB229" s="11"/>
      <c r="AC229" s="11"/>
      <c r="AD229" s="11"/>
      <c r="AE229" s="11"/>
      <c r="AF229" s="11"/>
      <c r="AG229" s="11"/>
      <c r="AH229" s="11"/>
      <c r="AI229" s="10">
        <v>9.0999999999999998E-2</v>
      </c>
      <c r="AJ229" s="10">
        <v>2.1999999999999999E-2</v>
      </c>
      <c r="AK229" s="3" t="s">
        <v>209</v>
      </c>
      <c r="AL229" s="12" t="s">
        <v>1403</v>
      </c>
      <c r="AM229" s="3" t="s">
        <v>211</v>
      </c>
      <c r="AN229" s="13">
        <v>1995</v>
      </c>
      <c r="AO229" s="8">
        <v>36.5</v>
      </c>
      <c r="AP229" s="14">
        <v>0</v>
      </c>
      <c r="AQ229" s="8">
        <v>-28.9</v>
      </c>
      <c r="AR229" s="8">
        <v>-29</v>
      </c>
      <c r="AS229" s="8">
        <v>-28.7</v>
      </c>
      <c r="AT229" s="11"/>
      <c r="AU229" s="11"/>
      <c r="AV229" s="11"/>
      <c r="AW229" s="14">
        <v>0</v>
      </c>
      <c r="AX229" s="8">
        <v>45.2</v>
      </c>
      <c r="AY229" s="11"/>
      <c r="AZ229" s="11"/>
      <c r="BA229" s="9">
        <v>9.49</v>
      </c>
      <c r="BB229" s="11"/>
      <c r="BC229" s="8">
        <v>19.399999999999999</v>
      </c>
      <c r="BD229" s="8">
        <v>18</v>
      </c>
      <c r="BE229" s="8">
        <v>15.7</v>
      </c>
      <c r="BF229" s="8">
        <v>13.7</v>
      </c>
      <c r="BG229" s="8">
        <v>12.9</v>
      </c>
      <c r="BH229" s="8">
        <v>11.5</v>
      </c>
      <c r="BI229" s="10">
        <v>8.5000000000000006E-2</v>
      </c>
      <c r="BJ229" s="8">
        <v>-29</v>
      </c>
      <c r="BK229" s="11"/>
      <c r="BL229" s="10">
        <v>0.57699999999999996</v>
      </c>
      <c r="BM229" s="11"/>
      <c r="BN229" s="8">
        <v>-28.7</v>
      </c>
      <c r="BO229" s="11"/>
      <c r="BP229" s="11"/>
      <c r="BQ229" s="10">
        <v>-0.23400000000000001</v>
      </c>
      <c r="BR229" s="10">
        <v>-0.23400000000000001</v>
      </c>
      <c r="BS229" s="10">
        <v>-0.14699999999999999</v>
      </c>
      <c r="BT229" s="10">
        <v>-0.23400000000000001</v>
      </c>
      <c r="BU229" s="10">
        <v>-0.23400000000000001</v>
      </c>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c r="DA229" s="11"/>
      <c r="DB229" s="11"/>
      <c r="DC229" s="11"/>
      <c r="DD229" s="11"/>
      <c r="DE229" s="11"/>
      <c r="DF229" s="8">
        <v>45.2</v>
      </c>
      <c r="DG229" s="10">
        <v>0.499</v>
      </c>
      <c r="DH229" s="11"/>
      <c r="DI229" s="3" t="s">
        <v>212</v>
      </c>
      <c r="DJ229" s="11"/>
      <c r="DK229" s="8">
        <v>-28.9</v>
      </c>
      <c r="DL229" s="8">
        <v>-28.7</v>
      </c>
      <c r="DM229" s="14">
        <v>0</v>
      </c>
      <c r="DN229" s="11"/>
      <c r="DO229" s="9">
        <v>9.09</v>
      </c>
      <c r="DP229" s="4" t="s">
        <v>1404</v>
      </c>
      <c r="DQ229" s="11"/>
      <c r="DR229" s="3" t="s">
        <v>214</v>
      </c>
      <c r="DS229" s="11"/>
      <c r="DT229" s="10">
        <v>0.73</v>
      </c>
      <c r="DU229" s="10">
        <v>0.40100000000000002</v>
      </c>
      <c r="DV229" s="11"/>
      <c r="DW229" s="14">
        <v>0</v>
      </c>
      <c r="DX229" s="11"/>
      <c r="DY229" s="8">
        <v>25.7</v>
      </c>
      <c r="DZ229" s="9">
        <v>3.01</v>
      </c>
      <c r="EA229" s="11"/>
      <c r="EB229" s="8">
        <v>47.8</v>
      </c>
      <c r="EC229" s="10">
        <v>0.27500000000000002</v>
      </c>
      <c r="ED229" s="8">
        <v>99.7</v>
      </c>
      <c r="EE229" s="11"/>
      <c r="EF229" s="11"/>
      <c r="EG229" s="11"/>
      <c r="EH229" s="10">
        <v>0.35499999999999998</v>
      </c>
      <c r="EI229" s="11"/>
      <c r="EJ229" s="11"/>
      <c r="EK229" s="8">
        <v>45.5</v>
      </c>
      <c r="EL229" s="10">
        <v>0.96399999999999997</v>
      </c>
      <c r="EM229" s="9">
        <v>3.83</v>
      </c>
      <c r="EN229" s="10">
        <v>4.4999999999999998E-2</v>
      </c>
      <c r="EO229" s="11"/>
      <c r="EP229" s="11"/>
      <c r="EQ229" s="11"/>
      <c r="ER229" s="11">
        <v>1</v>
      </c>
      <c r="ES229" s="11"/>
      <c r="ET229" s="12"/>
      <c r="EU229" s="9">
        <v>-6.8</v>
      </c>
      <c r="EV229" s="8">
        <v>-13.7</v>
      </c>
      <c r="EW229" s="8">
        <v>-19.100000000000001</v>
      </c>
      <c r="EX229" s="8">
        <v>-24.3</v>
      </c>
      <c r="EY229" s="8">
        <v>-26.3</v>
      </c>
      <c r="EZ229" s="8">
        <v>-10.8</v>
      </c>
      <c r="FA229" s="9">
        <v>-8.2100000000000009</v>
      </c>
      <c r="FB229" s="8">
        <v>-13</v>
      </c>
      <c r="FC229" s="8">
        <v>-15.3</v>
      </c>
      <c r="FD229" s="8">
        <v>-21.5</v>
      </c>
      <c r="FE229" s="9">
        <v>-6.7</v>
      </c>
      <c r="FF229" s="8">
        <v>-13.2</v>
      </c>
      <c r="FG229" s="8">
        <v>-28.7</v>
      </c>
      <c r="FH229" s="8">
        <v>-22.1</v>
      </c>
      <c r="FI229" s="8">
        <v>-26.6</v>
      </c>
      <c r="FJ229" s="8">
        <v>-11.3</v>
      </c>
      <c r="FK229" s="9">
        <v>-8.4499999999999993</v>
      </c>
      <c r="FL229" s="8">
        <v>-13.3</v>
      </c>
      <c r="FM229" s="8">
        <v>-15.6</v>
      </c>
      <c r="FN229" s="8">
        <v>-21.5</v>
      </c>
      <c r="FO229" s="3"/>
      <c r="FP229" s="3"/>
      <c r="FQ229" s="11"/>
      <c r="FR229" s="12"/>
    </row>
    <row r="230" spans="1:174" x14ac:dyDescent="0.15">
      <c r="A230" s="4" t="s">
        <v>1405</v>
      </c>
      <c r="B230" s="4" t="s">
        <v>1406</v>
      </c>
      <c r="C230" s="3" t="s">
        <v>206</v>
      </c>
      <c r="D230" s="3" t="s">
        <v>207</v>
      </c>
      <c r="E230" s="3" t="s">
        <v>208</v>
      </c>
      <c r="F230" s="8">
        <v>74.2</v>
      </c>
      <c r="G230" s="9">
        <v>21.6</v>
      </c>
      <c r="H230" s="10">
        <v>2.5000000000000001E-2</v>
      </c>
      <c r="I230" s="10">
        <v>2.1000000000000001E-2</v>
      </c>
      <c r="J230" s="11"/>
      <c r="K230" s="9">
        <v>1.06</v>
      </c>
      <c r="L230" s="9">
        <v>1.25</v>
      </c>
      <c r="M230" s="11"/>
      <c r="N230" s="9">
        <v>9.82</v>
      </c>
      <c r="O230" s="10">
        <v>7.0999999999999994E-2</v>
      </c>
      <c r="P230" s="11"/>
      <c r="Q230" s="8">
        <v>40</v>
      </c>
      <c r="R230" s="11"/>
      <c r="S230" s="9">
        <v>-1.93</v>
      </c>
      <c r="T230" s="11"/>
      <c r="U230" s="11"/>
      <c r="V230" s="11"/>
      <c r="W230" s="11"/>
      <c r="X230" s="11"/>
      <c r="Y230" s="11"/>
      <c r="Z230" s="11"/>
      <c r="AA230" s="8">
        <v>43.7</v>
      </c>
      <c r="AB230" s="11"/>
      <c r="AC230" s="11"/>
      <c r="AD230" s="11"/>
      <c r="AE230" s="8">
        <v>50</v>
      </c>
      <c r="AF230" s="11"/>
      <c r="AG230" s="11"/>
      <c r="AH230" s="11"/>
      <c r="AI230" s="9">
        <v>21.98</v>
      </c>
      <c r="AJ230" s="9">
        <v>1.53</v>
      </c>
      <c r="AK230" s="3" t="s">
        <v>209</v>
      </c>
      <c r="AL230" s="12" t="s">
        <v>1407</v>
      </c>
      <c r="AM230" s="3" t="s">
        <v>211</v>
      </c>
      <c r="AN230" s="13">
        <v>1999</v>
      </c>
      <c r="AO230" s="8">
        <v>55.6</v>
      </c>
      <c r="AP230" s="8">
        <v>10.199999999999999</v>
      </c>
      <c r="AQ230" s="8">
        <v>-18.399999999999999</v>
      </c>
      <c r="AR230" s="8">
        <v>-19.2</v>
      </c>
      <c r="AS230" s="8">
        <v>-16.600000000000001</v>
      </c>
      <c r="AT230" s="8">
        <v>25.6</v>
      </c>
      <c r="AU230" s="9">
        <v>4.45</v>
      </c>
      <c r="AV230" s="8">
        <v>47.1</v>
      </c>
      <c r="AW230" s="9">
        <v>6.92</v>
      </c>
      <c r="AX230" s="8">
        <v>34.6</v>
      </c>
      <c r="AY230" s="9">
        <v>1.37</v>
      </c>
      <c r="AZ230" s="11"/>
      <c r="BA230" s="8">
        <v>16.3</v>
      </c>
      <c r="BB230" s="11"/>
      <c r="BC230" s="9">
        <v>4.62</v>
      </c>
      <c r="BD230" s="9">
        <v>3.9</v>
      </c>
      <c r="BE230" s="9">
        <v>2.94</v>
      </c>
      <c r="BF230" s="9">
        <v>2.2999999999999998</v>
      </c>
      <c r="BG230" s="9">
        <v>2.19</v>
      </c>
      <c r="BH230" s="9">
        <v>1.94</v>
      </c>
      <c r="BI230" s="11"/>
      <c r="BJ230" s="8">
        <v>-19.2</v>
      </c>
      <c r="BK230" s="10">
        <v>-0.47299999999999998</v>
      </c>
      <c r="BL230" s="10">
        <v>7.3999999999999996E-2</v>
      </c>
      <c r="BM230" s="11"/>
      <c r="BN230" s="8">
        <v>-19</v>
      </c>
      <c r="BO230" s="9">
        <v>-2.35</v>
      </c>
      <c r="BP230" s="11"/>
      <c r="BQ230" s="9">
        <v>-1.76</v>
      </c>
      <c r="BR230" s="9">
        <v>-1.76</v>
      </c>
      <c r="BS230" s="9">
        <v>-1.27</v>
      </c>
      <c r="BT230" s="9">
        <v>-1.8</v>
      </c>
      <c r="BU230" s="9">
        <v>-1.8</v>
      </c>
      <c r="BV230" s="11"/>
      <c r="BW230" s="9">
        <v>5.03</v>
      </c>
      <c r="BX230" s="10">
        <v>0.28000000000000003</v>
      </c>
      <c r="BY230" s="11"/>
      <c r="BZ230" s="9">
        <v>7.33</v>
      </c>
      <c r="CA230" s="9">
        <v>2.89</v>
      </c>
      <c r="CB230" s="9">
        <v>2.99</v>
      </c>
      <c r="CC230" s="9">
        <v>3.46</v>
      </c>
      <c r="CD230" s="11"/>
      <c r="CE230" s="10">
        <v>0.3</v>
      </c>
      <c r="CF230" s="9">
        <v>6.56</v>
      </c>
      <c r="CG230" s="11"/>
      <c r="CH230" s="10">
        <v>8.0000000000000002E-3</v>
      </c>
      <c r="CI230" s="11"/>
      <c r="CJ230" s="8">
        <v>54.3</v>
      </c>
      <c r="CK230" s="10">
        <v>0.13500000000000001</v>
      </c>
      <c r="CL230" s="10">
        <v>0.32100000000000001</v>
      </c>
      <c r="CM230" s="10">
        <v>0.36</v>
      </c>
      <c r="CN230" s="10">
        <v>0.87</v>
      </c>
      <c r="CO230" s="10">
        <v>0.86299999999999999</v>
      </c>
      <c r="CP230" s="10">
        <v>0.85399999999999998</v>
      </c>
      <c r="CQ230" s="9">
        <v>2.0299999999999998</v>
      </c>
      <c r="CR230" s="11"/>
      <c r="CS230" s="11"/>
      <c r="CT230" s="11"/>
      <c r="CU230" s="10">
        <v>0.25700000000000001</v>
      </c>
      <c r="CV230" s="10">
        <v>-0.45200000000000001</v>
      </c>
      <c r="CW230" s="11"/>
      <c r="CX230" s="9">
        <v>-7.13</v>
      </c>
      <c r="CY230" s="11"/>
      <c r="CZ230" s="9">
        <v>-2.87</v>
      </c>
      <c r="DA230" s="10">
        <v>0.67400000000000004</v>
      </c>
      <c r="DB230" s="11"/>
      <c r="DC230" s="9">
        <v>-1.66</v>
      </c>
      <c r="DD230" s="9">
        <v>3.81</v>
      </c>
      <c r="DE230" s="8">
        <v>144</v>
      </c>
      <c r="DF230" s="8">
        <v>34.6</v>
      </c>
      <c r="DG230" s="9">
        <v>7.56</v>
      </c>
      <c r="DH230" s="10">
        <v>0.69199999999999995</v>
      </c>
      <c r="DI230" s="3" t="s">
        <v>212</v>
      </c>
      <c r="DJ230" s="8">
        <v>10.199999999999999</v>
      </c>
      <c r="DK230" s="8">
        <v>-18.399999999999999</v>
      </c>
      <c r="DL230" s="8">
        <v>-16.600000000000001</v>
      </c>
      <c r="DM230" s="8">
        <v>19.399999999999999</v>
      </c>
      <c r="DN230" s="8">
        <v>-16.3</v>
      </c>
      <c r="DO230" s="9">
        <v>14.29</v>
      </c>
      <c r="DP230" s="4" t="s">
        <v>1408</v>
      </c>
      <c r="DQ230" s="8">
        <v>78.5</v>
      </c>
      <c r="DR230" s="3" t="s">
        <v>336</v>
      </c>
      <c r="DS230" s="11"/>
      <c r="DT230" s="9">
        <v>16.88</v>
      </c>
      <c r="DU230" s="9">
        <v>4.83</v>
      </c>
      <c r="DV230" s="9">
        <v>1.75</v>
      </c>
      <c r="DW230" s="9">
        <v>6.38</v>
      </c>
      <c r="DX230" s="11"/>
      <c r="DY230" s="8">
        <v>49.5</v>
      </c>
      <c r="DZ230" s="11"/>
      <c r="EA230" s="10">
        <v>0.11700000000000001</v>
      </c>
      <c r="EB230" s="8">
        <v>45.5</v>
      </c>
      <c r="EC230" s="10">
        <v>0.19600000000000001</v>
      </c>
      <c r="ED230" s="8">
        <v>78</v>
      </c>
      <c r="EE230" s="11"/>
      <c r="EF230" s="9">
        <v>8.1</v>
      </c>
      <c r="EG230" s="11"/>
      <c r="EH230" s="9">
        <v>2.4</v>
      </c>
      <c r="EI230" s="8">
        <v>144</v>
      </c>
      <c r="EJ230" s="8">
        <v>31.8</v>
      </c>
      <c r="EK230" s="8">
        <v>51.9</v>
      </c>
      <c r="EL230" s="9">
        <v>2.0499999999999998</v>
      </c>
      <c r="EM230" s="11"/>
      <c r="EN230" s="10">
        <v>0.5</v>
      </c>
      <c r="EO230" s="10">
        <v>0.69199999999999995</v>
      </c>
      <c r="EP230" s="9">
        <v>1.84</v>
      </c>
      <c r="EQ230" s="9">
        <v>10.58</v>
      </c>
      <c r="ER230" s="11">
        <v>1</v>
      </c>
      <c r="ES230" s="8">
        <v>10.199999999999999</v>
      </c>
      <c r="ET230" s="12" t="s">
        <v>1409</v>
      </c>
      <c r="EU230" s="11"/>
      <c r="EV230" s="11"/>
      <c r="EW230" s="11"/>
      <c r="EX230" s="11"/>
      <c r="EY230" s="9">
        <v>-3.27</v>
      </c>
      <c r="EZ230" s="9">
        <v>-4.29</v>
      </c>
      <c r="FA230" s="9">
        <v>-6.32</v>
      </c>
      <c r="FB230" s="9">
        <v>-8.19</v>
      </c>
      <c r="FC230" s="9">
        <v>-7.29</v>
      </c>
      <c r="FD230" s="9">
        <v>-8.4600000000000009</v>
      </c>
      <c r="FE230" s="11"/>
      <c r="FF230" s="11"/>
      <c r="FG230" s="11"/>
      <c r="FH230" s="11"/>
      <c r="FI230" s="9">
        <v>-3.12</v>
      </c>
      <c r="FJ230" s="9">
        <v>-7.33</v>
      </c>
      <c r="FK230" s="9">
        <v>-8.41</v>
      </c>
      <c r="FL230" s="8">
        <v>-19.899999999999999</v>
      </c>
      <c r="FM230" s="9">
        <v>-6.67</v>
      </c>
      <c r="FN230" s="8">
        <v>-12.4</v>
      </c>
      <c r="FO230" s="3"/>
      <c r="FP230" s="3"/>
      <c r="FQ230" s="8">
        <v>10.199999999999999</v>
      </c>
      <c r="FR230" s="12" t="s">
        <v>1410</v>
      </c>
    </row>
    <row r="231" spans="1:174" x14ac:dyDescent="0.15">
      <c r="A231" s="4" t="s">
        <v>1411</v>
      </c>
      <c r="B231" s="4" t="s">
        <v>1412</v>
      </c>
      <c r="C231" s="3" t="s">
        <v>206</v>
      </c>
      <c r="D231" s="3" t="s">
        <v>207</v>
      </c>
      <c r="E231" s="3" t="s">
        <v>208</v>
      </c>
      <c r="F231" s="8">
        <v>74.099999999999994</v>
      </c>
      <c r="G231" s="9">
        <v>12.69</v>
      </c>
      <c r="H231" s="11"/>
      <c r="I231" s="11"/>
      <c r="J231" s="11"/>
      <c r="K231" s="11"/>
      <c r="L231" s="11"/>
      <c r="M231" s="11"/>
      <c r="N231" s="9">
        <v>6.89</v>
      </c>
      <c r="O231" s="10">
        <v>0.02</v>
      </c>
      <c r="P231" s="11"/>
      <c r="Q231" s="11"/>
      <c r="R231" s="11"/>
      <c r="S231" s="9">
        <v>-1.62</v>
      </c>
      <c r="T231" s="11"/>
      <c r="U231" s="11"/>
      <c r="V231" s="11"/>
      <c r="W231" s="11"/>
      <c r="X231" s="11"/>
      <c r="Y231" s="11"/>
      <c r="Z231" s="11"/>
      <c r="AA231" s="11"/>
      <c r="AB231" s="11"/>
      <c r="AC231" s="11"/>
      <c r="AD231" s="11"/>
      <c r="AE231" s="11"/>
      <c r="AF231" s="11"/>
      <c r="AG231" s="11"/>
      <c r="AH231" s="11"/>
      <c r="AI231" s="9">
        <v>29.69</v>
      </c>
      <c r="AJ231" s="10">
        <v>0.219</v>
      </c>
      <c r="AK231" s="3" t="s">
        <v>209</v>
      </c>
      <c r="AL231" s="12" t="s">
        <v>1413</v>
      </c>
      <c r="AM231" s="3" t="s">
        <v>211</v>
      </c>
      <c r="AN231" s="13">
        <v>2004</v>
      </c>
      <c r="AO231" s="8">
        <v>66.8</v>
      </c>
      <c r="AP231" s="14">
        <v>0</v>
      </c>
      <c r="AQ231" s="9">
        <v>-7.27</v>
      </c>
      <c r="AR231" s="9">
        <v>-7.27</v>
      </c>
      <c r="AS231" s="9">
        <v>-5.19</v>
      </c>
      <c r="AT231" s="9">
        <v>8.5299999999999994</v>
      </c>
      <c r="AU231" s="10">
        <v>1.2999999999999999E-2</v>
      </c>
      <c r="AV231" s="9">
        <v>8.7899999999999991</v>
      </c>
      <c r="AW231" s="9">
        <v>1.25</v>
      </c>
      <c r="AX231" s="9">
        <v>6.28</v>
      </c>
      <c r="AY231" s="10">
        <v>1.4E-2</v>
      </c>
      <c r="AZ231" s="11"/>
      <c r="BA231" s="9">
        <v>3.56</v>
      </c>
      <c r="BB231" s="11"/>
      <c r="BC231" s="9">
        <v>3.71</v>
      </c>
      <c r="BD231" s="9">
        <v>2.7</v>
      </c>
      <c r="BE231" s="9">
        <v>2.1800000000000002</v>
      </c>
      <c r="BF231" s="9">
        <v>1.84</v>
      </c>
      <c r="BG231" s="9">
        <v>1.54</v>
      </c>
      <c r="BH231" s="9">
        <v>1.24</v>
      </c>
      <c r="BI231" s="11"/>
      <c r="BJ231" s="9">
        <v>-7.27</v>
      </c>
      <c r="BK231" s="10">
        <v>-0.24399999999999999</v>
      </c>
      <c r="BL231" s="14">
        <v>0</v>
      </c>
      <c r="BM231" s="11"/>
      <c r="BN231" s="9">
        <v>-5.19</v>
      </c>
      <c r="BO231" s="11"/>
      <c r="BP231" s="9">
        <v>4.3899999999999997</v>
      </c>
      <c r="BQ231" s="9">
        <v>-2.5099999999999998</v>
      </c>
      <c r="BR231" s="9">
        <v>-2.5099999999999998</v>
      </c>
      <c r="BS231" s="10">
        <v>-0.84899999999999998</v>
      </c>
      <c r="BT231" s="9">
        <v>-3.09</v>
      </c>
      <c r="BU231" s="9">
        <v>-3.09</v>
      </c>
      <c r="BV231" s="11"/>
      <c r="BW231" s="11"/>
      <c r="BX231" s="11"/>
      <c r="BY231" s="11"/>
      <c r="BZ231" s="10">
        <v>1.4E-2</v>
      </c>
      <c r="CA231" s="10">
        <v>1E-3</v>
      </c>
      <c r="CB231" s="11"/>
      <c r="CC231" s="10">
        <v>0.34100000000000003</v>
      </c>
      <c r="CD231" s="11"/>
      <c r="CE231" s="11"/>
      <c r="CF231" s="9">
        <v>1.18</v>
      </c>
      <c r="CG231" s="11"/>
      <c r="CH231" s="11"/>
      <c r="CI231" s="11"/>
      <c r="CJ231" s="11"/>
      <c r="CK231" s="11"/>
      <c r="CL231" s="11"/>
      <c r="CM231" s="11"/>
      <c r="CN231" s="10">
        <v>5.0999999999999997E-2</v>
      </c>
      <c r="CO231" s="10">
        <v>6.9000000000000006E-2</v>
      </c>
      <c r="CP231" s="10">
        <v>6.8000000000000005E-2</v>
      </c>
      <c r="CQ231" s="10">
        <v>-0.56399999999999995</v>
      </c>
      <c r="CR231" s="11"/>
      <c r="CS231" s="11"/>
      <c r="CT231" s="11"/>
      <c r="CU231" s="8">
        <v>10.1</v>
      </c>
      <c r="CV231" s="9">
        <v>-1.4</v>
      </c>
      <c r="CW231" s="9">
        <v>1.4</v>
      </c>
      <c r="CX231" s="11"/>
      <c r="CY231" s="11"/>
      <c r="CZ231" s="11"/>
      <c r="DA231" s="10">
        <v>-1E-3</v>
      </c>
      <c r="DB231" s="11"/>
      <c r="DC231" s="11"/>
      <c r="DD231" s="8">
        <v>10.8</v>
      </c>
      <c r="DE231" s="9">
        <v>6</v>
      </c>
      <c r="DF231" s="9">
        <v>6.28</v>
      </c>
      <c r="DG231" s="9">
        <v>10.75</v>
      </c>
      <c r="DH231" s="11"/>
      <c r="DI231" s="3" t="s">
        <v>212</v>
      </c>
      <c r="DJ231" s="11"/>
      <c r="DK231" s="9">
        <v>-7.27</v>
      </c>
      <c r="DL231" s="9">
        <v>-5.19</v>
      </c>
      <c r="DM231" s="14">
        <v>0</v>
      </c>
      <c r="DN231" s="9">
        <v>-9.1</v>
      </c>
      <c r="DO231" s="9">
        <v>14.29</v>
      </c>
      <c r="DP231" s="4" t="s">
        <v>1414</v>
      </c>
      <c r="DQ231" s="11"/>
      <c r="DR231" s="3" t="s">
        <v>313</v>
      </c>
      <c r="DS231" s="11"/>
      <c r="DT231" s="9">
        <v>13.5</v>
      </c>
      <c r="DU231" s="9">
        <v>3</v>
      </c>
      <c r="DV231" s="11"/>
      <c r="DW231" s="9">
        <v>1.27</v>
      </c>
      <c r="DX231" s="11"/>
      <c r="DY231" s="9">
        <v>3.26</v>
      </c>
      <c r="DZ231" s="11"/>
      <c r="EA231" s="8">
        <v>41.8</v>
      </c>
      <c r="EB231" s="8">
        <v>-40.200000000000003</v>
      </c>
      <c r="EC231" s="10">
        <v>3.7999999999999999E-2</v>
      </c>
      <c r="ED231" s="8">
        <v>16.100000000000001</v>
      </c>
      <c r="EE231" s="11"/>
      <c r="EF231" s="14">
        <v>0</v>
      </c>
      <c r="EG231" s="8">
        <v>399</v>
      </c>
      <c r="EH231" s="11"/>
      <c r="EI231" s="9">
        <v>6</v>
      </c>
      <c r="EJ231" s="9">
        <v>8.76</v>
      </c>
      <c r="EK231" s="9">
        <v>3.27</v>
      </c>
      <c r="EL231" s="10">
        <v>0.34200000000000003</v>
      </c>
      <c r="EM231" s="10">
        <v>0.12</v>
      </c>
      <c r="EN231" s="11"/>
      <c r="EO231" s="11"/>
      <c r="EP231" s="10">
        <v>0.874</v>
      </c>
      <c r="EQ231" s="9">
        <v>3.1</v>
      </c>
      <c r="ER231" s="11"/>
      <c r="ES231" s="11"/>
      <c r="ET231" s="12"/>
      <c r="EU231" s="11"/>
      <c r="EV231" s="11"/>
      <c r="EW231" s="11"/>
      <c r="EX231" s="11"/>
      <c r="EY231" s="11"/>
      <c r="EZ231" s="11"/>
      <c r="FA231" s="11"/>
      <c r="FB231" s="9">
        <v>-2.11</v>
      </c>
      <c r="FC231" s="9">
        <v>-1.1100000000000001</v>
      </c>
      <c r="FD231" s="9">
        <v>-3.68</v>
      </c>
      <c r="FE231" s="11"/>
      <c r="FF231" s="11"/>
      <c r="FG231" s="11"/>
      <c r="FH231" s="11"/>
      <c r="FI231" s="11"/>
      <c r="FJ231" s="11"/>
      <c r="FK231" s="11"/>
      <c r="FL231" s="9">
        <v>-2.38</v>
      </c>
      <c r="FM231" s="8">
        <v>-23.1</v>
      </c>
      <c r="FN231" s="8">
        <v>13.1</v>
      </c>
      <c r="FO231" s="3"/>
      <c r="FP231" s="3"/>
      <c r="FQ231" s="11"/>
      <c r="FR231" s="12"/>
    </row>
    <row r="232" spans="1:174" x14ac:dyDescent="0.15">
      <c r="A232" s="4" t="s">
        <v>1415</v>
      </c>
      <c r="B232" s="4" t="s">
        <v>1416</v>
      </c>
      <c r="C232" s="3" t="s">
        <v>206</v>
      </c>
      <c r="D232" s="3" t="s">
        <v>207</v>
      </c>
      <c r="E232" s="3" t="s">
        <v>208</v>
      </c>
      <c r="F232" s="8">
        <v>71.900000000000006</v>
      </c>
      <c r="G232" s="11"/>
      <c r="H232" s="11"/>
      <c r="I232" s="11"/>
      <c r="J232" s="11"/>
      <c r="K232" s="11"/>
      <c r="L232" s="11"/>
      <c r="M232" s="11"/>
      <c r="N232" s="8">
        <v>25.9</v>
      </c>
      <c r="O232" s="10">
        <v>1.0999999999999999E-2</v>
      </c>
      <c r="P232" s="11"/>
      <c r="Q232" s="11"/>
      <c r="R232" s="11"/>
      <c r="S232" s="10">
        <v>-0.28999999999999998</v>
      </c>
      <c r="T232" s="11"/>
      <c r="U232" s="11"/>
      <c r="V232" s="11"/>
      <c r="W232" s="11"/>
      <c r="X232" s="11"/>
      <c r="Y232" s="11"/>
      <c r="Z232" s="11"/>
      <c r="AA232" s="11"/>
      <c r="AB232" s="11"/>
      <c r="AC232" s="11"/>
      <c r="AD232" s="11"/>
      <c r="AE232" s="11"/>
      <c r="AF232" s="11"/>
      <c r="AG232" s="11"/>
      <c r="AH232" s="10">
        <v>0.54</v>
      </c>
      <c r="AI232" s="9">
        <v>10.81</v>
      </c>
      <c r="AJ232" s="10">
        <v>7.0000000000000001E-3</v>
      </c>
      <c r="AK232" s="3" t="s">
        <v>209</v>
      </c>
      <c r="AL232" s="12" t="s">
        <v>1417</v>
      </c>
      <c r="AM232" s="3" t="s">
        <v>211</v>
      </c>
      <c r="AN232" s="13">
        <v>2009</v>
      </c>
      <c r="AO232" s="8">
        <v>65.7</v>
      </c>
      <c r="AP232" s="14">
        <v>0</v>
      </c>
      <c r="AQ232" s="9">
        <v>-2.64</v>
      </c>
      <c r="AR232" s="9">
        <v>-2.65</v>
      </c>
      <c r="AS232" s="9">
        <v>-2.54</v>
      </c>
      <c r="AT232" s="9">
        <v>6.26</v>
      </c>
      <c r="AU232" s="10">
        <v>5.3999999999999999E-2</v>
      </c>
      <c r="AV232" s="9">
        <v>6.6</v>
      </c>
      <c r="AW232" s="10">
        <v>0.14399999999999999</v>
      </c>
      <c r="AX232" s="9">
        <v>5.86</v>
      </c>
      <c r="AY232" s="10">
        <v>6.4000000000000001E-2</v>
      </c>
      <c r="AZ232" s="11"/>
      <c r="BA232" s="9">
        <v>1.39</v>
      </c>
      <c r="BB232" s="11"/>
      <c r="BC232" s="9">
        <v>1.31</v>
      </c>
      <c r="BD232" s="10">
        <v>0.748</v>
      </c>
      <c r="BE232" s="10">
        <v>0.45</v>
      </c>
      <c r="BF232" s="10">
        <v>0.40400000000000003</v>
      </c>
      <c r="BG232" s="10">
        <v>0.41599999999999998</v>
      </c>
      <c r="BH232" s="10">
        <v>0.57499999999999996</v>
      </c>
      <c r="BI232" s="11"/>
      <c r="BJ232" s="9">
        <v>-2.65</v>
      </c>
      <c r="BK232" s="10">
        <v>-2.4E-2</v>
      </c>
      <c r="BL232" s="10">
        <v>2E-3</v>
      </c>
      <c r="BM232" s="11"/>
      <c r="BN232" s="9">
        <v>-2.54</v>
      </c>
      <c r="BO232" s="11"/>
      <c r="BP232" s="11"/>
      <c r="BQ232" s="10">
        <v>-0.126</v>
      </c>
      <c r="BR232" s="10">
        <v>-0.126</v>
      </c>
      <c r="BS232" s="10">
        <v>-8.3000000000000004E-2</v>
      </c>
      <c r="BT232" s="10">
        <v>-0.126</v>
      </c>
      <c r="BU232" s="10">
        <v>-0.126</v>
      </c>
      <c r="BV232" s="11"/>
      <c r="BW232" s="11"/>
      <c r="BX232" s="11"/>
      <c r="BY232" s="11"/>
      <c r="BZ232" s="10">
        <v>6.4000000000000001E-2</v>
      </c>
      <c r="CA232" s="10">
        <v>0.01</v>
      </c>
      <c r="CB232" s="11"/>
      <c r="CC232" s="10">
        <v>0.34399999999999997</v>
      </c>
      <c r="CD232" s="11"/>
      <c r="CE232" s="11"/>
      <c r="CF232" s="11"/>
      <c r="CG232" s="11"/>
      <c r="CH232" s="11"/>
      <c r="CI232" s="11"/>
      <c r="CJ232" s="11"/>
      <c r="CK232" s="11"/>
      <c r="CL232" s="11"/>
      <c r="CM232" s="11"/>
      <c r="CN232" s="10">
        <v>2.8000000000000001E-2</v>
      </c>
      <c r="CO232" s="10">
        <v>5.7000000000000002E-2</v>
      </c>
      <c r="CP232" s="10">
        <v>5.5E-2</v>
      </c>
      <c r="CQ232" s="10">
        <v>1.6E-2</v>
      </c>
      <c r="CR232" s="11"/>
      <c r="CS232" s="11"/>
      <c r="CT232" s="11"/>
      <c r="CU232" s="8">
        <v>10.3</v>
      </c>
      <c r="CV232" s="10">
        <v>-0.247</v>
      </c>
      <c r="CW232" s="10">
        <v>0.192</v>
      </c>
      <c r="CX232" s="11"/>
      <c r="CY232" s="11"/>
      <c r="CZ232" s="11"/>
      <c r="DA232" s="10">
        <v>0.17</v>
      </c>
      <c r="DB232" s="11"/>
      <c r="DC232" s="11"/>
      <c r="DD232" s="9">
        <v>3.56</v>
      </c>
      <c r="DE232" s="9">
        <v>6</v>
      </c>
      <c r="DF232" s="9">
        <v>5.86</v>
      </c>
      <c r="DG232" s="9">
        <v>2.77</v>
      </c>
      <c r="DH232" s="10">
        <v>3.5999999999999997E-2</v>
      </c>
      <c r="DI232" s="3" t="s">
        <v>212</v>
      </c>
      <c r="DJ232" s="11"/>
      <c r="DK232" s="9">
        <v>-2.64</v>
      </c>
      <c r="DL232" s="9">
        <v>-2.54</v>
      </c>
      <c r="DM232" s="14">
        <v>0</v>
      </c>
      <c r="DN232" s="11"/>
      <c r="DO232" s="9">
        <v>14.29</v>
      </c>
      <c r="DP232" s="4" t="s">
        <v>1418</v>
      </c>
      <c r="DQ232" s="11"/>
      <c r="DR232" s="3" t="s">
        <v>279</v>
      </c>
      <c r="DS232" s="11"/>
      <c r="DT232" s="9">
        <v>4.95</v>
      </c>
      <c r="DU232" s="9">
        <v>2</v>
      </c>
      <c r="DV232" s="11"/>
      <c r="DW232" s="10">
        <v>0.63800000000000001</v>
      </c>
      <c r="DX232" s="11"/>
      <c r="DY232" s="10">
        <v>0.30299999999999999</v>
      </c>
      <c r="DZ232" s="11"/>
      <c r="EA232" s="9">
        <v>1.1100000000000001</v>
      </c>
      <c r="EB232" s="9">
        <v>-1.78</v>
      </c>
      <c r="EC232" s="10">
        <v>3.0000000000000001E-3</v>
      </c>
      <c r="ED232" s="8">
        <v>88.6</v>
      </c>
      <c r="EE232" s="11"/>
      <c r="EF232" s="8">
        <v>52.1</v>
      </c>
      <c r="EG232" s="8">
        <v>47.9</v>
      </c>
      <c r="EH232" s="11"/>
      <c r="EI232" s="9">
        <v>6</v>
      </c>
      <c r="EJ232" s="9">
        <v>6.53</v>
      </c>
      <c r="EK232" s="10">
        <v>0.30599999999999999</v>
      </c>
      <c r="EL232" s="10">
        <v>0.18099999999999999</v>
      </c>
      <c r="EM232" s="10">
        <v>0.14099999999999999</v>
      </c>
      <c r="EN232" s="10">
        <v>0.02</v>
      </c>
      <c r="EO232" s="10">
        <v>3.5999999999999997E-2</v>
      </c>
      <c r="EP232" s="9">
        <v>3.56</v>
      </c>
      <c r="EQ232" s="10">
        <v>0.83</v>
      </c>
      <c r="ER232" s="11">
        <v>1</v>
      </c>
      <c r="ES232" s="11"/>
      <c r="ET232" s="12"/>
      <c r="EU232" s="11"/>
      <c r="EV232" s="11"/>
      <c r="EW232" s="11"/>
      <c r="EX232" s="11"/>
      <c r="EY232" s="11"/>
      <c r="EZ232" s="11"/>
      <c r="FA232" s="11"/>
      <c r="FB232" s="11"/>
      <c r="FC232" s="10">
        <v>-0.82399999999999995</v>
      </c>
      <c r="FD232" s="10">
        <v>-0.55700000000000005</v>
      </c>
      <c r="FE232" s="11"/>
      <c r="FF232" s="11"/>
      <c r="FG232" s="11"/>
      <c r="FH232" s="11"/>
      <c r="FI232" s="11"/>
      <c r="FJ232" s="11"/>
      <c r="FK232" s="11"/>
      <c r="FL232" s="11"/>
      <c r="FM232" s="10">
        <v>-0.88700000000000001</v>
      </c>
      <c r="FN232" s="10">
        <v>-0.60199999999999998</v>
      </c>
      <c r="FO232" s="3"/>
      <c r="FP232" s="3"/>
      <c r="FQ232" s="11"/>
      <c r="FR232" s="12"/>
    </row>
    <row r="233" spans="1:174" x14ac:dyDescent="0.15">
      <c r="A233" s="4" t="s">
        <v>1419</v>
      </c>
      <c r="B233" s="4" t="s">
        <v>1420</v>
      </c>
      <c r="C233" s="3" t="s">
        <v>206</v>
      </c>
      <c r="D233" s="3" t="s">
        <v>207</v>
      </c>
      <c r="E233" s="3" t="s">
        <v>208</v>
      </c>
      <c r="F233" s="8">
        <v>71.8</v>
      </c>
      <c r="G233" s="9">
        <v>4.62</v>
      </c>
      <c r="H233" s="10">
        <v>1.4E-2</v>
      </c>
      <c r="I233" s="10">
        <v>8.0000000000000002E-3</v>
      </c>
      <c r="J233" s="11"/>
      <c r="K233" s="9">
        <v>-1.4</v>
      </c>
      <c r="L233" s="9">
        <v>-1.03</v>
      </c>
      <c r="M233" s="11"/>
      <c r="N233" s="9">
        <v>8.86</v>
      </c>
      <c r="O233" s="10">
        <v>0.14699999999999999</v>
      </c>
      <c r="P233" s="11"/>
      <c r="Q233" s="11"/>
      <c r="R233" s="11"/>
      <c r="S233" s="9">
        <v>-2.21</v>
      </c>
      <c r="T233" s="11"/>
      <c r="U233" s="11"/>
      <c r="V233" s="11"/>
      <c r="W233" s="11"/>
      <c r="X233" s="11"/>
      <c r="Y233" s="11"/>
      <c r="Z233" s="11"/>
      <c r="AA233" s="11"/>
      <c r="AB233" s="11"/>
      <c r="AC233" s="11"/>
      <c r="AD233" s="11"/>
      <c r="AE233" s="11"/>
      <c r="AF233" s="11"/>
      <c r="AG233" s="11"/>
      <c r="AH233" s="9">
        <v>6.07</v>
      </c>
      <c r="AI233" s="10">
        <v>2.3E-2</v>
      </c>
      <c r="AJ233" s="14">
        <v>0</v>
      </c>
      <c r="AK233" s="3" t="s">
        <v>209</v>
      </c>
      <c r="AL233" s="12" t="s">
        <v>1421</v>
      </c>
      <c r="AM233" s="3" t="s">
        <v>211</v>
      </c>
      <c r="AN233" s="13">
        <v>2004</v>
      </c>
      <c r="AO233" s="8">
        <v>49.9</v>
      </c>
      <c r="AP233" s="11"/>
      <c r="AQ233" s="8">
        <v>-16.600000000000001</v>
      </c>
      <c r="AR233" s="8">
        <v>-16.600000000000001</v>
      </c>
      <c r="AS233" s="8">
        <v>-16.8</v>
      </c>
      <c r="AT233" s="8">
        <v>14</v>
      </c>
      <c r="AU233" s="10">
        <v>3.5999999999999997E-2</v>
      </c>
      <c r="AV233" s="8">
        <v>29.2</v>
      </c>
      <c r="AW233" s="9">
        <v>6.74</v>
      </c>
      <c r="AX233" s="8">
        <v>19.3</v>
      </c>
      <c r="AY233" s="11"/>
      <c r="AZ233" s="11"/>
      <c r="BA233" s="9">
        <v>5.32</v>
      </c>
      <c r="BB233" s="11"/>
      <c r="BC233" s="8">
        <v>11.3</v>
      </c>
      <c r="BD233" s="9">
        <v>7.95</v>
      </c>
      <c r="BE233" s="9">
        <v>5.33</v>
      </c>
      <c r="BF233" s="9">
        <v>1.67</v>
      </c>
      <c r="BG233" s="9">
        <v>1.48</v>
      </c>
      <c r="BH233" s="9">
        <v>1.59</v>
      </c>
      <c r="BI233" s="11"/>
      <c r="BJ233" s="8">
        <v>-16.600000000000001</v>
      </c>
      <c r="BK233" s="10">
        <v>-0.14000000000000001</v>
      </c>
      <c r="BL233" s="10">
        <v>4.7E-2</v>
      </c>
      <c r="BM233" s="11"/>
      <c r="BN233" s="8">
        <v>-16.8</v>
      </c>
      <c r="BO233" s="11"/>
      <c r="BP233" s="11"/>
      <c r="BQ233" s="9">
        <v>-2.15</v>
      </c>
      <c r="BR233" s="9">
        <v>-2.15</v>
      </c>
      <c r="BS233" s="9">
        <v>-1.34</v>
      </c>
      <c r="BT233" s="9">
        <v>-2.15</v>
      </c>
      <c r="BU233" s="9">
        <v>-2.15</v>
      </c>
      <c r="BV233" s="11"/>
      <c r="BW233" s="11"/>
      <c r="BX233" s="11"/>
      <c r="BY233" s="11"/>
      <c r="BZ233" s="11"/>
      <c r="CA233" s="11"/>
      <c r="CB233" s="11"/>
      <c r="CC233" s="9">
        <v>1.75</v>
      </c>
      <c r="CD233" s="11"/>
      <c r="CE233" s="11"/>
      <c r="CF233" s="9">
        <v>6.44</v>
      </c>
      <c r="CG233" s="11"/>
      <c r="CH233" s="11"/>
      <c r="CI233" s="11"/>
      <c r="CJ233" s="11"/>
      <c r="CK233" s="11"/>
      <c r="CL233" s="11"/>
      <c r="CM233" s="11"/>
      <c r="CN233" s="11"/>
      <c r="CO233" s="11"/>
      <c r="CP233" s="11"/>
      <c r="CQ233" s="9">
        <v>6.03</v>
      </c>
      <c r="CR233" s="11"/>
      <c r="CS233" s="11"/>
      <c r="CT233" s="11"/>
      <c r="CU233" s="11"/>
      <c r="CV233" s="11"/>
      <c r="CW233" s="11"/>
      <c r="CX233" s="11"/>
      <c r="CY233" s="11"/>
      <c r="CZ233" s="11"/>
      <c r="DA233" s="11"/>
      <c r="DB233" s="11"/>
      <c r="DC233" s="11"/>
      <c r="DD233" s="11"/>
      <c r="DE233" s="11"/>
      <c r="DF233" s="8">
        <v>19.3</v>
      </c>
      <c r="DG233" s="9">
        <v>8.1</v>
      </c>
      <c r="DH233" s="11"/>
      <c r="DI233" s="3" t="s">
        <v>212</v>
      </c>
      <c r="DJ233" s="11"/>
      <c r="DK233" s="8">
        <v>-16.600000000000001</v>
      </c>
      <c r="DL233" s="8">
        <v>-16.8</v>
      </c>
      <c r="DM233" s="11"/>
      <c r="DN233" s="11"/>
      <c r="DO233" s="9">
        <v>16.670000000000002</v>
      </c>
      <c r="DP233" s="4" t="s">
        <v>1422</v>
      </c>
      <c r="DQ233" s="11"/>
      <c r="DR233" s="3" t="s">
        <v>245</v>
      </c>
      <c r="DS233" s="11"/>
      <c r="DT233" s="9">
        <v>17.98</v>
      </c>
      <c r="DU233" s="9">
        <v>3.96</v>
      </c>
      <c r="DV233" s="11"/>
      <c r="DW233" s="9">
        <v>7.92</v>
      </c>
      <c r="DX233" s="11"/>
      <c r="DY233" s="9">
        <v>2.13</v>
      </c>
      <c r="DZ233" s="11"/>
      <c r="EA233" s="10">
        <v>2.4E-2</v>
      </c>
      <c r="EB233" s="8">
        <v>-14.2</v>
      </c>
      <c r="EC233" s="10">
        <v>0.38800000000000001</v>
      </c>
      <c r="ED233" s="8">
        <v>26.7</v>
      </c>
      <c r="EE233" s="11"/>
      <c r="EF233" s="11"/>
      <c r="EG233" s="11"/>
      <c r="EH233" s="11"/>
      <c r="EI233" s="11"/>
      <c r="EJ233" s="8">
        <v>29</v>
      </c>
      <c r="EK233" s="9">
        <v>2.14</v>
      </c>
      <c r="EL233" s="10">
        <v>4.8000000000000001E-2</v>
      </c>
      <c r="EM233" s="9">
        <v>1.86</v>
      </c>
      <c r="EN233" s="9">
        <v>6.98</v>
      </c>
      <c r="EO233" s="11"/>
      <c r="EP233" s="11"/>
      <c r="EQ233" s="11"/>
      <c r="ER233" s="11">
        <v>3</v>
      </c>
      <c r="ES233" s="11"/>
      <c r="ET233" s="12"/>
      <c r="EU233" s="11"/>
      <c r="EV233" s="11"/>
      <c r="EW233" s="11"/>
      <c r="EX233" s="11"/>
      <c r="EY233" s="11"/>
      <c r="EZ233" s="11"/>
      <c r="FA233" s="11"/>
      <c r="FB233" s="9">
        <v>-2.63</v>
      </c>
      <c r="FC233" s="9">
        <v>-2.7</v>
      </c>
      <c r="FD233" s="9">
        <v>-2.5099999999999998</v>
      </c>
      <c r="FE233" s="11"/>
      <c r="FF233" s="11"/>
      <c r="FG233" s="11"/>
      <c r="FH233" s="11"/>
      <c r="FI233" s="11"/>
      <c r="FJ233" s="11"/>
      <c r="FK233" s="11"/>
      <c r="FL233" s="9">
        <v>-1.85</v>
      </c>
      <c r="FM233" s="9">
        <v>-2.9</v>
      </c>
      <c r="FN233" s="9">
        <v>-6.31</v>
      </c>
      <c r="FO233" s="3"/>
      <c r="FP233" s="3"/>
      <c r="FQ233" s="11"/>
      <c r="FR233" s="12"/>
    </row>
    <row r="234" spans="1:174" x14ac:dyDescent="0.15">
      <c r="A234" s="4" t="s">
        <v>1423</v>
      </c>
      <c r="B234" s="4" t="s">
        <v>1424</v>
      </c>
      <c r="C234" s="3" t="s">
        <v>206</v>
      </c>
      <c r="D234" s="3" t="s">
        <v>207</v>
      </c>
      <c r="E234" s="3" t="s">
        <v>208</v>
      </c>
      <c r="F234" s="8">
        <v>71.7</v>
      </c>
      <c r="G234" s="10">
        <v>0.317</v>
      </c>
      <c r="H234" s="10">
        <v>3.0000000000000001E-3</v>
      </c>
      <c r="I234" s="10">
        <v>6.0000000000000001E-3</v>
      </c>
      <c r="J234" s="10">
        <v>7.1999999999999995E-2</v>
      </c>
      <c r="K234" s="10">
        <v>0.192</v>
      </c>
      <c r="L234" s="10">
        <v>-0.61799999999999999</v>
      </c>
      <c r="M234" s="9">
        <v>1.59</v>
      </c>
      <c r="N234" s="8">
        <v>110</v>
      </c>
      <c r="O234" s="10">
        <v>0.25</v>
      </c>
      <c r="P234" s="11"/>
      <c r="Q234" s="11"/>
      <c r="R234" s="11"/>
      <c r="S234" s="10">
        <v>-4.4999999999999998E-2</v>
      </c>
      <c r="T234" s="11"/>
      <c r="U234" s="11"/>
      <c r="V234" s="11"/>
      <c r="W234" s="8">
        <v>50.3</v>
      </c>
      <c r="X234" s="11"/>
      <c r="Y234" s="11"/>
      <c r="Z234" s="11"/>
      <c r="AA234" s="8">
        <v>134</v>
      </c>
      <c r="AB234" s="11"/>
      <c r="AC234" s="11"/>
      <c r="AD234" s="11"/>
      <c r="AE234" s="8">
        <v>-12.2</v>
      </c>
      <c r="AF234" s="11"/>
      <c r="AG234" s="11"/>
      <c r="AH234" s="9">
        <v>8.77</v>
      </c>
      <c r="AI234" s="9">
        <v>7.78</v>
      </c>
      <c r="AJ234" s="10">
        <v>0.60699999999999998</v>
      </c>
      <c r="AK234" s="3" t="s">
        <v>209</v>
      </c>
      <c r="AL234" s="12" t="s">
        <v>1425</v>
      </c>
      <c r="AM234" s="3" t="s">
        <v>211</v>
      </c>
      <c r="AN234" s="13">
        <v>1992</v>
      </c>
      <c r="AO234" s="8">
        <v>64.3</v>
      </c>
      <c r="AP234" s="9">
        <v>3.65</v>
      </c>
      <c r="AQ234" s="9">
        <v>-2.5099999999999998</v>
      </c>
      <c r="AR234" s="9">
        <v>-2.86</v>
      </c>
      <c r="AS234" s="9">
        <v>-2.14</v>
      </c>
      <c r="AT234" s="9">
        <v>7.45</v>
      </c>
      <c r="AU234" s="9">
        <v>1.36</v>
      </c>
      <c r="AV234" s="8">
        <v>13.2</v>
      </c>
      <c r="AW234" s="14">
        <v>0</v>
      </c>
      <c r="AX234" s="9">
        <v>4.25</v>
      </c>
      <c r="AY234" s="10">
        <v>3.9E-2</v>
      </c>
      <c r="AZ234" s="11"/>
      <c r="BA234" s="9">
        <v>3.1</v>
      </c>
      <c r="BB234" s="11"/>
      <c r="BC234" s="9">
        <v>3.41</v>
      </c>
      <c r="BD234" s="9">
        <v>4.3099999999999996</v>
      </c>
      <c r="BE234" s="9">
        <v>5.35</v>
      </c>
      <c r="BF234" s="9">
        <v>8.31</v>
      </c>
      <c r="BG234" s="9">
        <v>9.9499999999999993</v>
      </c>
      <c r="BH234" s="8">
        <v>11.3</v>
      </c>
      <c r="BI234" s="11"/>
      <c r="BJ234" s="9">
        <v>-2.86</v>
      </c>
      <c r="BK234" s="14">
        <v>0</v>
      </c>
      <c r="BL234" s="11"/>
      <c r="BM234" s="11"/>
      <c r="BN234" s="9">
        <v>-2.14</v>
      </c>
      <c r="BO234" s="11"/>
      <c r="BP234" s="11"/>
      <c r="BQ234" s="10">
        <v>-2.4E-2</v>
      </c>
      <c r="BR234" s="10">
        <v>-2.4E-2</v>
      </c>
      <c r="BS234" s="10">
        <v>-1.4999999999999999E-2</v>
      </c>
      <c r="BT234" s="10">
        <v>-3.3000000000000002E-2</v>
      </c>
      <c r="BU234" s="10">
        <v>-3.3000000000000002E-2</v>
      </c>
      <c r="BV234" s="11"/>
      <c r="BW234" s="9">
        <v>4.1399999999999997</v>
      </c>
      <c r="BX234" s="11"/>
      <c r="BY234" s="11"/>
      <c r="BZ234" s="11"/>
      <c r="CA234" s="11"/>
      <c r="CB234" s="11"/>
      <c r="CC234" s="9">
        <v>4.3600000000000003</v>
      </c>
      <c r="CD234" s="11"/>
      <c r="CE234" s="11"/>
      <c r="CF234" s="11"/>
      <c r="CG234" s="11"/>
      <c r="CH234" s="11"/>
      <c r="CI234" s="11"/>
      <c r="CJ234" s="8">
        <v>-71.599999999999994</v>
      </c>
      <c r="CK234" s="11"/>
      <c r="CL234" s="11"/>
      <c r="CM234" s="11"/>
      <c r="CN234" s="10">
        <v>0.106</v>
      </c>
      <c r="CO234" s="10">
        <v>0.21099999999999999</v>
      </c>
      <c r="CP234" s="10">
        <v>0.20799999999999999</v>
      </c>
      <c r="CQ234" s="9">
        <v>4.3499999999999996</v>
      </c>
      <c r="CR234" s="11"/>
      <c r="CS234" s="11"/>
      <c r="CT234" s="11"/>
      <c r="CU234" s="9">
        <v>4.93</v>
      </c>
      <c r="CV234" s="14">
        <v>0</v>
      </c>
      <c r="CW234" s="11"/>
      <c r="CX234" s="11"/>
      <c r="CY234" s="11"/>
      <c r="CZ234" s="11"/>
      <c r="DA234" s="10">
        <v>-0.80300000000000005</v>
      </c>
      <c r="DB234" s="11"/>
      <c r="DC234" s="10">
        <v>0.44700000000000001</v>
      </c>
      <c r="DD234" s="11"/>
      <c r="DE234" s="11"/>
      <c r="DF234" s="9">
        <v>4.25</v>
      </c>
      <c r="DG234" s="10">
        <v>0.65200000000000002</v>
      </c>
      <c r="DH234" s="11"/>
      <c r="DI234" s="3" t="s">
        <v>212</v>
      </c>
      <c r="DJ234" s="8">
        <v>10.5</v>
      </c>
      <c r="DK234" s="10">
        <v>-0.78400000000000003</v>
      </c>
      <c r="DL234" s="9">
        <v>9.7100000000000009</v>
      </c>
      <c r="DM234" s="9">
        <v>2.72</v>
      </c>
      <c r="DN234" s="11"/>
      <c r="DO234" s="9">
        <v>25</v>
      </c>
      <c r="DP234" s="4" t="s">
        <v>1426</v>
      </c>
      <c r="DQ234" s="8">
        <v>-58.8</v>
      </c>
      <c r="DR234" s="3" t="s">
        <v>214</v>
      </c>
      <c r="DS234" s="11"/>
      <c r="DT234" s="10">
        <v>0.86499999999999999</v>
      </c>
      <c r="DU234" s="10">
        <v>0.44</v>
      </c>
      <c r="DV234" s="10">
        <v>0.23599999999999999</v>
      </c>
      <c r="DW234" s="14">
        <v>0</v>
      </c>
      <c r="DX234" s="11"/>
      <c r="DY234" s="9">
        <v>9</v>
      </c>
      <c r="DZ234" s="11"/>
      <c r="EA234" s="11"/>
      <c r="EB234" s="9">
        <v>1.02</v>
      </c>
      <c r="EC234" s="10">
        <v>0.06</v>
      </c>
      <c r="ED234" s="8">
        <v>77.7</v>
      </c>
      <c r="EE234" s="11"/>
      <c r="EF234" s="11"/>
      <c r="EG234" s="11"/>
      <c r="EH234" s="10">
        <v>0.121</v>
      </c>
      <c r="EI234" s="8">
        <v>13</v>
      </c>
      <c r="EJ234" s="8">
        <v>11.9</v>
      </c>
      <c r="EK234" s="8">
        <v>13.9</v>
      </c>
      <c r="EL234" s="9">
        <v>5.29</v>
      </c>
      <c r="EM234" s="10">
        <v>0.72899999999999998</v>
      </c>
      <c r="EN234" s="9">
        <v>6.23</v>
      </c>
      <c r="EO234" s="10">
        <v>0.21</v>
      </c>
      <c r="EP234" s="9">
        <v>6.73</v>
      </c>
      <c r="EQ234" s="9">
        <v>1.31</v>
      </c>
      <c r="ER234" s="11">
        <v>1</v>
      </c>
      <c r="ES234" s="11"/>
      <c r="ET234" s="12"/>
      <c r="EU234" s="8">
        <v>-25.6</v>
      </c>
      <c r="EV234" s="8">
        <v>-23.1</v>
      </c>
      <c r="EW234" s="8">
        <v>-16.399999999999999</v>
      </c>
      <c r="EX234" s="8">
        <v>-18.399999999999999</v>
      </c>
      <c r="EY234" s="8">
        <v>-25.9</v>
      </c>
      <c r="EZ234" s="9">
        <v>-5.82</v>
      </c>
      <c r="FA234" s="9">
        <v>-6.03</v>
      </c>
      <c r="FB234" s="8">
        <v>-10.5</v>
      </c>
      <c r="FC234" s="9">
        <v>-8.3699999999999992</v>
      </c>
      <c r="FD234" s="10">
        <v>-0.89100000000000001</v>
      </c>
      <c r="FE234" s="8">
        <v>-26</v>
      </c>
      <c r="FF234" s="8">
        <v>-22.5</v>
      </c>
      <c r="FG234" s="8">
        <v>-15.7</v>
      </c>
      <c r="FH234" s="8">
        <v>-17.600000000000001</v>
      </c>
      <c r="FI234" s="8">
        <v>-25.4</v>
      </c>
      <c r="FJ234" s="9">
        <v>-5.89</v>
      </c>
      <c r="FK234" s="9">
        <v>-5.59</v>
      </c>
      <c r="FL234" s="8">
        <v>-15.2</v>
      </c>
      <c r="FM234" s="8">
        <v>-15.2</v>
      </c>
      <c r="FN234" s="9">
        <v>9.7100000000000009</v>
      </c>
      <c r="FO234" s="3"/>
      <c r="FP234" s="3"/>
      <c r="FQ234" s="9">
        <v>3.65</v>
      </c>
      <c r="FR234" s="12" t="s">
        <v>1427</v>
      </c>
    </row>
    <row r="235" spans="1:174" x14ac:dyDescent="0.15">
      <c r="A235" s="4" t="s">
        <v>1428</v>
      </c>
      <c r="B235" s="4" t="s">
        <v>1429</v>
      </c>
      <c r="C235" s="3" t="s">
        <v>206</v>
      </c>
      <c r="D235" s="3" t="s">
        <v>207</v>
      </c>
      <c r="E235" s="3" t="s">
        <v>208</v>
      </c>
      <c r="F235" s="8">
        <v>71.5</v>
      </c>
      <c r="G235" s="10">
        <v>8.5999999999999993E-2</v>
      </c>
      <c r="H235" s="10">
        <v>3.3000000000000002E-2</v>
      </c>
      <c r="I235" s="10">
        <v>4.2000000000000003E-2</v>
      </c>
      <c r="J235" s="10">
        <v>0.215</v>
      </c>
      <c r="K235" s="9">
        <v>1.6</v>
      </c>
      <c r="L235" s="9">
        <v>1.76</v>
      </c>
      <c r="M235" s="9">
        <v>4.29</v>
      </c>
      <c r="N235" s="8">
        <v>79.5</v>
      </c>
      <c r="O235" s="10">
        <v>0.22600000000000001</v>
      </c>
      <c r="P235" s="11"/>
      <c r="Q235" s="11"/>
      <c r="R235" s="11"/>
      <c r="S235" s="11"/>
      <c r="T235" s="11"/>
      <c r="U235" s="11"/>
      <c r="V235" s="11"/>
      <c r="W235" s="11"/>
      <c r="X235" s="11"/>
      <c r="Y235" s="11"/>
      <c r="Z235" s="11"/>
      <c r="AA235" s="8">
        <v>-16.399999999999999</v>
      </c>
      <c r="AB235" s="11"/>
      <c r="AC235" s="11"/>
      <c r="AD235" s="11"/>
      <c r="AE235" s="8">
        <v>-18.899999999999999</v>
      </c>
      <c r="AF235" s="11"/>
      <c r="AG235" s="11"/>
      <c r="AH235" s="9">
        <v>5.99</v>
      </c>
      <c r="AI235" s="9">
        <v>18.95</v>
      </c>
      <c r="AJ235" s="9">
        <v>3.02</v>
      </c>
      <c r="AK235" s="3" t="s">
        <v>209</v>
      </c>
      <c r="AL235" s="12" t="s">
        <v>1430</v>
      </c>
      <c r="AM235" s="3" t="s">
        <v>211</v>
      </c>
      <c r="AN235" s="11"/>
      <c r="AO235" s="8">
        <v>59.7</v>
      </c>
      <c r="AP235" s="10">
        <v>0.372</v>
      </c>
      <c r="AQ235" s="9">
        <v>-5.47</v>
      </c>
      <c r="AR235" s="9">
        <v>-5.63</v>
      </c>
      <c r="AS235" s="9">
        <v>-8.44</v>
      </c>
      <c r="AT235" s="8">
        <v>12.8</v>
      </c>
      <c r="AU235" s="10">
        <v>0.39</v>
      </c>
      <c r="AV235" s="8">
        <v>13.4</v>
      </c>
      <c r="AW235" s="14">
        <v>0</v>
      </c>
      <c r="AX235" s="9">
        <v>9.24</v>
      </c>
      <c r="AY235" s="10">
        <v>0.27900000000000003</v>
      </c>
      <c r="AZ235" s="11"/>
      <c r="BA235" s="9">
        <v>2.78</v>
      </c>
      <c r="BB235" s="11"/>
      <c r="BC235" s="9">
        <v>2.46</v>
      </c>
      <c r="BD235" s="9">
        <v>2.13</v>
      </c>
      <c r="BE235" s="9">
        <v>1.85</v>
      </c>
      <c r="BF235" s="9">
        <v>1.55</v>
      </c>
      <c r="BG235" s="9">
        <v>2.02</v>
      </c>
      <c r="BH235" s="9">
        <v>1.29</v>
      </c>
      <c r="BI235" s="11"/>
      <c r="BJ235" s="9">
        <v>-5.63</v>
      </c>
      <c r="BK235" s="11"/>
      <c r="BL235" s="10">
        <v>6.2E-2</v>
      </c>
      <c r="BM235" s="11"/>
      <c r="BN235" s="9">
        <v>-8.41</v>
      </c>
      <c r="BO235" s="10">
        <v>2.7E-2</v>
      </c>
      <c r="BP235" s="11"/>
      <c r="BQ235" s="10">
        <v>-0.111</v>
      </c>
      <c r="BR235" s="10">
        <v>-0.111</v>
      </c>
      <c r="BS235" s="10">
        <v>-6.9000000000000006E-2</v>
      </c>
      <c r="BT235" s="10">
        <v>-0.111</v>
      </c>
      <c r="BU235" s="10">
        <v>-0.111</v>
      </c>
      <c r="BV235" s="11"/>
      <c r="BW235" s="10">
        <v>3.5999999999999997E-2</v>
      </c>
      <c r="BX235" s="10">
        <v>0.13400000000000001</v>
      </c>
      <c r="BY235" s="11"/>
      <c r="BZ235" s="10">
        <v>0.94499999999999995</v>
      </c>
      <c r="CA235" s="10">
        <v>0.55600000000000005</v>
      </c>
      <c r="CB235" s="11"/>
      <c r="CC235" s="10">
        <v>0.55100000000000005</v>
      </c>
      <c r="CD235" s="11"/>
      <c r="CE235" s="9">
        <v>3.32</v>
      </c>
      <c r="CF235" s="11"/>
      <c r="CG235" s="11"/>
      <c r="CH235" s="11"/>
      <c r="CI235" s="11"/>
      <c r="CJ235" s="8">
        <v>-31.8</v>
      </c>
      <c r="CK235" s="11"/>
      <c r="CL235" s="11"/>
      <c r="CM235" s="11"/>
      <c r="CN235" s="11"/>
      <c r="CO235" s="10">
        <v>7.0999999999999994E-2</v>
      </c>
      <c r="CP235" s="10">
        <v>0.157</v>
      </c>
      <c r="CQ235" s="9">
        <v>2.36</v>
      </c>
      <c r="CR235" s="11"/>
      <c r="CS235" s="11"/>
      <c r="CT235" s="11"/>
      <c r="CU235" s="8">
        <v>11.3</v>
      </c>
      <c r="CV235" s="11"/>
      <c r="CW235" s="11"/>
      <c r="CX235" s="10">
        <v>-0.46500000000000002</v>
      </c>
      <c r="CY235" s="11"/>
      <c r="CZ235" s="11"/>
      <c r="DA235" s="10">
        <v>0.106</v>
      </c>
      <c r="DB235" s="11"/>
      <c r="DC235" s="10">
        <v>0.121</v>
      </c>
      <c r="DD235" s="11"/>
      <c r="DE235" s="11"/>
      <c r="DF235" s="9">
        <v>9.24</v>
      </c>
      <c r="DG235" s="10">
        <v>0.89900000000000002</v>
      </c>
      <c r="DH235" s="10">
        <v>0.18099999999999999</v>
      </c>
      <c r="DI235" s="3" t="s">
        <v>212</v>
      </c>
      <c r="DJ235" s="10">
        <v>0.372</v>
      </c>
      <c r="DK235" s="9">
        <v>-5.47</v>
      </c>
      <c r="DL235" s="9">
        <v>-8.44</v>
      </c>
      <c r="DM235" s="11"/>
      <c r="DN235" s="11"/>
      <c r="DO235" s="9">
        <v>11.11</v>
      </c>
      <c r="DP235" s="4" t="s">
        <v>1431</v>
      </c>
      <c r="DQ235" s="11"/>
      <c r="DR235" s="3" t="s">
        <v>643</v>
      </c>
      <c r="DS235" s="11"/>
      <c r="DT235" s="9">
        <v>2.0299999999999998</v>
      </c>
      <c r="DU235" s="10">
        <v>0.51700000000000002</v>
      </c>
      <c r="DV235" s="10">
        <v>-0.38800000000000001</v>
      </c>
      <c r="DW235" s="11"/>
      <c r="DX235" s="11"/>
      <c r="DY235" s="11"/>
      <c r="DZ235" s="11"/>
      <c r="EA235" s="11"/>
      <c r="EB235" s="11"/>
      <c r="EC235" s="10">
        <v>2.9000000000000001E-2</v>
      </c>
      <c r="ED235" s="8">
        <v>75.099999999999994</v>
      </c>
      <c r="EE235" s="11"/>
      <c r="EF235" s="11"/>
      <c r="EG235" s="11"/>
      <c r="EH235" s="10">
        <v>0.248</v>
      </c>
      <c r="EI235" s="8">
        <v>23</v>
      </c>
      <c r="EJ235" s="8">
        <v>13</v>
      </c>
      <c r="EK235" s="11"/>
      <c r="EL235" s="11"/>
      <c r="EM235" s="11"/>
      <c r="EN235" s="11"/>
      <c r="EO235" s="10">
        <v>0.18099999999999999</v>
      </c>
      <c r="EP235" s="9">
        <v>5.94</v>
      </c>
      <c r="EQ235" s="10">
        <v>0.56200000000000006</v>
      </c>
      <c r="ER235" s="11">
        <v>1</v>
      </c>
      <c r="ES235" s="11"/>
      <c r="ET235" s="12"/>
      <c r="EU235" s="11"/>
      <c r="EV235" s="11"/>
      <c r="EW235" s="11"/>
      <c r="EX235" s="11"/>
      <c r="EY235" s="11"/>
      <c r="EZ235" s="10">
        <v>-4.9000000000000002E-2</v>
      </c>
      <c r="FA235" s="9">
        <v>-1.62</v>
      </c>
      <c r="FB235" s="9">
        <v>-5.79</v>
      </c>
      <c r="FC235" s="9">
        <v>-5.67</v>
      </c>
      <c r="FD235" s="9">
        <v>-4.43</v>
      </c>
      <c r="FE235" s="11"/>
      <c r="FF235" s="11"/>
      <c r="FG235" s="11"/>
      <c r="FH235" s="11"/>
      <c r="FI235" s="11"/>
      <c r="FJ235" s="10">
        <v>0.18099999999999999</v>
      </c>
      <c r="FK235" s="9">
        <v>-6.82</v>
      </c>
      <c r="FL235" s="9">
        <v>1.59</v>
      </c>
      <c r="FM235" s="9">
        <v>-5.01</v>
      </c>
      <c r="FN235" s="8">
        <v>-19.5</v>
      </c>
      <c r="FO235" s="3"/>
      <c r="FP235" s="3"/>
      <c r="FQ235" s="10">
        <v>0.372</v>
      </c>
      <c r="FR235" s="12" t="s">
        <v>1432</v>
      </c>
    </row>
    <row r="236" spans="1:174" x14ac:dyDescent="0.15">
      <c r="A236" s="4" t="s">
        <v>1433</v>
      </c>
      <c r="B236" s="4" t="s">
        <v>1434</v>
      </c>
      <c r="C236" s="3" t="s">
        <v>206</v>
      </c>
      <c r="D236" s="3" t="s">
        <v>207</v>
      </c>
      <c r="E236" s="3" t="s">
        <v>208</v>
      </c>
      <c r="F236" s="8">
        <v>71.400000000000006</v>
      </c>
      <c r="G236" s="9">
        <v>30.85</v>
      </c>
      <c r="H236" s="10">
        <v>0.05</v>
      </c>
      <c r="I236" s="10">
        <v>1.6E-2</v>
      </c>
      <c r="J236" s="10">
        <v>0.05</v>
      </c>
      <c r="K236" s="9">
        <v>1.67</v>
      </c>
      <c r="L236" s="10">
        <v>0.97799999999999998</v>
      </c>
      <c r="M236" s="9">
        <v>1.0900000000000001</v>
      </c>
      <c r="N236" s="8">
        <v>52.1</v>
      </c>
      <c r="O236" s="10">
        <v>0.73499999999999999</v>
      </c>
      <c r="P236" s="11"/>
      <c r="Q236" s="11"/>
      <c r="R236" s="11"/>
      <c r="S236" s="10">
        <v>-0.74</v>
      </c>
      <c r="T236" s="11"/>
      <c r="U236" s="11"/>
      <c r="V236" s="11"/>
      <c r="W236" s="11"/>
      <c r="X236" s="11"/>
      <c r="Y236" s="11"/>
      <c r="Z236" s="11"/>
      <c r="AA236" s="9">
        <v>-2.64</v>
      </c>
      <c r="AB236" s="11"/>
      <c r="AC236" s="11"/>
      <c r="AD236" s="11"/>
      <c r="AE236" s="8">
        <v>-52.1</v>
      </c>
      <c r="AF236" s="11"/>
      <c r="AG236" s="11"/>
      <c r="AH236" s="11"/>
      <c r="AI236" s="9">
        <v>1.98</v>
      </c>
      <c r="AJ236" s="10">
        <v>3.3000000000000002E-2</v>
      </c>
      <c r="AK236" s="3" t="s">
        <v>209</v>
      </c>
      <c r="AL236" s="12" t="s">
        <v>1435</v>
      </c>
      <c r="AM236" s="3" t="s">
        <v>211</v>
      </c>
      <c r="AN236" s="13">
        <v>2001</v>
      </c>
      <c r="AO236" s="8">
        <v>39.799999999999997</v>
      </c>
      <c r="AP236" s="8">
        <v>18.100000000000001</v>
      </c>
      <c r="AQ236" s="8">
        <v>-33.4</v>
      </c>
      <c r="AR236" s="8">
        <v>-38.700000000000003</v>
      </c>
      <c r="AS236" s="8">
        <v>-52.7</v>
      </c>
      <c r="AT236" s="8">
        <v>52.3</v>
      </c>
      <c r="AU236" s="8">
        <v>11.3</v>
      </c>
      <c r="AV236" s="8">
        <v>70.7</v>
      </c>
      <c r="AW236" s="8">
        <v>20.7</v>
      </c>
      <c r="AX236" s="8">
        <v>20.6</v>
      </c>
      <c r="AY236" s="8">
        <v>12.9</v>
      </c>
      <c r="AZ236" s="11"/>
      <c r="BA236" s="8">
        <v>18.600000000000001</v>
      </c>
      <c r="BB236" s="11"/>
      <c r="BC236" s="8">
        <v>41.8</v>
      </c>
      <c r="BD236" s="8">
        <v>45.3</v>
      </c>
      <c r="BE236" s="8">
        <v>57.8</v>
      </c>
      <c r="BF236" s="8">
        <v>70</v>
      </c>
      <c r="BG236" s="8">
        <v>84.3</v>
      </c>
      <c r="BH236" s="8">
        <v>106.7</v>
      </c>
      <c r="BI236" s="11"/>
      <c r="BJ236" s="8">
        <v>-38.700000000000003</v>
      </c>
      <c r="BK236" s="9">
        <v>-2.39</v>
      </c>
      <c r="BL236" s="10">
        <v>3.2000000000000001E-2</v>
      </c>
      <c r="BM236" s="11"/>
      <c r="BN236" s="8">
        <v>-52.7</v>
      </c>
      <c r="BO236" s="11"/>
      <c r="BP236" s="11"/>
      <c r="BQ236" s="9">
        <v>-1.01</v>
      </c>
      <c r="BR236" s="9">
        <v>-1.01</v>
      </c>
      <c r="BS236" s="10">
        <v>-0.49199999999999999</v>
      </c>
      <c r="BT236" s="9">
        <v>-1.01</v>
      </c>
      <c r="BU236" s="9">
        <v>-1.01</v>
      </c>
      <c r="BV236" s="11"/>
      <c r="BW236" s="9">
        <v>2.34</v>
      </c>
      <c r="BX236" s="11"/>
      <c r="BY236" s="9">
        <v>3</v>
      </c>
      <c r="BZ236" s="8">
        <v>26.9</v>
      </c>
      <c r="CA236" s="8">
        <v>15.6</v>
      </c>
      <c r="CB236" s="11"/>
      <c r="CC236" s="9">
        <v>3.25</v>
      </c>
      <c r="CD236" s="11"/>
      <c r="CE236" s="8">
        <v>15.6</v>
      </c>
      <c r="CF236" s="9">
        <v>8.93</v>
      </c>
      <c r="CG236" s="11"/>
      <c r="CH236" s="11"/>
      <c r="CI236" s="11"/>
      <c r="CJ236" s="8">
        <v>1301.5999999999999</v>
      </c>
      <c r="CK236" s="11"/>
      <c r="CL236" s="11"/>
      <c r="CM236" s="11"/>
      <c r="CN236" s="11"/>
      <c r="CO236" s="11"/>
      <c r="CP236" s="9">
        <v>1.7</v>
      </c>
      <c r="CQ236" s="8">
        <v>-11.2</v>
      </c>
      <c r="CR236" s="11"/>
      <c r="CS236" s="11"/>
      <c r="CT236" s="11"/>
      <c r="CU236" s="10">
        <v>0.191</v>
      </c>
      <c r="CV236" s="9">
        <v>-7.79</v>
      </c>
      <c r="CW236" s="8">
        <v>10</v>
      </c>
      <c r="CX236" s="8">
        <v>67.5</v>
      </c>
      <c r="CY236" s="11"/>
      <c r="CZ236" s="11"/>
      <c r="DA236" s="10">
        <v>-0.99299999999999999</v>
      </c>
      <c r="DB236" s="11"/>
      <c r="DC236" s="9">
        <v>-1.36</v>
      </c>
      <c r="DD236" s="8">
        <v>16.899999999999999</v>
      </c>
      <c r="DE236" s="8">
        <v>57</v>
      </c>
      <c r="DF236" s="8">
        <v>20.6</v>
      </c>
      <c r="DG236" s="9">
        <v>1.37</v>
      </c>
      <c r="DH236" s="9">
        <v>4.0999999999999996</v>
      </c>
      <c r="DI236" s="3" t="s">
        <v>212</v>
      </c>
      <c r="DJ236" s="8">
        <v>18.100000000000001</v>
      </c>
      <c r="DK236" s="8">
        <v>-33.4</v>
      </c>
      <c r="DL236" s="8">
        <v>-52.7</v>
      </c>
      <c r="DM236" s="14">
        <v>0</v>
      </c>
      <c r="DN236" s="8">
        <v>-48</v>
      </c>
      <c r="DO236" s="9">
        <v>14.29</v>
      </c>
      <c r="DP236" s="4" t="s">
        <v>1436</v>
      </c>
      <c r="DQ236" s="8">
        <v>16.600000000000001</v>
      </c>
      <c r="DR236" s="3" t="s">
        <v>336</v>
      </c>
      <c r="DS236" s="11"/>
      <c r="DT236" s="9">
        <v>2.02</v>
      </c>
      <c r="DU236" s="10">
        <v>0.60499999999999998</v>
      </c>
      <c r="DV236" s="8">
        <v>-20.100000000000001</v>
      </c>
      <c r="DW236" s="8">
        <v>19.2</v>
      </c>
      <c r="DX236" s="11"/>
      <c r="DY236" s="8">
        <v>50.8</v>
      </c>
      <c r="DZ236" s="11"/>
      <c r="EA236" s="11"/>
      <c r="EB236" s="8">
        <v>69.900000000000006</v>
      </c>
      <c r="EC236" s="10">
        <v>0.39900000000000002</v>
      </c>
      <c r="ED236" s="8">
        <v>98</v>
      </c>
      <c r="EE236" s="11"/>
      <c r="EF236" s="11"/>
      <c r="EG236" s="8">
        <v>104.6</v>
      </c>
      <c r="EH236" s="8">
        <v>38.799999999999997</v>
      </c>
      <c r="EI236" s="8">
        <v>57</v>
      </c>
      <c r="EJ236" s="8">
        <v>59.1</v>
      </c>
      <c r="EK236" s="8">
        <v>128.9</v>
      </c>
      <c r="EL236" s="9">
        <v>4.24</v>
      </c>
      <c r="EM236" s="8">
        <v>10.8</v>
      </c>
      <c r="EN236" s="9">
        <v>6.02</v>
      </c>
      <c r="EO236" s="9">
        <v>4.0999999999999996</v>
      </c>
      <c r="EP236" s="9">
        <v>5.82</v>
      </c>
      <c r="EQ236" s="9">
        <v>4.45</v>
      </c>
      <c r="ER236" s="11">
        <v>1</v>
      </c>
      <c r="ES236" s="11"/>
      <c r="ET236" s="12"/>
      <c r="EU236" s="11"/>
      <c r="EV236" s="11"/>
      <c r="EW236" s="8">
        <v>-24.2</v>
      </c>
      <c r="EX236" s="8">
        <v>-24.7</v>
      </c>
      <c r="EY236" s="8">
        <v>-31.3</v>
      </c>
      <c r="EZ236" s="8">
        <v>-41.2</v>
      </c>
      <c r="FA236" s="8">
        <v>-56.4</v>
      </c>
      <c r="FB236" s="8">
        <v>33.9</v>
      </c>
      <c r="FC236" s="8">
        <v>-109</v>
      </c>
      <c r="FD236" s="8">
        <v>-95.9</v>
      </c>
      <c r="FE236" s="11"/>
      <c r="FF236" s="11"/>
      <c r="FG236" s="8">
        <v>-24.9</v>
      </c>
      <c r="FH236" s="8">
        <v>-25</v>
      </c>
      <c r="FI236" s="8">
        <v>-32.5</v>
      </c>
      <c r="FJ236" s="8">
        <v>-44.1</v>
      </c>
      <c r="FK236" s="8">
        <v>-58.8</v>
      </c>
      <c r="FL236" s="8">
        <v>30.6</v>
      </c>
      <c r="FM236" s="8">
        <v>-114.4</v>
      </c>
      <c r="FN236" s="8">
        <v>-107</v>
      </c>
      <c r="FO236" s="3"/>
      <c r="FP236" s="3"/>
      <c r="FQ236" s="8">
        <v>18.100000000000001</v>
      </c>
      <c r="FR236" s="12" t="s">
        <v>1437</v>
      </c>
    </row>
    <row r="237" spans="1:174" x14ac:dyDescent="0.15">
      <c r="A237" s="4" t="s">
        <v>1438</v>
      </c>
      <c r="B237" s="4" t="s">
        <v>1439</v>
      </c>
      <c r="C237" s="3" t="s">
        <v>206</v>
      </c>
      <c r="D237" s="3" t="s">
        <v>207</v>
      </c>
      <c r="E237" s="3" t="s">
        <v>208</v>
      </c>
      <c r="F237" s="8">
        <v>71.2</v>
      </c>
      <c r="G237" s="9">
        <v>6.69</v>
      </c>
      <c r="H237" s="10">
        <v>1E-3</v>
      </c>
      <c r="I237" s="14">
        <v>0</v>
      </c>
      <c r="J237" s="11"/>
      <c r="K237" s="10">
        <v>-0.33700000000000002</v>
      </c>
      <c r="L237" s="10">
        <v>-0.215</v>
      </c>
      <c r="M237" s="11"/>
      <c r="N237" s="9">
        <v>7.8</v>
      </c>
      <c r="O237" s="10">
        <v>5.0999999999999997E-2</v>
      </c>
      <c r="P237" s="11"/>
      <c r="Q237" s="11"/>
      <c r="R237" s="11"/>
      <c r="S237" s="9">
        <v>-1.9</v>
      </c>
      <c r="T237" s="11"/>
      <c r="U237" s="11"/>
      <c r="V237" s="11"/>
      <c r="W237" s="11"/>
      <c r="X237" s="11"/>
      <c r="Y237" s="11"/>
      <c r="Z237" s="11"/>
      <c r="AA237" s="11"/>
      <c r="AB237" s="11"/>
      <c r="AC237" s="11"/>
      <c r="AD237" s="11"/>
      <c r="AE237" s="11"/>
      <c r="AF237" s="11"/>
      <c r="AG237" s="11"/>
      <c r="AH237" s="11"/>
      <c r="AI237" s="9">
        <v>2.0499999999999998</v>
      </c>
      <c r="AJ237" s="9">
        <v>1.92</v>
      </c>
      <c r="AK237" s="3" t="s">
        <v>209</v>
      </c>
      <c r="AL237" s="12" t="s">
        <v>1440</v>
      </c>
      <c r="AM237" s="3" t="s">
        <v>211</v>
      </c>
      <c r="AN237" s="13">
        <v>2007</v>
      </c>
      <c r="AO237" s="8">
        <v>51.5</v>
      </c>
      <c r="AP237" s="11"/>
      <c r="AQ237" s="8">
        <v>-11.9</v>
      </c>
      <c r="AR237" s="8">
        <v>-11.9</v>
      </c>
      <c r="AS237" s="8">
        <v>-16.100000000000001</v>
      </c>
      <c r="AT237" s="8">
        <v>19.7</v>
      </c>
      <c r="AU237" s="11"/>
      <c r="AV237" s="8">
        <v>20.399999999999999</v>
      </c>
      <c r="AW237" s="14">
        <v>0</v>
      </c>
      <c r="AX237" s="8">
        <v>18.899999999999999</v>
      </c>
      <c r="AY237" s="11"/>
      <c r="AZ237" s="11"/>
      <c r="BA237" s="9">
        <v>4</v>
      </c>
      <c r="BB237" s="11"/>
      <c r="BC237" s="9">
        <v>7.87</v>
      </c>
      <c r="BD237" s="9">
        <v>5.68</v>
      </c>
      <c r="BE237" s="9">
        <v>2.25</v>
      </c>
      <c r="BF237" s="10">
        <v>0.65700000000000003</v>
      </c>
      <c r="BG237" s="10">
        <v>0.54400000000000004</v>
      </c>
      <c r="BH237" s="10">
        <v>0.51800000000000002</v>
      </c>
      <c r="BI237" s="11"/>
      <c r="BJ237" s="8">
        <v>-11.9</v>
      </c>
      <c r="BK237" s="9">
        <v>-4.2699999999999996</v>
      </c>
      <c r="BL237" s="10">
        <v>1.0999999999999999E-2</v>
      </c>
      <c r="BM237" s="11"/>
      <c r="BN237" s="8">
        <v>-16.100000000000001</v>
      </c>
      <c r="BO237" s="11"/>
      <c r="BP237" s="9">
        <v>1.27</v>
      </c>
      <c r="BQ237" s="9">
        <v>-2.79</v>
      </c>
      <c r="BR237" s="9">
        <v>-2.79</v>
      </c>
      <c r="BS237" s="9">
        <v>-1.62</v>
      </c>
      <c r="BT237" s="9">
        <v>-2.79</v>
      </c>
      <c r="BU237" s="9">
        <v>-2.79</v>
      </c>
      <c r="BV237" s="11"/>
      <c r="BW237" s="11"/>
      <c r="BX237" s="11"/>
      <c r="BY237" s="11"/>
      <c r="BZ237" s="11"/>
      <c r="CA237" s="11"/>
      <c r="CB237" s="11"/>
      <c r="CC237" s="10">
        <v>0.87</v>
      </c>
      <c r="CD237" s="11"/>
      <c r="CE237" s="11"/>
      <c r="CF237" s="11"/>
      <c r="CG237" s="11"/>
      <c r="CH237" s="11"/>
      <c r="CI237" s="11"/>
      <c r="CJ237" s="11"/>
      <c r="CK237" s="11"/>
      <c r="CL237" s="11"/>
      <c r="CM237" s="11"/>
      <c r="CN237" s="11"/>
      <c r="CO237" s="11"/>
      <c r="CP237" s="11"/>
      <c r="CQ237" s="10">
        <v>-0.56799999999999995</v>
      </c>
      <c r="CR237" s="11"/>
      <c r="CS237" s="11"/>
      <c r="CT237" s="11"/>
      <c r="CU237" s="11"/>
      <c r="CV237" s="11"/>
      <c r="CW237" s="11"/>
      <c r="CX237" s="11"/>
      <c r="CY237" s="11"/>
      <c r="CZ237" s="11"/>
      <c r="DA237" s="11"/>
      <c r="DB237" s="11"/>
      <c r="DC237" s="11"/>
      <c r="DD237" s="11"/>
      <c r="DE237" s="11"/>
      <c r="DF237" s="8">
        <v>18.899999999999999</v>
      </c>
      <c r="DG237" s="9">
        <v>9.1199999999999992</v>
      </c>
      <c r="DH237" s="11"/>
      <c r="DI237" s="3" t="s">
        <v>212</v>
      </c>
      <c r="DJ237" s="11"/>
      <c r="DK237" s="8">
        <v>-11.9</v>
      </c>
      <c r="DL237" s="8">
        <v>-16.100000000000001</v>
      </c>
      <c r="DM237" s="14">
        <v>0</v>
      </c>
      <c r="DN237" s="11"/>
      <c r="DO237" s="9">
        <v>14.29</v>
      </c>
      <c r="DP237" s="4" t="s">
        <v>1441</v>
      </c>
      <c r="DQ237" s="11"/>
      <c r="DR237" s="3" t="s">
        <v>343</v>
      </c>
      <c r="DS237" s="11"/>
      <c r="DT237" s="9">
        <v>9.93</v>
      </c>
      <c r="DU237" s="9">
        <v>2.36</v>
      </c>
      <c r="DV237" s="11"/>
      <c r="DW237" s="8">
        <v>11.9</v>
      </c>
      <c r="DX237" s="11"/>
      <c r="DY237" s="10">
        <v>1.2999999999999999E-2</v>
      </c>
      <c r="DZ237" s="11"/>
      <c r="EA237" s="9">
        <v>5.88</v>
      </c>
      <c r="EB237" s="8">
        <v>-18</v>
      </c>
      <c r="EC237" s="9">
        <v>1.08</v>
      </c>
      <c r="ED237" s="8">
        <v>17.3</v>
      </c>
      <c r="EE237" s="11"/>
      <c r="EF237" s="11"/>
      <c r="EG237" s="11"/>
      <c r="EH237" s="11"/>
      <c r="EI237" s="11"/>
      <c r="EJ237" s="8">
        <v>20.399999999999999</v>
      </c>
      <c r="EK237" s="10">
        <v>0.85099999999999998</v>
      </c>
      <c r="EL237" s="10">
        <v>0.434</v>
      </c>
      <c r="EM237" s="10">
        <v>0.59</v>
      </c>
      <c r="EN237" s="11"/>
      <c r="EO237" s="11"/>
      <c r="EP237" s="11"/>
      <c r="EQ237" s="11"/>
      <c r="ER237" s="11">
        <v>3</v>
      </c>
      <c r="ES237" s="11"/>
      <c r="ET237" s="12"/>
      <c r="EU237" s="11"/>
      <c r="EV237" s="11"/>
      <c r="EW237" s="11"/>
      <c r="EX237" s="11"/>
      <c r="EY237" s="11"/>
      <c r="EZ237" s="11"/>
      <c r="FA237" s="11"/>
      <c r="FB237" s="9">
        <v>-2.31</v>
      </c>
      <c r="FC237" s="10">
        <v>-0.88100000000000001</v>
      </c>
      <c r="FD237" s="9">
        <v>-1.0900000000000001</v>
      </c>
      <c r="FE237" s="11"/>
      <c r="FF237" s="11"/>
      <c r="FG237" s="11"/>
      <c r="FH237" s="11"/>
      <c r="FI237" s="11"/>
      <c r="FJ237" s="11"/>
      <c r="FK237" s="11"/>
      <c r="FL237" s="9">
        <v>-2.87</v>
      </c>
      <c r="FM237" s="9">
        <v>-1.54</v>
      </c>
      <c r="FN237" s="9">
        <v>-1.96</v>
      </c>
      <c r="FO237" s="3"/>
      <c r="FP237" s="3"/>
      <c r="FQ237" s="11"/>
      <c r="FR237" s="12"/>
    </row>
    <row r="238" spans="1:174" x14ac:dyDescent="0.15">
      <c r="A238" s="4" t="s">
        <v>1442</v>
      </c>
      <c r="B238" s="4" t="s">
        <v>1443</v>
      </c>
      <c r="C238" s="3" t="s">
        <v>206</v>
      </c>
      <c r="D238" s="3" t="s">
        <v>207</v>
      </c>
      <c r="E238" s="3" t="s">
        <v>208</v>
      </c>
      <c r="F238" s="8">
        <v>69.599999999999994</v>
      </c>
      <c r="G238" s="9">
        <v>23.49</v>
      </c>
      <c r="H238" s="10">
        <v>2E-3</v>
      </c>
      <c r="I238" s="10">
        <v>4.0000000000000001E-3</v>
      </c>
      <c r="J238" s="10">
        <v>0.04</v>
      </c>
      <c r="K238" s="10">
        <v>-0.372</v>
      </c>
      <c r="L238" s="10">
        <v>-0.49099999999999999</v>
      </c>
      <c r="M238" s="9">
        <v>-1.21</v>
      </c>
      <c r="N238" s="8">
        <v>25.4</v>
      </c>
      <c r="O238" s="10">
        <v>0.40500000000000003</v>
      </c>
      <c r="P238" s="11"/>
      <c r="Q238" s="11"/>
      <c r="R238" s="11"/>
      <c r="S238" s="11"/>
      <c r="T238" s="11"/>
      <c r="U238" s="11"/>
      <c r="V238" s="11"/>
      <c r="W238" s="11"/>
      <c r="X238" s="11"/>
      <c r="Y238" s="11"/>
      <c r="Z238" s="11"/>
      <c r="AA238" s="11"/>
      <c r="AB238" s="11"/>
      <c r="AC238" s="11"/>
      <c r="AD238" s="11"/>
      <c r="AE238" s="11"/>
      <c r="AF238" s="11"/>
      <c r="AG238" s="11"/>
      <c r="AH238" s="9">
        <v>10.43</v>
      </c>
      <c r="AI238" s="9">
        <v>16.239999999999998</v>
      </c>
      <c r="AJ238" s="10">
        <v>0.09</v>
      </c>
      <c r="AK238" s="3" t="s">
        <v>209</v>
      </c>
      <c r="AL238" s="12" t="s">
        <v>1444</v>
      </c>
      <c r="AM238" s="3" t="s">
        <v>211</v>
      </c>
      <c r="AN238" s="11"/>
      <c r="AO238" s="8">
        <v>59.1</v>
      </c>
      <c r="AP238" s="14">
        <v>0</v>
      </c>
      <c r="AQ238" s="8">
        <v>-10.3</v>
      </c>
      <c r="AR238" s="8">
        <v>-11</v>
      </c>
      <c r="AS238" s="8">
        <v>-11.7</v>
      </c>
      <c r="AT238" s="8">
        <v>10.4</v>
      </c>
      <c r="AU238" s="10">
        <v>9.7000000000000003E-2</v>
      </c>
      <c r="AV238" s="8">
        <v>29.4</v>
      </c>
      <c r="AW238" s="14">
        <v>0</v>
      </c>
      <c r="AX238" s="8">
        <v>22.6</v>
      </c>
      <c r="AY238" s="10">
        <v>1E-3</v>
      </c>
      <c r="AZ238" s="11"/>
      <c r="BA238" s="9">
        <v>5.55</v>
      </c>
      <c r="BB238" s="11"/>
      <c r="BC238" s="9">
        <v>5.48</v>
      </c>
      <c r="BD238" s="9">
        <v>3.99</v>
      </c>
      <c r="BE238" s="9">
        <v>3.86</v>
      </c>
      <c r="BF238" s="9">
        <v>3.56</v>
      </c>
      <c r="BG238" s="9">
        <v>3.38</v>
      </c>
      <c r="BH238" s="9">
        <v>2.61</v>
      </c>
      <c r="BI238" s="11"/>
      <c r="BJ238" s="8">
        <v>-11</v>
      </c>
      <c r="BK238" s="10">
        <v>-5.0000000000000001E-3</v>
      </c>
      <c r="BL238" s="14">
        <v>0</v>
      </c>
      <c r="BM238" s="11"/>
      <c r="BN238" s="8">
        <v>-11.7</v>
      </c>
      <c r="BO238" s="11"/>
      <c r="BP238" s="11"/>
      <c r="BQ238" s="10">
        <v>-0.498</v>
      </c>
      <c r="BR238" s="10">
        <v>-0.498</v>
      </c>
      <c r="BS238" s="10">
        <v>-0.29299999999999998</v>
      </c>
      <c r="BT238" s="10">
        <v>-0.498</v>
      </c>
      <c r="BU238" s="10">
        <v>-0.498</v>
      </c>
      <c r="BV238" s="11"/>
      <c r="BW238" s="11"/>
      <c r="BX238" s="11"/>
      <c r="BY238" s="11"/>
      <c r="BZ238" s="11"/>
      <c r="CA238" s="11"/>
      <c r="CB238" s="10">
        <v>0.74099999999999999</v>
      </c>
      <c r="CC238" s="9">
        <v>1.19</v>
      </c>
      <c r="CD238" s="11"/>
      <c r="CE238" s="9">
        <v>5.58</v>
      </c>
      <c r="CF238" s="11"/>
      <c r="CG238" s="11"/>
      <c r="CH238" s="11"/>
      <c r="CI238" s="11"/>
      <c r="CJ238" s="11"/>
      <c r="CK238" s="11"/>
      <c r="CL238" s="11"/>
      <c r="CM238" s="11"/>
      <c r="CN238" s="11"/>
      <c r="CO238" s="10">
        <v>0.255</v>
      </c>
      <c r="CP238" s="10">
        <v>0.251</v>
      </c>
      <c r="CQ238" s="9">
        <v>-5.97</v>
      </c>
      <c r="CR238" s="11"/>
      <c r="CS238" s="11"/>
      <c r="CT238" s="11"/>
      <c r="CU238" s="8">
        <v>16.899999999999999</v>
      </c>
      <c r="CV238" s="10">
        <v>-0.19400000000000001</v>
      </c>
      <c r="CW238" s="11"/>
      <c r="CX238" s="9">
        <v>-3.51</v>
      </c>
      <c r="CY238" s="11"/>
      <c r="CZ238" s="11"/>
      <c r="DA238" s="10">
        <v>0.99199999999999999</v>
      </c>
      <c r="DB238" s="11"/>
      <c r="DC238" s="11"/>
      <c r="DD238" s="11"/>
      <c r="DE238" s="11"/>
      <c r="DF238" s="8">
        <v>22.6</v>
      </c>
      <c r="DG238" s="9">
        <v>2.74</v>
      </c>
      <c r="DH238" s="11"/>
      <c r="DI238" s="3" t="s">
        <v>212</v>
      </c>
      <c r="DJ238" s="11"/>
      <c r="DK238" s="9">
        <v>-8.66</v>
      </c>
      <c r="DL238" s="9">
        <v>-9.1300000000000008</v>
      </c>
      <c r="DM238" s="11"/>
      <c r="DN238" s="11"/>
      <c r="DO238" s="9">
        <v>18.18</v>
      </c>
      <c r="DP238" s="4" t="s">
        <v>1445</v>
      </c>
      <c r="DQ238" s="11"/>
      <c r="DR238" s="3" t="s">
        <v>245</v>
      </c>
      <c r="DS238" s="11"/>
      <c r="DT238" s="9">
        <v>14.6</v>
      </c>
      <c r="DU238" s="9">
        <v>2.72</v>
      </c>
      <c r="DV238" s="11"/>
      <c r="DW238" s="14">
        <v>0</v>
      </c>
      <c r="DX238" s="11"/>
      <c r="DY238" s="9">
        <v>4.0199999999999996</v>
      </c>
      <c r="DZ238" s="11"/>
      <c r="EA238" s="11"/>
      <c r="EB238" s="9">
        <v>4.34</v>
      </c>
      <c r="EC238" s="8">
        <v>65.5</v>
      </c>
      <c r="ED238" s="8">
        <v>73.3</v>
      </c>
      <c r="EE238" s="11"/>
      <c r="EF238" s="8">
        <v>100</v>
      </c>
      <c r="EG238" s="11"/>
      <c r="EH238" s="11"/>
      <c r="EI238" s="8">
        <v>13</v>
      </c>
      <c r="EJ238" s="8">
        <v>11</v>
      </c>
      <c r="EK238" s="9">
        <v>4.04</v>
      </c>
      <c r="EL238" s="10">
        <v>0.25</v>
      </c>
      <c r="EM238" s="11"/>
      <c r="EN238" s="11"/>
      <c r="EO238" s="10">
        <v>8.4000000000000005E-2</v>
      </c>
      <c r="EP238" s="9">
        <v>2.0499999999999998</v>
      </c>
      <c r="EQ238" s="9">
        <v>5.43</v>
      </c>
      <c r="ER238" s="11">
        <v>3</v>
      </c>
      <c r="ES238" s="11"/>
      <c r="ET238" s="12"/>
      <c r="EU238" s="11"/>
      <c r="EV238" s="11"/>
      <c r="EW238" s="9">
        <v>-5.09</v>
      </c>
      <c r="EX238" s="9">
        <v>1.01</v>
      </c>
      <c r="EY238" s="10">
        <v>-0.49</v>
      </c>
      <c r="EZ238" s="9">
        <v>-1.03</v>
      </c>
      <c r="FA238" s="9">
        <v>-1.21</v>
      </c>
      <c r="FB238" s="9">
        <v>-1.39</v>
      </c>
      <c r="FC238" s="9">
        <v>-3.6</v>
      </c>
      <c r="FD238" s="9">
        <v>-5.83</v>
      </c>
      <c r="FE238" s="11"/>
      <c r="FF238" s="11"/>
      <c r="FG238" s="9">
        <v>-4.9400000000000004</v>
      </c>
      <c r="FH238" s="9">
        <v>-4.66</v>
      </c>
      <c r="FI238" s="10">
        <v>-0.42899999999999999</v>
      </c>
      <c r="FJ238" s="10">
        <v>-0.96499999999999997</v>
      </c>
      <c r="FK238" s="10">
        <v>0.21199999999999999</v>
      </c>
      <c r="FL238" s="9">
        <v>-4.3</v>
      </c>
      <c r="FM238" s="9">
        <v>-4.0199999999999996</v>
      </c>
      <c r="FN238" s="9">
        <v>-5.46</v>
      </c>
      <c r="FO238" s="3"/>
      <c r="FP238" s="3"/>
      <c r="FQ238" s="11"/>
      <c r="FR238" s="12"/>
    </row>
    <row r="239" spans="1:174" x14ac:dyDescent="0.15">
      <c r="A239" s="4" t="s">
        <v>1446</v>
      </c>
      <c r="B239" s="4" t="s">
        <v>1447</v>
      </c>
      <c r="C239" s="3" t="s">
        <v>206</v>
      </c>
      <c r="D239" s="3" t="s">
        <v>207</v>
      </c>
      <c r="E239" s="3" t="s">
        <v>208</v>
      </c>
      <c r="F239" s="8">
        <v>68.5</v>
      </c>
      <c r="G239" s="9">
        <v>9.77</v>
      </c>
      <c r="H239" s="10">
        <v>2E-3</v>
      </c>
      <c r="I239" s="10">
        <v>3.5000000000000003E-2</v>
      </c>
      <c r="J239" s="10">
        <v>6.0999999999999999E-2</v>
      </c>
      <c r="K239" s="10">
        <v>0.20699999999999999</v>
      </c>
      <c r="L239" s="10">
        <v>0.88200000000000001</v>
      </c>
      <c r="M239" s="9">
        <v>1.49</v>
      </c>
      <c r="N239" s="8">
        <v>69.3</v>
      </c>
      <c r="O239" s="9">
        <v>1.1499999999999999</v>
      </c>
      <c r="P239" s="11"/>
      <c r="Q239" s="11"/>
      <c r="R239" s="11"/>
      <c r="S239" s="10">
        <v>-0.39</v>
      </c>
      <c r="T239" s="11"/>
      <c r="U239" s="11"/>
      <c r="V239" s="11"/>
      <c r="W239" s="8">
        <v>21.8</v>
      </c>
      <c r="X239" s="11"/>
      <c r="Y239" s="11"/>
      <c r="Z239" s="11"/>
      <c r="AA239" s="10">
        <v>0.39</v>
      </c>
      <c r="AB239" s="11"/>
      <c r="AC239" s="11"/>
      <c r="AD239" s="11"/>
      <c r="AE239" s="9">
        <v>-6.05</v>
      </c>
      <c r="AF239" s="11"/>
      <c r="AG239" s="11"/>
      <c r="AH239" s="11"/>
      <c r="AI239" s="9">
        <v>2.61</v>
      </c>
      <c r="AJ239" s="10">
        <v>0.67300000000000004</v>
      </c>
      <c r="AK239" s="3" t="s">
        <v>209</v>
      </c>
      <c r="AL239" s="12" t="s">
        <v>1448</v>
      </c>
      <c r="AM239" s="3" t="s">
        <v>211</v>
      </c>
      <c r="AN239" s="13">
        <v>1988</v>
      </c>
      <c r="AO239" s="8">
        <v>58.5</v>
      </c>
      <c r="AP239" s="9">
        <v>1.01</v>
      </c>
      <c r="AQ239" s="8">
        <v>-29.6</v>
      </c>
      <c r="AR239" s="8">
        <v>-30.9</v>
      </c>
      <c r="AS239" s="8">
        <v>-32.700000000000003</v>
      </c>
      <c r="AT239" s="8">
        <v>32.200000000000003</v>
      </c>
      <c r="AU239" s="9">
        <v>5.13</v>
      </c>
      <c r="AV239" s="8">
        <v>42.8</v>
      </c>
      <c r="AW239" s="8">
        <v>16</v>
      </c>
      <c r="AX239" s="8">
        <v>15.7</v>
      </c>
      <c r="AY239" s="10">
        <v>0.90400000000000003</v>
      </c>
      <c r="AZ239" s="11"/>
      <c r="BA239" s="8">
        <v>10.4</v>
      </c>
      <c r="BB239" s="11"/>
      <c r="BC239" s="8">
        <v>21.5</v>
      </c>
      <c r="BD239" s="8">
        <v>21.6</v>
      </c>
      <c r="BE239" s="8">
        <v>22.2</v>
      </c>
      <c r="BF239" s="8">
        <v>20.9</v>
      </c>
      <c r="BG239" s="8">
        <v>19.399999999999999</v>
      </c>
      <c r="BH239" s="8">
        <v>19.2</v>
      </c>
      <c r="BI239" s="11"/>
      <c r="BJ239" s="8">
        <v>-30.9</v>
      </c>
      <c r="BK239" s="9">
        <v>-1.3</v>
      </c>
      <c r="BL239" s="10">
        <v>8.9999999999999993E-3</v>
      </c>
      <c r="BM239" s="9">
        <v>-1.91</v>
      </c>
      <c r="BN239" s="8">
        <v>-32.299999999999997</v>
      </c>
      <c r="BO239" s="11"/>
      <c r="BP239" s="11"/>
      <c r="BQ239" s="10">
        <v>-0.53100000000000003</v>
      </c>
      <c r="BR239" s="10">
        <v>-0.52400000000000002</v>
      </c>
      <c r="BS239" s="10">
        <v>-0.30199999999999999</v>
      </c>
      <c r="BT239" s="10">
        <v>-0.53100000000000003</v>
      </c>
      <c r="BU239" s="10">
        <v>-0.52400000000000002</v>
      </c>
      <c r="BV239" s="11"/>
      <c r="BW239" s="10">
        <v>7.0000000000000007E-2</v>
      </c>
      <c r="BX239" s="11"/>
      <c r="BY239" s="10">
        <v>6.8000000000000005E-2</v>
      </c>
      <c r="BZ239" s="11"/>
      <c r="CA239" s="11"/>
      <c r="CB239" s="9">
        <v>2.09</v>
      </c>
      <c r="CC239" s="9">
        <v>1.22</v>
      </c>
      <c r="CD239" s="11"/>
      <c r="CE239" s="10">
        <v>7.2999999999999995E-2</v>
      </c>
      <c r="CF239" s="8">
        <v>12</v>
      </c>
      <c r="CG239" s="11"/>
      <c r="CH239" s="11"/>
      <c r="CI239" s="11"/>
      <c r="CJ239" s="8">
        <v>487.6</v>
      </c>
      <c r="CK239" s="9">
        <v>6.09</v>
      </c>
      <c r="CL239" s="9">
        <v>2.11</v>
      </c>
      <c r="CM239" s="9">
        <v>2.06</v>
      </c>
      <c r="CN239" s="9">
        <v>2.02</v>
      </c>
      <c r="CO239" s="9">
        <v>1.97</v>
      </c>
      <c r="CP239" s="9">
        <v>1.98</v>
      </c>
      <c r="CQ239" s="9">
        <v>-1.21</v>
      </c>
      <c r="CR239" s="11"/>
      <c r="CS239" s="11"/>
      <c r="CT239" s="11"/>
      <c r="CU239" s="8">
        <v>20.9</v>
      </c>
      <c r="CV239" s="9">
        <v>-4</v>
      </c>
      <c r="CW239" s="9">
        <v>5.78</v>
      </c>
      <c r="CX239" s="10">
        <v>0.47499999999999998</v>
      </c>
      <c r="CY239" s="11"/>
      <c r="CZ239" s="11"/>
      <c r="DA239" s="9">
        <v>2.06</v>
      </c>
      <c r="DB239" s="11"/>
      <c r="DC239" s="10">
        <v>-5.5E-2</v>
      </c>
      <c r="DD239" s="9">
        <v>8.0299999999999994</v>
      </c>
      <c r="DE239" s="11"/>
      <c r="DF239" s="8">
        <v>15.7</v>
      </c>
      <c r="DG239" s="10">
        <v>0.98799999999999999</v>
      </c>
      <c r="DH239" s="9">
        <v>1.96</v>
      </c>
      <c r="DI239" s="3" t="s">
        <v>212</v>
      </c>
      <c r="DJ239" s="9">
        <v>1.01</v>
      </c>
      <c r="DK239" s="8">
        <v>-29.6</v>
      </c>
      <c r="DL239" s="8">
        <v>-32.700000000000003</v>
      </c>
      <c r="DM239" s="9">
        <v>1.28</v>
      </c>
      <c r="DN239" s="8">
        <v>-36.5</v>
      </c>
      <c r="DO239" s="9">
        <v>11.11</v>
      </c>
      <c r="DP239" s="4" t="s">
        <v>1449</v>
      </c>
      <c r="DQ239" s="8">
        <v>33.9</v>
      </c>
      <c r="DR239" s="3" t="s">
        <v>258</v>
      </c>
      <c r="DS239" s="11"/>
      <c r="DT239" s="9">
        <v>2.4300000000000002</v>
      </c>
      <c r="DU239" s="10">
        <v>0.84</v>
      </c>
      <c r="DV239" s="9">
        <v>1.01</v>
      </c>
      <c r="DW239" s="8">
        <v>13.7</v>
      </c>
      <c r="DX239" s="11"/>
      <c r="DY239" s="8">
        <v>21</v>
      </c>
      <c r="DZ239" s="9">
        <v>1.97</v>
      </c>
      <c r="EA239" s="11"/>
      <c r="EB239" s="9">
        <v>3.56</v>
      </c>
      <c r="EC239" s="10">
        <v>0.3</v>
      </c>
      <c r="ED239" s="8">
        <v>83.8</v>
      </c>
      <c r="EE239" s="11"/>
      <c r="EF239" s="14">
        <v>0</v>
      </c>
      <c r="EG239" s="8">
        <v>99.8</v>
      </c>
      <c r="EH239" s="9">
        <v>9.8699999999999992</v>
      </c>
      <c r="EI239" s="8">
        <v>69</v>
      </c>
      <c r="EJ239" s="8">
        <v>33.6</v>
      </c>
      <c r="EK239" s="8">
        <v>22.2</v>
      </c>
      <c r="EL239" s="9">
        <v>1.86</v>
      </c>
      <c r="EM239" s="9">
        <v>2.2999999999999998</v>
      </c>
      <c r="EN239" s="10">
        <v>9.6000000000000002E-2</v>
      </c>
      <c r="EO239" s="9">
        <v>1.96</v>
      </c>
      <c r="EP239" s="10">
        <v>0.30299999999999999</v>
      </c>
      <c r="EQ239" s="9">
        <v>18.18</v>
      </c>
      <c r="ER239" s="11">
        <v>3</v>
      </c>
      <c r="ES239" s="11"/>
      <c r="ET239" s="12"/>
      <c r="EU239" s="8">
        <v>-12.6</v>
      </c>
      <c r="EV239" s="8">
        <v>-13.6</v>
      </c>
      <c r="EW239" s="8">
        <v>-20.7</v>
      </c>
      <c r="EX239" s="8">
        <v>-27.8</v>
      </c>
      <c r="EY239" s="8">
        <v>-25.9</v>
      </c>
      <c r="EZ239" s="8">
        <v>-28</v>
      </c>
      <c r="FA239" s="8">
        <v>-29.1</v>
      </c>
      <c r="FB239" s="8">
        <v>-27.1</v>
      </c>
      <c r="FC239" s="8">
        <v>-21.6</v>
      </c>
      <c r="FD239" s="8">
        <v>-28.1</v>
      </c>
      <c r="FE239" s="8">
        <v>-15.3</v>
      </c>
      <c r="FF239" s="8">
        <v>-11.7</v>
      </c>
      <c r="FG239" s="8">
        <v>-18.899999999999999</v>
      </c>
      <c r="FH239" s="8">
        <v>-25</v>
      </c>
      <c r="FI239" s="8">
        <v>-29.1</v>
      </c>
      <c r="FJ239" s="8">
        <v>-27</v>
      </c>
      <c r="FK239" s="8">
        <v>-25.2</v>
      </c>
      <c r="FL239" s="8">
        <v>-21.3</v>
      </c>
      <c r="FM239" s="8">
        <v>-28.5</v>
      </c>
      <c r="FN239" s="8">
        <v>-26.4</v>
      </c>
      <c r="FO239" s="3"/>
      <c r="FP239" s="3"/>
      <c r="FQ239" s="9">
        <v>1.01</v>
      </c>
      <c r="FR239" s="12" t="s">
        <v>1450</v>
      </c>
    </row>
    <row r="240" spans="1:174" x14ac:dyDescent="0.15">
      <c r="A240" s="4" t="s">
        <v>1451</v>
      </c>
      <c r="B240" s="4" t="s">
        <v>1452</v>
      </c>
      <c r="C240" s="3" t="s">
        <v>206</v>
      </c>
      <c r="D240" s="3" t="s">
        <v>207</v>
      </c>
      <c r="E240" s="3" t="s">
        <v>208</v>
      </c>
      <c r="F240" s="8">
        <v>66.2</v>
      </c>
      <c r="G240" s="9">
        <v>27.61</v>
      </c>
      <c r="H240" s="11"/>
      <c r="I240" s="11"/>
      <c r="J240" s="11"/>
      <c r="K240" s="11"/>
      <c r="L240" s="11"/>
      <c r="M240" s="11"/>
      <c r="N240" s="8">
        <v>11.8</v>
      </c>
      <c r="O240" s="10">
        <v>2.8000000000000001E-2</v>
      </c>
      <c r="P240" s="11"/>
      <c r="Q240" s="11"/>
      <c r="R240" s="11"/>
      <c r="S240" s="10">
        <v>-0.79800000000000004</v>
      </c>
      <c r="T240" s="11"/>
      <c r="U240" s="11"/>
      <c r="V240" s="11"/>
      <c r="W240" s="11"/>
      <c r="X240" s="11"/>
      <c r="Y240" s="11"/>
      <c r="Z240" s="11"/>
      <c r="AA240" s="11"/>
      <c r="AB240" s="11"/>
      <c r="AC240" s="11"/>
      <c r="AD240" s="11"/>
      <c r="AE240" s="11"/>
      <c r="AF240" s="11"/>
      <c r="AG240" s="11"/>
      <c r="AH240" s="9">
        <v>5</v>
      </c>
      <c r="AI240" s="9">
        <v>8.8699999999999992</v>
      </c>
      <c r="AJ240" s="10">
        <v>0.41499999999999998</v>
      </c>
      <c r="AK240" s="3" t="s">
        <v>209</v>
      </c>
      <c r="AL240" s="12" t="s">
        <v>1453</v>
      </c>
      <c r="AM240" s="3" t="s">
        <v>211</v>
      </c>
      <c r="AN240" s="13">
        <v>1998</v>
      </c>
      <c r="AO240" s="8">
        <v>41.2</v>
      </c>
      <c r="AP240" s="8">
        <v>27.3</v>
      </c>
      <c r="AQ240" s="10">
        <v>-1.7000000000000001E-2</v>
      </c>
      <c r="AR240" s="10">
        <v>-0.48899999999999999</v>
      </c>
      <c r="AS240" s="10">
        <v>0.78100000000000003</v>
      </c>
      <c r="AT240" s="8">
        <v>36.4</v>
      </c>
      <c r="AU240" s="9">
        <v>1.97</v>
      </c>
      <c r="AV240" s="8">
        <v>61.1</v>
      </c>
      <c r="AW240" s="8">
        <v>11.4</v>
      </c>
      <c r="AX240" s="8">
        <v>41.3</v>
      </c>
      <c r="AY240" s="11"/>
      <c r="AZ240" s="11"/>
      <c r="BA240" s="8">
        <v>14.9</v>
      </c>
      <c r="BB240" s="11"/>
      <c r="BC240" s="9">
        <v>3.85</v>
      </c>
      <c r="BD240" s="9">
        <v>3.21</v>
      </c>
      <c r="BE240" s="9">
        <v>2.84</v>
      </c>
      <c r="BF240" s="9">
        <v>2.89</v>
      </c>
      <c r="BG240" s="9">
        <v>3.18</v>
      </c>
      <c r="BH240" s="9">
        <v>4.75</v>
      </c>
      <c r="BI240" s="11"/>
      <c r="BJ240" s="10">
        <v>-0.48899999999999999</v>
      </c>
      <c r="BK240" s="9">
        <v>-2.12</v>
      </c>
      <c r="BL240" s="11"/>
      <c r="BM240" s="11"/>
      <c r="BN240" s="10">
        <v>-0.71899999999999997</v>
      </c>
      <c r="BO240" s="9">
        <v>-1.5</v>
      </c>
      <c r="BP240" s="11"/>
      <c r="BQ240" s="10">
        <v>0.13400000000000001</v>
      </c>
      <c r="BR240" s="10">
        <v>0.13400000000000001</v>
      </c>
      <c r="BS240" s="10">
        <v>-0.26400000000000001</v>
      </c>
      <c r="BT240" s="10">
        <v>0.1</v>
      </c>
      <c r="BU240" s="10">
        <v>0.1</v>
      </c>
      <c r="BV240" s="11"/>
      <c r="BW240" s="9">
        <v>2.69</v>
      </c>
      <c r="BX240" s="10">
        <v>0.68600000000000005</v>
      </c>
      <c r="BY240" s="11"/>
      <c r="BZ240" s="11"/>
      <c r="CA240" s="11"/>
      <c r="CB240" s="8">
        <v>12</v>
      </c>
      <c r="CC240" s="9">
        <v>1.1299999999999999</v>
      </c>
      <c r="CD240" s="11"/>
      <c r="CE240" s="11"/>
      <c r="CF240" s="9">
        <v>5.45</v>
      </c>
      <c r="CG240" s="11"/>
      <c r="CH240" s="11"/>
      <c r="CI240" s="11"/>
      <c r="CJ240" s="8">
        <v>23.6</v>
      </c>
      <c r="CK240" s="11"/>
      <c r="CL240" s="11"/>
      <c r="CM240" s="11"/>
      <c r="CN240" s="11"/>
      <c r="CO240" s="11"/>
      <c r="CP240" s="11"/>
      <c r="CQ240" s="9">
        <v>-1.21</v>
      </c>
      <c r="CR240" s="11"/>
      <c r="CS240" s="11"/>
      <c r="CT240" s="11"/>
      <c r="CU240" s="11"/>
      <c r="CV240" s="11"/>
      <c r="CW240" s="11"/>
      <c r="CX240" s="11"/>
      <c r="CY240" s="11"/>
      <c r="CZ240" s="11"/>
      <c r="DA240" s="11"/>
      <c r="DB240" s="11"/>
      <c r="DC240" s="11"/>
      <c r="DD240" s="8">
        <v>12.8</v>
      </c>
      <c r="DE240" s="11"/>
      <c r="DF240" s="8">
        <v>41.3</v>
      </c>
      <c r="DG240" s="9">
        <v>5.61</v>
      </c>
      <c r="DH240" s="11"/>
      <c r="DI240" s="3" t="s">
        <v>212</v>
      </c>
      <c r="DJ240" s="8">
        <v>27.3</v>
      </c>
      <c r="DK240" s="10">
        <v>-1.7000000000000001E-2</v>
      </c>
      <c r="DL240" s="10">
        <v>0.78100000000000003</v>
      </c>
      <c r="DM240" s="8">
        <v>29.1</v>
      </c>
      <c r="DN240" s="9">
        <v>-8.77</v>
      </c>
      <c r="DO240" s="9">
        <v>9.09</v>
      </c>
      <c r="DP240" s="4" t="s">
        <v>1454</v>
      </c>
      <c r="DQ240" s="8">
        <v>12.4</v>
      </c>
      <c r="DR240" s="3" t="s">
        <v>568</v>
      </c>
      <c r="DS240" s="11"/>
      <c r="DT240" s="9">
        <v>10.89</v>
      </c>
      <c r="DU240" s="9">
        <v>5.35</v>
      </c>
      <c r="DV240" s="8">
        <v>14.4</v>
      </c>
      <c r="DW240" s="8">
        <v>15.4</v>
      </c>
      <c r="DX240" s="11"/>
      <c r="DY240" s="9">
        <v>5.13</v>
      </c>
      <c r="DZ240" s="11"/>
      <c r="EA240" s="8">
        <v>135.69999999999999</v>
      </c>
      <c r="EB240" s="8">
        <v>-150.69999999999999</v>
      </c>
      <c r="EC240" s="10">
        <v>5.5E-2</v>
      </c>
      <c r="ED240" s="8">
        <v>51.1</v>
      </c>
      <c r="EE240" s="11"/>
      <c r="EF240" s="11"/>
      <c r="EG240" s="11"/>
      <c r="EH240" s="9">
        <v>5.05</v>
      </c>
      <c r="EI240" s="11"/>
      <c r="EJ240" s="8">
        <v>40.299999999999997</v>
      </c>
      <c r="EK240" s="9">
        <v>8.17</v>
      </c>
      <c r="EL240" s="10">
        <v>0.61799999999999999</v>
      </c>
      <c r="EM240" s="9">
        <v>2.0299999999999998</v>
      </c>
      <c r="EN240" s="10">
        <v>0.44</v>
      </c>
      <c r="EO240" s="11"/>
      <c r="EP240" s="11"/>
      <c r="EQ240" s="11"/>
      <c r="ER240" s="11"/>
      <c r="ES240" s="11"/>
      <c r="ET240" s="12"/>
      <c r="EU240" s="8">
        <v>-13</v>
      </c>
      <c r="EV240" s="8">
        <v>-16.3</v>
      </c>
      <c r="EW240" s="8">
        <v>-20.2</v>
      </c>
      <c r="EX240" s="11"/>
      <c r="EY240" s="11"/>
      <c r="EZ240" s="11"/>
      <c r="FA240" s="11"/>
      <c r="FB240" s="11"/>
      <c r="FC240" s="9">
        <v>-2.34</v>
      </c>
      <c r="FD240" s="10">
        <v>-0.85699999999999998</v>
      </c>
      <c r="FE240" s="8">
        <v>-13</v>
      </c>
      <c r="FF240" s="8">
        <v>-16.600000000000001</v>
      </c>
      <c r="FG240" s="8">
        <v>-19.899999999999999</v>
      </c>
      <c r="FH240" s="11"/>
      <c r="FI240" s="11"/>
      <c r="FJ240" s="11"/>
      <c r="FK240" s="11"/>
      <c r="FL240" s="11"/>
      <c r="FM240" s="9">
        <v>-5.0599999999999996</v>
      </c>
      <c r="FN240" s="9">
        <v>-3.54</v>
      </c>
      <c r="FO240" s="3"/>
      <c r="FP240" s="3"/>
      <c r="FQ240" s="8">
        <v>27.3</v>
      </c>
      <c r="FR240" s="12" t="s">
        <v>1455</v>
      </c>
    </row>
    <row r="241" spans="1:174" x14ac:dyDescent="0.15">
      <c r="A241" s="4" t="s">
        <v>1456</v>
      </c>
      <c r="B241" s="4" t="s">
        <v>1457</v>
      </c>
      <c r="C241" s="3" t="s">
        <v>206</v>
      </c>
      <c r="D241" s="3" t="s">
        <v>207</v>
      </c>
      <c r="E241" s="3" t="s">
        <v>208</v>
      </c>
      <c r="F241" s="8">
        <v>62.9</v>
      </c>
      <c r="G241" s="9">
        <v>8.18</v>
      </c>
      <c r="H241" s="14">
        <v>0</v>
      </c>
      <c r="I241" s="14">
        <v>0</v>
      </c>
      <c r="J241" s="10">
        <v>8.0000000000000002E-3</v>
      </c>
      <c r="K241" s="10">
        <v>-2.7E-2</v>
      </c>
      <c r="L241" s="10">
        <v>-0.11</v>
      </c>
      <c r="M241" s="10">
        <v>0.58099999999999996</v>
      </c>
      <c r="N241" s="8">
        <v>20.7</v>
      </c>
      <c r="O241" s="10">
        <v>8.0000000000000002E-3</v>
      </c>
      <c r="P241" s="11"/>
      <c r="Q241" s="11"/>
      <c r="R241" s="11"/>
      <c r="S241" s="11"/>
      <c r="T241" s="11"/>
      <c r="U241" s="11"/>
      <c r="V241" s="11"/>
      <c r="W241" s="9">
        <v>5.9</v>
      </c>
      <c r="X241" s="11"/>
      <c r="Y241" s="11"/>
      <c r="Z241" s="11"/>
      <c r="AA241" s="8">
        <v>21.5</v>
      </c>
      <c r="AB241" s="11"/>
      <c r="AC241" s="11"/>
      <c r="AD241" s="11"/>
      <c r="AE241" s="8">
        <v>-16.899999999999999</v>
      </c>
      <c r="AF241" s="11"/>
      <c r="AG241" s="11"/>
      <c r="AH241" s="11"/>
      <c r="AI241" s="9">
        <v>4.79</v>
      </c>
      <c r="AJ241" s="11"/>
      <c r="AK241" s="3" t="s">
        <v>209</v>
      </c>
      <c r="AL241" s="12" t="s">
        <v>1458</v>
      </c>
      <c r="AM241" s="3" t="s">
        <v>211</v>
      </c>
      <c r="AN241" s="11"/>
      <c r="AO241" s="8">
        <v>76</v>
      </c>
      <c r="AP241" s="10">
        <v>0.85299999999999998</v>
      </c>
      <c r="AQ241" s="9">
        <v>-3.35</v>
      </c>
      <c r="AR241" s="9">
        <v>-3.35</v>
      </c>
      <c r="AS241" s="8">
        <v>-15.9</v>
      </c>
      <c r="AT241" s="10">
        <v>0.16500000000000001</v>
      </c>
      <c r="AU241" s="10">
        <v>4.0000000000000001E-3</v>
      </c>
      <c r="AV241" s="10">
        <v>0.28000000000000003</v>
      </c>
      <c r="AW241" s="10">
        <v>0.25</v>
      </c>
      <c r="AX241" s="8">
        <v>-17.399999999999999</v>
      </c>
      <c r="AY241" s="10">
        <v>1E-3</v>
      </c>
      <c r="AZ241" s="11"/>
      <c r="BA241" s="9">
        <v>3.77</v>
      </c>
      <c r="BB241" s="11"/>
      <c r="BC241" s="10">
        <v>0.42599999999999999</v>
      </c>
      <c r="BD241" s="10">
        <v>0.58899999999999997</v>
      </c>
      <c r="BE241" s="10">
        <v>0.70499999999999996</v>
      </c>
      <c r="BF241" s="10">
        <v>0.88400000000000001</v>
      </c>
      <c r="BG241" s="9">
        <v>1.05</v>
      </c>
      <c r="BH241" s="9">
        <v>1.1299999999999999</v>
      </c>
      <c r="BI241" s="10">
        <v>3.0000000000000001E-3</v>
      </c>
      <c r="BJ241" s="9">
        <v>-3.35</v>
      </c>
      <c r="BK241" s="10">
        <v>-0.67300000000000004</v>
      </c>
      <c r="BL241" s="11"/>
      <c r="BM241" s="11"/>
      <c r="BN241" s="8">
        <v>-15.9</v>
      </c>
      <c r="BO241" s="11"/>
      <c r="BP241" s="9">
        <v>2.89</v>
      </c>
      <c r="BQ241" s="8">
        <v>-36</v>
      </c>
      <c r="BR241" s="8">
        <v>-36</v>
      </c>
      <c r="BS241" s="8">
        <v>-19.100000000000001</v>
      </c>
      <c r="BT241" s="8">
        <v>-36</v>
      </c>
      <c r="BU241" s="8">
        <v>-36</v>
      </c>
      <c r="BV241" s="11"/>
      <c r="BW241" s="10">
        <v>3.0000000000000001E-3</v>
      </c>
      <c r="BX241" s="11"/>
      <c r="BY241" s="11"/>
      <c r="BZ241" s="11"/>
      <c r="CA241" s="11"/>
      <c r="CB241" s="11"/>
      <c r="CC241" s="9">
        <v>1.63</v>
      </c>
      <c r="CD241" s="10">
        <v>0.25</v>
      </c>
      <c r="CE241" s="9">
        <v>9.2799999999999994</v>
      </c>
      <c r="CF241" s="11"/>
      <c r="CG241" s="11"/>
      <c r="CH241" s="8">
        <v>13</v>
      </c>
      <c r="CI241" s="11"/>
      <c r="CJ241" s="8">
        <v>-70.400000000000006</v>
      </c>
      <c r="CK241" s="11"/>
      <c r="CL241" s="11"/>
      <c r="CM241" s="11"/>
      <c r="CN241" s="11"/>
      <c r="CO241" s="11"/>
      <c r="CP241" s="10">
        <v>0.14000000000000001</v>
      </c>
      <c r="CQ241" s="9">
        <v>-4.42</v>
      </c>
      <c r="CR241" s="11"/>
      <c r="CS241" s="11"/>
      <c r="CT241" s="11"/>
      <c r="CU241" s="14">
        <v>0</v>
      </c>
      <c r="CV241" s="11"/>
      <c r="CW241" s="10">
        <v>0.25</v>
      </c>
      <c r="CX241" s="11"/>
      <c r="CY241" s="11"/>
      <c r="CZ241" s="11"/>
      <c r="DA241" s="10">
        <v>0.92400000000000004</v>
      </c>
      <c r="DB241" s="14">
        <v>0</v>
      </c>
      <c r="DC241" s="10">
        <v>5.2999999999999999E-2</v>
      </c>
      <c r="DD241" s="11"/>
      <c r="DE241" s="11"/>
      <c r="DF241" s="8">
        <v>-30.4</v>
      </c>
      <c r="DG241" s="9">
        <v>3.04</v>
      </c>
      <c r="DH241" s="11"/>
      <c r="DI241" s="3" t="s">
        <v>212</v>
      </c>
      <c r="DJ241" s="9">
        <v>2.04</v>
      </c>
      <c r="DK241" s="9">
        <v>-3.8</v>
      </c>
      <c r="DL241" s="9">
        <v>4.45</v>
      </c>
      <c r="DM241" s="11"/>
      <c r="DN241" s="11"/>
      <c r="DO241" s="9">
        <v>10</v>
      </c>
      <c r="DP241" s="4" t="s">
        <v>1459</v>
      </c>
      <c r="DQ241" s="11"/>
      <c r="DR241" s="3" t="s">
        <v>484</v>
      </c>
      <c r="DS241" s="11"/>
      <c r="DT241" s="9">
        <v>28.5</v>
      </c>
      <c r="DU241" s="9">
        <v>2.88</v>
      </c>
      <c r="DV241" s="10">
        <v>0.85299999999999998</v>
      </c>
      <c r="DW241" s="14">
        <v>0</v>
      </c>
      <c r="DX241" s="11"/>
      <c r="DY241" s="10">
        <v>0.89900000000000002</v>
      </c>
      <c r="DZ241" s="11"/>
      <c r="EA241" s="10">
        <v>0.72899999999999998</v>
      </c>
      <c r="EB241" s="8">
        <v>-13.2</v>
      </c>
      <c r="EC241" s="10">
        <v>8.7999999999999995E-2</v>
      </c>
      <c r="ED241" s="8">
        <v>11.2</v>
      </c>
      <c r="EE241" s="11"/>
      <c r="EF241" s="11"/>
      <c r="EG241" s="11"/>
      <c r="EH241" s="10">
        <v>0.13</v>
      </c>
      <c r="EI241" s="9">
        <v>6</v>
      </c>
      <c r="EJ241" s="10">
        <v>0.24399999999999999</v>
      </c>
      <c r="EK241" s="9">
        <v>1.04</v>
      </c>
      <c r="EL241" s="10">
        <v>0.70599999999999996</v>
      </c>
      <c r="EM241" s="10">
        <v>0.85699999999999998</v>
      </c>
      <c r="EN241" s="9">
        <v>6.45</v>
      </c>
      <c r="EO241" s="10">
        <v>0.27</v>
      </c>
      <c r="EP241" s="10">
        <v>2.9000000000000001E-2</v>
      </c>
      <c r="EQ241" s="9">
        <v>62.21</v>
      </c>
      <c r="ER241" s="11">
        <v>3</v>
      </c>
      <c r="ES241" s="11"/>
      <c r="ET241" s="12"/>
      <c r="EU241" s="9">
        <v>-5.89</v>
      </c>
      <c r="EV241" s="9">
        <v>-7.75</v>
      </c>
      <c r="EW241" s="9">
        <v>-5.18</v>
      </c>
      <c r="EX241" s="9">
        <v>-6.9</v>
      </c>
      <c r="EY241" s="8">
        <v>-12.2</v>
      </c>
      <c r="EZ241" s="9">
        <v>-9.68</v>
      </c>
      <c r="FA241" s="9">
        <v>-7.76</v>
      </c>
      <c r="FB241" s="9">
        <v>-7.88</v>
      </c>
      <c r="FC241" s="9">
        <v>-4.32</v>
      </c>
      <c r="FD241" s="9">
        <v>-3.8</v>
      </c>
      <c r="FE241" s="8">
        <v>-10.199999999999999</v>
      </c>
      <c r="FF241" s="9">
        <v>-1.7</v>
      </c>
      <c r="FG241" s="8">
        <v>-12.9</v>
      </c>
      <c r="FH241" s="8">
        <v>-21.7</v>
      </c>
      <c r="FI241" s="8">
        <v>-31.4</v>
      </c>
      <c r="FJ241" s="8">
        <v>-17.3</v>
      </c>
      <c r="FK241" s="9">
        <v>-7.54</v>
      </c>
      <c r="FL241" s="9">
        <v>-2.5299999999999998</v>
      </c>
      <c r="FM241" s="8">
        <v>-10.5</v>
      </c>
      <c r="FN241" s="9">
        <v>4.45</v>
      </c>
      <c r="FO241" s="3"/>
      <c r="FP241" s="3"/>
      <c r="FQ241" s="10">
        <v>0.85299999999999998</v>
      </c>
      <c r="FR241" s="12" t="s">
        <v>1460</v>
      </c>
    </row>
    <row r="242" spans="1:174" x14ac:dyDescent="0.15">
      <c r="A242" s="4" t="s">
        <v>1461</v>
      </c>
      <c r="B242" s="4" t="s">
        <v>1462</v>
      </c>
      <c r="C242" s="3" t="s">
        <v>206</v>
      </c>
      <c r="D242" s="3" t="s">
        <v>207</v>
      </c>
      <c r="E242" s="3" t="s">
        <v>208</v>
      </c>
      <c r="F242" s="8">
        <v>58.9</v>
      </c>
      <c r="G242" s="10">
        <v>0.254</v>
      </c>
      <c r="H242" s="10">
        <v>6.0999999999999999E-2</v>
      </c>
      <c r="I242" s="10">
        <v>3.0000000000000001E-3</v>
      </c>
      <c r="J242" s="10">
        <v>1.2999999999999999E-2</v>
      </c>
      <c r="K242" s="9">
        <v>-2.0099999999999998</v>
      </c>
      <c r="L242" s="10">
        <v>-0.48199999999999998</v>
      </c>
      <c r="M242" s="8">
        <v>18.600000000000001</v>
      </c>
      <c r="N242" s="8">
        <v>98.4</v>
      </c>
      <c r="O242" s="10">
        <v>0.01</v>
      </c>
      <c r="P242" s="11"/>
      <c r="Q242" s="11"/>
      <c r="R242" s="11"/>
      <c r="S242" s="11"/>
      <c r="T242" s="11"/>
      <c r="U242" s="11"/>
      <c r="V242" s="11"/>
      <c r="W242" s="11"/>
      <c r="X242" s="11"/>
      <c r="Y242" s="11"/>
      <c r="Z242" s="11"/>
      <c r="AA242" s="11"/>
      <c r="AB242" s="11"/>
      <c r="AC242" s="11"/>
      <c r="AD242" s="11"/>
      <c r="AE242" s="11"/>
      <c r="AF242" s="11"/>
      <c r="AG242" s="11"/>
      <c r="AH242" s="9">
        <v>1.55</v>
      </c>
      <c r="AI242" s="9">
        <v>32.76</v>
      </c>
      <c r="AJ242" s="10">
        <v>7.9000000000000001E-2</v>
      </c>
      <c r="AK242" s="3" t="s">
        <v>209</v>
      </c>
      <c r="AL242" s="12" t="s">
        <v>1463</v>
      </c>
      <c r="AM242" s="3" t="s">
        <v>211</v>
      </c>
      <c r="AN242" s="13">
        <v>2008</v>
      </c>
      <c r="AO242" s="8">
        <v>60.1</v>
      </c>
      <c r="AP242" s="14">
        <v>0</v>
      </c>
      <c r="AQ242" s="9">
        <v>-4.57</v>
      </c>
      <c r="AR242" s="9">
        <v>-4.58</v>
      </c>
      <c r="AS242" s="9">
        <v>-5.5</v>
      </c>
      <c r="AT242" s="9">
        <v>1.31</v>
      </c>
      <c r="AU242" s="10">
        <v>1.2999999999999999E-2</v>
      </c>
      <c r="AV242" s="9">
        <v>2.25</v>
      </c>
      <c r="AW242" s="9">
        <v>2.4500000000000002</v>
      </c>
      <c r="AX242" s="9">
        <v>-2.98</v>
      </c>
      <c r="AY242" s="10">
        <v>5.0000000000000001E-3</v>
      </c>
      <c r="AZ242" s="11"/>
      <c r="BA242" s="9">
        <v>3.03</v>
      </c>
      <c r="BB242" s="11"/>
      <c r="BC242" s="9">
        <v>2.48</v>
      </c>
      <c r="BD242" s="9">
        <v>2.5499999999999998</v>
      </c>
      <c r="BE242" s="9">
        <v>1.84</v>
      </c>
      <c r="BF242" s="9">
        <v>1.57</v>
      </c>
      <c r="BG242" s="9">
        <v>1.45</v>
      </c>
      <c r="BH242" s="9">
        <v>1.5</v>
      </c>
      <c r="BI242" s="11"/>
      <c r="BJ242" s="9">
        <v>-4.58</v>
      </c>
      <c r="BK242" s="10">
        <v>-0.69099999999999995</v>
      </c>
      <c r="BL242" s="11"/>
      <c r="BM242" s="11"/>
      <c r="BN242" s="9">
        <v>-5.5</v>
      </c>
      <c r="BO242" s="11"/>
      <c r="BP242" s="11"/>
      <c r="BQ242" s="10">
        <v>-0.10199999999999999</v>
      </c>
      <c r="BR242" s="10">
        <v>-0.10199999999999999</v>
      </c>
      <c r="BS242" s="10">
        <v>-6.4000000000000001E-2</v>
      </c>
      <c r="BT242" s="10">
        <v>-0.11</v>
      </c>
      <c r="BU242" s="10">
        <v>-0.11</v>
      </c>
      <c r="BV242" s="11"/>
      <c r="BW242" s="11"/>
      <c r="BX242" s="11"/>
      <c r="BY242" s="11"/>
      <c r="BZ242" s="10">
        <v>2.1999999999999999E-2</v>
      </c>
      <c r="CA242" s="10">
        <v>8.9999999999999993E-3</v>
      </c>
      <c r="CB242" s="11"/>
      <c r="CC242" s="9">
        <v>1.08</v>
      </c>
      <c r="CD242" s="9">
        <v>2.4500000000000002</v>
      </c>
      <c r="CE242" s="10">
        <v>4.2000000000000003E-2</v>
      </c>
      <c r="CF242" s="11"/>
      <c r="CG242" s="11"/>
      <c r="CH242" s="11"/>
      <c r="CI242" s="11"/>
      <c r="CJ242" s="11"/>
      <c r="CK242" s="11"/>
      <c r="CL242" s="11"/>
      <c r="CM242" s="11"/>
      <c r="CN242" s="11"/>
      <c r="CO242" s="11"/>
      <c r="CP242" s="11"/>
      <c r="CQ242" s="10">
        <v>-0.61099999999999999</v>
      </c>
      <c r="CR242" s="11"/>
      <c r="CS242" s="11"/>
      <c r="CT242" s="11"/>
      <c r="CU242" s="10">
        <v>0.97299999999999998</v>
      </c>
      <c r="CV242" s="11"/>
      <c r="CW242" s="9">
        <v>1.76</v>
      </c>
      <c r="CX242" s="10">
        <v>7.0000000000000001E-3</v>
      </c>
      <c r="CY242" s="11"/>
      <c r="CZ242" s="11"/>
      <c r="DA242" s="9">
        <v>1.02</v>
      </c>
      <c r="DB242" s="11"/>
      <c r="DC242" s="11"/>
      <c r="DD242" s="8">
        <v>22.7</v>
      </c>
      <c r="DE242" s="9">
        <v>4</v>
      </c>
      <c r="DF242" s="9">
        <v>-2.98</v>
      </c>
      <c r="DG242" s="10">
        <v>0.59899999999999998</v>
      </c>
      <c r="DH242" s="11"/>
      <c r="DI242" s="3" t="s">
        <v>212</v>
      </c>
      <c r="DJ242" s="11"/>
      <c r="DK242" s="9">
        <v>-4.57</v>
      </c>
      <c r="DL242" s="9">
        <v>-5.5</v>
      </c>
      <c r="DM242" s="11"/>
      <c r="DN242" s="11"/>
      <c r="DO242" s="9">
        <v>10</v>
      </c>
      <c r="DP242" s="4" t="s">
        <v>1464</v>
      </c>
      <c r="DQ242" s="11"/>
      <c r="DR242" s="3" t="s">
        <v>643</v>
      </c>
      <c r="DS242" s="11"/>
      <c r="DT242" s="9">
        <v>1</v>
      </c>
      <c r="DU242" s="10">
        <v>0.33500000000000002</v>
      </c>
      <c r="DV242" s="11"/>
      <c r="DW242" s="10">
        <v>0.26400000000000001</v>
      </c>
      <c r="DX242" s="11"/>
      <c r="DY242" s="10">
        <v>5.0999999999999997E-2</v>
      </c>
      <c r="DZ242" s="11"/>
      <c r="EA242" s="11"/>
      <c r="EB242" s="9">
        <v>-2.0299999999999998</v>
      </c>
      <c r="EC242" s="10">
        <v>1.2999999999999999E-2</v>
      </c>
      <c r="ED242" s="8">
        <v>65.7</v>
      </c>
      <c r="EE242" s="11"/>
      <c r="EF242" s="9">
        <v>4.08</v>
      </c>
      <c r="EG242" s="8">
        <v>95.9</v>
      </c>
      <c r="EH242" s="11"/>
      <c r="EI242" s="9">
        <v>4</v>
      </c>
      <c r="EJ242" s="9">
        <v>2.23</v>
      </c>
      <c r="EK242" s="10">
        <v>9.8000000000000004E-2</v>
      </c>
      <c r="EL242" s="10">
        <v>0.13900000000000001</v>
      </c>
      <c r="EM242" s="10">
        <v>0.54100000000000004</v>
      </c>
      <c r="EN242" s="10">
        <v>4.2000000000000003E-2</v>
      </c>
      <c r="EO242" s="11"/>
      <c r="EP242" s="8">
        <v>15.3</v>
      </c>
      <c r="EQ242" s="10">
        <v>0.34699999999999998</v>
      </c>
      <c r="ER242" s="11">
        <v>1</v>
      </c>
      <c r="ES242" s="11"/>
      <c r="ET242" s="12"/>
      <c r="EU242" s="11"/>
      <c r="EV242" s="11"/>
      <c r="EW242" s="11"/>
      <c r="EX242" s="11"/>
      <c r="EY242" s="10">
        <v>-6.0000000000000001E-3</v>
      </c>
      <c r="EZ242" s="10">
        <v>-2.1000000000000001E-2</v>
      </c>
      <c r="FA242" s="10">
        <v>-1.9E-2</v>
      </c>
      <c r="FB242" s="10">
        <v>-7.1999999999999995E-2</v>
      </c>
      <c r="FC242" s="9">
        <v>-4.4800000000000004</v>
      </c>
      <c r="FD242" s="9">
        <v>-5.46</v>
      </c>
      <c r="FE242" s="11"/>
      <c r="FF242" s="11"/>
      <c r="FG242" s="11"/>
      <c r="FH242" s="11"/>
      <c r="FI242" s="10">
        <v>-7.0000000000000001E-3</v>
      </c>
      <c r="FJ242" s="10">
        <v>-2.5999999999999999E-2</v>
      </c>
      <c r="FK242" s="10">
        <v>-3.5999999999999997E-2</v>
      </c>
      <c r="FL242" s="10">
        <v>-7.1999999999999995E-2</v>
      </c>
      <c r="FM242" s="9">
        <v>-5</v>
      </c>
      <c r="FN242" s="9">
        <v>-5.54</v>
      </c>
      <c r="FO242" s="3"/>
      <c r="FP242" s="3"/>
      <c r="FQ242" s="11"/>
      <c r="FR242" s="12"/>
    </row>
    <row r="243" spans="1:174" x14ac:dyDescent="0.15">
      <c r="A243" s="4" t="s">
        <v>1465</v>
      </c>
      <c r="B243" s="4" t="s">
        <v>1466</v>
      </c>
      <c r="C243" s="3" t="s">
        <v>206</v>
      </c>
      <c r="D243" s="3" t="s">
        <v>207</v>
      </c>
      <c r="E243" s="3" t="s">
        <v>208</v>
      </c>
      <c r="F243" s="8">
        <v>57.9</v>
      </c>
      <c r="G243" s="9">
        <v>51.21</v>
      </c>
      <c r="H243" s="10">
        <v>3.5000000000000003E-2</v>
      </c>
      <c r="I243" s="10">
        <v>3.2000000000000001E-2</v>
      </c>
      <c r="J243" s="10">
        <v>1.0999999999999999E-2</v>
      </c>
      <c r="K243" s="9">
        <v>1.04</v>
      </c>
      <c r="L243" s="10">
        <v>0.90800000000000003</v>
      </c>
      <c r="M243" s="9">
        <v>1.49</v>
      </c>
      <c r="N243" s="8">
        <v>33.299999999999997</v>
      </c>
      <c r="O243" s="10">
        <v>0.49399999999999999</v>
      </c>
      <c r="P243" s="11"/>
      <c r="Q243" s="10">
        <v>-0.246</v>
      </c>
      <c r="R243" s="11"/>
      <c r="S243" s="9">
        <v>-1.17</v>
      </c>
      <c r="T243" s="11"/>
      <c r="U243" s="11"/>
      <c r="V243" s="11"/>
      <c r="W243" s="11"/>
      <c r="X243" s="11"/>
      <c r="Y243" s="11"/>
      <c r="Z243" s="11"/>
      <c r="AA243" s="11"/>
      <c r="AB243" s="11"/>
      <c r="AC243" s="11"/>
      <c r="AD243" s="11"/>
      <c r="AE243" s="11"/>
      <c r="AF243" s="11"/>
      <c r="AG243" s="11"/>
      <c r="AH243" s="11"/>
      <c r="AI243" s="10">
        <v>9.0999999999999998E-2</v>
      </c>
      <c r="AJ243" s="14">
        <v>0</v>
      </c>
      <c r="AK243" s="3" t="s">
        <v>209</v>
      </c>
      <c r="AL243" s="12" t="s">
        <v>1467</v>
      </c>
      <c r="AM243" s="3" t="s">
        <v>211</v>
      </c>
      <c r="AN243" s="13">
        <v>2000</v>
      </c>
      <c r="AO243" s="8">
        <v>-20.8</v>
      </c>
      <c r="AP243" s="14">
        <v>0</v>
      </c>
      <c r="AQ243" s="8">
        <v>-34</v>
      </c>
      <c r="AR243" s="8">
        <v>-34.1</v>
      </c>
      <c r="AS243" s="8">
        <v>-34</v>
      </c>
      <c r="AT243" s="8">
        <v>23.7</v>
      </c>
      <c r="AU243" s="10">
        <v>7.9000000000000001E-2</v>
      </c>
      <c r="AV243" s="8">
        <v>79.7</v>
      </c>
      <c r="AW243" s="14">
        <v>0</v>
      </c>
      <c r="AX243" s="8">
        <v>72.900000000000006</v>
      </c>
      <c r="AY243" s="10">
        <v>5.5E-2</v>
      </c>
      <c r="AZ243" s="11"/>
      <c r="BA243" s="9">
        <v>8.99</v>
      </c>
      <c r="BB243" s="11"/>
      <c r="BC243" s="8">
        <v>25.1</v>
      </c>
      <c r="BD243" s="8">
        <v>22.8</v>
      </c>
      <c r="BE243" s="8">
        <v>19.3</v>
      </c>
      <c r="BF243" s="8">
        <v>14.6</v>
      </c>
      <c r="BG243" s="8">
        <v>10.7</v>
      </c>
      <c r="BH243" s="9">
        <v>7.63</v>
      </c>
      <c r="BI243" s="11"/>
      <c r="BJ243" s="8">
        <v>-34.1</v>
      </c>
      <c r="BK243" s="11"/>
      <c r="BL243" s="10">
        <v>0.06</v>
      </c>
      <c r="BM243" s="11"/>
      <c r="BN243" s="8">
        <v>-34</v>
      </c>
      <c r="BO243" s="10">
        <v>1E-3</v>
      </c>
      <c r="BP243" s="11"/>
      <c r="BQ243" s="9">
        <v>-1.54</v>
      </c>
      <c r="BR243" s="9">
        <v>-1.54</v>
      </c>
      <c r="BS243" s="10">
        <v>-0.96299999999999997</v>
      </c>
      <c r="BT243" s="9">
        <v>-1.54</v>
      </c>
      <c r="BU243" s="9">
        <v>-1.54</v>
      </c>
      <c r="BV243" s="11"/>
      <c r="BW243" s="11"/>
      <c r="BX243" s="11"/>
      <c r="BY243" s="11"/>
      <c r="BZ243" s="11"/>
      <c r="CA243" s="11"/>
      <c r="CB243" s="11"/>
      <c r="CC243" s="9">
        <v>2.15</v>
      </c>
      <c r="CD243" s="11"/>
      <c r="CE243" s="11"/>
      <c r="CF243" s="11"/>
      <c r="CG243" s="11"/>
      <c r="CH243" s="11"/>
      <c r="CI243" s="11"/>
      <c r="CJ243" s="11"/>
      <c r="CK243" s="11"/>
      <c r="CL243" s="11"/>
      <c r="CM243" s="11"/>
      <c r="CN243" s="11"/>
      <c r="CO243" s="11"/>
      <c r="CP243" s="10">
        <v>0.30299999999999999</v>
      </c>
      <c r="CQ243" s="9">
        <v>-4.8099999999999996</v>
      </c>
      <c r="CR243" s="11"/>
      <c r="CS243" s="11"/>
      <c r="CT243" s="11"/>
      <c r="CU243" s="8">
        <v>43.1</v>
      </c>
      <c r="CV243" s="11"/>
      <c r="CW243" s="11"/>
      <c r="CX243" s="8">
        <v>-35.1</v>
      </c>
      <c r="CY243" s="11"/>
      <c r="CZ243" s="11"/>
      <c r="DA243" s="9">
        <v>1.34</v>
      </c>
      <c r="DB243" s="11"/>
      <c r="DC243" s="11"/>
      <c r="DD243" s="11"/>
      <c r="DE243" s="11"/>
      <c r="DF243" s="8">
        <v>72.900000000000006</v>
      </c>
      <c r="DG243" s="9">
        <v>1.74</v>
      </c>
      <c r="DH243" s="11"/>
      <c r="DI243" s="3" t="s">
        <v>212</v>
      </c>
      <c r="DJ243" s="11"/>
      <c r="DK243" s="8">
        <v>-27.2</v>
      </c>
      <c r="DL243" s="8">
        <v>-27.1</v>
      </c>
      <c r="DM243" s="14">
        <v>0</v>
      </c>
      <c r="DN243" s="8">
        <v>-39.4</v>
      </c>
      <c r="DO243" s="9">
        <v>12.5</v>
      </c>
      <c r="DP243" s="4" t="s">
        <v>1468</v>
      </c>
      <c r="DQ243" s="11"/>
      <c r="DR243" s="3" t="s">
        <v>222</v>
      </c>
      <c r="DS243" s="11"/>
      <c r="DT243" s="9">
        <v>13.98</v>
      </c>
      <c r="DU243" s="9">
        <v>1.71</v>
      </c>
      <c r="DV243" s="11"/>
      <c r="DW243" s="14">
        <v>0</v>
      </c>
      <c r="DX243" s="11"/>
      <c r="DY243" s="8">
        <v>39.799999999999997</v>
      </c>
      <c r="DZ243" s="11"/>
      <c r="EA243" s="11"/>
      <c r="EB243" s="8">
        <v>58.7</v>
      </c>
      <c r="EC243" s="9">
        <v>5.24</v>
      </c>
      <c r="ED243" s="8">
        <v>73.099999999999994</v>
      </c>
      <c r="EE243" s="11"/>
      <c r="EF243" s="11"/>
      <c r="EG243" s="11"/>
      <c r="EH243" s="10">
        <v>0.40100000000000002</v>
      </c>
      <c r="EI243" s="8">
        <v>19</v>
      </c>
      <c r="EJ243" s="8">
        <v>79.2</v>
      </c>
      <c r="EK243" s="8">
        <v>60.7</v>
      </c>
      <c r="EL243" s="10">
        <v>0.80900000000000005</v>
      </c>
      <c r="EM243" s="9">
        <v>1.62</v>
      </c>
      <c r="EN243" s="11"/>
      <c r="EO243" s="11"/>
      <c r="EP243" s="9">
        <v>1.2</v>
      </c>
      <c r="EQ243" s="9">
        <v>8.11</v>
      </c>
      <c r="ER243" s="11">
        <v>3</v>
      </c>
      <c r="ES243" s="11"/>
      <c r="ET243" s="12"/>
      <c r="EU243" s="9">
        <v>-5.63</v>
      </c>
      <c r="EV243" s="9">
        <v>-7.83</v>
      </c>
      <c r="EW243" s="8">
        <v>-14.4</v>
      </c>
      <c r="EX243" s="8">
        <v>-10.199999999999999</v>
      </c>
      <c r="EY243" s="8">
        <v>-11</v>
      </c>
      <c r="EZ243" s="8">
        <v>-11.3</v>
      </c>
      <c r="FA243" s="9">
        <v>-8.02</v>
      </c>
      <c r="FB243" s="9">
        <v>-6.41</v>
      </c>
      <c r="FC243" s="9">
        <v>-9.73</v>
      </c>
      <c r="FD243" s="8">
        <v>-17.3</v>
      </c>
      <c r="FE243" s="9">
        <v>-5.35</v>
      </c>
      <c r="FF243" s="9">
        <v>-7.4</v>
      </c>
      <c r="FG243" s="8">
        <v>-13.9</v>
      </c>
      <c r="FH243" s="9">
        <v>-9.44</v>
      </c>
      <c r="FI243" s="8">
        <v>-10.6</v>
      </c>
      <c r="FJ243" s="8">
        <v>-11.2</v>
      </c>
      <c r="FK243" s="9">
        <v>-7.88</v>
      </c>
      <c r="FL243" s="9">
        <v>-6.11</v>
      </c>
      <c r="FM243" s="9">
        <v>-9.59</v>
      </c>
      <c r="FN243" s="8">
        <v>-17.2</v>
      </c>
      <c r="FO243" s="3"/>
      <c r="FP243" s="3"/>
      <c r="FQ243" s="11"/>
      <c r="FR243" s="12"/>
    </row>
    <row r="244" spans="1:174" x14ac:dyDescent="0.15">
      <c r="A244" s="4" t="s">
        <v>1469</v>
      </c>
      <c r="B244" s="4" t="s">
        <v>1470</v>
      </c>
      <c r="C244" s="3" t="s">
        <v>206</v>
      </c>
      <c r="D244" s="3" t="s">
        <v>207</v>
      </c>
      <c r="E244" s="3" t="s">
        <v>208</v>
      </c>
      <c r="F244" s="8">
        <v>56.2</v>
      </c>
      <c r="G244" s="9">
        <v>36.159999999999997</v>
      </c>
      <c r="H244" s="10">
        <v>0.06</v>
      </c>
      <c r="I244" s="10">
        <v>3.3000000000000002E-2</v>
      </c>
      <c r="J244" s="10">
        <v>2.7E-2</v>
      </c>
      <c r="K244" s="9">
        <v>-4.03</v>
      </c>
      <c r="L244" s="9">
        <v>-2.41</v>
      </c>
      <c r="M244" s="9">
        <v>1.29</v>
      </c>
      <c r="N244" s="8">
        <v>74</v>
      </c>
      <c r="O244" s="9">
        <v>2.12</v>
      </c>
      <c r="P244" s="11"/>
      <c r="Q244" s="11"/>
      <c r="R244" s="11"/>
      <c r="S244" s="11"/>
      <c r="T244" s="11"/>
      <c r="U244" s="11"/>
      <c r="V244" s="11"/>
      <c r="W244" s="11"/>
      <c r="X244" s="11"/>
      <c r="Y244" s="11"/>
      <c r="Z244" s="11"/>
      <c r="AA244" s="8">
        <v>24.6</v>
      </c>
      <c r="AB244" s="11"/>
      <c r="AC244" s="11"/>
      <c r="AD244" s="11"/>
      <c r="AE244" s="9">
        <v>9</v>
      </c>
      <c r="AF244" s="11"/>
      <c r="AG244" s="11"/>
      <c r="AH244" s="9">
        <v>2.87</v>
      </c>
      <c r="AI244" s="9">
        <v>10.61</v>
      </c>
      <c r="AJ244" s="10">
        <v>0.28599999999999998</v>
      </c>
      <c r="AK244" s="3" t="s">
        <v>209</v>
      </c>
      <c r="AL244" s="12" t="s">
        <v>1471</v>
      </c>
      <c r="AM244" s="3" t="s">
        <v>211</v>
      </c>
      <c r="AN244" s="11"/>
      <c r="AO244" s="8">
        <v>49.1</v>
      </c>
      <c r="AP244" s="9">
        <v>1.39</v>
      </c>
      <c r="AQ244" s="9">
        <v>-5.16</v>
      </c>
      <c r="AR244" s="9">
        <v>-5.53</v>
      </c>
      <c r="AS244" s="9">
        <v>-5.48</v>
      </c>
      <c r="AT244" s="9">
        <v>7.36</v>
      </c>
      <c r="AU244" s="10">
        <v>1.7000000000000001E-2</v>
      </c>
      <c r="AV244" s="8">
        <v>11</v>
      </c>
      <c r="AW244" s="10">
        <v>0.33800000000000002</v>
      </c>
      <c r="AX244" s="9">
        <v>9.57</v>
      </c>
      <c r="AY244" s="10">
        <v>1.9E-2</v>
      </c>
      <c r="AZ244" s="11"/>
      <c r="BA244" s="9">
        <v>4.24</v>
      </c>
      <c r="BB244" s="11"/>
      <c r="BC244" s="9">
        <v>1.64</v>
      </c>
      <c r="BD244" s="9">
        <v>2.5299999999999998</v>
      </c>
      <c r="BE244" s="9">
        <v>1.9</v>
      </c>
      <c r="BF244" s="9">
        <v>2.4500000000000002</v>
      </c>
      <c r="BG244" s="9">
        <v>3.78</v>
      </c>
      <c r="BH244" s="9">
        <v>2.81</v>
      </c>
      <c r="BI244" s="11"/>
      <c r="BJ244" s="9">
        <v>-5.53</v>
      </c>
      <c r="BK244" s="11"/>
      <c r="BL244" s="10">
        <v>8.0000000000000002E-3</v>
      </c>
      <c r="BM244" s="11"/>
      <c r="BN244" s="9">
        <v>-5.48</v>
      </c>
      <c r="BO244" s="11"/>
      <c r="BP244" s="11"/>
      <c r="BQ244" s="10">
        <v>-8.2000000000000003E-2</v>
      </c>
      <c r="BR244" s="10">
        <v>-8.2000000000000003E-2</v>
      </c>
      <c r="BS244" s="10">
        <v>-5.0999999999999997E-2</v>
      </c>
      <c r="BT244" s="10">
        <v>-8.2000000000000003E-2</v>
      </c>
      <c r="BU244" s="10">
        <v>-8.2000000000000003E-2</v>
      </c>
      <c r="BV244" s="11"/>
      <c r="BW244" s="10">
        <v>0.92200000000000004</v>
      </c>
      <c r="BX244" s="11"/>
      <c r="BY244" s="11"/>
      <c r="BZ244" s="11"/>
      <c r="CA244" s="11"/>
      <c r="CB244" s="11"/>
      <c r="CC244" s="10">
        <v>0.90900000000000003</v>
      </c>
      <c r="CD244" s="10">
        <v>0.33800000000000002</v>
      </c>
      <c r="CE244" s="11"/>
      <c r="CF244" s="11"/>
      <c r="CG244" s="11"/>
      <c r="CH244" s="11"/>
      <c r="CI244" s="11"/>
      <c r="CJ244" s="8">
        <v>125.4</v>
      </c>
      <c r="CK244" s="11"/>
      <c r="CL244" s="11"/>
      <c r="CM244" s="11"/>
      <c r="CN244" s="11"/>
      <c r="CO244" s="11"/>
      <c r="CP244" s="11"/>
      <c r="CQ244" s="10">
        <v>0.46400000000000002</v>
      </c>
      <c r="CR244" s="11"/>
      <c r="CS244" s="11"/>
      <c r="CT244" s="11"/>
      <c r="CU244" s="9">
        <v>6.08</v>
      </c>
      <c r="CV244" s="11"/>
      <c r="CW244" s="11"/>
      <c r="CX244" s="10">
        <v>-0.25800000000000001</v>
      </c>
      <c r="CY244" s="11"/>
      <c r="CZ244" s="11"/>
      <c r="DA244" s="10">
        <v>0.76800000000000002</v>
      </c>
      <c r="DB244" s="11"/>
      <c r="DC244" s="10">
        <v>-0.92200000000000004</v>
      </c>
      <c r="DD244" s="11"/>
      <c r="DE244" s="11"/>
      <c r="DF244" s="9">
        <v>9.57</v>
      </c>
      <c r="DG244" s="10">
        <v>0.75900000000000001</v>
      </c>
      <c r="DH244" s="11"/>
      <c r="DI244" s="3" t="s">
        <v>212</v>
      </c>
      <c r="DJ244" s="10">
        <v>0.20499999999999999</v>
      </c>
      <c r="DK244" s="9">
        <v>-5.22</v>
      </c>
      <c r="DL244" s="9">
        <v>-3.67</v>
      </c>
      <c r="DM244" s="11"/>
      <c r="DN244" s="11"/>
      <c r="DO244" s="9">
        <v>5.56</v>
      </c>
      <c r="DP244" s="4" t="s">
        <v>1472</v>
      </c>
      <c r="DQ244" s="11"/>
      <c r="DR244" s="3" t="s">
        <v>222</v>
      </c>
      <c r="DS244" s="11"/>
      <c r="DT244" s="9">
        <v>3.48</v>
      </c>
      <c r="DU244" s="10">
        <v>0.24</v>
      </c>
      <c r="DV244" s="9">
        <v>1.39</v>
      </c>
      <c r="DW244" s="14">
        <v>0</v>
      </c>
      <c r="DX244" s="11"/>
      <c r="DY244" s="9">
        <v>5.68</v>
      </c>
      <c r="DZ244" s="11"/>
      <c r="EA244" s="11"/>
      <c r="EB244" s="9">
        <v>7.95</v>
      </c>
      <c r="EC244" s="10">
        <v>0.314</v>
      </c>
      <c r="ED244" s="8">
        <v>86.5</v>
      </c>
      <c r="EE244" s="11"/>
      <c r="EF244" s="11"/>
      <c r="EG244" s="11"/>
      <c r="EH244" s="11"/>
      <c r="EI244" s="9">
        <v>7</v>
      </c>
      <c r="EJ244" s="9">
        <v>8.56</v>
      </c>
      <c r="EK244" s="9">
        <v>6.94</v>
      </c>
      <c r="EL244" s="9">
        <v>1.1499999999999999</v>
      </c>
      <c r="EM244" s="10">
        <v>0.51100000000000001</v>
      </c>
      <c r="EN244" s="11"/>
      <c r="EO244" s="11"/>
      <c r="EP244" s="9">
        <v>8.48</v>
      </c>
      <c r="EQ244" s="9">
        <v>1.25</v>
      </c>
      <c r="ER244" s="11">
        <v>3</v>
      </c>
      <c r="ES244" s="11"/>
      <c r="ET244" s="12"/>
      <c r="EU244" s="11"/>
      <c r="EV244" s="11"/>
      <c r="EW244" s="11"/>
      <c r="EX244" s="11"/>
      <c r="EY244" s="9">
        <v>-2.2599999999999998</v>
      </c>
      <c r="EZ244" s="9">
        <v>-2.13</v>
      </c>
      <c r="FA244" s="9">
        <v>-6.5</v>
      </c>
      <c r="FB244" s="8">
        <v>-10.8</v>
      </c>
      <c r="FC244" s="9">
        <v>-7.75</v>
      </c>
      <c r="FD244" s="9">
        <v>-6.3</v>
      </c>
      <c r="FE244" s="11"/>
      <c r="FF244" s="11"/>
      <c r="FG244" s="11"/>
      <c r="FH244" s="11"/>
      <c r="FI244" s="9">
        <v>-2.2400000000000002</v>
      </c>
      <c r="FJ244" s="9">
        <v>-2.65</v>
      </c>
      <c r="FK244" s="8">
        <v>-11.8</v>
      </c>
      <c r="FL244" s="9">
        <v>-5.83</v>
      </c>
      <c r="FM244" s="9">
        <v>-7.58</v>
      </c>
      <c r="FN244" s="9">
        <v>-4.32</v>
      </c>
      <c r="FO244" s="3"/>
      <c r="FP244" s="3"/>
      <c r="FQ244" s="11"/>
      <c r="FR244" s="12"/>
    </row>
    <row r="245" spans="1:174" x14ac:dyDescent="0.15">
      <c r="A245" s="4" t="s">
        <v>1473</v>
      </c>
      <c r="B245" s="4" t="s">
        <v>1474</v>
      </c>
      <c r="C245" s="3" t="s">
        <v>206</v>
      </c>
      <c r="D245" s="3" t="s">
        <v>207</v>
      </c>
      <c r="E245" s="3" t="s">
        <v>208</v>
      </c>
      <c r="F245" s="8">
        <v>53.8</v>
      </c>
      <c r="G245" s="9">
        <v>16.010000000000002</v>
      </c>
      <c r="H245" s="10">
        <v>7.3999999999999996E-2</v>
      </c>
      <c r="I245" s="10">
        <v>2.5000000000000001E-2</v>
      </c>
      <c r="J245" s="10">
        <v>6.3E-2</v>
      </c>
      <c r="K245" s="9">
        <v>1.1200000000000001</v>
      </c>
      <c r="L245" s="9">
        <v>1.07</v>
      </c>
      <c r="M245" s="9">
        <v>1.87</v>
      </c>
      <c r="N245" s="8">
        <v>20</v>
      </c>
      <c r="O245" s="10">
        <v>0.13600000000000001</v>
      </c>
      <c r="P245" s="11"/>
      <c r="Q245" s="11"/>
      <c r="R245" s="11"/>
      <c r="S245" s="9">
        <v>-1.2</v>
      </c>
      <c r="T245" s="11"/>
      <c r="U245" s="11"/>
      <c r="V245" s="11"/>
      <c r="W245" s="8">
        <v>-14.9</v>
      </c>
      <c r="X245" s="11"/>
      <c r="Y245" s="11"/>
      <c r="Z245" s="11"/>
      <c r="AA245" s="11"/>
      <c r="AB245" s="11"/>
      <c r="AC245" s="11"/>
      <c r="AD245" s="11"/>
      <c r="AE245" s="8">
        <v>-37</v>
      </c>
      <c r="AF245" s="11"/>
      <c r="AG245" s="11"/>
      <c r="AH245" s="9">
        <v>12.57</v>
      </c>
      <c r="AI245" s="9">
        <v>1.1399999999999999</v>
      </c>
      <c r="AJ245" s="10">
        <v>0.373</v>
      </c>
      <c r="AK245" s="3" t="s">
        <v>209</v>
      </c>
      <c r="AL245" s="12" t="s">
        <v>1475</v>
      </c>
      <c r="AM245" s="3" t="s">
        <v>211</v>
      </c>
      <c r="AN245" s="13">
        <v>1982</v>
      </c>
      <c r="AO245" s="8">
        <v>26.6</v>
      </c>
      <c r="AP245" s="10">
        <v>0.5</v>
      </c>
      <c r="AQ245" s="8">
        <v>-20.7</v>
      </c>
      <c r="AR245" s="8">
        <v>-21</v>
      </c>
      <c r="AS245" s="8">
        <v>-25.5</v>
      </c>
      <c r="AT245" s="8">
        <v>12.7</v>
      </c>
      <c r="AU245" s="9">
        <v>1.17</v>
      </c>
      <c r="AV245" s="8">
        <v>66.7</v>
      </c>
      <c r="AW245" s="9">
        <v>9.7100000000000009</v>
      </c>
      <c r="AX245" s="8">
        <v>32.799999999999997</v>
      </c>
      <c r="AY245" s="10">
        <v>0.67200000000000004</v>
      </c>
      <c r="AZ245" s="11"/>
      <c r="BA245" s="9">
        <v>8.86</v>
      </c>
      <c r="BB245" s="11"/>
      <c r="BC245" s="8">
        <v>15</v>
      </c>
      <c r="BD245" s="8">
        <v>12.6</v>
      </c>
      <c r="BE245" s="8">
        <v>10.199999999999999</v>
      </c>
      <c r="BF245" s="9">
        <v>9.0500000000000007</v>
      </c>
      <c r="BG245" s="9">
        <v>9.36</v>
      </c>
      <c r="BH245" s="8">
        <v>10.9</v>
      </c>
      <c r="BI245" s="11"/>
      <c r="BJ245" s="8">
        <v>-21</v>
      </c>
      <c r="BK245" s="9">
        <v>-1.33</v>
      </c>
      <c r="BL245" s="10">
        <v>7.6999999999999999E-2</v>
      </c>
      <c r="BM245" s="11"/>
      <c r="BN245" s="8">
        <v>-25.5</v>
      </c>
      <c r="BO245" s="11"/>
      <c r="BP245" s="11"/>
      <c r="BQ245" s="9">
        <v>-1.38</v>
      </c>
      <c r="BR245" s="9">
        <v>-1.38</v>
      </c>
      <c r="BS245" s="10">
        <v>-0.745</v>
      </c>
      <c r="BT245" s="9">
        <v>-1.38</v>
      </c>
      <c r="BU245" s="9">
        <v>-1.38</v>
      </c>
      <c r="BV245" s="11"/>
      <c r="BW245" s="11"/>
      <c r="BX245" s="11"/>
      <c r="BY245" s="10">
        <v>0.436</v>
      </c>
      <c r="BZ245" s="9">
        <v>2.8</v>
      </c>
      <c r="CA245" s="9">
        <v>1.63</v>
      </c>
      <c r="CB245" s="9">
        <v>1.98</v>
      </c>
      <c r="CC245" s="9">
        <v>3.48</v>
      </c>
      <c r="CD245" s="11"/>
      <c r="CE245" s="10">
        <v>0.85799999999999998</v>
      </c>
      <c r="CF245" s="9">
        <v>6.05</v>
      </c>
      <c r="CG245" s="11"/>
      <c r="CH245" s="11"/>
      <c r="CI245" s="11"/>
      <c r="CJ245" s="14">
        <v>0</v>
      </c>
      <c r="CK245" s="11"/>
      <c r="CL245" s="11"/>
      <c r="CM245" s="10">
        <v>2.3E-2</v>
      </c>
      <c r="CN245" s="10">
        <v>0.378</v>
      </c>
      <c r="CO245" s="10">
        <v>0.57599999999999996</v>
      </c>
      <c r="CP245" s="10">
        <v>0.56999999999999995</v>
      </c>
      <c r="CQ245" s="9">
        <v>-2.02</v>
      </c>
      <c r="CR245" s="11"/>
      <c r="CS245" s="11"/>
      <c r="CT245" s="11"/>
      <c r="CU245" s="8">
        <v>13.8</v>
      </c>
      <c r="CV245" s="10">
        <v>-1.0999999999999999E-2</v>
      </c>
      <c r="CW245" s="9">
        <v>5</v>
      </c>
      <c r="CX245" s="8">
        <v>13</v>
      </c>
      <c r="CY245" s="11"/>
      <c r="CZ245" s="9">
        <v>-2.82</v>
      </c>
      <c r="DA245" s="9">
        <v>1.77</v>
      </c>
      <c r="DB245" s="11"/>
      <c r="DC245" s="11"/>
      <c r="DD245" s="8">
        <v>17.2</v>
      </c>
      <c r="DE245" s="8">
        <v>28</v>
      </c>
      <c r="DF245" s="8">
        <v>32.799999999999997</v>
      </c>
      <c r="DG245" s="9">
        <v>2.69</v>
      </c>
      <c r="DH245" s="10">
        <v>0.42499999999999999</v>
      </c>
      <c r="DI245" s="3" t="s">
        <v>212</v>
      </c>
      <c r="DJ245" s="10">
        <v>0.5</v>
      </c>
      <c r="DK245" s="8">
        <v>-20.7</v>
      </c>
      <c r="DL245" s="8">
        <v>-25.5</v>
      </c>
      <c r="DM245" s="10">
        <v>0.85499999999999998</v>
      </c>
      <c r="DN245" s="11"/>
      <c r="DO245" s="9">
        <v>9.09</v>
      </c>
      <c r="DP245" s="4" t="s">
        <v>1476</v>
      </c>
      <c r="DQ245" s="8">
        <v>79.3</v>
      </c>
      <c r="DR245" s="3" t="s">
        <v>313</v>
      </c>
      <c r="DS245" s="11"/>
      <c r="DT245" s="9">
        <v>3.73</v>
      </c>
      <c r="DU245" s="9">
        <v>2.15</v>
      </c>
      <c r="DV245" s="10">
        <v>0.5</v>
      </c>
      <c r="DW245" s="9">
        <v>5.01</v>
      </c>
      <c r="DX245" s="11"/>
      <c r="DY245" s="9">
        <v>5.72</v>
      </c>
      <c r="DZ245" s="11"/>
      <c r="EA245" s="11"/>
      <c r="EB245" s="8">
        <v>31.5</v>
      </c>
      <c r="EC245" s="10">
        <v>8.8999999999999996E-2</v>
      </c>
      <c r="ED245" s="8">
        <v>86.2</v>
      </c>
      <c r="EE245" s="11"/>
      <c r="EF245" s="11"/>
      <c r="EG245" s="8">
        <v>103</v>
      </c>
      <c r="EH245" s="10">
        <v>0.97499999999999998</v>
      </c>
      <c r="EI245" s="8">
        <v>28</v>
      </c>
      <c r="EJ245" s="8">
        <v>37.5</v>
      </c>
      <c r="EK245" s="8">
        <v>43.8</v>
      </c>
      <c r="EL245" s="9">
        <v>1.45</v>
      </c>
      <c r="EM245" s="10">
        <v>0.996</v>
      </c>
      <c r="EN245" s="9">
        <v>2.21</v>
      </c>
      <c r="EO245" s="10">
        <v>0.42499999999999999</v>
      </c>
      <c r="EP245" s="9">
        <v>1.75</v>
      </c>
      <c r="EQ245" s="9">
        <v>7.2</v>
      </c>
      <c r="ER245" s="11">
        <v>3</v>
      </c>
      <c r="ES245" s="10">
        <v>0.5</v>
      </c>
      <c r="ET245" s="12" t="s">
        <v>1477</v>
      </c>
      <c r="EU245" s="8">
        <v>-14.2</v>
      </c>
      <c r="EV245" s="8">
        <v>-10.4</v>
      </c>
      <c r="EW245" s="8">
        <v>-10.199999999999999</v>
      </c>
      <c r="EX245" s="8">
        <v>-13.6</v>
      </c>
      <c r="EY245" s="8">
        <v>-11.5</v>
      </c>
      <c r="EZ245" s="8">
        <v>-17</v>
      </c>
      <c r="FA245" s="8">
        <v>-19.600000000000001</v>
      </c>
      <c r="FB245" s="8">
        <v>-23</v>
      </c>
      <c r="FC245" s="8">
        <v>-22.1</v>
      </c>
      <c r="FD245" s="8">
        <v>-15.2</v>
      </c>
      <c r="FE245" s="8">
        <v>-14</v>
      </c>
      <c r="FF245" s="9">
        <v>-8.69</v>
      </c>
      <c r="FG245" s="9">
        <v>-7.58</v>
      </c>
      <c r="FH245" s="8">
        <v>35.299999999999997</v>
      </c>
      <c r="FI245" s="8">
        <v>-11.8</v>
      </c>
      <c r="FJ245" s="8">
        <v>-15.2</v>
      </c>
      <c r="FK245" s="8">
        <v>-18.8</v>
      </c>
      <c r="FL245" s="8">
        <v>-23.2</v>
      </c>
      <c r="FM245" s="8">
        <v>-26.6</v>
      </c>
      <c r="FN245" s="9">
        <v>-8.25</v>
      </c>
      <c r="FO245" s="3"/>
      <c r="FP245" s="3"/>
      <c r="FQ245" s="10">
        <v>0.5</v>
      </c>
      <c r="FR245" s="12" t="s">
        <v>1478</v>
      </c>
    </row>
    <row r="246" spans="1:174" x14ac:dyDescent="0.15">
      <c r="A246" s="4" t="s">
        <v>1479</v>
      </c>
      <c r="B246" s="4" t="s">
        <v>1480</v>
      </c>
      <c r="C246" s="3" t="s">
        <v>206</v>
      </c>
      <c r="D246" s="3" t="s">
        <v>207</v>
      </c>
      <c r="E246" s="3" t="s">
        <v>208</v>
      </c>
      <c r="F246" s="8">
        <v>53.5</v>
      </c>
      <c r="G246" s="9">
        <v>13.17</v>
      </c>
      <c r="H246" s="10">
        <v>4.9000000000000002E-2</v>
      </c>
      <c r="I246" s="10">
        <v>0.02</v>
      </c>
      <c r="J246" s="10">
        <v>1.4E-2</v>
      </c>
      <c r="K246" s="9">
        <v>1.64</v>
      </c>
      <c r="L246" s="9">
        <v>2</v>
      </c>
      <c r="M246" s="9">
        <v>1.7</v>
      </c>
      <c r="N246" s="8">
        <v>17.3</v>
      </c>
      <c r="O246" s="10">
        <v>6.5000000000000002E-2</v>
      </c>
      <c r="P246" s="11"/>
      <c r="Q246" s="11"/>
      <c r="R246" s="11"/>
      <c r="S246" s="10">
        <v>-0.15</v>
      </c>
      <c r="T246" s="11"/>
      <c r="U246" s="11"/>
      <c r="V246" s="11"/>
      <c r="W246" s="9">
        <v>-6.52</v>
      </c>
      <c r="X246" s="11"/>
      <c r="Y246" s="11"/>
      <c r="Z246" s="11"/>
      <c r="AA246" s="8">
        <v>-15.3</v>
      </c>
      <c r="AB246" s="11"/>
      <c r="AC246" s="11"/>
      <c r="AD246" s="11"/>
      <c r="AE246" s="8">
        <v>-30.2</v>
      </c>
      <c r="AF246" s="11"/>
      <c r="AG246" s="11"/>
      <c r="AH246" s="11"/>
      <c r="AI246" s="9">
        <v>4.0599999999999996</v>
      </c>
      <c r="AJ246" s="9">
        <v>1.38</v>
      </c>
      <c r="AK246" s="3" t="s">
        <v>209</v>
      </c>
      <c r="AL246" s="12" t="s">
        <v>1481</v>
      </c>
      <c r="AM246" s="3" t="s">
        <v>211</v>
      </c>
      <c r="AN246" s="13">
        <v>1992</v>
      </c>
      <c r="AO246" s="8">
        <v>40.799999999999997</v>
      </c>
      <c r="AP246" s="9">
        <v>6.04</v>
      </c>
      <c r="AQ246" s="9">
        <v>-2.4</v>
      </c>
      <c r="AR246" s="9">
        <v>-2.54</v>
      </c>
      <c r="AS246" s="9">
        <v>-2.52</v>
      </c>
      <c r="AT246" s="11"/>
      <c r="AU246" s="11"/>
      <c r="AV246" s="11"/>
      <c r="AW246" s="14">
        <v>0</v>
      </c>
      <c r="AX246" s="8">
        <v>11.4</v>
      </c>
      <c r="AY246" s="11"/>
      <c r="AZ246" s="11"/>
      <c r="BA246" s="9">
        <v>6.31</v>
      </c>
      <c r="BB246" s="11"/>
      <c r="BC246" s="9">
        <v>2.2599999999999998</v>
      </c>
      <c r="BD246" s="9">
        <v>1.84</v>
      </c>
      <c r="BE246" s="9">
        <v>2.94</v>
      </c>
      <c r="BF246" s="9">
        <v>3.84</v>
      </c>
      <c r="BG246" s="9">
        <v>5.49</v>
      </c>
      <c r="BH246" s="9">
        <v>8.41</v>
      </c>
      <c r="BI246" s="11"/>
      <c r="BJ246" s="9">
        <v>-2.54</v>
      </c>
      <c r="BK246" s="11"/>
      <c r="BL246" s="10">
        <v>2.1999999999999999E-2</v>
      </c>
      <c r="BM246" s="11"/>
      <c r="BN246" s="9">
        <v>-2.52</v>
      </c>
      <c r="BO246" s="11"/>
      <c r="BP246" s="11"/>
      <c r="BQ246" s="10">
        <v>-0.159</v>
      </c>
      <c r="BR246" s="10">
        <v>-0.159</v>
      </c>
      <c r="BS246" s="10">
        <v>-9.9000000000000005E-2</v>
      </c>
      <c r="BT246" s="10">
        <v>-0.159</v>
      </c>
      <c r="BU246" s="10">
        <v>-0.159</v>
      </c>
      <c r="BV246" s="11"/>
      <c r="BW246" s="11"/>
      <c r="BX246" s="11"/>
      <c r="BY246" s="11"/>
      <c r="BZ246" s="11"/>
      <c r="CA246" s="11"/>
      <c r="CB246" s="11"/>
      <c r="CC246" s="11"/>
      <c r="CD246" s="11"/>
      <c r="CE246" s="11"/>
      <c r="CF246" s="11"/>
      <c r="CG246" s="11"/>
      <c r="CH246" s="11"/>
      <c r="CI246" s="11"/>
      <c r="CJ246" s="8">
        <v>64.099999999999994</v>
      </c>
      <c r="CK246" s="11"/>
      <c r="CL246" s="11"/>
      <c r="CM246" s="11"/>
      <c r="CN246" s="11"/>
      <c r="CO246" s="11"/>
      <c r="CP246" s="11"/>
      <c r="CQ246" s="11"/>
      <c r="CR246" s="11"/>
      <c r="CS246" s="11"/>
      <c r="CT246" s="11"/>
      <c r="CU246" s="11"/>
      <c r="CV246" s="11"/>
      <c r="CW246" s="11"/>
      <c r="CX246" s="11"/>
      <c r="CY246" s="11"/>
      <c r="CZ246" s="11"/>
      <c r="DA246" s="11"/>
      <c r="DB246" s="11"/>
      <c r="DC246" s="11"/>
      <c r="DD246" s="11"/>
      <c r="DE246" s="11"/>
      <c r="DF246" s="8">
        <v>11.4</v>
      </c>
      <c r="DG246" s="9">
        <v>3.1</v>
      </c>
      <c r="DH246" s="11"/>
      <c r="DI246" s="3" t="s">
        <v>212</v>
      </c>
      <c r="DJ246" s="9">
        <v>6.04</v>
      </c>
      <c r="DK246" s="9">
        <v>-2.4</v>
      </c>
      <c r="DL246" s="9">
        <v>-2.52</v>
      </c>
      <c r="DM246" s="9">
        <v>3.62</v>
      </c>
      <c r="DN246" s="11"/>
      <c r="DO246" s="9">
        <v>16.670000000000002</v>
      </c>
      <c r="DP246" s="4" t="s">
        <v>1482</v>
      </c>
      <c r="DQ246" s="8">
        <v>-20.5</v>
      </c>
      <c r="DR246" s="3" t="s">
        <v>291</v>
      </c>
      <c r="DS246" s="11"/>
      <c r="DT246" s="9">
        <v>4.67</v>
      </c>
      <c r="DU246" s="9">
        <v>1.61</v>
      </c>
      <c r="DV246" s="9">
        <v>3.78</v>
      </c>
      <c r="DW246" s="14">
        <v>0</v>
      </c>
      <c r="DX246" s="11"/>
      <c r="DY246" s="9">
        <v>5.25</v>
      </c>
      <c r="DZ246" s="11"/>
      <c r="EA246" s="11"/>
      <c r="EB246" s="9">
        <v>4.6100000000000003</v>
      </c>
      <c r="EC246" s="10">
        <v>0.66600000000000004</v>
      </c>
      <c r="ED246" s="8">
        <v>70.7</v>
      </c>
      <c r="EE246" s="11"/>
      <c r="EF246" s="11"/>
      <c r="EG246" s="11"/>
      <c r="EH246" s="9">
        <v>1.8</v>
      </c>
      <c r="EI246" s="11"/>
      <c r="EJ246" s="11"/>
      <c r="EK246" s="9">
        <v>6.64</v>
      </c>
      <c r="EL246" s="9">
        <v>1.05</v>
      </c>
      <c r="EM246" s="9">
        <v>1.6</v>
      </c>
      <c r="EN246" s="11"/>
      <c r="EO246" s="11"/>
      <c r="EP246" s="11"/>
      <c r="EQ246" s="11"/>
      <c r="ER246" s="11">
        <v>3</v>
      </c>
      <c r="ES246" s="9">
        <v>6.04</v>
      </c>
      <c r="ET246" s="12" t="s">
        <v>1483</v>
      </c>
      <c r="EU246" s="8">
        <v>-19.100000000000001</v>
      </c>
      <c r="EV246" s="8">
        <v>-12.6</v>
      </c>
      <c r="EW246" s="8">
        <v>-20.3</v>
      </c>
      <c r="EX246" s="8">
        <v>-21.3</v>
      </c>
      <c r="EY246" s="8">
        <v>-26.7</v>
      </c>
      <c r="EZ246" s="8">
        <v>-17.8</v>
      </c>
      <c r="FA246" s="8">
        <v>-12.2</v>
      </c>
      <c r="FB246" s="9">
        <v>-7.48</v>
      </c>
      <c r="FC246" s="8">
        <v>-12.8</v>
      </c>
      <c r="FD246" s="9">
        <v>-8.57</v>
      </c>
      <c r="FE246" s="8">
        <v>-18.899999999999999</v>
      </c>
      <c r="FF246" s="8">
        <v>-14</v>
      </c>
      <c r="FG246" s="8">
        <v>-19.3</v>
      </c>
      <c r="FH246" s="8">
        <v>-18.7</v>
      </c>
      <c r="FI246" s="8">
        <v>-26.1</v>
      </c>
      <c r="FJ246" s="8">
        <v>-18.399999999999999</v>
      </c>
      <c r="FK246" s="8">
        <v>-12.3</v>
      </c>
      <c r="FL246" s="9">
        <v>-7.44</v>
      </c>
      <c r="FM246" s="8">
        <v>-14.1</v>
      </c>
      <c r="FN246" s="8">
        <v>-10</v>
      </c>
      <c r="FO246" s="3"/>
      <c r="FP246" s="3"/>
      <c r="FQ246" s="9">
        <v>6.04</v>
      </c>
      <c r="FR246" s="12" t="s">
        <v>1484</v>
      </c>
    </row>
    <row r="247" spans="1:174" x14ac:dyDescent="0.15">
      <c r="A247" s="4" t="s">
        <v>1485</v>
      </c>
      <c r="B247" s="4" t="s">
        <v>1486</v>
      </c>
      <c r="C247" s="3" t="s">
        <v>206</v>
      </c>
      <c r="D247" s="3" t="s">
        <v>207</v>
      </c>
      <c r="E247" s="3" t="s">
        <v>208</v>
      </c>
      <c r="F247" s="8">
        <v>52.9</v>
      </c>
      <c r="G247" s="9">
        <v>8.2799999999999994</v>
      </c>
      <c r="H247" s="10">
        <v>8.0000000000000002E-3</v>
      </c>
      <c r="I247" s="10">
        <v>7.0000000000000001E-3</v>
      </c>
      <c r="J247" s="11"/>
      <c r="K247" s="10">
        <v>-0.46</v>
      </c>
      <c r="L247" s="10">
        <v>-0.60599999999999998</v>
      </c>
      <c r="M247" s="11"/>
      <c r="N247" s="8">
        <v>21.7</v>
      </c>
      <c r="O247" s="10">
        <v>0.114</v>
      </c>
      <c r="P247" s="11"/>
      <c r="Q247" s="11"/>
      <c r="R247" s="11"/>
      <c r="S247" s="9">
        <v>-2.4300000000000002</v>
      </c>
      <c r="T247" s="11"/>
      <c r="U247" s="11"/>
      <c r="V247" s="11"/>
      <c r="W247" s="11"/>
      <c r="X247" s="11"/>
      <c r="Y247" s="11"/>
      <c r="Z247" s="11"/>
      <c r="AA247" s="11"/>
      <c r="AB247" s="11"/>
      <c r="AC247" s="11"/>
      <c r="AD247" s="11"/>
      <c r="AE247" s="8">
        <v>-18.7</v>
      </c>
      <c r="AF247" s="11"/>
      <c r="AG247" s="11"/>
      <c r="AH247" s="9">
        <v>12</v>
      </c>
      <c r="AI247" s="9">
        <v>32.65</v>
      </c>
      <c r="AJ247" s="9">
        <v>1.27</v>
      </c>
      <c r="AK247" s="3" t="s">
        <v>209</v>
      </c>
      <c r="AL247" s="12" t="s">
        <v>1487</v>
      </c>
      <c r="AM247" s="3" t="s">
        <v>211</v>
      </c>
      <c r="AN247" s="13">
        <v>1998</v>
      </c>
      <c r="AO247" s="8">
        <v>10.199999999999999</v>
      </c>
      <c r="AP247" s="10">
        <v>0.8</v>
      </c>
      <c r="AQ247" s="8">
        <v>-63.3</v>
      </c>
      <c r="AR247" s="8">
        <v>-63.7</v>
      </c>
      <c r="AS247" s="8">
        <v>-63.7</v>
      </c>
      <c r="AT247" s="8">
        <v>43.6</v>
      </c>
      <c r="AU247" s="10">
        <v>0.42</v>
      </c>
      <c r="AV247" s="8">
        <v>47.3</v>
      </c>
      <c r="AW247" s="14">
        <v>0</v>
      </c>
      <c r="AX247" s="8">
        <v>23.6</v>
      </c>
      <c r="AY247" s="11"/>
      <c r="AZ247" s="11"/>
      <c r="BA247" s="8">
        <v>15.1</v>
      </c>
      <c r="BB247" s="11"/>
      <c r="BC247" s="8">
        <v>49.4</v>
      </c>
      <c r="BD247" s="8">
        <v>51.1</v>
      </c>
      <c r="BE247" s="8">
        <v>54.5</v>
      </c>
      <c r="BF247" s="8">
        <v>51.7</v>
      </c>
      <c r="BG247" s="8">
        <v>50.2</v>
      </c>
      <c r="BH247" s="8">
        <v>48.7</v>
      </c>
      <c r="BI247" s="11"/>
      <c r="BJ247" s="8">
        <v>-63.7</v>
      </c>
      <c r="BK247" s="11"/>
      <c r="BL247" s="11"/>
      <c r="BM247" s="11"/>
      <c r="BN247" s="8">
        <v>-63.8</v>
      </c>
      <c r="BO247" s="10">
        <v>1.9E-2</v>
      </c>
      <c r="BP247" s="11"/>
      <c r="BQ247" s="9">
        <v>-2.94</v>
      </c>
      <c r="BR247" s="9">
        <v>-2.94</v>
      </c>
      <c r="BS247" s="9">
        <v>-1.84</v>
      </c>
      <c r="BT247" s="9">
        <v>-2.94</v>
      </c>
      <c r="BU247" s="9">
        <v>-2.94</v>
      </c>
      <c r="BV247" s="11"/>
      <c r="BW247" s="11"/>
      <c r="BX247" s="11"/>
      <c r="BY247" s="11"/>
      <c r="BZ247" s="11"/>
      <c r="CA247" s="11"/>
      <c r="CB247" s="11"/>
      <c r="CC247" s="9">
        <v>4.03</v>
      </c>
      <c r="CD247" s="11"/>
      <c r="CE247" s="11"/>
      <c r="CF247" s="11"/>
      <c r="CG247" s="10">
        <v>0.874</v>
      </c>
      <c r="CH247" s="11"/>
      <c r="CI247" s="11"/>
      <c r="CJ247" s="8">
        <v>-83.2</v>
      </c>
      <c r="CK247" s="11"/>
      <c r="CL247" s="11"/>
      <c r="CM247" s="11"/>
      <c r="CN247" s="11"/>
      <c r="CO247" s="11"/>
      <c r="CP247" s="11"/>
      <c r="CQ247" s="10">
        <v>-0.98499999999999999</v>
      </c>
      <c r="CR247" s="11"/>
      <c r="CS247" s="11"/>
      <c r="CT247" s="11"/>
      <c r="CU247" s="11"/>
      <c r="CV247" s="11"/>
      <c r="CW247" s="11"/>
      <c r="CX247" s="11"/>
      <c r="CY247" s="11"/>
      <c r="CZ247" s="11"/>
      <c r="DA247" s="11"/>
      <c r="DB247" s="11"/>
      <c r="DC247" s="11"/>
      <c r="DD247" s="11"/>
      <c r="DE247" s="11"/>
      <c r="DF247" s="8">
        <v>22.7</v>
      </c>
      <c r="DG247" s="9">
        <v>2.44</v>
      </c>
      <c r="DH247" s="11"/>
      <c r="DI247" s="3" t="s">
        <v>212</v>
      </c>
      <c r="DJ247" s="10">
        <v>0.8</v>
      </c>
      <c r="DK247" s="8">
        <v>-63.3</v>
      </c>
      <c r="DL247" s="8">
        <v>-63.7</v>
      </c>
      <c r="DM247" s="9">
        <v>1.33</v>
      </c>
      <c r="DN247" s="8">
        <v>-66.5</v>
      </c>
      <c r="DO247" s="9">
        <v>14.29</v>
      </c>
      <c r="DP247" s="4" t="s">
        <v>1488</v>
      </c>
      <c r="DQ247" s="8">
        <v>29.1</v>
      </c>
      <c r="DR247" s="3" t="s">
        <v>336</v>
      </c>
      <c r="DS247" s="11"/>
      <c r="DT247" s="9">
        <v>6.7</v>
      </c>
      <c r="DU247" s="9">
        <v>2.15</v>
      </c>
      <c r="DV247" s="10">
        <v>0.8</v>
      </c>
      <c r="DW247" s="14">
        <v>0</v>
      </c>
      <c r="DX247" s="10">
        <v>0.48699999999999999</v>
      </c>
      <c r="DY247" s="8">
        <v>60</v>
      </c>
      <c r="DZ247" s="11"/>
      <c r="EA247" s="11"/>
      <c r="EB247" s="8">
        <v>80.400000000000006</v>
      </c>
      <c r="EC247" s="10">
        <v>7.6999999999999999E-2</v>
      </c>
      <c r="ED247" s="8">
        <v>55.4</v>
      </c>
      <c r="EE247" s="11"/>
      <c r="EF247" s="11"/>
      <c r="EG247" s="11"/>
      <c r="EH247" s="10">
        <v>0.28399999999999997</v>
      </c>
      <c r="EI247" s="11"/>
      <c r="EJ247" s="8">
        <v>46.9</v>
      </c>
      <c r="EK247" s="8">
        <v>104.4</v>
      </c>
      <c r="EL247" s="9">
        <v>3.71</v>
      </c>
      <c r="EM247" s="9">
        <v>5.13</v>
      </c>
      <c r="EN247" s="9">
        <v>1.49</v>
      </c>
      <c r="EO247" s="11"/>
      <c r="EP247" s="11"/>
      <c r="EQ247" s="11"/>
      <c r="ER247" s="11">
        <v>1</v>
      </c>
      <c r="ES247" s="9">
        <v>2.62</v>
      </c>
      <c r="ET247" s="12" t="s">
        <v>1489</v>
      </c>
      <c r="EU247" s="11"/>
      <c r="EV247" s="11"/>
      <c r="EW247" s="11"/>
      <c r="EX247" s="11"/>
      <c r="EY247" s="11"/>
      <c r="EZ247" s="11"/>
      <c r="FA247" s="11"/>
      <c r="FB247" s="8">
        <v>-27.6</v>
      </c>
      <c r="FC247" s="8">
        <v>-22.3</v>
      </c>
      <c r="FD247" s="8">
        <v>-62.2</v>
      </c>
      <c r="FE247" s="11"/>
      <c r="FF247" s="11"/>
      <c r="FG247" s="11"/>
      <c r="FH247" s="11"/>
      <c r="FI247" s="11"/>
      <c r="FJ247" s="11"/>
      <c r="FK247" s="11"/>
      <c r="FL247" s="8">
        <v>-26.3</v>
      </c>
      <c r="FM247" s="8">
        <v>-29.9</v>
      </c>
      <c r="FN247" s="8">
        <v>-62.5</v>
      </c>
      <c r="FO247" s="3"/>
      <c r="FP247" s="3"/>
      <c r="FQ247" s="9">
        <v>2.62</v>
      </c>
      <c r="FR247" s="12" t="s">
        <v>1490</v>
      </c>
    </row>
    <row r="248" spans="1:174" x14ac:dyDescent="0.15">
      <c r="A248" s="4" t="s">
        <v>1491</v>
      </c>
      <c r="B248" s="4" t="s">
        <v>1492</v>
      </c>
      <c r="C248" s="3" t="s">
        <v>206</v>
      </c>
      <c r="D248" s="3" t="s">
        <v>207</v>
      </c>
      <c r="E248" s="3" t="s">
        <v>208</v>
      </c>
      <c r="F248" s="8">
        <v>52.1</v>
      </c>
      <c r="G248" s="9">
        <v>19.760000000000002</v>
      </c>
      <c r="H248" s="10">
        <v>1E-3</v>
      </c>
      <c r="I248" s="10">
        <v>1E-3</v>
      </c>
      <c r="J248" s="11"/>
      <c r="K248" s="10">
        <v>0.28699999999999998</v>
      </c>
      <c r="L248" s="10">
        <v>0.27</v>
      </c>
      <c r="M248" s="11"/>
      <c r="N248" s="9">
        <v>8.39</v>
      </c>
      <c r="O248" s="10">
        <v>4.8000000000000001E-2</v>
      </c>
      <c r="P248" s="11"/>
      <c r="Q248" s="11"/>
      <c r="R248" s="11"/>
      <c r="S248" s="9">
        <v>-1.99</v>
      </c>
      <c r="T248" s="11"/>
      <c r="U248" s="11"/>
      <c r="V248" s="11"/>
      <c r="W248" s="11"/>
      <c r="X248" s="11"/>
      <c r="Y248" s="11"/>
      <c r="Z248" s="11"/>
      <c r="AA248" s="11"/>
      <c r="AB248" s="11"/>
      <c r="AC248" s="11"/>
      <c r="AD248" s="11"/>
      <c r="AE248" s="11"/>
      <c r="AF248" s="11"/>
      <c r="AG248" s="11"/>
      <c r="AH248" s="10">
        <v>0.61299999999999999</v>
      </c>
      <c r="AI248" s="9">
        <v>22.91</v>
      </c>
      <c r="AJ248" s="9">
        <v>16.28</v>
      </c>
      <c r="AK248" s="3" t="s">
        <v>209</v>
      </c>
      <c r="AL248" s="12" t="s">
        <v>1493</v>
      </c>
      <c r="AM248" s="3" t="s">
        <v>211</v>
      </c>
      <c r="AN248" s="13">
        <v>2008</v>
      </c>
      <c r="AO248" s="8">
        <v>39.700000000000003</v>
      </c>
      <c r="AP248" s="14">
        <v>0</v>
      </c>
      <c r="AQ248" s="8">
        <v>-10.7</v>
      </c>
      <c r="AR248" s="8">
        <v>-10.7</v>
      </c>
      <c r="AS248" s="8">
        <v>-10.199999999999999</v>
      </c>
      <c r="AT248" s="9">
        <v>3.28</v>
      </c>
      <c r="AU248" s="10">
        <v>0.46400000000000002</v>
      </c>
      <c r="AV248" s="8">
        <v>16.7</v>
      </c>
      <c r="AW248" s="9">
        <v>1.19</v>
      </c>
      <c r="AX248" s="8">
        <v>14.4</v>
      </c>
      <c r="AY248" s="10">
        <v>0.497</v>
      </c>
      <c r="AZ248" s="11"/>
      <c r="BA248" s="9">
        <v>3.83</v>
      </c>
      <c r="BB248" s="11"/>
      <c r="BC248" s="9">
        <v>3.04</v>
      </c>
      <c r="BD248" s="9">
        <v>2.99</v>
      </c>
      <c r="BE248" s="9">
        <v>2.83</v>
      </c>
      <c r="BF248" s="9">
        <v>2.74</v>
      </c>
      <c r="BG248" s="9">
        <v>2.4300000000000002</v>
      </c>
      <c r="BH248" s="9">
        <v>1.68</v>
      </c>
      <c r="BI248" s="11"/>
      <c r="BJ248" s="8">
        <v>-10.7</v>
      </c>
      <c r="BK248" s="11"/>
      <c r="BL248" s="10">
        <v>0.05</v>
      </c>
      <c r="BM248" s="11"/>
      <c r="BN248" s="8">
        <v>-10.6</v>
      </c>
      <c r="BO248" s="11"/>
      <c r="BP248" s="14">
        <v>0</v>
      </c>
      <c r="BQ248" s="9">
        <v>-1.59</v>
      </c>
      <c r="BR248" s="9">
        <v>-1.59</v>
      </c>
      <c r="BS248" s="10">
        <v>-0.97199999999999998</v>
      </c>
      <c r="BT248" s="9">
        <v>-1.59</v>
      </c>
      <c r="BU248" s="9">
        <v>-1.59</v>
      </c>
      <c r="BV248" s="11"/>
      <c r="BW248" s="11"/>
      <c r="BX248" s="11"/>
      <c r="BY248" s="11"/>
      <c r="BZ248" s="10">
        <v>0.51600000000000001</v>
      </c>
      <c r="CA248" s="10">
        <v>5.0999999999999997E-2</v>
      </c>
      <c r="CB248" s="11"/>
      <c r="CC248" s="10">
        <v>0.68</v>
      </c>
      <c r="CD248" s="11"/>
      <c r="CE248" s="11"/>
      <c r="CF248" s="9">
        <v>1.06</v>
      </c>
      <c r="CG248" s="10">
        <v>-0.60499999999999998</v>
      </c>
      <c r="CH248" s="11"/>
      <c r="CI248" s="11"/>
      <c r="CJ248" s="11"/>
      <c r="CK248" s="11"/>
      <c r="CL248" s="10">
        <v>0.2</v>
      </c>
      <c r="CM248" s="10">
        <v>0.19400000000000001</v>
      </c>
      <c r="CN248" s="10">
        <v>0.189</v>
      </c>
      <c r="CO248" s="10">
        <v>0.183</v>
      </c>
      <c r="CP248" s="10">
        <v>8.2000000000000003E-2</v>
      </c>
      <c r="CQ248" s="10">
        <v>-0.68400000000000005</v>
      </c>
      <c r="CR248" s="11"/>
      <c r="CS248" s="11"/>
      <c r="CT248" s="11"/>
      <c r="CU248" s="10">
        <v>4.3999999999999997E-2</v>
      </c>
      <c r="CV248" s="10">
        <v>-0.2</v>
      </c>
      <c r="CW248" s="9">
        <v>1.64</v>
      </c>
      <c r="CX248" s="8">
        <v>-12.3</v>
      </c>
      <c r="CY248" s="11"/>
      <c r="CZ248" s="11"/>
      <c r="DA248" s="10">
        <v>0.28799999999999998</v>
      </c>
      <c r="DB248" s="11"/>
      <c r="DC248" s="10">
        <v>-2.3E-2</v>
      </c>
      <c r="DD248" s="11"/>
      <c r="DE248" s="11"/>
      <c r="DF248" s="8">
        <v>15</v>
      </c>
      <c r="DG248" s="9">
        <v>6.21</v>
      </c>
      <c r="DH248" s="11"/>
      <c r="DI248" s="3" t="s">
        <v>212</v>
      </c>
      <c r="DJ248" s="11"/>
      <c r="DK248" s="9">
        <v>-6.56</v>
      </c>
      <c r="DL248" s="9">
        <v>-6.41</v>
      </c>
      <c r="DM248" s="14">
        <v>0</v>
      </c>
      <c r="DN248" s="11"/>
      <c r="DO248" s="9">
        <v>13.33</v>
      </c>
      <c r="DP248" s="4" t="s">
        <v>1494</v>
      </c>
      <c r="DQ248" s="11"/>
      <c r="DR248" s="3" t="s">
        <v>643</v>
      </c>
      <c r="DS248" s="11"/>
      <c r="DT248" s="9">
        <v>10.9</v>
      </c>
      <c r="DU248" s="9">
        <v>3.6</v>
      </c>
      <c r="DV248" s="9">
        <v>-3.87</v>
      </c>
      <c r="DW248" s="14">
        <v>0</v>
      </c>
      <c r="DX248" s="10">
        <v>-0.216</v>
      </c>
      <c r="DY248" s="8">
        <v>23.6</v>
      </c>
      <c r="DZ248" s="11"/>
      <c r="EA248" s="11"/>
      <c r="EB248" s="8">
        <v>23.9</v>
      </c>
      <c r="EC248" s="10">
        <v>0.32500000000000001</v>
      </c>
      <c r="ED248" s="8">
        <v>73</v>
      </c>
      <c r="EE248" s="11"/>
      <c r="EF248" s="11"/>
      <c r="EG248" s="11"/>
      <c r="EH248" s="10">
        <v>2.8000000000000001E-2</v>
      </c>
      <c r="EI248" s="9">
        <v>9</v>
      </c>
      <c r="EJ248" s="8">
        <v>16.100000000000001</v>
      </c>
      <c r="EK248" s="8">
        <v>24.4</v>
      </c>
      <c r="EL248" s="10">
        <v>0.39300000000000002</v>
      </c>
      <c r="EM248" s="10">
        <v>0.17899999999999999</v>
      </c>
      <c r="EN248" s="11"/>
      <c r="EO248" s="10">
        <v>4.8000000000000001E-2</v>
      </c>
      <c r="EP248" s="10">
        <v>0.63300000000000001</v>
      </c>
      <c r="EQ248" s="9">
        <v>3.36</v>
      </c>
      <c r="ER248" s="11">
        <v>1</v>
      </c>
      <c r="ES248" s="11"/>
      <c r="ET248" s="12"/>
      <c r="EU248" s="11"/>
      <c r="EV248" s="11"/>
      <c r="EW248" s="11"/>
      <c r="EX248" s="11"/>
      <c r="EY248" s="11"/>
      <c r="EZ248" s="11"/>
      <c r="FA248" s="10">
        <v>-0.58399999999999996</v>
      </c>
      <c r="FB248" s="9">
        <v>-2.04</v>
      </c>
      <c r="FC248" s="9">
        <v>-2.34</v>
      </c>
      <c r="FD248" s="9">
        <v>-6.57</v>
      </c>
      <c r="FE248" s="11"/>
      <c r="FF248" s="11"/>
      <c r="FG248" s="11"/>
      <c r="FH248" s="11"/>
      <c r="FI248" s="11"/>
      <c r="FJ248" s="11"/>
      <c r="FK248" s="10">
        <v>-0.71099999999999997</v>
      </c>
      <c r="FL248" s="9">
        <v>-2.11</v>
      </c>
      <c r="FM248" s="9">
        <v>-2.42</v>
      </c>
      <c r="FN248" s="9">
        <v>-6.41</v>
      </c>
      <c r="FO248" s="3"/>
      <c r="FP248" s="3"/>
      <c r="FQ248" s="11"/>
      <c r="FR248" s="12"/>
    </row>
    <row r="249" spans="1:174" x14ac:dyDescent="0.15">
      <c r="A249" s="4" t="s">
        <v>1495</v>
      </c>
      <c r="B249" s="4" t="s">
        <v>1496</v>
      </c>
      <c r="C249" s="3" t="s">
        <v>206</v>
      </c>
      <c r="D249" s="3" t="s">
        <v>207</v>
      </c>
      <c r="E249" s="3" t="s">
        <v>208</v>
      </c>
      <c r="F249" s="8">
        <v>52</v>
      </c>
      <c r="G249" s="9">
        <v>4.95</v>
      </c>
      <c r="H249" s="11"/>
      <c r="I249" s="11"/>
      <c r="J249" s="11"/>
      <c r="K249" s="11"/>
      <c r="L249" s="11"/>
      <c r="M249" s="11"/>
      <c r="N249" s="8">
        <v>20</v>
      </c>
      <c r="O249" s="10">
        <v>2.3E-2</v>
      </c>
      <c r="P249" s="11"/>
      <c r="Q249" s="11"/>
      <c r="R249" s="11"/>
      <c r="S249" s="11"/>
      <c r="T249" s="11"/>
      <c r="U249" s="11"/>
      <c r="V249" s="11"/>
      <c r="W249" s="11"/>
      <c r="X249" s="11"/>
      <c r="Y249" s="11"/>
      <c r="Z249" s="11"/>
      <c r="AA249" s="11"/>
      <c r="AB249" s="11"/>
      <c r="AC249" s="11"/>
      <c r="AD249" s="11"/>
      <c r="AE249" s="11"/>
      <c r="AF249" s="11"/>
      <c r="AG249" s="11"/>
      <c r="AH249" s="9">
        <v>4.93</v>
      </c>
      <c r="AI249" s="9">
        <v>5.39</v>
      </c>
      <c r="AJ249" s="11"/>
      <c r="AK249" s="3" t="s">
        <v>209</v>
      </c>
      <c r="AL249" s="12" t="s">
        <v>1497</v>
      </c>
      <c r="AM249" s="3" t="s">
        <v>211</v>
      </c>
      <c r="AN249" s="13">
        <v>2006</v>
      </c>
      <c r="AO249" s="8">
        <v>41.6</v>
      </c>
      <c r="AP249" s="14">
        <v>0</v>
      </c>
      <c r="AQ249" s="8">
        <v>-13</v>
      </c>
      <c r="AR249" s="8">
        <v>-13.2</v>
      </c>
      <c r="AS249" s="8">
        <v>-14.4</v>
      </c>
      <c r="AT249" s="8">
        <v>12.6</v>
      </c>
      <c r="AU249" s="10">
        <v>0.107</v>
      </c>
      <c r="AV249" s="8">
        <v>14.1</v>
      </c>
      <c r="AW249" s="9">
        <v>2.15</v>
      </c>
      <c r="AX249" s="8">
        <v>10.7</v>
      </c>
      <c r="AY249" s="10">
        <v>0.112</v>
      </c>
      <c r="AZ249" s="11"/>
      <c r="BA249" s="9">
        <v>9.99</v>
      </c>
      <c r="BB249" s="11"/>
      <c r="BC249" s="9">
        <v>3.18</v>
      </c>
      <c r="BD249" s="9">
        <v>2.4500000000000002</v>
      </c>
      <c r="BE249" s="9">
        <v>1.78</v>
      </c>
      <c r="BF249" s="9">
        <v>1.44</v>
      </c>
      <c r="BG249" s="9">
        <v>2.48</v>
      </c>
      <c r="BH249" s="11"/>
      <c r="BI249" s="11"/>
      <c r="BJ249" s="8">
        <v>-13.2</v>
      </c>
      <c r="BK249" s="9">
        <v>-1.1299999999999999</v>
      </c>
      <c r="BL249" s="10">
        <v>3.0000000000000001E-3</v>
      </c>
      <c r="BM249" s="11"/>
      <c r="BN249" s="8">
        <v>-14.4</v>
      </c>
      <c r="BO249" s="11"/>
      <c r="BP249" s="11"/>
      <c r="BQ249" s="9">
        <v>-1.55</v>
      </c>
      <c r="BR249" s="9">
        <v>-1.55</v>
      </c>
      <c r="BS249" s="10">
        <v>-0.96599999999999997</v>
      </c>
      <c r="BT249" s="9">
        <v>-1.55</v>
      </c>
      <c r="BU249" s="9">
        <v>-1.55</v>
      </c>
      <c r="BV249" s="11"/>
      <c r="BW249" s="11"/>
      <c r="BX249" s="11"/>
      <c r="BY249" s="11"/>
      <c r="BZ249" s="9">
        <v>1.53</v>
      </c>
      <c r="CA249" s="9">
        <v>1.42</v>
      </c>
      <c r="CB249" s="11"/>
      <c r="CC249" s="10">
        <v>0.65</v>
      </c>
      <c r="CD249" s="11"/>
      <c r="CE249" s="11"/>
      <c r="CF249" s="9">
        <v>1.77</v>
      </c>
      <c r="CG249" s="11"/>
      <c r="CH249" s="14">
        <v>0</v>
      </c>
      <c r="CI249" s="11"/>
      <c r="CJ249" s="11"/>
      <c r="CK249" s="11"/>
      <c r="CL249" s="11"/>
      <c r="CM249" s="11"/>
      <c r="CN249" s="10">
        <v>0.21299999999999999</v>
      </c>
      <c r="CO249" s="10">
        <v>0.29399999999999998</v>
      </c>
      <c r="CP249" s="10">
        <v>0.27300000000000002</v>
      </c>
      <c r="CQ249" s="10">
        <v>-0.434</v>
      </c>
      <c r="CR249" s="11"/>
      <c r="CS249" s="11"/>
      <c r="CT249" s="11"/>
      <c r="CU249" s="8">
        <v>15.2</v>
      </c>
      <c r="CV249" s="11"/>
      <c r="CW249" s="9">
        <v>4.5</v>
      </c>
      <c r="CX249" s="10">
        <v>0.76</v>
      </c>
      <c r="CY249" s="11"/>
      <c r="CZ249" s="11"/>
      <c r="DA249" s="10">
        <v>0.71199999999999997</v>
      </c>
      <c r="DB249" s="11"/>
      <c r="DC249" s="11"/>
      <c r="DD249" s="8">
        <v>38.799999999999997</v>
      </c>
      <c r="DE249" s="8">
        <v>20</v>
      </c>
      <c r="DF249" s="8">
        <v>10.7</v>
      </c>
      <c r="DG249" s="9">
        <v>2.6</v>
      </c>
      <c r="DH249" s="10">
        <v>0.27100000000000002</v>
      </c>
      <c r="DI249" s="3" t="s">
        <v>212</v>
      </c>
      <c r="DJ249" s="11"/>
      <c r="DK249" s="8">
        <v>-13</v>
      </c>
      <c r="DL249" s="8">
        <v>-14.4</v>
      </c>
      <c r="DM249" s="11"/>
      <c r="DN249" s="11"/>
      <c r="DO249" s="9">
        <v>20</v>
      </c>
      <c r="DP249" s="4" t="s">
        <v>1498</v>
      </c>
      <c r="DQ249" s="11"/>
      <c r="DR249" s="3" t="s">
        <v>251</v>
      </c>
      <c r="DS249" s="11"/>
      <c r="DT249" s="9">
        <v>5.67</v>
      </c>
      <c r="DU249" s="9">
        <v>1.9</v>
      </c>
      <c r="DV249" s="11"/>
      <c r="DW249" s="11"/>
      <c r="DX249" s="11"/>
      <c r="DY249" s="11"/>
      <c r="DZ249" s="11"/>
      <c r="EA249" s="11"/>
      <c r="EB249" s="11"/>
      <c r="EC249" s="10">
        <v>1E-3</v>
      </c>
      <c r="ED249" s="8">
        <v>26.7</v>
      </c>
      <c r="EE249" s="11"/>
      <c r="EF249" s="14">
        <v>0</v>
      </c>
      <c r="EG249" s="8">
        <v>100</v>
      </c>
      <c r="EH249" s="10">
        <v>3.9E-2</v>
      </c>
      <c r="EI249" s="8">
        <v>20</v>
      </c>
      <c r="EJ249" s="8">
        <v>13.2</v>
      </c>
      <c r="EK249" s="11"/>
      <c r="EL249" s="11"/>
      <c r="EM249" s="11"/>
      <c r="EN249" s="11"/>
      <c r="EO249" s="10">
        <v>0.27100000000000002</v>
      </c>
      <c r="EP249" s="9">
        <v>2.8</v>
      </c>
      <c r="EQ249" s="9">
        <v>2.19</v>
      </c>
      <c r="ER249" s="11">
        <v>1</v>
      </c>
      <c r="ES249" s="11"/>
      <c r="ET249" s="12"/>
      <c r="EU249" s="11"/>
      <c r="EV249" s="11"/>
      <c r="EW249" s="11"/>
      <c r="EX249" s="11"/>
      <c r="EY249" s="11"/>
      <c r="EZ249" s="11"/>
      <c r="FA249" s="11"/>
      <c r="FB249" s="11"/>
      <c r="FC249" s="9">
        <v>-4.4000000000000004</v>
      </c>
      <c r="FD249" s="9">
        <v>-3.6</v>
      </c>
      <c r="FE249" s="11"/>
      <c r="FF249" s="11"/>
      <c r="FG249" s="11"/>
      <c r="FH249" s="11"/>
      <c r="FI249" s="11"/>
      <c r="FJ249" s="11"/>
      <c r="FK249" s="11"/>
      <c r="FL249" s="11"/>
      <c r="FM249" s="9">
        <v>-5.59</v>
      </c>
      <c r="FN249" s="9">
        <v>-5.45</v>
      </c>
      <c r="FO249" s="3"/>
      <c r="FP249" s="3"/>
      <c r="FQ249" s="11"/>
      <c r="FR249" s="12"/>
    </row>
    <row r="250" spans="1:174" x14ac:dyDescent="0.15">
      <c r="A250" s="4" t="s">
        <v>1499</v>
      </c>
      <c r="B250" s="4" t="s">
        <v>1500</v>
      </c>
      <c r="C250" s="3" t="s">
        <v>206</v>
      </c>
      <c r="D250" s="3" t="s">
        <v>207</v>
      </c>
      <c r="E250" s="3" t="s">
        <v>208</v>
      </c>
      <c r="F250" s="8">
        <v>50.7</v>
      </c>
      <c r="G250" s="9">
        <v>3.54</v>
      </c>
      <c r="H250" s="10">
        <v>3.1E-2</v>
      </c>
      <c r="I250" s="10">
        <v>1.2E-2</v>
      </c>
      <c r="J250" s="10">
        <v>0.106</v>
      </c>
      <c r="K250" s="9">
        <v>1.1499999999999999</v>
      </c>
      <c r="L250" s="10">
        <v>0.94699999999999995</v>
      </c>
      <c r="M250" s="9">
        <v>2.54</v>
      </c>
      <c r="N250" s="8">
        <v>59.3</v>
      </c>
      <c r="O250" s="10">
        <v>7.0000000000000007E-2</v>
      </c>
      <c r="P250" s="11"/>
      <c r="Q250" s="11"/>
      <c r="R250" s="11"/>
      <c r="S250" s="11"/>
      <c r="T250" s="11"/>
      <c r="U250" s="11"/>
      <c r="V250" s="11"/>
      <c r="W250" s="11"/>
      <c r="X250" s="11"/>
      <c r="Y250" s="11"/>
      <c r="Z250" s="11"/>
      <c r="AA250" s="11"/>
      <c r="AB250" s="11"/>
      <c r="AC250" s="11"/>
      <c r="AD250" s="11"/>
      <c r="AE250" s="11"/>
      <c r="AF250" s="11"/>
      <c r="AG250" s="11"/>
      <c r="AH250" s="14">
        <v>0</v>
      </c>
      <c r="AI250" s="9">
        <v>7.84</v>
      </c>
      <c r="AJ250" s="10">
        <v>0.73499999999999999</v>
      </c>
      <c r="AK250" s="3" t="s">
        <v>209</v>
      </c>
      <c r="AL250" s="12" t="s">
        <v>1501</v>
      </c>
      <c r="AM250" s="3" t="s">
        <v>211</v>
      </c>
      <c r="AN250" s="11"/>
      <c r="AO250" s="8">
        <v>51.9</v>
      </c>
      <c r="AP250" s="14">
        <v>0</v>
      </c>
      <c r="AQ250" s="8">
        <v>-11.1</v>
      </c>
      <c r="AR250" s="8">
        <v>-11.5</v>
      </c>
      <c r="AS250" s="8">
        <v>-14.6</v>
      </c>
      <c r="AT250" s="9">
        <v>2.38</v>
      </c>
      <c r="AU250" s="10">
        <v>2.8000000000000001E-2</v>
      </c>
      <c r="AV250" s="9">
        <v>5.66</v>
      </c>
      <c r="AW250" s="9">
        <v>3.34</v>
      </c>
      <c r="AX250" s="9">
        <v>-1.69</v>
      </c>
      <c r="AY250" s="10">
        <v>2.4E-2</v>
      </c>
      <c r="AZ250" s="11"/>
      <c r="BA250" s="9">
        <v>3.7</v>
      </c>
      <c r="BB250" s="11"/>
      <c r="BC250" s="9">
        <v>7.4</v>
      </c>
      <c r="BD250" s="9">
        <v>5.89</v>
      </c>
      <c r="BE250" s="9">
        <v>3.98</v>
      </c>
      <c r="BF250" s="9">
        <v>2.75</v>
      </c>
      <c r="BG250" s="9">
        <v>1.1299999999999999</v>
      </c>
      <c r="BH250" s="10">
        <v>0.71799999999999997</v>
      </c>
      <c r="BI250" s="10">
        <v>0.35699999999999998</v>
      </c>
      <c r="BJ250" s="8">
        <v>-11.5</v>
      </c>
      <c r="BK250" s="9">
        <v>-2.5499999999999998</v>
      </c>
      <c r="BL250" s="10">
        <v>7.0000000000000001E-3</v>
      </c>
      <c r="BM250" s="11"/>
      <c r="BN250" s="8">
        <v>-14.6</v>
      </c>
      <c r="BO250" s="11"/>
      <c r="BP250" s="11"/>
      <c r="BQ250" s="10">
        <v>-0.26200000000000001</v>
      </c>
      <c r="BR250" s="10">
        <v>-0.26200000000000001</v>
      </c>
      <c r="BS250" s="10">
        <v>-0.16600000000000001</v>
      </c>
      <c r="BT250" s="10">
        <v>-0.26200000000000001</v>
      </c>
      <c r="BU250" s="10">
        <v>-0.26200000000000001</v>
      </c>
      <c r="BV250" s="11"/>
      <c r="BW250" s="11"/>
      <c r="BX250" s="11"/>
      <c r="BY250" s="10">
        <v>6.8000000000000005E-2</v>
      </c>
      <c r="BZ250" s="11"/>
      <c r="CA250" s="11"/>
      <c r="CB250" s="11"/>
      <c r="CC250" s="9">
        <v>1.83</v>
      </c>
      <c r="CD250" s="11"/>
      <c r="CE250" s="10">
        <v>0.378</v>
      </c>
      <c r="CF250" s="9">
        <v>1.23</v>
      </c>
      <c r="CG250" s="11"/>
      <c r="CH250" s="10">
        <v>0.26600000000000001</v>
      </c>
      <c r="CI250" s="11"/>
      <c r="CJ250" s="11"/>
      <c r="CK250" s="11"/>
      <c r="CL250" s="11"/>
      <c r="CM250" s="11"/>
      <c r="CN250" s="10">
        <v>0.01</v>
      </c>
      <c r="CO250" s="10">
        <v>0.03</v>
      </c>
      <c r="CP250" s="10">
        <v>0.03</v>
      </c>
      <c r="CQ250" s="10">
        <v>-0.60399999999999998</v>
      </c>
      <c r="CR250" s="11"/>
      <c r="CS250" s="11"/>
      <c r="CT250" s="11"/>
      <c r="CU250" s="10">
        <v>0.77700000000000002</v>
      </c>
      <c r="CV250" s="10">
        <v>-0.75</v>
      </c>
      <c r="CW250" s="9">
        <v>2</v>
      </c>
      <c r="CX250" s="11"/>
      <c r="CY250" s="11"/>
      <c r="CZ250" s="11"/>
      <c r="DA250" s="9">
        <v>1.07</v>
      </c>
      <c r="DB250" s="11"/>
      <c r="DC250" s="11"/>
      <c r="DD250" s="8">
        <v>157.30000000000001</v>
      </c>
      <c r="DE250" s="11"/>
      <c r="DF250" s="9">
        <v>-1.96</v>
      </c>
      <c r="DG250" s="10">
        <v>0.85499999999999998</v>
      </c>
      <c r="DH250" s="11"/>
      <c r="DI250" s="3" t="s">
        <v>212</v>
      </c>
      <c r="DJ250" s="11"/>
      <c r="DK250" s="9">
        <v>-7.76</v>
      </c>
      <c r="DL250" s="8">
        <v>-12.4</v>
      </c>
      <c r="DM250" s="11"/>
      <c r="DN250" s="11"/>
      <c r="DO250" s="9">
        <v>10</v>
      </c>
      <c r="DP250" s="4" t="s">
        <v>1502</v>
      </c>
      <c r="DQ250" s="11"/>
      <c r="DR250" s="3" t="s">
        <v>643</v>
      </c>
      <c r="DS250" s="11"/>
      <c r="DT250" s="9">
        <v>1.3</v>
      </c>
      <c r="DU250" s="10">
        <v>0.54</v>
      </c>
      <c r="DV250" s="11"/>
      <c r="DW250" s="9">
        <v>2.4300000000000002</v>
      </c>
      <c r="DX250" s="11"/>
      <c r="DY250" s="8">
        <v>10.1</v>
      </c>
      <c r="DZ250" s="11"/>
      <c r="EA250" s="10">
        <v>0.27400000000000002</v>
      </c>
      <c r="EB250" s="9">
        <v>9.2200000000000006</v>
      </c>
      <c r="EC250" s="10">
        <v>0.02</v>
      </c>
      <c r="ED250" s="8">
        <v>92.2</v>
      </c>
      <c r="EE250" s="11"/>
      <c r="EF250" s="8">
        <v>100</v>
      </c>
      <c r="EG250" s="11"/>
      <c r="EH250" s="10">
        <v>2.1000000000000001E-2</v>
      </c>
      <c r="EI250" s="9">
        <v>3</v>
      </c>
      <c r="EJ250" s="9">
        <v>2.84</v>
      </c>
      <c r="EK250" s="8">
        <v>10.5</v>
      </c>
      <c r="EL250" s="10">
        <v>0.81499999999999995</v>
      </c>
      <c r="EM250" s="10">
        <v>0.372</v>
      </c>
      <c r="EN250" s="10">
        <v>0.53700000000000003</v>
      </c>
      <c r="EO250" s="11"/>
      <c r="EP250" s="8">
        <v>30.8</v>
      </c>
      <c r="EQ250" s="9">
        <v>1.1299999999999999</v>
      </c>
      <c r="ER250" s="11">
        <v>1</v>
      </c>
      <c r="ES250" s="11"/>
      <c r="ET250" s="12"/>
      <c r="EU250" s="10">
        <v>-0.52800000000000002</v>
      </c>
      <c r="EV250" s="10">
        <v>-0.69399999999999995</v>
      </c>
      <c r="EW250" s="9">
        <v>-2.56</v>
      </c>
      <c r="EX250" s="9">
        <v>-1.7</v>
      </c>
      <c r="EY250" s="9">
        <v>-1.73</v>
      </c>
      <c r="EZ250" s="9">
        <v>-1.2</v>
      </c>
      <c r="FA250" s="9">
        <v>-4.04</v>
      </c>
      <c r="FB250" s="9">
        <v>-4.82</v>
      </c>
      <c r="FC250" s="9">
        <v>-9.26</v>
      </c>
      <c r="FD250" s="9">
        <v>-6.14</v>
      </c>
      <c r="FE250" s="10">
        <v>-0.54</v>
      </c>
      <c r="FF250" s="10">
        <v>-0.68600000000000005</v>
      </c>
      <c r="FG250" s="9">
        <v>-3.42</v>
      </c>
      <c r="FH250" s="9">
        <v>-1.58</v>
      </c>
      <c r="FI250" s="9">
        <v>-1.93</v>
      </c>
      <c r="FJ250" s="10">
        <v>-0.93400000000000005</v>
      </c>
      <c r="FK250" s="9">
        <v>-4.05</v>
      </c>
      <c r="FL250" s="9">
        <v>-4.8499999999999996</v>
      </c>
      <c r="FM250" s="9">
        <v>-9.5299999999999994</v>
      </c>
      <c r="FN250" s="8">
        <v>-11</v>
      </c>
      <c r="FO250" s="3"/>
      <c r="FP250" s="3"/>
      <c r="FQ250" s="11"/>
      <c r="FR250" s="12"/>
    </row>
    <row r="251" spans="1:174" x14ac:dyDescent="0.15">
      <c r="A251" s="4" t="s">
        <v>1503</v>
      </c>
      <c r="B251" s="4" t="s">
        <v>1504</v>
      </c>
      <c r="C251" s="3" t="s">
        <v>206</v>
      </c>
      <c r="D251" s="3" t="s">
        <v>207</v>
      </c>
      <c r="E251" s="3" t="s">
        <v>208</v>
      </c>
      <c r="F251" s="8">
        <v>49.9</v>
      </c>
      <c r="G251" s="11"/>
      <c r="H251" s="10">
        <v>1E-3</v>
      </c>
      <c r="I251" s="10">
        <v>5.0000000000000001E-3</v>
      </c>
      <c r="J251" s="10">
        <v>3.3000000000000002E-2</v>
      </c>
      <c r="K251" s="10">
        <v>-0.51</v>
      </c>
      <c r="L251" s="9">
        <v>-1.39</v>
      </c>
      <c r="M251" s="9">
        <v>5.32</v>
      </c>
      <c r="N251" s="8">
        <v>17.5</v>
      </c>
      <c r="O251" s="10">
        <v>2E-3</v>
      </c>
      <c r="P251" s="11"/>
      <c r="Q251" s="11"/>
      <c r="R251" s="11"/>
      <c r="S251" s="11"/>
      <c r="T251" s="11"/>
      <c r="U251" s="11"/>
      <c r="V251" s="11"/>
      <c r="W251" s="11"/>
      <c r="X251" s="11"/>
      <c r="Y251" s="11"/>
      <c r="Z251" s="11"/>
      <c r="AA251" s="11"/>
      <c r="AB251" s="11"/>
      <c r="AC251" s="11"/>
      <c r="AD251" s="11"/>
      <c r="AE251" s="11"/>
      <c r="AF251" s="11"/>
      <c r="AG251" s="11"/>
      <c r="AH251" s="11"/>
      <c r="AI251" s="11"/>
      <c r="AJ251" s="11"/>
      <c r="AK251" s="3" t="s">
        <v>209</v>
      </c>
      <c r="AL251" s="12" t="s">
        <v>1505</v>
      </c>
      <c r="AM251" s="3" t="s">
        <v>211</v>
      </c>
      <c r="AN251" s="11"/>
      <c r="AO251" s="8">
        <v>47.4</v>
      </c>
      <c r="AP251" s="14">
        <v>0</v>
      </c>
      <c r="AQ251" s="11"/>
      <c r="AR251" s="10">
        <v>-0.67300000000000004</v>
      </c>
      <c r="AS251" s="10">
        <v>-0.68</v>
      </c>
      <c r="AT251" s="9">
        <v>2.44</v>
      </c>
      <c r="AU251" s="10">
        <v>1.2E-2</v>
      </c>
      <c r="AV251" s="9">
        <v>2.4500000000000002</v>
      </c>
      <c r="AW251" s="14">
        <v>0</v>
      </c>
      <c r="AX251" s="9">
        <v>2.4500000000000002</v>
      </c>
      <c r="AY251" s="10">
        <v>1.2E-2</v>
      </c>
      <c r="AZ251" s="11"/>
      <c r="BA251" s="10">
        <v>0.67300000000000004</v>
      </c>
      <c r="BB251" s="11"/>
      <c r="BC251" s="11"/>
      <c r="BD251" s="11"/>
      <c r="BE251" s="11"/>
      <c r="BF251" s="11"/>
      <c r="BG251" s="11"/>
      <c r="BH251" s="11"/>
      <c r="BI251" s="11"/>
      <c r="BJ251" s="10">
        <v>-0.67300000000000004</v>
      </c>
      <c r="BK251" s="10">
        <v>-8.9999999999999993E-3</v>
      </c>
      <c r="BL251" s="10">
        <v>1E-3</v>
      </c>
      <c r="BM251" s="11"/>
      <c r="BN251" s="10">
        <v>-0.68</v>
      </c>
      <c r="BO251" s="11"/>
      <c r="BP251" s="11"/>
      <c r="BQ251" s="10">
        <v>-8.5000000000000006E-2</v>
      </c>
      <c r="BR251" s="10">
        <v>-8.5000000000000006E-2</v>
      </c>
      <c r="BS251" s="10">
        <v>-5.2999999999999999E-2</v>
      </c>
      <c r="BT251" s="10">
        <v>-8.5000000000000006E-2</v>
      </c>
      <c r="BU251" s="10">
        <v>-8.5000000000000006E-2</v>
      </c>
      <c r="BV251" s="11"/>
      <c r="BW251" s="11"/>
      <c r="BX251" s="11"/>
      <c r="BY251" s="11"/>
      <c r="BZ251" s="10">
        <v>1.2E-2</v>
      </c>
      <c r="CA251" s="11"/>
      <c r="CB251" s="11"/>
      <c r="CC251" s="11"/>
      <c r="CD251" s="11"/>
      <c r="CE251" s="11"/>
      <c r="CF251" s="11"/>
      <c r="CG251" s="11"/>
      <c r="CH251" s="11"/>
      <c r="CI251" s="11"/>
      <c r="CJ251" s="11"/>
      <c r="CK251" s="11"/>
      <c r="CL251" s="11"/>
      <c r="CM251" s="11"/>
      <c r="CN251" s="11"/>
      <c r="CO251" s="11"/>
      <c r="CP251" s="11"/>
      <c r="CQ251" s="11"/>
      <c r="CR251" s="11"/>
      <c r="CS251" s="11"/>
      <c r="CT251" s="11"/>
      <c r="CU251" s="9">
        <v>3.33</v>
      </c>
      <c r="CV251" s="10">
        <v>-3.4000000000000002E-2</v>
      </c>
      <c r="CW251" s="10">
        <v>2E-3</v>
      </c>
      <c r="CX251" s="11"/>
      <c r="CY251" s="11"/>
      <c r="CZ251" s="11"/>
      <c r="DA251" s="10">
        <v>-5.1999999999999998E-2</v>
      </c>
      <c r="DB251" s="11"/>
      <c r="DC251" s="11"/>
      <c r="DD251" s="11"/>
      <c r="DE251" s="11"/>
      <c r="DF251" s="9">
        <v>2.4500000000000002</v>
      </c>
      <c r="DG251" s="9">
        <v>2.85</v>
      </c>
      <c r="DH251" s="11"/>
      <c r="DI251" s="3" t="s">
        <v>212</v>
      </c>
      <c r="DJ251" s="11"/>
      <c r="DK251" s="11"/>
      <c r="DL251" s="10">
        <v>-9.4E-2</v>
      </c>
      <c r="DM251" s="11"/>
      <c r="DN251" s="11"/>
      <c r="DO251" s="11"/>
      <c r="DP251" s="4" t="s">
        <v>1506</v>
      </c>
      <c r="DQ251" s="11"/>
      <c r="DR251" s="3" t="s">
        <v>643</v>
      </c>
      <c r="DS251" s="11"/>
      <c r="DT251" s="9">
        <v>4.9800000000000004</v>
      </c>
      <c r="DU251" s="10">
        <v>0.4</v>
      </c>
      <c r="DV251" s="11"/>
      <c r="DW251" s="10">
        <v>0.19700000000000001</v>
      </c>
      <c r="DX251" s="11"/>
      <c r="DY251" s="11"/>
      <c r="DZ251" s="11"/>
      <c r="EA251" s="11"/>
      <c r="EB251" s="10">
        <v>-0.27</v>
      </c>
      <c r="EC251" s="10">
        <v>0</v>
      </c>
      <c r="ED251" s="11"/>
      <c r="EE251" s="11"/>
      <c r="EF251" s="11"/>
      <c r="EG251" s="8">
        <v>100</v>
      </c>
      <c r="EH251" s="11"/>
      <c r="EI251" s="9">
        <v>1</v>
      </c>
      <c r="EJ251" s="9">
        <v>2.44</v>
      </c>
      <c r="EK251" s="11"/>
      <c r="EL251" s="10">
        <v>5.1999999999999998E-2</v>
      </c>
      <c r="EM251" s="10">
        <v>2.1999999999999999E-2</v>
      </c>
      <c r="EN251" s="11"/>
      <c r="EO251" s="11"/>
      <c r="EP251" s="11"/>
      <c r="EQ251" s="11"/>
      <c r="ER251" s="11">
        <v>1</v>
      </c>
      <c r="ES251" s="11"/>
      <c r="ET251" s="12"/>
      <c r="EU251" s="11"/>
      <c r="EV251" s="14">
        <v>0</v>
      </c>
      <c r="EW251" s="10">
        <v>-7.5999999999999998E-2</v>
      </c>
      <c r="EX251" s="10">
        <v>-0.112</v>
      </c>
      <c r="EY251" s="10">
        <v>-0.2</v>
      </c>
      <c r="EZ251" s="10">
        <v>-9.4E-2</v>
      </c>
      <c r="FA251" s="10">
        <v>-9.0999999999999998E-2</v>
      </c>
      <c r="FB251" s="10">
        <v>-9.7000000000000003E-2</v>
      </c>
      <c r="FC251" s="10">
        <v>-0.09</v>
      </c>
      <c r="FD251" s="10">
        <v>-0.08</v>
      </c>
      <c r="FE251" s="11"/>
      <c r="FF251" s="10">
        <v>0.51500000000000001</v>
      </c>
      <c r="FG251" s="10">
        <v>0.01</v>
      </c>
      <c r="FH251" s="9">
        <v>7.11</v>
      </c>
      <c r="FI251" s="10">
        <v>-0.20200000000000001</v>
      </c>
      <c r="FJ251" s="10">
        <v>0.109</v>
      </c>
      <c r="FK251" s="10">
        <v>0.57499999999999996</v>
      </c>
      <c r="FL251" s="10">
        <v>-0.1</v>
      </c>
      <c r="FM251" s="10">
        <v>-9.8000000000000004E-2</v>
      </c>
      <c r="FN251" s="10">
        <v>-9.4E-2</v>
      </c>
      <c r="FO251" s="3"/>
      <c r="FP251" s="3"/>
      <c r="FQ251" s="11"/>
      <c r="FR251" s="12"/>
    </row>
    <row r="252" spans="1:174" x14ac:dyDescent="0.15">
      <c r="A252" s="4" t="s">
        <v>1507</v>
      </c>
      <c r="B252" s="4" t="s">
        <v>1508</v>
      </c>
      <c r="C252" s="3" t="s">
        <v>206</v>
      </c>
      <c r="D252" s="3" t="s">
        <v>207</v>
      </c>
      <c r="E252" s="3" t="s">
        <v>208</v>
      </c>
      <c r="F252" s="8">
        <v>48.8</v>
      </c>
      <c r="G252" s="9">
        <v>35.97</v>
      </c>
      <c r="H252" s="10">
        <v>2E-3</v>
      </c>
      <c r="I252" s="10">
        <v>6.0000000000000001E-3</v>
      </c>
      <c r="J252" s="10">
        <v>0.183</v>
      </c>
      <c r="K252" s="10">
        <v>0.30299999999999999</v>
      </c>
      <c r="L252" s="10">
        <v>0.434</v>
      </c>
      <c r="M252" s="9">
        <v>1.7</v>
      </c>
      <c r="N252" s="8">
        <v>22.7</v>
      </c>
      <c r="O252" s="10">
        <v>0.25</v>
      </c>
      <c r="P252" s="11"/>
      <c r="Q252" s="11"/>
      <c r="R252" s="11"/>
      <c r="S252" s="10">
        <v>-0.80500000000000005</v>
      </c>
      <c r="T252" s="11"/>
      <c r="U252" s="11"/>
      <c r="V252" s="11"/>
      <c r="W252" s="11"/>
      <c r="X252" s="11"/>
      <c r="Y252" s="11"/>
      <c r="Z252" s="11"/>
      <c r="AA252" s="11"/>
      <c r="AB252" s="11"/>
      <c r="AC252" s="11"/>
      <c r="AD252" s="11"/>
      <c r="AE252" s="8">
        <v>65.8</v>
      </c>
      <c r="AF252" s="11"/>
      <c r="AG252" s="11"/>
      <c r="AH252" s="11"/>
      <c r="AI252" s="10">
        <v>0.878</v>
      </c>
      <c r="AJ252" s="10">
        <v>0.437</v>
      </c>
      <c r="AK252" s="3" t="s">
        <v>209</v>
      </c>
      <c r="AL252" s="12" t="s">
        <v>1509</v>
      </c>
      <c r="AM252" s="3" t="s">
        <v>211</v>
      </c>
      <c r="AN252" s="11"/>
      <c r="AO252" s="9">
        <v>1.7</v>
      </c>
      <c r="AP252" s="8">
        <v>30.1</v>
      </c>
      <c r="AQ252" s="8">
        <v>-29.6</v>
      </c>
      <c r="AR252" s="8">
        <v>-29.8</v>
      </c>
      <c r="AS252" s="8">
        <v>-27.2</v>
      </c>
      <c r="AT252" s="8">
        <v>49</v>
      </c>
      <c r="AU252" s="10">
        <v>0.312</v>
      </c>
      <c r="AV252" s="8">
        <v>62.7</v>
      </c>
      <c r="AW252" s="14">
        <v>0</v>
      </c>
      <c r="AX252" s="8">
        <v>38.9</v>
      </c>
      <c r="AY252" s="10">
        <v>9.9000000000000005E-2</v>
      </c>
      <c r="AZ252" s="11"/>
      <c r="BA252" s="8">
        <v>10.3</v>
      </c>
      <c r="BB252" s="11"/>
      <c r="BC252" s="8">
        <v>49.6</v>
      </c>
      <c r="BD252" s="8">
        <v>58</v>
      </c>
      <c r="BE252" s="8">
        <v>61.4</v>
      </c>
      <c r="BF252" s="8">
        <v>55.3</v>
      </c>
      <c r="BG252" s="8">
        <v>57.8</v>
      </c>
      <c r="BH252" s="8">
        <v>52.7</v>
      </c>
      <c r="BI252" s="11"/>
      <c r="BJ252" s="8">
        <v>-29.8</v>
      </c>
      <c r="BK252" s="11"/>
      <c r="BL252" s="10">
        <v>4.4999999999999998E-2</v>
      </c>
      <c r="BM252" s="11"/>
      <c r="BN252" s="8">
        <v>-27.2</v>
      </c>
      <c r="BO252" s="11"/>
      <c r="BP252" s="11"/>
      <c r="BQ252" s="9">
        <v>-1.66</v>
      </c>
      <c r="BR252" s="9">
        <v>-1.66</v>
      </c>
      <c r="BS252" s="9">
        <v>-1.04</v>
      </c>
      <c r="BT252" s="9">
        <v>-1.66</v>
      </c>
      <c r="BU252" s="9">
        <v>-1.66</v>
      </c>
      <c r="BV252" s="11"/>
      <c r="BW252" s="9">
        <v>4.83</v>
      </c>
      <c r="BX252" s="11"/>
      <c r="BY252" s="11"/>
      <c r="BZ252" s="11"/>
      <c r="CA252" s="11"/>
      <c r="CB252" s="11"/>
      <c r="CC252" s="9">
        <v>1.56</v>
      </c>
      <c r="CD252" s="11"/>
      <c r="CE252" s="9">
        <v>5.09</v>
      </c>
      <c r="CF252" s="11"/>
      <c r="CG252" s="11"/>
      <c r="CH252" s="11"/>
      <c r="CI252" s="11"/>
      <c r="CJ252" s="9">
        <v>-3.19</v>
      </c>
      <c r="CK252" s="11"/>
      <c r="CL252" s="9">
        <v>1.23</v>
      </c>
      <c r="CM252" s="9">
        <v>1.23</v>
      </c>
      <c r="CN252" s="9">
        <v>2.39</v>
      </c>
      <c r="CO252" s="9">
        <v>2.3199999999999998</v>
      </c>
      <c r="CP252" s="9">
        <v>2.33</v>
      </c>
      <c r="CQ252" s="8">
        <v>-12.2</v>
      </c>
      <c r="CR252" s="11"/>
      <c r="CS252" s="11"/>
      <c r="CT252" s="11"/>
      <c r="CU252" s="8">
        <v>17</v>
      </c>
      <c r="CV252" s="11"/>
      <c r="CW252" s="11"/>
      <c r="CX252" s="8">
        <v>28.8</v>
      </c>
      <c r="CY252" s="11"/>
      <c r="CZ252" s="11"/>
      <c r="DA252" s="9">
        <v>1.52</v>
      </c>
      <c r="DB252" s="11"/>
      <c r="DC252" s="9">
        <v>5.0999999999999996</v>
      </c>
      <c r="DD252" s="11"/>
      <c r="DE252" s="11"/>
      <c r="DF252" s="8">
        <v>38.9</v>
      </c>
      <c r="DG252" s="9">
        <v>2.15</v>
      </c>
      <c r="DH252" s="11"/>
      <c r="DI252" s="3" t="s">
        <v>212</v>
      </c>
      <c r="DJ252" s="8">
        <v>29.9</v>
      </c>
      <c r="DK252" s="8">
        <v>-35.1</v>
      </c>
      <c r="DL252" s="8">
        <v>-31.8</v>
      </c>
      <c r="DM252" s="8">
        <v>32</v>
      </c>
      <c r="DN252" s="8">
        <v>-18.8</v>
      </c>
      <c r="DO252" s="9">
        <v>16.670000000000002</v>
      </c>
      <c r="DP252" s="4" t="s">
        <v>1510</v>
      </c>
      <c r="DQ252" s="9">
        <v>-2.5099999999999998</v>
      </c>
      <c r="DR252" s="3" t="s">
        <v>251</v>
      </c>
      <c r="DS252" s="11"/>
      <c r="DT252" s="9">
        <v>12.09</v>
      </c>
      <c r="DU252" s="9">
        <v>1.92</v>
      </c>
      <c r="DV252" s="8">
        <v>-19.5</v>
      </c>
      <c r="DW252" s="14">
        <v>0</v>
      </c>
      <c r="DX252" s="11"/>
      <c r="DY252" s="8">
        <v>13</v>
      </c>
      <c r="DZ252" s="11"/>
      <c r="EA252" s="11"/>
      <c r="EB252" s="8">
        <v>43.5</v>
      </c>
      <c r="EC252" s="10">
        <v>0.215</v>
      </c>
      <c r="ED252" s="8">
        <v>93.1</v>
      </c>
      <c r="EE252" s="11"/>
      <c r="EF252" s="11"/>
      <c r="EG252" s="11"/>
      <c r="EH252" s="8">
        <v>11.8</v>
      </c>
      <c r="EI252" s="8">
        <v>39</v>
      </c>
      <c r="EJ252" s="8">
        <v>61.3</v>
      </c>
      <c r="EK252" s="8">
        <v>59.7</v>
      </c>
      <c r="EL252" s="10">
        <v>3.9E-2</v>
      </c>
      <c r="EM252" s="8">
        <v>12.7</v>
      </c>
      <c r="EN252" s="9">
        <v>1.64</v>
      </c>
      <c r="EO252" s="9">
        <v>2.8</v>
      </c>
      <c r="EP252" s="9">
        <v>1.01</v>
      </c>
      <c r="EQ252" s="9">
        <v>11.39</v>
      </c>
      <c r="ER252" s="11">
        <v>1</v>
      </c>
      <c r="ES252" s="11"/>
      <c r="ET252" s="12"/>
      <c r="EU252" s="9">
        <v>-3.71</v>
      </c>
      <c r="EV252" s="9">
        <v>-4.67</v>
      </c>
      <c r="EW252" s="8">
        <v>-11.3</v>
      </c>
      <c r="EX252" s="9">
        <v>-7.68</v>
      </c>
      <c r="EY252" s="8">
        <v>-11.1</v>
      </c>
      <c r="EZ252" s="9">
        <v>1.37</v>
      </c>
      <c r="FA252" s="8">
        <v>-10.7</v>
      </c>
      <c r="FB252" s="8">
        <v>-22.3</v>
      </c>
      <c r="FC252" s="8">
        <v>-27.6</v>
      </c>
      <c r="FD252" s="8">
        <v>-35.299999999999997</v>
      </c>
      <c r="FE252" s="9">
        <v>-4.01</v>
      </c>
      <c r="FF252" s="9">
        <v>-4.93</v>
      </c>
      <c r="FG252" s="8">
        <v>-11.6</v>
      </c>
      <c r="FH252" s="9">
        <v>-8.5399999999999991</v>
      </c>
      <c r="FI252" s="9">
        <v>-4.2</v>
      </c>
      <c r="FJ252" s="9">
        <v>-5.48</v>
      </c>
      <c r="FK252" s="8">
        <v>-12.6</v>
      </c>
      <c r="FL252" s="8">
        <v>-14.7</v>
      </c>
      <c r="FM252" s="8">
        <v>-21.1</v>
      </c>
      <c r="FN252" s="8">
        <v>-31.8</v>
      </c>
      <c r="FO252" s="3"/>
      <c r="FP252" s="3"/>
      <c r="FQ252" s="8">
        <v>30.1</v>
      </c>
      <c r="FR252" s="12" t="s">
        <v>1511</v>
      </c>
    </row>
    <row r="253" spans="1:174" x14ac:dyDescent="0.15">
      <c r="A253" s="4" t="s">
        <v>1512</v>
      </c>
      <c r="B253" s="4" t="s">
        <v>1513</v>
      </c>
      <c r="C253" s="3" t="s">
        <v>206</v>
      </c>
      <c r="D253" s="3" t="s">
        <v>207</v>
      </c>
      <c r="E253" s="3" t="s">
        <v>208</v>
      </c>
      <c r="F253" s="8">
        <v>48.4</v>
      </c>
      <c r="G253" s="9">
        <v>5.95</v>
      </c>
      <c r="H253" s="10">
        <v>1E-3</v>
      </c>
      <c r="I253" s="10">
        <v>2.3E-2</v>
      </c>
      <c r="J253" s="10">
        <v>3.3000000000000002E-2</v>
      </c>
      <c r="K253" s="10">
        <v>-0.107</v>
      </c>
      <c r="L253" s="10">
        <v>-0.95199999999999996</v>
      </c>
      <c r="M253" s="9">
        <v>1.28</v>
      </c>
      <c r="N253" s="8">
        <v>215.1</v>
      </c>
      <c r="O253" s="9">
        <v>1.39</v>
      </c>
      <c r="P253" s="11"/>
      <c r="Q253" s="11"/>
      <c r="R253" s="11"/>
      <c r="S253" s="10">
        <v>-7.8E-2</v>
      </c>
      <c r="T253" s="11"/>
      <c r="U253" s="11"/>
      <c r="V253" s="11"/>
      <c r="W253" s="8">
        <v>-16.7</v>
      </c>
      <c r="X253" s="11"/>
      <c r="Y253" s="11"/>
      <c r="Z253" s="11"/>
      <c r="AA253" s="8">
        <v>12.2</v>
      </c>
      <c r="AB253" s="11"/>
      <c r="AC253" s="11"/>
      <c r="AD253" s="11"/>
      <c r="AE253" s="9">
        <v>6.96</v>
      </c>
      <c r="AF253" s="11"/>
      <c r="AG253" s="11"/>
      <c r="AH253" s="11"/>
      <c r="AI253" s="9">
        <v>1.43</v>
      </c>
      <c r="AJ253" s="10">
        <v>0.39600000000000002</v>
      </c>
      <c r="AK253" s="3" t="s">
        <v>209</v>
      </c>
      <c r="AL253" s="12" t="s">
        <v>1514</v>
      </c>
      <c r="AM253" s="3" t="s">
        <v>211</v>
      </c>
      <c r="AN253" s="13">
        <v>1990</v>
      </c>
      <c r="AO253" s="8">
        <v>32.299999999999997</v>
      </c>
      <c r="AP253" s="10">
        <v>0.19700000000000001</v>
      </c>
      <c r="AQ253" s="8">
        <v>-18</v>
      </c>
      <c r="AR253" s="8">
        <v>-18.7</v>
      </c>
      <c r="AS253" s="8">
        <v>-17.5</v>
      </c>
      <c r="AT253" s="9">
        <v>2.16</v>
      </c>
      <c r="AU253" s="8">
        <v>11.9</v>
      </c>
      <c r="AV253" s="8">
        <v>29.4</v>
      </c>
      <c r="AW253" s="10">
        <v>2.1999999999999999E-2</v>
      </c>
      <c r="AX253" s="8">
        <v>25</v>
      </c>
      <c r="AY253" s="10">
        <v>0.504</v>
      </c>
      <c r="AZ253" s="11"/>
      <c r="BA253" s="9">
        <v>9.06</v>
      </c>
      <c r="BB253" s="11"/>
      <c r="BC253" s="9">
        <v>8.99</v>
      </c>
      <c r="BD253" s="9">
        <v>8.08</v>
      </c>
      <c r="BE253" s="9">
        <v>8.36</v>
      </c>
      <c r="BF253" s="9">
        <v>8.35</v>
      </c>
      <c r="BG253" s="9">
        <v>8.36</v>
      </c>
      <c r="BH253" s="8">
        <v>10.6</v>
      </c>
      <c r="BI253" s="11"/>
      <c r="BJ253" s="8">
        <v>-18.7</v>
      </c>
      <c r="BK253" s="10">
        <v>-1.0999999999999999E-2</v>
      </c>
      <c r="BL253" s="10">
        <v>0.66500000000000004</v>
      </c>
      <c r="BM253" s="11"/>
      <c r="BN253" s="8">
        <v>-17.5</v>
      </c>
      <c r="BO253" s="11"/>
      <c r="BP253" s="11"/>
      <c r="BQ253" s="10">
        <v>-9.2999999999999999E-2</v>
      </c>
      <c r="BR253" s="10">
        <v>-9.2999999999999999E-2</v>
      </c>
      <c r="BS253" s="10">
        <v>-5.6000000000000001E-2</v>
      </c>
      <c r="BT253" s="10">
        <v>-9.2999999999999999E-2</v>
      </c>
      <c r="BU253" s="10">
        <v>-9.2999999999999999E-2</v>
      </c>
      <c r="BV253" s="11"/>
      <c r="BW253" s="11"/>
      <c r="BX253" s="11"/>
      <c r="BY253" s="11"/>
      <c r="BZ253" s="8">
        <v>16.899999999999999</v>
      </c>
      <c r="CA253" s="9">
        <v>5</v>
      </c>
      <c r="CB253" s="11"/>
      <c r="CC253" s="9">
        <v>2.08</v>
      </c>
      <c r="CD253" s="11"/>
      <c r="CE253" s="11"/>
      <c r="CF253" s="11"/>
      <c r="CG253" s="11"/>
      <c r="CH253" s="11"/>
      <c r="CI253" s="11"/>
      <c r="CJ253" s="8">
        <v>31.3</v>
      </c>
      <c r="CK253" s="11"/>
      <c r="CL253" s="11"/>
      <c r="CM253" s="10">
        <v>6.8000000000000005E-2</v>
      </c>
      <c r="CN253" s="10">
        <v>0.161</v>
      </c>
      <c r="CO253" s="10">
        <v>0.157</v>
      </c>
      <c r="CP253" s="10">
        <v>0.154</v>
      </c>
      <c r="CQ253" s="9">
        <v>-1.87</v>
      </c>
      <c r="CR253" s="11"/>
      <c r="CS253" s="11"/>
      <c r="CT253" s="11"/>
      <c r="CU253" s="8">
        <v>12.8</v>
      </c>
      <c r="CV253" s="10">
        <v>-3.4000000000000002E-2</v>
      </c>
      <c r="CW253" s="11"/>
      <c r="CX253" s="9">
        <v>2.99</v>
      </c>
      <c r="CY253" s="11"/>
      <c r="CZ253" s="11"/>
      <c r="DA253" s="10">
        <v>0.86899999999999999</v>
      </c>
      <c r="DB253" s="11"/>
      <c r="DC253" s="11"/>
      <c r="DD253" s="8">
        <v>29.6</v>
      </c>
      <c r="DE253" s="8">
        <v>37</v>
      </c>
      <c r="DF253" s="8">
        <v>25</v>
      </c>
      <c r="DG253" s="10">
        <v>0.22500000000000001</v>
      </c>
      <c r="DH253" s="10">
        <v>0.16300000000000001</v>
      </c>
      <c r="DI253" s="3" t="s">
        <v>212</v>
      </c>
      <c r="DJ253" s="10">
        <v>0.19700000000000001</v>
      </c>
      <c r="DK253" s="8">
        <v>-18</v>
      </c>
      <c r="DL253" s="8">
        <v>-17.5</v>
      </c>
      <c r="DM253" s="11"/>
      <c r="DN253" s="11"/>
      <c r="DO253" s="9">
        <v>28.57</v>
      </c>
      <c r="DP253" s="4" t="s">
        <v>1515</v>
      </c>
      <c r="DQ253" s="8">
        <v>1349.2</v>
      </c>
      <c r="DR253" s="3" t="s">
        <v>222</v>
      </c>
      <c r="DS253" s="11"/>
      <c r="DT253" s="10">
        <v>0.41899999999999998</v>
      </c>
      <c r="DU253" s="10">
        <v>0.21</v>
      </c>
      <c r="DV253" s="9">
        <v>-1.05</v>
      </c>
      <c r="DW253" s="10">
        <v>5.6000000000000001E-2</v>
      </c>
      <c r="DX253" s="11"/>
      <c r="DY253" s="10">
        <v>0.80300000000000005</v>
      </c>
      <c r="DZ253" s="11"/>
      <c r="EA253" s="11"/>
      <c r="EB253" s="8">
        <v>29.3</v>
      </c>
      <c r="EC253" s="10">
        <v>0.20699999999999999</v>
      </c>
      <c r="ED253" s="8">
        <v>98.6</v>
      </c>
      <c r="EE253" s="11"/>
      <c r="EF253" s="11"/>
      <c r="EG253" s="11"/>
      <c r="EH253" s="10">
        <v>0.69099999999999995</v>
      </c>
      <c r="EI253" s="8">
        <v>37</v>
      </c>
      <c r="EJ253" s="8">
        <v>16.5</v>
      </c>
      <c r="EK253" s="8">
        <v>18.600000000000001</v>
      </c>
      <c r="EL253" s="9">
        <v>1.27</v>
      </c>
      <c r="EM253" s="9">
        <v>1.23</v>
      </c>
      <c r="EN253" s="11"/>
      <c r="EO253" s="10">
        <v>0.16300000000000001</v>
      </c>
      <c r="EP253" s="8">
        <v>15.1</v>
      </c>
      <c r="EQ253" s="9">
        <v>1.57</v>
      </c>
      <c r="ER253" s="11">
        <v>1</v>
      </c>
      <c r="ES253" s="10">
        <v>0.19700000000000001</v>
      </c>
      <c r="ET253" s="12" t="s">
        <v>616</v>
      </c>
      <c r="EU253" s="8">
        <v>-10.9</v>
      </c>
      <c r="EV253" s="9">
        <v>-9.7200000000000006</v>
      </c>
      <c r="EW253" s="8">
        <v>-18.600000000000001</v>
      </c>
      <c r="EX253" s="8">
        <v>-18.8</v>
      </c>
      <c r="EY253" s="8">
        <v>-12.8</v>
      </c>
      <c r="EZ253" s="8">
        <v>-13</v>
      </c>
      <c r="FA253" s="8">
        <v>-16.3</v>
      </c>
      <c r="FB253" s="8">
        <v>-14.1</v>
      </c>
      <c r="FC253" s="8">
        <v>-20.3</v>
      </c>
      <c r="FD253" s="8">
        <v>-17</v>
      </c>
      <c r="FE253" s="8">
        <v>-16.899999999999999</v>
      </c>
      <c r="FF253" s="8">
        <v>-12.4</v>
      </c>
      <c r="FG253" s="8">
        <v>-19.399999999999999</v>
      </c>
      <c r="FH253" s="8">
        <v>-18.100000000000001</v>
      </c>
      <c r="FI253" s="8">
        <v>-12.2</v>
      </c>
      <c r="FJ253" s="9">
        <v>-7.18</v>
      </c>
      <c r="FK253" s="8">
        <v>-13.1</v>
      </c>
      <c r="FL253" s="9">
        <v>-9.02</v>
      </c>
      <c r="FM253" s="8">
        <v>-17.399999999999999</v>
      </c>
      <c r="FN253" s="8">
        <v>-16.2</v>
      </c>
      <c r="FO253" s="3"/>
      <c r="FP253" s="3"/>
      <c r="FQ253" s="10">
        <v>0.19700000000000001</v>
      </c>
      <c r="FR253" s="12" t="s">
        <v>1516</v>
      </c>
    </row>
    <row r="254" spans="1:174" x14ac:dyDescent="0.15">
      <c r="A254" s="4" t="s">
        <v>1517</v>
      </c>
      <c r="B254" s="4" t="s">
        <v>1518</v>
      </c>
      <c r="C254" s="3" t="s">
        <v>206</v>
      </c>
      <c r="D254" s="3" t="s">
        <v>207</v>
      </c>
      <c r="E254" s="3" t="s">
        <v>208</v>
      </c>
      <c r="F254" s="8">
        <v>48</v>
      </c>
      <c r="G254" s="9">
        <v>11.89</v>
      </c>
      <c r="H254" s="10">
        <v>3.0000000000000001E-3</v>
      </c>
      <c r="I254" s="14">
        <v>0</v>
      </c>
      <c r="J254" s="10">
        <v>3.5999999999999997E-2</v>
      </c>
      <c r="K254" s="10">
        <v>0.22600000000000001</v>
      </c>
      <c r="L254" s="10">
        <v>6.0999999999999999E-2</v>
      </c>
      <c r="M254" s="9">
        <v>1.37</v>
      </c>
      <c r="N254" s="8">
        <v>32.4</v>
      </c>
      <c r="O254" s="10">
        <v>2.4E-2</v>
      </c>
      <c r="P254" s="11"/>
      <c r="Q254" s="11"/>
      <c r="R254" s="11"/>
      <c r="S254" s="11"/>
      <c r="T254" s="11"/>
      <c r="U254" s="11"/>
      <c r="V254" s="11"/>
      <c r="W254" s="8">
        <v>-26.5</v>
      </c>
      <c r="X254" s="11"/>
      <c r="Y254" s="11"/>
      <c r="Z254" s="11"/>
      <c r="AA254" s="8">
        <v>-66.099999999999994</v>
      </c>
      <c r="AB254" s="11"/>
      <c r="AC254" s="11"/>
      <c r="AD254" s="11"/>
      <c r="AE254" s="8">
        <v>-77</v>
      </c>
      <c r="AF254" s="11"/>
      <c r="AG254" s="11"/>
      <c r="AH254" s="9">
        <v>24.26</v>
      </c>
      <c r="AI254" s="9">
        <v>1.44</v>
      </c>
      <c r="AJ254" s="14">
        <v>0</v>
      </c>
      <c r="AK254" s="3" t="s">
        <v>209</v>
      </c>
      <c r="AL254" s="12" t="s">
        <v>1519</v>
      </c>
      <c r="AM254" s="3" t="s">
        <v>211</v>
      </c>
      <c r="AN254" s="13">
        <v>1991</v>
      </c>
      <c r="AO254" s="8">
        <v>37.6</v>
      </c>
      <c r="AP254" s="10">
        <v>2.4E-2</v>
      </c>
      <c r="AQ254" s="9">
        <v>-6.45</v>
      </c>
      <c r="AR254" s="9">
        <v>-6.5</v>
      </c>
      <c r="AS254" s="8">
        <v>-26.2</v>
      </c>
      <c r="AT254" s="11"/>
      <c r="AU254" s="11"/>
      <c r="AV254" s="11"/>
      <c r="AW254" s="9">
        <v>1.37</v>
      </c>
      <c r="AX254" s="10">
        <v>0.83799999999999997</v>
      </c>
      <c r="AY254" s="11"/>
      <c r="AZ254" s="11"/>
      <c r="BA254" s="9">
        <v>3.76</v>
      </c>
      <c r="BB254" s="11"/>
      <c r="BC254" s="9">
        <v>2.77</v>
      </c>
      <c r="BD254" s="9">
        <v>2.65</v>
      </c>
      <c r="BE254" s="9">
        <v>2.69</v>
      </c>
      <c r="BF254" s="9">
        <v>2.8</v>
      </c>
      <c r="BG254" s="9">
        <v>2.75</v>
      </c>
      <c r="BH254" s="9">
        <v>2.57</v>
      </c>
      <c r="BI254" s="11"/>
      <c r="BJ254" s="9">
        <v>-6.5</v>
      </c>
      <c r="BK254" s="11"/>
      <c r="BL254" s="11"/>
      <c r="BM254" s="11"/>
      <c r="BN254" s="8">
        <v>-26.2</v>
      </c>
      <c r="BO254" s="11"/>
      <c r="BP254" s="11"/>
      <c r="BQ254" s="10">
        <v>-0.91600000000000004</v>
      </c>
      <c r="BR254" s="10">
        <v>-0.91600000000000004</v>
      </c>
      <c r="BS254" s="10">
        <v>-0.14299999999999999</v>
      </c>
      <c r="BT254" s="10">
        <v>-0.92</v>
      </c>
      <c r="BU254" s="10">
        <v>-0.92</v>
      </c>
      <c r="BV254" s="11"/>
      <c r="BW254" s="11"/>
      <c r="BX254" s="11"/>
      <c r="BY254" s="11"/>
      <c r="BZ254" s="11"/>
      <c r="CA254" s="11"/>
      <c r="CB254" s="11"/>
      <c r="CC254" s="11"/>
      <c r="CD254" s="11"/>
      <c r="CE254" s="11"/>
      <c r="CF254" s="11"/>
      <c r="CG254" s="11"/>
      <c r="CH254" s="11"/>
      <c r="CI254" s="11"/>
      <c r="CJ254" s="11"/>
      <c r="CK254" s="11"/>
      <c r="CL254" s="11"/>
      <c r="CM254" s="11"/>
      <c r="CN254" s="11"/>
      <c r="CO254" s="11"/>
      <c r="CP254" s="11"/>
      <c r="CQ254" s="11"/>
      <c r="CR254" s="11"/>
      <c r="CS254" s="11"/>
      <c r="CT254" s="11"/>
      <c r="CU254" s="11"/>
      <c r="CV254" s="11"/>
      <c r="CW254" s="11"/>
      <c r="CX254" s="11"/>
      <c r="CY254" s="11"/>
      <c r="CZ254" s="11"/>
      <c r="DA254" s="11"/>
      <c r="DB254" s="11"/>
      <c r="DC254" s="11"/>
      <c r="DD254" s="11"/>
      <c r="DE254" s="11"/>
      <c r="DF254" s="10">
        <v>0.83799999999999997</v>
      </c>
      <c r="DG254" s="9">
        <v>1.48</v>
      </c>
      <c r="DH254" s="11"/>
      <c r="DI254" s="3" t="s">
        <v>212</v>
      </c>
      <c r="DJ254" s="10">
        <v>2.4E-2</v>
      </c>
      <c r="DK254" s="9">
        <v>-6.45</v>
      </c>
      <c r="DL254" s="8">
        <v>-26.2</v>
      </c>
      <c r="DM254" s="11"/>
      <c r="DN254" s="11"/>
      <c r="DO254" s="9">
        <v>20</v>
      </c>
      <c r="DP254" s="4" t="s">
        <v>1520</v>
      </c>
      <c r="DQ254" s="11"/>
      <c r="DR254" s="3" t="s">
        <v>279</v>
      </c>
      <c r="DS254" s="11"/>
      <c r="DT254" s="9">
        <v>2.09</v>
      </c>
      <c r="DU254" s="9">
        <v>1.07</v>
      </c>
      <c r="DV254" s="10">
        <v>2.4E-2</v>
      </c>
      <c r="DW254" s="14">
        <v>0</v>
      </c>
      <c r="DX254" s="11"/>
      <c r="DY254" s="8">
        <v>15.1</v>
      </c>
      <c r="DZ254" s="11"/>
      <c r="EA254" s="11"/>
      <c r="EB254" s="8">
        <v>14.9</v>
      </c>
      <c r="EC254" s="10">
        <v>2.1000000000000001E-2</v>
      </c>
      <c r="ED254" s="8">
        <v>55.9</v>
      </c>
      <c r="EE254" s="11"/>
      <c r="EF254" s="11"/>
      <c r="EG254" s="11"/>
      <c r="EH254" s="10">
        <v>0.59699999999999998</v>
      </c>
      <c r="EI254" s="11"/>
      <c r="EJ254" s="11"/>
      <c r="EK254" s="8">
        <v>15.4</v>
      </c>
      <c r="EL254" s="10">
        <v>0.40200000000000002</v>
      </c>
      <c r="EM254" s="10">
        <v>0.156</v>
      </c>
      <c r="EN254" s="10">
        <v>7.0000000000000001E-3</v>
      </c>
      <c r="EO254" s="11"/>
      <c r="EP254" s="11"/>
      <c r="EQ254" s="11"/>
      <c r="ER254" s="11">
        <v>3</v>
      </c>
      <c r="ES254" s="11"/>
      <c r="ET254" s="12"/>
      <c r="EU254" s="8">
        <v>-16.600000000000001</v>
      </c>
      <c r="EV254" s="8">
        <v>-17.3</v>
      </c>
      <c r="EW254" s="8">
        <v>-22.2</v>
      </c>
      <c r="EX254" s="8">
        <v>-23.7</v>
      </c>
      <c r="EY254" s="8">
        <v>-20.399999999999999</v>
      </c>
      <c r="EZ254" s="9">
        <v>-6.72</v>
      </c>
      <c r="FA254" s="9">
        <v>-4.54</v>
      </c>
      <c r="FB254" s="9">
        <v>-4.57</v>
      </c>
      <c r="FC254" s="9">
        <v>-4.22</v>
      </c>
      <c r="FD254" s="9">
        <v>-5.74</v>
      </c>
      <c r="FE254" s="8">
        <v>-12.6</v>
      </c>
      <c r="FF254" s="8">
        <v>-16.3</v>
      </c>
      <c r="FG254" s="8">
        <v>-49.9</v>
      </c>
      <c r="FH254" s="8">
        <v>-22.4</v>
      </c>
      <c r="FI254" s="8">
        <v>-23.9</v>
      </c>
      <c r="FJ254" s="9">
        <v>-8.2200000000000006</v>
      </c>
      <c r="FK254" s="9">
        <v>-8.1</v>
      </c>
      <c r="FL254" s="9">
        <v>-4.5599999999999996</v>
      </c>
      <c r="FM254" s="8">
        <v>-14.5</v>
      </c>
      <c r="FN254" s="9">
        <v>-5.74</v>
      </c>
      <c r="FO254" s="3"/>
      <c r="FP254" s="3"/>
      <c r="FQ254" s="11"/>
      <c r="FR254" s="12"/>
    </row>
    <row r="255" spans="1:174" x14ac:dyDescent="0.15">
      <c r="A255" s="4" t="s">
        <v>1521</v>
      </c>
      <c r="B255" s="4" t="s">
        <v>1522</v>
      </c>
      <c r="C255" s="3" t="s">
        <v>206</v>
      </c>
      <c r="D255" s="3" t="s">
        <v>207</v>
      </c>
      <c r="E255" s="3" t="s">
        <v>208</v>
      </c>
      <c r="F255" s="8">
        <v>47.9</v>
      </c>
      <c r="G255" s="9">
        <v>20.14</v>
      </c>
      <c r="H255" s="14">
        <v>0</v>
      </c>
      <c r="I255" s="10">
        <v>7.0000000000000001E-3</v>
      </c>
      <c r="J255" s="10">
        <v>5.0999999999999997E-2</v>
      </c>
      <c r="K255" s="10">
        <v>1.4999999999999999E-2</v>
      </c>
      <c r="L255" s="10">
        <v>0.307</v>
      </c>
      <c r="M255" s="10">
        <v>0.95599999999999996</v>
      </c>
      <c r="N255" s="8">
        <v>19.3</v>
      </c>
      <c r="O255" s="10">
        <v>3.7999999999999999E-2</v>
      </c>
      <c r="P255" s="11"/>
      <c r="Q255" s="11"/>
      <c r="R255" s="11"/>
      <c r="S255" s="9">
        <v>1.7</v>
      </c>
      <c r="T255" s="11"/>
      <c r="U255" s="11"/>
      <c r="V255" s="11"/>
      <c r="W255" s="8">
        <v>26.4</v>
      </c>
      <c r="X255" s="11"/>
      <c r="Y255" s="11"/>
      <c r="Z255" s="11"/>
      <c r="AA255" s="8">
        <v>-15.7</v>
      </c>
      <c r="AB255" s="11"/>
      <c r="AC255" s="11"/>
      <c r="AD255" s="11"/>
      <c r="AE255" s="8">
        <v>-18.5</v>
      </c>
      <c r="AF255" s="11"/>
      <c r="AG255" s="11"/>
      <c r="AH255" s="9">
        <v>2.98</v>
      </c>
      <c r="AI255" s="9">
        <v>12.64</v>
      </c>
      <c r="AJ255" s="11"/>
      <c r="AK255" s="3" t="s">
        <v>209</v>
      </c>
      <c r="AL255" s="12" t="s">
        <v>1523</v>
      </c>
      <c r="AM255" s="3" t="s">
        <v>211</v>
      </c>
      <c r="AN255" s="11"/>
      <c r="AO255" s="8">
        <v>30.6</v>
      </c>
      <c r="AP255" s="9">
        <v>5.08</v>
      </c>
      <c r="AQ255" s="8">
        <v>-17.600000000000001</v>
      </c>
      <c r="AR255" s="8">
        <v>-17.8</v>
      </c>
      <c r="AS255" s="8">
        <v>-16.600000000000001</v>
      </c>
      <c r="AT255" s="8">
        <v>17.3</v>
      </c>
      <c r="AU255" s="10">
        <v>0.221</v>
      </c>
      <c r="AV255" s="8">
        <v>21</v>
      </c>
      <c r="AW255" s="14">
        <v>0</v>
      </c>
      <c r="AX255" s="8">
        <v>15.8</v>
      </c>
      <c r="AY255" s="10">
        <v>0.106</v>
      </c>
      <c r="AZ255" s="11"/>
      <c r="BA255" s="9">
        <v>4.76</v>
      </c>
      <c r="BB255" s="11"/>
      <c r="BC255" s="8">
        <v>18.100000000000001</v>
      </c>
      <c r="BD255" s="8">
        <v>15.4</v>
      </c>
      <c r="BE255" s="8">
        <v>15.2</v>
      </c>
      <c r="BF255" s="8">
        <v>13.4</v>
      </c>
      <c r="BG255" s="8">
        <v>11.3</v>
      </c>
      <c r="BH255" s="9">
        <v>9.6</v>
      </c>
      <c r="BI255" s="11"/>
      <c r="BJ255" s="8">
        <v>-17.8</v>
      </c>
      <c r="BK255" s="11"/>
      <c r="BL255" s="11"/>
      <c r="BM255" s="11"/>
      <c r="BN255" s="8">
        <v>-16.600000000000001</v>
      </c>
      <c r="BO255" s="11"/>
      <c r="BP255" s="11"/>
      <c r="BQ255" s="9">
        <v>-1</v>
      </c>
      <c r="BR255" s="9">
        <v>-1</v>
      </c>
      <c r="BS255" s="10">
        <v>-0.625</v>
      </c>
      <c r="BT255" s="9">
        <v>-1</v>
      </c>
      <c r="BU255" s="9">
        <v>-1</v>
      </c>
      <c r="BV255" s="11"/>
      <c r="BW255" s="10">
        <v>0.72699999999999998</v>
      </c>
      <c r="BX255" s="11"/>
      <c r="BY255" s="11"/>
      <c r="BZ255" s="10">
        <v>0.76900000000000002</v>
      </c>
      <c r="CA255" s="10">
        <v>0.54800000000000004</v>
      </c>
      <c r="CB255" s="11"/>
      <c r="CC255" s="9">
        <v>2.87</v>
      </c>
      <c r="CD255" s="11"/>
      <c r="CE255" s="10">
        <v>3.4000000000000002E-2</v>
      </c>
      <c r="CF255" s="11"/>
      <c r="CG255" s="11"/>
      <c r="CH255" s="11"/>
      <c r="CI255" s="11"/>
      <c r="CJ255" s="8">
        <v>-36.4</v>
      </c>
      <c r="CK255" s="11"/>
      <c r="CL255" s="11"/>
      <c r="CM255" s="11"/>
      <c r="CN255" s="11"/>
      <c r="CO255" s="10">
        <v>0.28599999999999998</v>
      </c>
      <c r="CP255" s="10">
        <v>0.33400000000000002</v>
      </c>
      <c r="CQ255" s="9">
        <v>-1.19</v>
      </c>
      <c r="CR255" s="11"/>
      <c r="CS255" s="11"/>
      <c r="CT255" s="11"/>
      <c r="CU255" s="8">
        <v>21.2</v>
      </c>
      <c r="CV255" s="11"/>
      <c r="CW255" s="11"/>
      <c r="CX255" s="10">
        <v>-0.43</v>
      </c>
      <c r="CY255" s="11"/>
      <c r="CZ255" s="11"/>
      <c r="DA255" s="9">
        <v>1.1000000000000001</v>
      </c>
      <c r="DB255" s="11"/>
      <c r="DC255" s="10">
        <v>0.58299999999999996</v>
      </c>
      <c r="DD255" s="11"/>
      <c r="DE255" s="8">
        <v>25</v>
      </c>
      <c r="DF255" s="8">
        <v>15.8</v>
      </c>
      <c r="DG255" s="9">
        <v>2.48</v>
      </c>
      <c r="DH255" s="10">
        <v>0.373</v>
      </c>
      <c r="DI255" s="3" t="s">
        <v>212</v>
      </c>
      <c r="DJ255" s="9">
        <v>5.08</v>
      </c>
      <c r="DK255" s="8">
        <v>-17.600000000000001</v>
      </c>
      <c r="DL255" s="8">
        <v>-16.600000000000001</v>
      </c>
      <c r="DM255" s="8">
        <v>53.3</v>
      </c>
      <c r="DN255" s="11"/>
      <c r="DO255" s="14">
        <v>0</v>
      </c>
      <c r="DP255" s="4" t="s">
        <v>1524</v>
      </c>
      <c r="DQ255" s="11"/>
      <c r="DR255" s="3" t="s">
        <v>484</v>
      </c>
      <c r="DS255" s="11"/>
      <c r="DT255" s="9">
        <v>4.79</v>
      </c>
      <c r="DU255" s="9">
        <v>2.2200000000000002</v>
      </c>
      <c r="DV255" s="8">
        <v>-13</v>
      </c>
      <c r="DW255" s="14">
        <v>0</v>
      </c>
      <c r="DX255" s="11"/>
      <c r="DY255" s="8">
        <v>11.9</v>
      </c>
      <c r="DZ255" s="11"/>
      <c r="EA255" s="11"/>
      <c r="EB255" s="9">
        <v>9.9700000000000006</v>
      </c>
      <c r="EC255" s="10">
        <v>0.104</v>
      </c>
      <c r="ED255" s="8">
        <v>63.5</v>
      </c>
      <c r="EE255" s="11"/>
      <c r="EF255" s="11"/>
      <c r="EG255" s="11"/>
      <c r="EH255" s="10">
        <v>0.94499999999999995</v>
      </c>
      <c r="EI255" s="8">
        <v>25</v>
      </c>
      <c r="EJ255" s="8">
        <v>18.399999999999999</v>
      </c>
      <c r="EK255" s="8">
        <v>13.5</v>
      </c>
      <c r="EL255" s="9">
        <v>2.0299999999999998</v>
      </c>
      <c r="EM255" s="10">
        <v>0.98399999999999999</v>
      </c>
      <c r="EN255" s="10">
        <v>0.52200000000000002</v>
      </c>
      <c r="EO255" s="10">
        <v>0.373</v>
      </c>
      <c r="EP255" s="10">
        <v>0.74099999999999999</v>
      </c>
      <c r="EQ255" s="11"/>
      <c r="ER255" s="11"/>
      <c r="ES255" s="9">
        <v>5.08</v>
      </c>
      <c r="ET255" s="12" t="s">
        <v>1525</v>
      </c>
      <c r="EU255" s="10">
        <v>-0.16</v>
      </c>
      <c r="EV255" s="9">
        <v>-2.1</v>
      </c>
      <c r="EW255" s="9">
        <v>-5.77</v>
      </c>
      <c r="EX255" s="8">
        <v>-15.5</v>
      </c>
      <c r="EY255" s="8">
        <v>-11.7</v>
      </c>
      <c r="EZ255" s="9">
        <v>1.8</v>
      </c>
      <c r="FA255" s="9">
        <v>-4.49</v>
      </c>
      <c r="FB255" s="9">
        <v>-3.71</v>
      </c>
      <c r="FC255" s="9">
        <v>-5.56</v>
      </c>
      <c r="FD255" s="9">
        <v>-7.59</v>
      </c>
      <c r="FE255" s="10">
        <v>-0.246</v>
      </c>
      <c r="FF255" s="9">
        <v>-2.8</v>
      </c>
      <c r="FG255" s="9">
        <v>-5.61</v>
      </c>
      <c r="FH255" s="8">
        <v>-15.1</v>
      </c>
      <c r="FI255" s="8">
        <v>-11.5</v>
      </c>
      <c r="FJ255" s="9">
        <v>3.98</v>
      </c>
      <c r="FK255" s="9">
        <v>-4.5999999999999996</v>
      </c>
      <c r="FL255" s="9">
        <v>-3.11</v>
      </c>
      <c r="FM255" s="9">
        <v>-2.75</v>
      </c>
      <c r="FN255" s="9">
        <v>-6.57</v>
      </c>
      <c r="FO255" s="3"/>
      <c r="FP255" s="3"/>
      <c r="FQ255" s="9">
        <v>5.08</v>
      </c>
      <c r="FR255" s="12" t="s">
        <v>1526</v>
      </c>
    </row>
    <row r="256" spans="1:174" x14ac:dyDescent="0.15">
      <c r="A256" s="4" t="s">
        <v>1527</v>
      </c>
      <c r="B256" s="4" t="s">
        <v>1528</v>
      </c>
      <c r="C256" s="3" t="s">
        <v>206</v>
      </c>
      <c r="D256" s="3" t="s">
        <v>207</v>
      </c>
      <c r="E256" s="3" t="s">
        <v>208</v>
      </c>
      <c r="F256" s="8">
        <v>47.5</v>
      </c>
      <c r="G256" s="9">
        <v>2.58</v>
      </c>
      <c r="H256" s="10">
        <v>1.4999999999999999E-2</v>
      </c>
      <c r="I256" s="10">
        <v>1.4999999999999999E-2</v>
      </c>
      <c r="J256" s="10">
        <v>0.104</v>
      </c>
      <c r="K256" s="8">
        <v>-18.899999999999999</v>
      </c>
      <c r="L256" s="8">
        <v>-18.899999999999999</v>
      </c>
      <c r="M256" s="8">
        <v>-58.8</v>
      </c>
      <c r="N256" s="8">
        <v>15.8</v>
      </c>
      <c r="O256" s="10">
        <v>4.0000000000000001E-3</v>
      </c>
      <c r="P256" s="11"/>
      <c r="Q256" s="11"/>
      <c r="R256" s="11"/>
      <c r="S256" s="11"/>
      <c r="T256" s="11"/>
      <c r="U256" s="11"/>
      <c r="V256" s="11"/>
      <c r="W256" s="11"/>
      <c r="X256" s="11"/>
      <c r="Y256" s="11"/>
      <c r="Z256" s="11"/>
      <c r="AA256" s="11"/>
      <c r="AB256" s="11"/>
      <c r="AC256" s="11"/>
      <c r="AD256" s="11"/>
      <c r="AE256" s="11"/>
      <c r="AF256" s="11"/>
      <c r="AG256" s="11"/>
      <c r="AH256" s="11"/>
      <c r="AI256" s="9">
        <v>52</v>
      </c>
      <c r="AJ256" s="9">
        <v>15.81</v>
      </c>
      <c r="AK256" s="3" t="s">
        <v>209</v>
      </c>
      <c r="AL256" s="12" t="s">
        <v>1529</v>
      </c>
      <c r="AM256" s="3" t="s">
        <v>211</v>
      </c>
      <c r="AN256" s="11"/>
      <c r="AO256" s="8">
        <v>49.9</v>
      </c>
      <c r="AP256" s="14">
        <v>0</v>
      </c>
      <c r="AQ256" s="9">
        <v>-5.71</v>
      </c>
      <c r="AR256" s="9">
        <v>-5.72</v>
      </c>
      <c r="AS256" s="9">
        <v>-5.8</v>
      </c>
      <c r="AT256" s="9">
        <v>1.21</v>
      </c>
      <c r="AU256" s="10">
        <v>0.188</v>
      </c>
      <c r="AV256" s="9">
        <v>1.93</v>
      </c>
      <c r="AW256" s="14">
        <v>0</v>
      </c>
      <c r="AX256" s="10">
        <v>0.122</v>
      </c>
      <c r="AY256" s="10">
        <v>0.16700000000000001</v>
      </c>
      <c r="AZ256" s="11"/>
      <c r="BA256" s="9">
        <v>3.6</v>
      </c>
      <c r="BB256" s="11"/>
      <c r="BC256" s="9">
        <v>2.12</v>
      </c>
      <c r="BD256" s="9">
        <v>1.54</v>
      </c>
      <c r="BE256" s="9">
        <v>1.03</v>
      </c>
      <c r="BF256" s="10">
        <v>0.67100000000000004</v>
      </c>
      <c r="BG256" s="10">
        <v>0.42899999999999999</v>
      </c>
      <c r="BH256" s="10">
        <v>3.1E-2</v>
      </c>
      <c r="BI256" s="11"/>
      <c r="BJ256" s="9">
        <v>-5.72</v>
      </c>
      <c r="BK256" s="10">
        <v>-0.106</v>
      </c>
      <c r="BL256" s="11"/>
      <c r="BM256" s="11"/>
      <c r="BN256" s="9">
        <v>-5.8</v>
      </c>
      <c r="BO256" s="11"/>
      <c r="BP256" s="10">
        <v>7.0000000000000007E-2</v>
      </c>
      <c r="BQ256" s="10">
        <v>-0.63500000000000001</v>
      </c>
      <c r="BR256" s="10">
        <v>-0.63500000000000001</v>
      </c>
      <c r="BS256" s="10">
        <v>-0.39200000000000002</v>
      </c>
      <c r="BT256" s="10">
        <v>-0.63500000000000001</v>
      </c>
      <c r="BU256" s="10">
        <v>-0.63500000000000001</v>
      </c>
      <c r="BV256" s="11"/>
      <c r="BW256" s="11"/>
      <c r="BX256" s="11"/>
      <c r="BY256" s="11"/>
      <c r="BZ256" s="10">
        <v>0.20399999999999999</v>
      </c>
      <c r="CA256" s="10">
        <v>1.6E-2</v>
      </c>
      <c r="CB256" s="11"/>
      <c r="CC256" s="9">
        <v>1.33</v>
      </c>
      <c r="CD256" s="11"/>
      <c r="CE256" s="10">
        <v>0.4</v>
      </c>
      <c r="CF256" s="11"/>
      <c r="CG256" s="11"/>
      <c r="CH256" s="9">
        <v>3.64</v>
      </c>
      <c r="CI256" s="11"/>
      <c r="CJ256" s="11"/>
      <c r="CK256" s="11"/>
      <c r="CL256" s="11"/>
      <c r="CM256" s="11"/>
      <c r="CN256" s="10">
        <v>0.27100000000000002</v>
      </c>
      <c r="CO256" s="10">
        <v>0.28799999999999998</v>
      </c>
      <c r="CP256" s="10">
        <v>0.27900000000000003</v>
      </c>
      <c r="CQ256" s="9">
        <v>-1.25</v>
      </c>
      <c r="CR256" s="11"/>
      <c r="CS256" s="11"/>
      <c r="CT256" s="11"/>
      <c r="CU256" s="10">
        <v>4.2999999999999997E-2</v>
      </c>
      <c r="CV256" s="11"/>
      <c r="CW256" s="9">
        <v>1.42</v>
      </c>
      <c r="CX256" s="10">
        <v>-4.4999999999999998E-2</v>
      </c>
      <c r="CY256" s="11"/>
      <c r="CZ256" s="11"/>
      <c r="DA256" s="9">
        <v>1.22</v>
      </c>
      <c r="DB256" s="11"/>
      <c r="DC256" s="11"/>
      <c r="DD256" s="11"/>
      <c r="DE256" s="8">
        <v>15</v>
      </c>
      <c r="DF256" s="9">
        <v>-3.52</v>
      </c>
      <c r="DG256" s="9">
        <v>3</v>
      </c>
      <c r="DH256" s="11"/>
      <c r="DI256" s="3" t="s">
        <v>212</v>
      </c>
      <c r="DJ256" s="11"/>
      <c r="DK256" s="9">
        <v>-1.51</v>
      </c>
      <c r="DL256" s="9">
        <v>-1.59</v>
      </c>
      <c r="DM256" s="11"/>
      <c r="DN256" s="11"/>
      <c r="DO256" s="9">
        <v>20</v>
      </c>
      <c r="DP256" s="4" t="s">
        <v>1530</v>
      </c>
      <c r="DQ256" s="11"/>
      <c r="DR256" s="3" t="s">
        <v>237</v>
      </c>
      <c r="DS256" s="11"/>
      <c r="DT256" s="9">
        <v>3.5</v>
      </c>
      <c r="DU256" s="10">
        <v>0.15</v>
      </c>
      <c r="DV256" s="11"/>
      <c r="DW256" s="10">
        <v>0.69</v>
      </c>
      <c r="DX256" s="11"/>
      <c r="DY256" s="10">
        <v>2.4E-2</v>
      </c>
      <c r="DZ256" s="11"/>
      <c r="EA256" s="11"/>
      <c r="EB256" s="10">
        <v>-0.71299999999999997</v>
      </c>
      <c r="EC256" s="10">
        <v>3.0000000000000001E-3</v>
      </c>
      <c r="ED256" s="8">
        <v>48</v>
      </c>
      <c r="EE256" s="11"/>
      <c r="EF256" s="8">
        <v>119.7</v>
      </c>
      <c r="EG256" s="11"/>
      <c r="EH256" s="11"/>
      <c r="EI256" s="9">
        <v>7</v>
      </c>
      <c r="EJ256" s="9">
        <v>1.51</v>
      </c>
      <c r="EK256" s="10">
        <v>0.16700000000000001</v>
      </c>
      <c r="EL256" s="10">
        <v>0.25900000000000001</v>
      </c>
      <c r="EM256" s="11"/>
      <c r="EN256" s="10">
        <v>0.13900000000000001</v>
      </c>
      <c r="EO256" s="11"/>
      <c r="EP256" s="9">
        <v>2.61</v>
      </c>
      <c r="EQ256" s="10">
        <v>0.25</v>
      </c>
      <c r="ER256" s="11">
        <v>1</v>
      </c>
      <c r="ES256" s="11"/>
      <c r="ET256" s="12"/>
      <c r="EU256" s="11"/>
      <c r="EV256" s="11"/>
      <c r="EW256" s="11"/>
      <c r="EX256" s="11"/>
      <c r="EY256" s="11"/>
      <c r="EZ256" s="11"/>
      <c r="FA256" s="11"/>
      <c r="FB256" s="10">
        <v>-7.0000000000000001E-3</v>
      </c>
      <c r="FC256" s="10">
        <v>-8.3000000000000004E-2</v>
      </c>
      <c r="FD256" s="9">
        <v>-1.51</v>
      </c>
      <c r="FE256" s="11"/>
      <c r="FF256" s="11"/>
      <c r="FG256" s="11"/>
      <c r="FH256" s="11"/>
      <c r="FI256" s="11"/>
      <c r="FJ256" s="11"/>
      <c r="FK256" s="11"/>
      <c r="FL256" s="10">
        <v>-7.0000000000000001E-3</v>
      </c>
      <c r="FM256" s="10">
        <v>-8.7999999999999995E-2</v>
      </c>
      <c r="FN256" s="9">
        <v>-1.59</v>
      </c>
      <c r="FO256" s="3"/>
      <c r="FP256" s="3"/>
      <c r="FQ256" s="11"/>
      <c r="FR256" s="12"/>
    </row>
    <row r="257" spans="1:174" x14ac:dyDescent="0.15">
      <c r="A257" s="4" t="s">
        <v>1531</v>
      </c>
      <c r="B257" s="4" t="s">
        <v>1532</v>
      </c>
      <c r="C257" s="3" t="s">
        <v>206</v>
      </c>
      <c r="D257" s="3" t="s">
        <v>207</v>
      </c>
      <c r="E257" s="3" t="s">
        <v>208</v>
      </c>
      <c r="F257" s="8">
        <v>46.2</v>
      </c>
      <c r="G257" s="9">
        <v>4.66</v>
      </c>
      <c r="H257" s="14">
        <v>0</v>
      </c>
      <c r="I257" s="10">
        <v>2.7E-2</v>
      </c>
      <c r="J257" s="10">
        <v>2.5000000000000001E-2</v>
      </c>
      <c r="K257" s="10">
        <v>-8.7999999999999995E-2</v>
      </c>
      <c r="L257" s="9">
        <v>1.26</v>
      </c>
      <c r="M257" s="9">
        <v>1.0900000000000001</v>
      </c>
      <c r="N257" s="8">
        <v>90.3</v>
      </c>
      <c r="O257" s="10">
        <v>0.60899999999999999</v>
      </c>
      <c r="P257" s="11"/>
      <c r="Q257" s="11"/>
      <c r="R257" s="11"/>
      <c r="S257" s="10">
        <v>-0.16</v>
      </c>
      <c r="T257" s="11"/>
      <c r="U257" s="11"/>
      <c r="V257" s="11"/>
      <c r="W257" s="11"/>
      <c r="X257" s="11"/>
      <c r="Y257" s="11"/>
      <c r="Z257" s="11"/>
      <c r="AA257" s="11"/>
      <c r="AB257" s="11"/>
      <c r="AC257" s="11"/>
      <c r="AD257" s="11"/>
      <c r="AE257" s="11"/>
      <c r="AF257" s="11"/>
      <c r="AG257" s="11"/>
      <c r="AH257" s="11"/>
      <c r="AI257" s="10">
        <v>0.49199999999999999</v>
      </c>
      <c r="AJ257" s="10">
        <v>0.253</v>
      </c>
      <c r="AK257" s="3" t="s">
        <v>209</v>
      </c>
      <c r="AL257" s="12" t="s">
        <v>1533</v>
      </c>
      <c r="AM257" s="3" t="s">
        <v>211</v>
      </c>
      <c r="AN257" s="11"/>
      <c r="AO257" s="8">
        <v>23</v>
      </c>
      <c r="AP257" s="14">
        <v>0</v>
      </c>
      <c r="AQ257" s="9">
        <v>-9.81</v>
      </c>
      <c r="AR257" s="9">
        <v>-9.86</v>
      </c>
      <c r="AS257" s="9">
        <v>-9.3800000000000008</v>
      </c>
      <c r="AT257" s="8">
        <v>23.2</v>
      </c>
      <c r="AU257" s="10">
        <v>4.7E-2</v>
      </c>
      <c r="AV257" s="8">
        <v>25.2</v>
      </c>
      <c r="AW257" s="14">
        <v>0</v>
      </c>
      <c r="AX257" s="8">
        <v>23.3</v>
      </c>
      <c r="AY257" s="10">
        <v>2.9000000000000001E-2</v>
      </c>
      <c r="AZ257" s="11"/>
      <c r="BA257" s="9">
        <v>3.89</v>
      </c>
      <c r="BB257" s="10">
        <v>0.65400000000000003</v>
      </c>
      <c r="BC257" s="9">
        <v>5.97</v>
      </c>
      <c r="BD257" s="9">
        <v>6.08</v>
      </c>
      <c r="BE257" s="9">
        <v>5.87</v>
      </c>
      <c r="BF257" s="9">
        <v>5.62</v>
      </c>
      <c r="BG257" s="9">
        <v>5.34</v>
      </c>
      <c r="BH257" s="9">
        <v>5.05</v>
      </c>
      <c r="BI257" s="11"/>
      <c r="BJ257" s="9">
        <v>-9.86</v>
      </c>
      <c r="BK257" s="11"/>
      <c r="BL257" s="10">
        <v>1.4E-2</v>
      </c>
      <c r="BM257" s="11"/>
      <c r="BN257" s="9">
        <v>-9.3800000000000008</v>
      </c>
      <c r="BO257" s="11"/>
      <c r="BP257" s="11"/>
      <c r="BQ257" s="10">
        <v>-0.157</v>
      </c>
      <c r="BR257" s="10">
        <v>-0.157</v>
      </c>
      <c r="BS257" s="10">
        <v>-9.8000000000000004E-2</v>
      </c>
      <c r="BT257" s="10">
        <v>-0.16</v>
      </c>
      <c r="BU257" s="10">
        <v>-0.16</v>
      </c>
      <c r="BV257" s="11"/>
      <c r="BW257" s="11"/>
      <c r="BX257" s="11"/>
      <c r="BY257" s="9">
        <v>1.22</v>
      </c>
      <c r="BZ257" s="10">
        <v>0.20200000000000001</v>
      </c>
      <c r="CA257" s="10">
        <v>0.155</v>
      </c>
      <c r="CB257" s="11"/>
      <c r="CC257" s="10">
        <v>0.32200000000000001</v>
      </c>
      <c r="CD257" s="11"/>
      <c r="CE257" s="11"/>
      <c r="CF257" s="11"/>
      <c r="CG257" s="11"/>
      <c r="CH257" s="11"/>
      <c r="CI257" s="11"/>
      <c r="CJ257" s="11"/>
      <c r="CK257" s="11"/>
      <c r="CL257" s="11"/>
      <c r="CM257" s="11"/>
      <c r="CN257" s="11"/>
      <c r="CO257" s="10">
        <v>6.8000000000000005E-2</v>
      </c>
      <c r="CP257" s="10">
        <v>0.10100000000000001</v>
      </c>
      <c r="CQ257" s="10">
        <v>0.56999999999999995</v>
      </c>
      <c r="CR257" s="11"/>
      <c r="CS257" s="11"/>
      <c r="CT257" s="11"/>
      <c r="CU257" s="9">
        <v>5.54</v>
      </c>
      <c r="CV257" s="11"/>
      <c r="CW257" s="11"/>
      <c r="CX257" s="11"/>
      <c r="CY257" s="11"/>
      <c r="CZ257" s="11"/>
      <c r="DA257" s="10">
        <v>-0.64500000000000002</v>
      </c>
      <c r="DB257" s="11"/>
      <c r="DC257" s="11"/>
      <c r="DD257" s="11"/>
      <c r="DE257" s="9">
        <v>7</v>
      </c>
      <c r="DF257" s="8">
        <v>23.3</v>
      </c>
      <c r="DG257" s="10">
        <v>0.51200000000000001</v>
      </c>
      <c r="DH257" s="10">
        <v>9.9000000000000005E-2</v>
      </c>
      <c r="DI257" s="3" t="s">
        <v>212</v>
      </c>
      <c r="DJ257" s="11"/>
      <c r="DK257" s="9">
        <v>-9.81</v>
      </c>
      <c r="DL257" s="9">
        <v>-9.3800000000000008</v>
      </c>
      <c r="DM257" s="14">
        <v>0</v>
      </c>
      <c r="DN257" s="8">
        <v>-11.9</v>
      </c>
      <c r="DO257" s="9">
        <v>16.670000000000002</v>
      </c>
      <c r="DP257" s="4" t="s">
        <v>1534</v>
      </c>
      <c r="DQ257" s="11"/>
      <c r="DR257" s="3" t="s">
        <v>336</v>
      </c>
      <c r="DS257" s="11"/>
      <c r="DT257" s="9">
        <v>1.45</v>
      </c>
      <c r="DU257" s="10">
        <v>0.51100000000000001</v>
      </c>
      <c r="DV257" s="11"/>
      <c r="DW257" s="14">
        <v>0</v>
      </c>
      <c r="DX257" s="11"/>
      <c r="DY257" s="8">
        <v>27.6</v>
      </c>
      <c r="DZ257" s="11"/>
      <c r="EA257" s="11"/>
      <c r="EB257" s="8">
        <v>26.5</v>
      </c>
      <c r="EC257" s="10">
        <v>0.32800000000000001</v>
      </c>
      <c r="ED257" s="8">
        <v>84.7</v>
      </c>
      <c r="EE257" s="11"/>
      <c r="EF257" s="11"/>
      <c r="EG257" s="11"/>
      <c r="EH257" s="10">
        <v>0.26700000000000002</v>
      </c>
      <c r="EI257" s="9">
        <v>7</v>
      </c>
      <c r="EJ257" s="8">
        <v>24.4</v>
      </c>
      <c r="EK257" s="8">
        <v>28.4</v>
      </c>
      <c r="EL257" s="10">
        <v>0.86099999999999999</v>
      </c>
      <c r="EM257" s="10">
        <v>0.54100000000000004</v>
      </c>
      <c r="EN257" s="11"/>
      <c r="EO257" s="10">
        <v>9.9000000000000005E-2</v>
      </c>
      <c r="EP257" s="9">
        <v>9.32</v>
      </c>
      <c r="EQ257" s="9">
        <v>1.33</v>
      </c>
      <c r="ER257" s="11">
        <v>1</v>
      </c>
      <c r="ES257" s="11"/>
      <c r="ET257" s="12"/>
      <c r="EU257" s="10">
        <v>-1.4E-2</v>
      </c>
      <c r="EV257" s="10">
        <v>-0.20699999999999999</v>
      </c>
      <c r="EW257" s="9">
        <v>-5.34</v>
      </c>
      <c r="EX257" s="9">
        <v>-2.3199999999999998</v>
      </c>
      <c r="EY257" s="9">
        <v>-3.18</v>
      </c>
      <c r="EZ257" s="9">
        <v>-2.65</v>
      </c>
      <c r="FA257" s="9">
        <v>-5.14</v>
      </c>
      <c r="FB257" s="9">
        <v>-8.6300000000000008</v>
      </c>
      <c r="FC257" s="8">
        <v>-11.8</v>
      </c>
      <c r="FD257" s="9">
        <v>-9.4600000000000009</v>
      </c>
      <c r="FE257" s="10">
        <v>-1.4E-2</v>
      </c>
      <c r="FF257" s="10">
        <v>-0.246</v>
      </c>
      <c r="FG257" s="9">
        <v>-5.15</v>
      </c>
      <c r="FH257" s="9">
        <v>-3.62</v>
      </c>
      <c r="FI257" s="9">
        <v>-3.06</v>
      </c>
      <c r="FJ257" s="9">
        <v>-2.63</v>
      </c>
      <c r="FK257" s="9">
        <v>-6.15</v>
      </c>
      <c r="FL257" s="9">
        <v>-5.72</v>
      </c>
      <c r="FM257" s="8">
        <v>-14.5</v>
      </c>
      <c r="FN257" s="9">
        <v>-8.8000000000000007</v>
      </c>
      <c r="FO257" s="3"/>
      <c r="FP257" s="3"/>
      <c r="FQ257" s="11"/>
      <c r="FR257" s="12"/>
    </row>
    <row r="258" spans="1:174" x14ac:dyDescent="0.15">
      <c r="A258" s="4" t="s">
        <v>1535</v>
      </c>
      <c r="B258" s="4" t="s">
        <v>1536</v>
      </c>
      <c r="C258" s="3" t="s">
        <v>206</v>
      </c>
      <c r="D258" s="3" t="s">
        <v>207</v>
      </c>
      <c r="E258" s="3" t="s">
        <v>208</v>
      </c>
      <c r="F258" s="8">
        <v>45.1</v>
      </c>
      <c r="G258" s="9">
        <v>44.58</v>
      </c>
      <c r="H258" s="10">
        <v>2.5999999999999999E-2</v>
      </c>
      <c r="I258" s="10">
        <v>8.9999999999999993E-3</v>
      </c>
      <c r="J258" s="10">
        <v>0.13</v>
      </c>
      <c r="K258" s="9">
        <v>1.06</v>
      </c>
      <c r="L258" s="10">
        <v>0.63600000000000001</v>
      </c>
      <c r="M258" s="9">
        <v>1.36</v>
      </c>
      <c r="N258" s="8">
        <v>44.2</v>
      </c>
      <c r="O258" s="10">
        <v>0.38900000000000001</v>
      </c>
      <c r="P258" s="9">
        <v>-8.83</v>
      </c>
      <c r="Q258" s="11"/>
      <c r="R258" s="11"/>
      <c r="S258" s="10">
        <v>0.50900000000000001</v>
      </c>
      <c r="T258" s="11"/>
      <c r="U258" s="11"/>
      <c r="V258" s="11"/>
      <c r="W258" s="11"/>
      <c r="X258" s="8">
        <v>111.3</v>
      </c>
      <c r="Y258" s="11"/>
      <c r="Z258" s="11"/>
      <c r="AA258" s="9">
        <v>-9.6</v>
      </c>
      <c r="AB258" s="11"/>
      <c r="AC258" s="11"/>
      <c r="AD258" s="11"/>
      <c r="AE258" s="8">
        <v>-10.5</v>
      </c>
      <c r="AF258" s="8">
        <v>58.7</v>
      </c>
      <c r="AG258" s="8">
        <v>25.5</v>
      </c>
      <c r="AH258" s="11"/>
      <c r="AI258" s="10">
        <v>0.54900000000000004</v>
      </c>
      <c r="AJ258" s="10">
        <v>6.5000000000000002E-2</v>
      </c>
      <c r="AK258" s="3" t="s">
        <v>209</v>
      </c>
      <c r="AL258" s="12" t="s">
        <v>1537</v>
      </c>
      <c r="AM258" s="3" t="s">
        <v>211</v>
      </c>
      <c r="AN258" s="13">
        <v>1981</v>
      </c>
      <c r="AO258" s="8">
        <v>10.5</v>
      </c>
      <c r="AP258" s="8">
        <v>31</v>
      </c>
      <c r="AQ258" s="8">
        <v>29</v>
      </c>
      <c r="AR258" s="8">
        <v>28.8</v>
      </c>
      <c r="AS258" s="8">
        <v>28.8</v>
      </c>
      <c r="AT258" s="8">
        <v>34.6</v>
      </c>
      <c r="AU258" s="11"/>
      <c r="AV258" s="8">
        <v>35</v>
      </c>
      <c r="AW258" s="14">
        <v>0</v>
      </c>
      <c r="AX258" s="8">
        <v>29.6</v>
      </c>
      <c r="AY258" s="11"/>
      <c r="AZ258" s="11"/>
      <c r="BA258" s="9">
        <v>2.38</v>
      </c>
      <c r="BB258" s="11"/>
      <c r="BC258" s="11"/>
      <c r="BD258" s="10">
        <v>0.19</v>
      </c>
      <c r="BE258" s="10">
        <v>0.84299999999999997</v>
      </c>
      <c r="BF258" s="9">
        <v>1.1399999999999999</v>
      </c>
      <c r="BG258" s="9">
        <v>2.72</v>
      </c>
      <c r="BH258" s="9">
        <v>6.87</v>
      </c>
      <c r="BI258" s="11"/>
      <c r="BJ258" s="8">
        <v>28.8</v>
      </c>
      <c r="BK258" s="11"/>
      <c r="BL258" s="11"/>
      <c r="BM258" s="11"/>
      <c r="BN258" s="8">
        <v>28.9</v>
      </c>
      <c r="BO258" s="10">
        <v>5.6000000000000001E-2</v>
      </c>
      <c r="BP258" s="11"/>
      <c r="BQ258" s="10">
        <v>0.65300000000000002</v>
      </c>
      <c r="BR258" s="10">
        <v>0.65300000000000002</v>
      </c>
      <c r="BS258" s="10">
        <v>0.40799999999999997</v>
      </c>
      <c r="BT258" s="10">
        <v>0.65</v>
      </c>
      <c r="BU258" s="10">
        <v>0.65</v>
      </c>
      <c r="BV258" s="10">
        <v>0.19400000000000001</v>
      </c>
      <c r="BW258" s="11"/>
      <c r="BX258" s="11"/>
      <c r="BY258" s="10">
        <v>0.47799999999999998</v>
      </c>
      <c r="BZ258" s="11"/>
      <c r="CA258" s="11"/>
      <c r="CB258" s="11"/>
      <c r="CC258" s="10">
        <v>0.18099999999999999</v>
      </c>
      <c r="CD258" s="11"/>
      <c r="CE258" s="9">
        <v>4.6100000000000003</v>
      </c>
      <c r="CF258" s="11"/>
      <c r="CG258" s="11"/>
      <c r="CH258" s="11"/>
      <c r="CI258" s="8">
        <v>25.3</v>
      </c>
      <c r="CJ258" s="9">
        <v>-9.7899999999999991</v>
      </c>
      <c r="CK258" s="9">
        <v>1.2</v>
      </c>
      <c r="CL258" s="10">
        <v>0.79800000000000004</v>
      </c>
      <c r="CM258" s="10">
        <v>0.77400000000000002</v>
      </c>
      <c r="CN258" s="10">
        <v>0.74199999999999999</v>
      </c>
      <c r="CO258" s="10">
        <v>0.70299999999999996</v>
      </c>
      <c r="CP258" s="10">
        <v>0.70299999999999996</v>
      </c>
      <c r="CQ258" s="9">
        <v>-3.87</v>
      </c>
      <c r="CR258" s="11"/>
      <c r="CS258" s="9">
        <v>-4.42</v>
      </c>
      <c r="CT258" s="11"/>
      <c r="CU258" s="11"/>
      <c r="CV258" s="11"/>
      <c r="CW258" s="11"/>
      <c r="CX258" s="11"/>
      <c r="CY258" s="11"/>
      <c r="CZ258" s="11"/>
      <c r="DA258" s="10">
        <v>8.7999999999999995E-2</v>
      </c>
      <c r="DB258" s="11"/>
      <c r="DC258" s="11"/>
      <c r="DD258" s="11"/>
      <c r="DE258" s="9">
        <v>1</v>
      </c>
      <c r="DF258" s="8">
        <v>29.6</v>
      </c>
      <c r="DG258" s="9">
        <v>1.02</v>
      </c>
      <c r="DH258" s="10">
        <v>-0.13500000000000001</v>
      </c>
      <c r="DI258" s="3" t="s">
        <v>212</v>
      </c>
      <c r="DJ258" s="8">
        <v>31</v>
      </c>
      <c r="DK258" s="8">
        <v>29</v>
      </c>
      <c r="DL258" s="8">
        <v>28.8</v>
      </c>
      <c r="DM258" s="11"/>
      <c r="DN258" s="11"/>
      <c r="DO258" s="14">
        <v>0</v>
      </c>
      <c r="DP258" s="4" t="s">
        <v>1538</v>
      </c>
      <c r="DQ258" s="11"/>
      <c r="DR258" s="3" t="s">
        <v>245</v>
      </c>
      <c r="DS258" s="11"/>
      <c r="DT258" s="9">
        <v>1.83</v>
      </c>
      <c r="DU258" s="10">
        <v>0.8</v>
      </c>
      <c r="DV258" s="8">
        <v>31</v>
      </c>
      <c r="DW258" s="14">
        <v>0</v>
      </c>
      <c r="DX258" s="11"/>
      <c r="DY258" s="9">
        <v>6.52</v>
      </c>
      <c r="DZ258" s="11"/>
      <c r="EA258" s="11"/>
      <c r="EB258" s="9">
        <v>5.26</v>
      </c>
      <c r="EC258" s="10">
        <v>0.17499999999999999</v>
      </c>
      <c r="ED258" s="8">
        <v>91.8</v>
      </c>
      <c r="EE258" s="11"/>
      <c r="EF258" s="11"/>
      <c r="EG258" s="11"/>
      <c r="EH258" s="9">
        <v>3.62</v>
      </c>
      <c r="EI258" s="9">
        <v>1</v>
      </c>
      <c r="EJ258" s="8">
        <v>35</v>
      </c>
      <c r="EK258" s="9">
        <v>7.12</v>
      </c>
      <c r="EL258" s="10">
        <v>9.2999999999999999E-2</v>
      </c>
      <c r="EM258" s="10">
        <v>0.96599999999999997</v>
      </c>
      <c r="EN258" s="10">
        <v>0.249</v>
      </c>
      <c r="EO258" s="10">
        <v>-0.13500000000000001</v>
      </c>
      <c r="EP258" s="10">
        <v>0.51900000000000002</v>
      </c>
      <c r="EQ258" s="9">
        <v>4.08</v>
      </c>
      <c r="ER258" s="11">
        <v>1</v>
      </c>
      <c r="ES258" s="8">
        <v>24.7</v>
      </c>
      <c r="ET258" s="12" t="s">
        <v>1539</v>
      </c>
      <c r="EU258" s="8">
        <v>19.8</v>
      </c>
      <c r="EV258" s="9">
        <v>5.18</v>
      </c>
      <c r="EW258" s="8">
        <v>21.5</v>
      </c>
      <c r="EX258" s="8">
        <v>11.5</v>
      </c>
      <c r="EY258" s="8">
        <v>-41.5</v>
      </c>
      <c r="EZ258" s="8">
        <v>-56.4</v>
      </c>
      <c r="FA258" s="8">
        <v>-27.4</v>
      </c>
      <c r="FB258" s="8">
        <v>-15.4</v>
      </c>
      <c r="FC258" s="9">
        <v>7.92</v>
      </c>
      <c r="FD258" s="8">
        <v>22.9</v>
      </c>
      <c r="FE258" s="9">
        <v>2.4300000000000002</v>
      </c>
      <c r="FF258" s="8">
        <v>-380</v>
      </c>
      <c r="FG258" s="8">
        <v>21.3</v>
      </c>
      <c r="FH258" s="8">
        <v>83.1</v>
      </c>
      <c r="FI258" s="9">
        <v>-2.72</v>
      </c>
      <c r="FJ258" s="10">
        <v>0.68300000000000005</v>
      </c>
      <c r="FK258" s="8">
        <v>177.2</v>
      </c>
      <c r="FL258" s="8">
        <v>-20.8</v>
      </c>
      <c r="FM258" s="9">
        <v>-2.78</v>
      </c>
      <c r="FN258" s="8">
        <v>18.2</v>
      </c>
      <c r="FO258" s="3"/>
      <c r="FP258" s="3"/>
      <c r="FQ258" s="8">
        <v>31</v>
      </c>
      <c r="FR258" s="12" t="s">
        <v>1540</v>
      </c>
    </row>
    <row r="259" spans="1:174" x14ac:dyDescent="0.15">
      <c r="A259" s="4" t="s">
        <v>1541</v>
      </c>
      <c r="B259" s="4" t="s">
        <v>1542</v>
      </c>
      <c r="C259" s="3" t="s">
        <v>206</v>
      </c>
      <c r="D259" s="3" t="s">
        <v>207</v>
      </c>
      <c r="E259" s="3" t="s">
        <v>208</v>
      </c>
      <c r="F259" s="8">
        <v>44.9</v>
      </c>
      <c r="G259" s="10">
        <v>3.9E-2</v>
      </c>
      <c r="H259" s="10">
        <v>8.0000000000000002E-3</v>
      </c>
      <c r="I259" s="14">
        <v>0</v>
      </c>
      <c r="J259" s="10">
        <v>1E-3</v>
      </c>
      <c r="K259" s="10">
        <v>0.56299999999999994</v>
      </c>
      <c r="L259" s="10">
        <v>-0.13600000000000001</v>
      </c>
      <c r="M259" s="10">
        <v>0.872</v>
      </c>
      <c r="N259" s="8">
        <v>799.7</v>
      </c>
      <c r="O259" s="9">
        <v>5.75</v>
      </c>
      <c r="P259" s="11"/>
      <c r="Q259" s="11"/>
      <c r="R259" s="11"/>
      <c r="S259" s="10">
        <v>-1.2999999999999999E-2</v>
      </c>
      <c r="T259" s="11"/>
      <c r="U259" s="11"/>
      <c r="V259" s="11"/>
      <c r="W259" s="11"/>
      <c r="X259" s="11"/>
      <c r="Y259" s="11"/>
      <c r="Z259" s="11"/>
      <c r="AA259" s="11"/>
      <c r="AB259" s="11"/>
      <c r="AC259" s="11"/>
      <c r="AD259" s="11"/>
      <c r="AE259" s="11"/>
      <c r="AF259" s="11"/>
      <c r="AG259" s="11"/>
      <c r="AH259" s="11"/>
      <c r="AI259" s="9">
        <v>4.9000000000000004</v>
      </c>
      <c r="AJ259" s="9">
        <v>1</v>
      </c>
      <c r="AK259" s="3" t="s">
        <v>209</v>
      </c>
      <c r="AL259" s="12" t="s">
        <v>1543</v>
      </c>
      <c r="AM259" s="3" t="s">
        <v>211</v>
      </c>
      <c r="AN259" s="13">
        <v>2008</v>
      </c>
      <c r="AO259" s="8">
        <v>45.8</v>
      </c>
      <c r="AP259" s="14">
        <v>0</v>
      </c>
      <c r="AQ259" s="8">
        <v>-11</v>
      </c>
      <c r="AR259" s="8">
        <v>-11.2</v>
      </c>
      <c r="AS259" s="8">
        <v>-20.2</v>
      </c>
      <c r="AT259" s="10">
        <v>0.68</v>
      </c>
      <c r="AU259" s="10">
        <v>0.127</v>
      </c>
      <c r="AV259" s="9">
        <v>2.76</v>
      </c>
      <c r="AW259" s="10">
        <v>0.72199999999999998</v>
      </c>
      <c r="AX259" s="10">
        <v>-0.63200000000000001</v>
      </c>
      <c r="AY259" s="10">
        <v>0.14399999999999999</v>
      </c>
      <c r="AZ259" s="11"/>
      <c r="BA259" s="9">
        <v>6.5</v>
      </c>
      <c r="BB259" s="11"/>
      <c r="BC259" s="9">
        <v>4.72</v>
      </c>
      <c r="BD259" s="9">
        <v>3.11</v>
      </c>
      <c r="BE259" s="9">
        <v>1.94</v>
      </c>
      <c r="BF259" s="9">
        <v>2.09</v>
      </c>
      <c r="BG259" s="9">
        <v>1.55</v>
      </c>
      <c r="BH259" s="9">
        <v>1.29</v>
      </c>
      <c r="BI259" s="11"/>
      <c r="BJ259" s="8">
        <v>-11.2</v>
      </c>
      <c r="BK259" s="9">
        <v>-1.73</v>
      </c>
      <c r="BL259" s="11"/>
      <c r="BM259" s="11"/>
      <c r="BN259" s="8">
        <v>-20.2</v>
      </c>
      <c r="BO259" s="11"/>
      <c r="BP259" s="10">
        <v>0.104</v>
      </c>
      <c r="BQ259" s="10">
        <v>-0.03</v>
      </c>
      <c r="BR259" s="10">
        <v>-0.03</v>
      </c>
      <c r="BS259" s="10">
        <v>-1.4999999999999999E-2</v>
      </c>
      <c r="BT259" s="10">
        <v>-0.03</v>
      </c>
      <c r="BU259" s="10">
        <v>-0.03</v>
      </c>
      <c r="BV259" s="11"/>
      <c r="BW259" s="11"/>
      <c r="BX259" s="11"/>
      <c r="BY259" s="10">
        <v>0.129</v>
      </c>
      <c r="BZ259" s="10">
        <v>0.14399999999999999</v>
      </c>
      <c r="CA259" s="10">
        <v>1.7000000000000001E-2</v>
      </c>
      <c r="CB259" s="11"/>
      <c r="CC259" s="9">
        <v>2.2799999999999998</v>
      </c>
      <c r="CD259" s="10">
        <v>0.72199999999999998</v>
      </c>
      <c r="CE259" s="10">
        <v>2.5999999999999999E-2</v>
      </c>
      <c r="CF259" s="11"/>
      <c r="CG259" s="11"/>
      <c r="CH259" s="10">
        <v>0.84</v>
      </c>
      <c r="CI259" s="11"/>
      <c r="CJ259" s="11"/>
      <c r="CK259" s="11"/>
      <c r="CL259" s="11"/>
      <c r="CM259" s="11"/>
      <c r="CN259" s="11"/>
      <c r="CO259" s="11"/>
      <c r="CP259" s="10">
        <v>0.06</v>
      </c>
      <c r="CQ259" s="10">
        <v>0.79500000000000004</v>
      </c>
      <c r="CR259" s="11"/>
      <c r="CS259" s="11"/>
      <c r="CT259" s="11"/>
      <c r="CU259" s="9">
        <v>6.85</v>
      </c>
      <c r="CV259" s="10">
        <v>-8.9999999999999993E-3</v>
      </c>
      <c r="CW259" s="9">
        <v>1.73</v>
      </c>
      <c r="CX259" s="10">
        <v>-0.66100000000000003</v>
      </c>
      <c r="CY259" s="11"/>
      <c r="CZ259" s="11"/>
      <c r="DA259" s="10">
        <v>0.29599999999999999</v>
      </c>
      <c r="DB259" s="10">
        <v>-0.5</v>
      </c>
      <c r="DC259" s="11"/>
      <c r="DD259" s="8">
        <v>22.3</v>
      </c>
      <c r="DE259" s="11"/>
      <c r="DF259" s="9">
        <v>-1.47</v>
      </c>
      <c r="DG259" s="10">
        <v>5.6000000000000001E-2</v>
      </c>
      <c r="DH259" s="11"/>
      <c r="DI259" s="3" t="s">
        <v>212</v>
      </c>
      <c r="DJ259" s="11"/>
      <c r="DK259" s="9">
        <v>-5.64</v>
      </c>
      <c r="DL259" s="8">
        <v>-15.1</v>
      </c>
      <c r="DM259" s="10">
        <v>0.75</v>
      </c>
      <c r="DN259" s="11"/>
      <c r="DO259" s="9">
        <v>18.75</v>
      </c>
      <c r="DP259" s="4" t="s">
        <v>1544</v>
      </c>
      <c r="DQ259" s="11"/>
      <c r="DR259" s="3" t="s">
        <v>336</v>
      </c>
      <c r="DS259" s="11"/>
      <c r="DT259" s="10">
        <v>0.19600000000000001</v>
      </c>
      <c r="DU259" s="10">
        <v>4.9000000000000002E-2</v>
      </c>
      <c r="DV259" s="11"/>
      <c r="DW259" s="9">
        <v>1.1399999999999999</v>
      </c>
      <c r="DX259" s="11"/>
      <c r="DY259" s="9">
        <v>1.02</v>
      </c>
      <c r="DZ259" s="11"/>
      <c r="EA259" s="10">
        <v>0.83899999999999997</v>
      </c>
      <c r="EB259" s="9">
        <v>-3.36</v>
      </c>
      <c r="EC259" s="10">
        <v>0.222</v>
      </c>
      <c r="ED259" s="8">
        <v>95.1</v>
      </c>
      <c r="EE259" s="11"/>
      <c r="EF259" s="8">
        <v>287.8</v>
      </c>
      <c r="EG259" s="11"/>
      <c r="EH259" s="11"/>
      <c r="EI259" s="9">
        <v>3</v>
      </c>
      <c r="EJ259" s="9">
        <v>1.1000000000000001</v>
      </c>
      <c r="EK259" s="9">
        <v>1.5</v>
      </c>
      <c r="EL259" s="10">
        <v>0.97299999999999998</v>
      </c>
      <c r="EM259" s="10">
        <v>0.16500000000000001</v>
      </c>
      <c r="EN259" s="9">
        <v>2.39</v>
      </c>
      <c r="EO259" s="10">
        <v>0.03</v>
      </c>
      <c r="EP259" s="9">
        <v>6.94</v>
      </c>
      <c r="EQ259" s="10">
        <v>0.05</v>
      </c>
      <c r="ER259" s="11">
        <v>1</v>
      </c>
      <c r="ES259" s="11"/>
      <c r="ET259" s="12"/>
      <c r="EU259" s="11"/>
      <c r="EV259" s="11"/>
      <c r="EW259" s="11"/>
      <c r="EX259" s="11"/>
      <c r="EY259" s="11"/>
      <c r="EZ259" s="10">
        <v>-0.28799999999999998</v>
      </c>
      <c r="FA259" s="9">
        <v>-1.22</v>
      </c>
      <c r="FB259" s="9">
        <v>-3.74</v>
      </c>
      <c r="FC259" s="9">
        <v>-4.09</v>
      </c>
      <c r="FD259" s="9">
        <v>-5.71</v>
      </c>
      <c r="FE259" s="11"/>
      <c r="FF259" s="11"/>
      <c r="FG259" s="11"/>
      <c r="FH259" s="11"/>
      <c r="FI259" s="11"/>
      <c r="FJ259" s="10">
        <v>-0.30599999999999999</v>
      </c>
      <c r="FK259" s="9">
        <v>-1.21</v>
      </c>
      <c r="FL259" s="9">
        <v>-4.4400000000000004</v>
      </c>
      <c r="FM259" s="9">
        <v>-5.14</v>
      </c>
      <c r="FN259" s="8">
        <v>-15.1</v>
      </c>
      <c r="FO259" s="3"/>
      <c r="FP259" s="3"/>
      <c r="FQ259" s="11"/>
      <c r="FR259" s="12"/>
    </row>
    <row r="260" spans="1:174" x14ac:dyDescent="0.15">
      <c r="A260" s="4" t="s">
        <v>1545</v>
      </c>
      <c r="B260" s="4" t="s">
        <v>1546</v>
      </c>
      <c r="C260" s="3" t="s">
        <v>206</v>
      </c>
      <c r="D260" s="3" t="s">
        <v>207</v>
      </c>
      <c r="E260" s="3" t="s">
        <v>208</v>
      </c>
      <c r="F260" s="8">
        <v>44.3</v>
      </c>
      <c r="G260" s="9">
        <v>5.78</v>
      </c>
      <c r="H260" s="10">
        <v>1E-3</v>
      </c>
      <c r="I260" s="10">
        <v>6.0000000000000001E-3</v>
      </c>
      <c r="J260" s="10">
        <v>5.0000000000000001E-3</v>
      </c>
      <c r="K260" s="10">
        <v>0.16500000000000001</v>
      </c>
      <c r="L260" s="9">
        <v>1.29</v>
      </c>
      <c r="M260" s="10">
        <v>0.55800000000000005</v>
      </c>
      <c r="N260" s="8">
        <v>18.600000000000001</v>
      </c>
      <c r="O260" s="10">
        <v>8.0000000000000002E-3</v>
      </c>
      <c r="P260" s="11"/>
      <c r="Q260" s="11"/>
      <c r="R260" s="11"/>
      <c r="S260" s="10">
        <v>-0.46</v>
      </c>
      <c r="T260" s="11"/>
      <c r="U260" s="11"/>
      <c r="V260" s="11"/>
      <c r="W260" s="11"/>
      <c r="X260" s="11"/>
      <c r="Y260" s="11"/>
      <c r="Z260" s="11"/>
      <c r="AA260" s="11"/>
      <c r="AB260" s="11"/>
      <c r="AC260" s="11"/>
      <c r="AD260" s="11"/>
      <c r="AE260" s="8">
        <v>-37.299999999999997</v>
      </c>
      <c r="AF260" s="11"/>
      <c r="AG260" s="11"/>
      <c r="AH260" s="9">
        <v>4.03</v>
      </c>
      <c r="AI260" s="9">
        <v>24.08</v>
      </c>
      <c r="AJ260" s="14">
        <v>0</v>
      </c>
      <c r="AK260" s="3" t="s">
        <v>209</v>
      </c>
      <c r="AL260" s="12" t="s">
        <v>1547</v>
      </c>
      <c r="AM260" s="3" t="s">
        <v>211</v>
      </c>
      <c r="AN260" s="11"/>
      <c r="AO260" s="8">
        <v>20.8</v>
      </c>
      <c r="AP260" s="10">
        <v>7.1999999999999995E-2</v>
      </c>
      <c r="AQ260" s="9">
        <v>-6.26</v>
      </c>
      <c r="AR260" s="9">
        <v>-7.34</v>
      </c>
      <c r="AS260" s="8">
        <v>-10.1</v>
      </c>
      <c r="AT260" s="8">
        <v>23.8</v>
      </c>
      <c r="AU260" s="10">
        <v>5.3999999999999999E-2</v>
      </c>
      <c r="AV260" s="8">
        <v>50.5</v>
      </c>
      <c r="AW260" s="10">
        <v>0.25</v>
      </c>
      <c r="AX260" s="8">
        <v>42.8</v>
      </c>
      <c r="AY260" s="11"/>
      <c r="AZ260" s="11"/>
      <c r="BA260" s="9">
        <v>4.21</v>
      </c>
      <c r="BB260" s="9">
        <v>1.6</v>
      </c>
      <c r="BC260" s="9">
        <v>1.33</v>
      </c>
      <c r="BD260" s="10">
        <v>0.40300000000000002</v>
      </c>
      <c r="BE260" s="11"/>
      <c r="BF260" s="11"/>
      <c r="BG260" s="11"/>
      <c r="BH260" s="11"/>
      <c r="BI260" s="9">
        <v>1.87</v>
      </c>
      <c r="BJ260" s="9">
        <v>-7.34</v>
      </c>
      <c r="BK260" s="10">
        <v>-0.438</v>
      </c>
      <c r="BL260" s="11"/>
      <c r="BM260" s="14">
        <v>0</v>
      </c>
      <c r="BN260" s="8">
        <v>-10.199999999999999</v>
      </c>
      <c r="BO260" s="11"/>
      <c r="BP260" s="14">
        <v>0</v>
      </c>
      <c r="BQ260" s="9">
        <v>-1.03</v>
      </c>
      <c r="BR260" s="9">
        <v>-1.05</v>
      </c>
      <c r="BS260" s="10">
        <v>-0.67</v>
      </c>
      <c r="BT260" s="9">
        <v>-1.03</v>
      </c>
      <c r="BU260" s="9">
        <v>-1.05</v>
      </c>
      <c r="BV260" s="11"/>
      <c r="BW260" s="11"/>
      <c r="BX260" s="11"/>
      <c r="BY260" s="9">
        <v>2.2200000000000002</v>
      </c>
      <c r="BZ260" s="10">
        <v>5.8000000000000003E-2</v>
      </c>
      <c r="CA260" s="10">
        <v>4.0000000000000001E-3</v>
      </c>
      <c r="CB260" s="8">
        <v>11.5</v>
      </c>
      <c r="CC260" s="10">
        <v>0.106</v>
      </c>
      <c r="CD260" s="10">
        <v>0.25</v>
      </c>
      <c r="CE260" s="10">
        <v>0.43099999999999999</v>
      </c>
      <c r="CF260" s="11"/>
      <c r="CG260" s="11"/>
      <c r="CH260" s="11"/>
      <c r="CI260" s="11"/>
      <c r="CJ260" s="11"/>
      <c r="CK260" s="11"/>
      <c r="CL260" s="11"/>
      <c r="CM260" s="11"/>
      <c r="CN260" s="11"/>
      <c r="CO260" s="11"/>
      <c r="CP260" s="11"/>
      <c r="CQ260" s="9">
        <v>3.48</v>
      </c>
      <c r="CR260" s="11"/>
      <c r="CS260" s="11"/>
      <c r="CT260" s="11"/>
      <c r="CU260" s="8">
        <v>31.8</v>
      </c>
      <c r="CV260" s="9">
        <v>-1.54</v>
      </c>
      <c r="CW260" s="10">
        <v>0.4</v>
      </c>
      <c r="CX260" s="11"/>
      <c r="CY260" s="11"/>
      <c r="CZ260" s="11"/>
      <c r="DA260" s="9">
        <v>-3.98</v>
      </c>
      <c r="DB260" s="11"/>
      <c r="DC260" s="11"/>
      <c r="DD260" s="8">
        <v>59.5</v>
      </c>
      <c r="DE260" s="11"/>
      <c r="DF260" s="8">
        <v>42.8</v>
      </c>
      <c r="DG260" s="9">
        <v>2.38</v>
      </c>
      <c r="DH260" s="11"/>
      <c r="DI260" s="3" t="s">
        <v>212</v>
      </c>
      <c r="DJ260" s="10">
        <v>7.1999999999999995E-2</v>
      </c>
      <c r="DK260" s="9">
        <v>-7.76</v>
      </c>
      <c r="DL260" s="9">
        <v>-2.46</v>
      </c>
      <c r="DM260" s="14">
        <v>0</v>
      </c>
      <c r="DN260" s="11"/>
      <c r="DO260" s="9">
        <v>37.5</v>
      </c>
      <c r="DP260" s="4" t="s">
        <v>1548</v>
      </c>
      <c r="DQ260" s="11"/>
      <c r="DR260" s="3" t="s">
        <v>230</v>
      </c>
      <c r="DS260" s="11"/>
      <c r="DT260" s="9">
        <v>6.2</v>
      </c>
      <c r="DU260" s="9">
        <v>2.35</v>
      </c>
      <c r="DV260" s="10">
        <v>7.1999999999999995E-2</v>
      </c>
      <c r="DW260" s="9">
        <v>2.63</v>
      </c>
      <c r="DX260" s="10">
        <v>-4.7E-2</v>
      </c>
      <c r="DY260" s="10">
        <v>0.25600000000000001</v>
      </c>
      <c r="DZ260" s="11"/>
      <c r="EA260" s="11"/>
      <c r="EB260" s="9">
        <v>-6.29</v>
      </c>
      <c r="EC260" s="10">
        <v>2.7E-2</v>
      </c>
      <c r="ED260" s="8">
        <v>64.400000000000006</v>
      </c>
      <c r="EE260" s="11"/>
      <c r="EF260" s="8">
        <v>100</v>
      </c>
      <c r="EG260" s="14">
        <v>0</v>
      </c>
      <c r="EH260" s="11"/>
      <c r="EI260" s="11"/>
      <c r="EJ260" s="8">
        <v>26</v>
      </c>
      <c r="EK260" s="9">
        <v>3.21</v>
      </c>
      <c r="EL260" s="9">
        <v>1.54</v>
      </c>
      <c r="EM260" s="9">
        <v>4.58</v>
      </c>
      <c r="EN260" s="10">
        <v>0.81799999999999995</v>
      </c>
      <c r="EO260" s="11"/>
      <c r="EP260" s="10">
        <v>0.38900000000000001</v>
      </c>
      <c r="EQ260" s="9">
        <v>11.77</v>
      </c>
      <c r="ER260" s="11"/>
      <c r="ES260" s="11"/>
      <c r="ET260" s="12"/>
      <c r="EU260" s="11"/>
      <c r="EV260" s="9">
        <v>-1.37</v>
      </c>
      <c r="EW260" s="10">
        <v>-0.73099999999999998</v>
      </c>
      <c r="EX260" s="9">
        <v>-2.88</v>
      </c>
      <c r="EY260" s="10">
        <v>-0.99099999999999999</v>
      </c>
      <c r="EZ260" s="9">
        <v>-2.95</v>
      </c>
      <c r="FA260" s="9">
        <v>-6.99</v>
      </c>
      <c r="FB260" s="8">
        <v>-14.6</v>
      </c>
      <c r="FC260" s="8">
        <v>-10.4</v>
      </c>
      <c r="FD260" s="9">
        <v>-7.91</v>
      </c>
      <c r="FE260" s="11"/>
      <c r="FF260" s="9">
        <v>-1.84</v>
      </c>
      <c r="FG260" s="10">
        <v>-0.74099999999999999</v>
      </c>
      <c r="FH260" s="9">
        <v>-2.67</v>
      </c>
      <c r="FI260" s="9">
        <v>-2.09</v>
      </c>
      <c r="FJ260" s="9">
        <v>-3.4</v>
      </c>
      <c r="FK260" s="9">
        <v>-8.41</v>
      </c>
      <c r="FL260" s="8">
        <v>-22.6</v>
      </c>
      <c r="FM260" s="9">
        <v>-6.87</v>
      </c>
      <c r="FN260" s="9">
        <v>-2.46</v>
      </c>
      <c r="FO260" s="3"/>
      <c r="FP260" s="3"/>
      <c r="FQ260" s="11"/>
      <c r="FR260" s="12"/>
    </row>
    <row r="261" spans="1:174" x14ac:dyDescent="0.15">
      <c r="A261" s="4" t="s">
        <v>1549</v>
      </c>
      <c r="B261" s="4" t="s">
        <v>1550</v>
      </c>
      <c r="C261" s="3" t="s">
        <v>206</v>
      </c>
      <c r="D261" s="3" t="s">
        <v>207</v>
      </c>
      <c r="E261" s="3" t="s">
        <v>208</v>
      </c>
      <c r="F261" s="8">
        <v>44</v>
      </c>
      <c r="G261" s="9">
        <v>4.0199999999999996</v>
      </c>
      <c r="H261" s="10">
        <v>2E-3</v>
      </c>
      <c r="I261" s="10">
        <v>3.0000000000000001E-3</v>
      </c>
      <c r="J261" s="11"/>
      <c r="K261" s="10">
        <v>0.21099999999999999</v>
      </c>
      <c r="L261" s="10">
        <v>0.42199999999999999</v>
      </c>
      <c r="M261" s="11"/>
      <c r="N261" s="8">
        <v>23.8</v>
      </c>
      <c r="O261" s="10">
        <v>7.1999999999999995E-2</v>
      </c>
      <c r="P261" s="11"/>
      <c r="Q261" s="8">
        <v>-145.5</v>
      </c>
      <c r="R261" s="11"/>
      <c r="S261" s="10">
        <v>-0.45400000000000001</v>
      </c>
      <c r="T261" s="11"/>
      <c r="U261" s="11"/>
      <c r="V261" s="11"/>
      <c r="W261" s="11"/>
      <c r="X261" s="11"/>
      <c r="Y261" s="11"/>
      <c r="Z261" s="11"/>
      <c r="AA261" s="11"/>
      <c r="AB261" s="11"/>
      <c r="AC261" s="11"/>
      <c r="AD261" s="11"/>
      <c r="AE261" s="11"/>
      <c r="AF261" s="11"/>
      <c r="AG261" s="11"/>
      <c r="AH261" s="9">
        <v>7.2</v>
      </c>
      <c r="AI261" s="9">
        <v>22.31</v>
      </c>
      <c r="AJ261" s="9">
        <v>18.670000000000002</v>
      </c>
      <c r="AK261" s="3" t="s">
        <v>209</v>
      </c>
      <c r="AL261" s="12" t="s">
        <v>1551</v>
      </c>
      <c r="AM261" s="3" t="s">
        <v>211</v>
      </c>
      <c r="AN261" s="13">
        <v>2010</v>
      </c>
      <c r="AO261" s="8">
        <v>48.3</v>
      </c>
      <c r="AP261" s="10">
        <v>2E-3</v>
      </c>
      <c r="AQ261" s="8">
        <v>-15.2</v>
      </c>
      <c r="AR261" s="8">
        <v>-15.6</v>
      </c>
      <c r="AS261" s="8">
        <v>-19.899999999999999</v>
      </c>
      <c r="AT261" s="10">
        <v>0.93400000000000005</v>
      </c>
      <c r="AU261" s="10">
        <v>4.7E-2</v>
      </c>
      <c r="AV261" s="8">
        <v>32.200000000000003</v>
      </c>
      <c r="AW261" s="9">
        <v>4.0999999999999996</v>
      </c>
      <c r="AX261" s="8">
        <v>10.9</v>
      </c>
      <c r="AY261" s="10">
        <v>2.4E-2</v>
      </c>
      <c r="AZ261" s="11"/>
      <c r="BA261" s="8">
        <v>10.5</v>
      </c>
      <c r="BB261" s="11"/>
      <c r="BC261" s="9">
        <v>5.07</v>
      </c>
      <c r="BD261" s="9">
        <v>3.38</v>
      </c>
      <c r="BE261" s="9">
        <v>3.19</v>
      </c>
      <c r="BF261" s="9">
        <v>3.57</v>
      </c>
      <c r="BG261" s="9">
        <v>3.2</v>
      </c>
      <c r="BH261" s="9">
        <v>3.51</v>
      </c>
      <c r="BI261" s="11"/>
      <c r="BJ261" s="8">
        <v>-15.6</v>
      </c>
      <c r="BK261" s="10">
        <v>-0.55800000000000005</v>
      </c>
      <c r="BL261" s="11"/>
      <c r="BM261" s="14">
        <v>0</v>
      </c>
      <c r="BN261" s="8">
        <v>-19.899999999999999</v>
      </c>
      <c r="BO261" s="10">
        <v>8.0000000000000002E-3</v>
      </c>
      <c r="BP261" s="10">
        <v>0.93</v>
      </c>
      <c r="BQ261" s="9">
        <v>-1.87</v>
      </c>
      <c r="BR261" s="9">
        <v>-1.87</v>
      </c>
      <c r="BS261" s="10">
        <v>-0.94099999999999995</v>
      </c>
      <c r="BT261" s="9">
        <v>-1.87</v>
      </c>
      <c r="BU261" s="9">
        <v>-1.87</v>
      </c>
      <c r="BV261" s="11"/>
      <c r="BW261" s="11"/>
      <c r="BX261" s="11"/>
      <c r="BY261" s="10">
        <v>0.20399999999999999</v>
      </c>
      <c r="BZ261" s="10">
        <v>9.7000000000000003E-2</v>
      </c>
      <c r="CA261" s="10">
        <v>0.05</v>
      </c>
      <c r="CB261" s="11"/>
      <c r="CC261" s="9">
        <v>2.69</v>
      </c>
      <c r="CD261" s="11"/>
      <c r="CE261" s="10">
        <v>0.61399999999999999</v>
      </c>
      <c r="CF261" s="9">
        <v>2.0499999999999998</v>
      </c>
      <c r="CG261" s="11"/>
      <c r="CH261" s="9">
        <v>1.1299999999999999</v>
      </c>
      <c r="CI261" s="11"/>
      <c r="CJ261" s="8">
        <v>-89.5</v>
      </c>
      <c r="CK261" s="11"/>
      <c r="CL261" s="11"/>
      <c r="CM261" s="11"/>
      <c r="CN261" s="10">
        <v>0.1</v>
      </c>
      <c r="CO261" s="10">
        <v>0.1</v>
      </c>
      <c r="CP261" s="10">
        <v>0.1</v>
      </c>
      <c r="CQ261" s="9">
        <v>2.08</v>
      </c>
      <c r="CR261" s="11"/>
      <c r="CS261" s="11"/>
      <c r="CT261" s="11"/>
      <c r="CU261" s="9">
        <v>2.64</v>
      </c>
      <c r="CV261" s="9">
        <v>-1.03</v>
      </c>
      <c r="CW261" s="10">
        <v>3.6999999999999998E-2</v>
      </c>
      <c r="CX261" s="10">
        <v>0.27700000000000002</v>
      </c>
      <c r="CY261" s="11"/>
      <c r="CZ261" s="14">
        <v>0</v>
      </c>
      <c r="DA261" s="9">
        <v>-2.63</v>
      </c>
      <c r="DB261" s="11"/>
      <c r="DC261" s="11"/>
      <c r="DD261" s="9">
        <v>9.3800000000000008</v>
      </c>
      <c r="DE261" s="11"/>
      <c r="DF261" s="9">
        <v>9.8000000000000007</v>
      </c>
      <c r="DG261" s="9">
        <v>1.85</v>
      </c>
      <c r="DH261" s="11"/>
      <c r="DI261" s="3" t="s">
        <v>212</v>
      </c>
      <c r="DJ261" s="10">
        <v>1.9E-2</v>
      </c>
      <c r="DK261" s="9">
        <v>-8.69</v>
      </c>
      <c r="DL261" s="9">
        <v>-5.76</v>
      </c>
      <c r="DM261" s="9">
        <v>7.5</v>
      </c>
      <c r="DN261" s="11"/>
      <c r="DO261" s="9">
        <v>12.5</v>
      </c>
      <c r="DP261" s="4" t="s">
        <v>1552</v>
      </c>
      <c r="DQ261" s="8">
        <v>2194.1999999999998</v>
      </c>
      <c r="DR261" s="3" t="s">
        <v>291</v>
      </c>
      <c r="DS261" s="11"/>
      <c r="DT261" s="9">
        <v>5.21</v>
      </c>
      <c r="DU261" s="9">
        <v>1.5</v>
      </c>
      <c r="DV261" s="10">
        <v>2E-3</v>
      </c>
      <c r="DW261" s="9">
        <v>4.87</v>
      </c>
      <c r="DX261" s="11"/>
      <c r="DY261" s="10">
        <v>0.41699999999999998</v>
      </c>
      <c r="DZ261" s="11"/>
      <c r="EA261" s="11"/>
      <c r="EB261" s="9">
        <v>7.83</v>
      </c>
      <c r="EC261" s="10">
        <v>4.2000000000000003E-2</v>
      </c>
      <c r="ED261" s="8">
        <v>70.5</v>
      </c>
      <c r="EE261" s="11"/>
      <c r="EF261" s="9">
        <v>7.67</v>
      </c>
      <c r="EG261" s="8">
        <v>91.6</v>
      </c>
      <c r="EH261" s="10">
        <v>5.1999999999999998E-2</v>
      </c>
      <c r="EI261" s="9">
        <v>8</v>
      </c>
      <c r="EJ261" s="9">
        <v>1.1399999999999999</v>
      </c>
      <c r="EK261" s="10">
        <v>0.754</v>
      </c>
      <c r="EL261" s="9">
        <v>5.09</v>
      </c>
      <c r="EM261" s="9">
        <v>2.71</v>
      </c>
      <c r="EN261" s="10">
        <v>0.19500000000000001</v>
      </c>
      <c r="EO261" s="10">
        <v>0.1</v>
      </c>
      <c r="EP261" s="11"/>
      <c r="EQ261" s="11"/>
      <c r="ER261" s="11">
        <v>3</v>
      </c>
      <c r="ES261" s="11"/>
      <c r="ET261" s="12"/>
      <c r="EU261" s="11"/>
      <c r="EV261" s="11"/>
      <c r="EW261" s="11"/>
      <c r="EX261" s="11"/>
      <c r="EY261" s="11"/>
      <c r="EZ261" s="11"/>
      <c r="FA261" s="11"/>
      <c r="FB261" s="9">
        <v>-1.86</v>
      </c>
      <c r="FC261" s="9">
        <v>-9.19</v>
      </c>
      <c r="FD261" s="9">
        <v>-9</v>
      </c>
      <c r="FE261" s="11"/>
      <c r="FF261" s="11"/>
      <c r="FG261" s="11"/>
      <c r="FH261" s="11"/>
      <c r="FI261" s="11"/>
      <c r="FJ261" s="11"/>
      <c r="FK261" s="11"/>
      <c r="FL261" s="9">
        <v>-2.12</v>
      </c>
      <c r="FM261" s="8">
        <v>-12.6</v>
      </c>
      <c r="FN261" s="9">
        <v>-5.76</v>
      </c>
      <c r="FO261" s="3"/>
      <c r="FP261" s="3"/>
      <c r="FQ261" s="10">
        <v>2E-3</v>
      </c>
      <c r="FR261" s="12" t="s">
        <v>1553</v>
      </c>
    </row>
    <row r="262" spans="1:174" x14ac:dyDescent="0.15">
      <c r="A262" s="4" t="s">
        <v>1554</v>
      </c>
      <c r="B262" s="4" t="s">
        <v>1555</v>
      </c>
      <c r="C262" s="3" t="s">
        <v>206</v>
      </c>
      <c r="D262" s="3" t="s">
        <v>207</v>
      </c>
      <c r="E262" s="3" t="s">
        <v>208</v>
      </c>
      <c r="F262" s="8">
        <v>43.2</v>
      </c>
      <c r="G262" s="9">
        <v>19.47</v>
      </c>
      <c r="H262" s="10">
        <v>4.0000000000000001E-3</v>
      </c>
      <c r="I262" s="10">
        <v>1.4E-2</v>
      </c>
      <c r="J262" s="10">
        <v>7.1999999999999995E-2</v>
      </c>
      <c r="K262" s="10">
        <v>0.42099999999999999</v>
      </c>
      <c r="L262" s="10">
        <v>0.66700000000000004</v>
      </c>
      <c r="M262" s="9">
        <v>1.29</v>
      </c>
      <c r="N262" s="8">
        <v>41.5</v>
      </c>
      <c r="O262" s="10">
        <v>0.18099999999999999</v>
      </c>
      <c r="P262" s="11"/>
      <c r="Q262" s="11"/>
      <c r="R262" s="11"/>
      <c r="S262" s="10">
        <v>-0.27800000000000002</v>
      </c>
      <c r="T262" s="11"/>
      <c r="U262" s="11"/>
      <c r="V262" s="11"/>
      <c r="W262" s="9">
        <v>3.15</v>
      </c>
      <c r="X262" s="11"/>
      <c r="Y262" s="11"/>
      <c r="Z262" s="11"/>
      <c r="AA262" s="9">
        <v>-8.6300000000000008</v>
      </c>
      <c r="AB262" s="11"/>
      <c r="AC262" s="11"/>
      <c r="AD262" s="11"/>
      <c r="AE262" s="8">
        <v>269.89999999999998</v>
      </c>
      <c r="AF262" s="11"/>
      <c r="AG262" s="11"/>
      <c r="AH262" s="11"/>
      <c r="AI262" s="9">
        <v>2.19</v>
      </c>
      <c r="AJ262" s="9">
        <v>1.04</v>
      </c>
      <c r="AK262" s="3" t="s">
        <v>209</v>
      </c>
      <c r="AL262" s="12" t="s">
        <v>1556</v>
      </c>
      <c r="AM262" s="3" t="s">
        <v>211</v>
      </c>
      <c r="AN262" s="13">
        <v>1986</v>
      </c>
      <c r="AO262" s="8">
        <v>10.3</v>
      </c>
      <c r="AP262" s="8">
        <v>13</v>
      </c>
      <c r="AQ262" s="9">
        <v>-4.32</v>
      </c>
      <c r="AR262" s="9">
        <v>-4.43</v>
      </c>
      <c r="AS262" s="9">
        <v>-2.2599999999999998</v>
      </c>
      <c r="AT262" s="8">
        <v>42.7</v>
      </c>
      <c r="AU262" s="10">
        <v>0.186</v>
      </c>
      <c r="AV262" s="8">
        <v>47.6</v>
      </c>
      <c r="AW262" s="9">
        <v>9.82</v>
      </c>
      <c r="AX262" s="8">
        <v>32.700000000000003</v>
      </c>
      <c r="AY262" s="14">
        <v>0</v>
      </c>
      <c r="AZ262" s="11"/>
      <c r="BA262" s="9">
        <v>5.48</v>
      </c>
      <c r="BB262" s="11"/>
      <c r="BC262" s="8">
        <v>11.9</v>
      </c>
      <c r="BD262" s="8">
        <v>10.3</v>
      </c>
      <c r="BE262" s="8">
        <v>10.8</v>
      </c>
      <c r="BF262" s="8">
        <v>11</v>
      </c>
      <c r="BG262" s="8">
        <v>11.8</v>
      </c>
      <c r="BH262" s="8">
        <v>11.6</v>
      </c>
      <c r="BI262" s="11"/>
      <c r="BJ262" s="9">
        <v>-4.43</v>
      </c>
      <c r="BK262" s="10">
        <v>-3.6999999999999998E-2</v>
      </c>
      <c r="BL262" s="10">
        <v>1.9E-2</v>
      </c>
      <c r="BM262" s="11"/>
      <c r="BN262" s="9">
        <v>-4.6399999999999997</v>
      </c>
      <c r="BO262" s="9">
        <v>-2.38</v>
      </c>
      <c r="BP262" s="11"/>
      <c r="BQ262" s="10">
        <v>-2.1000000000000001E-2</v>
      </c>
      <c r="BR262" s="10">
        <v>-2.1000000000000001E-2</v>
      </c>
      <c r="BS262" s="10">
        <v>-2.7E-2</v>
      </c>
      <c r="BT262" s="10">
        <v>-2.1000000000000001E-2</v>
      </c>
      <c r="BU262" s="10">
        <v>-2.1000000000000001E-2</v>
      </c>
      <c r="BV262" s="11"/>
      <c r="BW262" s="9">
        <v>3.04</v>
      </c>
      <c r="BX262" s="11"/>
      <c r="BY262" s="11"/>
      <c r="BZ262" s="11"/>
      <c r="CA262" s="11"/>
      <c r="CB262" s="11"/>
      <c r="CC262" s="9">
        <v>1.91</v>
      </c>
      <c r="CD262" s="11"/>
      <c r="CE262" s="11"/>
      <c r="CF262" s="9">
        <v>9.74</v>
      </c>
      <c r="CG262" s="11"/>
      <c r="CH262" s="14">
        <v>0</v>
      </c>
      <c r="CI262" s="11"/>
      <c r="CJ262" s="11"/>
      <c r="CK262" s="11"/>
      <c r="CL262" s="11"/>
      <c r="CM262" s="11"/>
      <c r="CN262" s="11"/>
      <c r="CO262" s="11"/>
      <c r="CP262" s="10">
        <v>0.23599999999999999</v>
      </c>
      <c r="CQ262" s="9">
        <v>2.59</v>
      </c>
      <c r="CR262" s="11"/>
      <c r="CS262" s="11"/>
      <c r="CT262" s="11"/>
      <c r="CU262" s="8">
        <v>19.399999999999999</v>
      </c>
      <c r="CV262" s="10">
        <v>-8.0000000000000002E-3</v>
      </c>
      <c r="CW262" s="8">
        <v>10</v>
      </c>
      <c r="CX262" s="9">
        <v>1.5</v>
      </c>
      <c r="CY262" s="11"/>
      <c r="CZ262" s="11"/>
      <c r="DA262" s="9">
        <v>1.1200000000000001</v>
      </c>
      <c r="DB262" s="11"/>
      <c r="DC262" s="9">
        <v>-3.04</v>
      </c>
      <c r="DD262" s="11"/>
      <c r="DE262" s="11"/>
      <c r="DF262" s="8">
        <v>32.700000000000003</v>
      </c>
      <c r="DG262" s="9">
        <v>1.04</v>
      </c>
      <c r="DH262" s="11"/>
      <c r="DI262" s="3" t="s">
        <v>212</v>
      </c>
      <c r="DJ262" s="11"/>
      <c r="DK262" s="8">
        <v>-15.6</v>
      </c>
      <c r="DL262" s="8">
        <v>-13.9</v>
      </c>
      <c r="DM262" s="9">
        <v>8.4</v>
      </c>
      <c r="DN262" s="11"/>
      <c r="DO262" s="9">
        <v>22.22</v>
      </c>
      <c r="DP262" s="4" t="s">
        <v>1557</v>
      </c>
      <c r="DQ262" s="11"/>
      <c r="DR262" s="3" t="s">
        <v>265</v>
      </c>
      <c r="DS262" s="11"/>
      <c r="DT262" s="9">
        <v>1.43</v>
      </c>
      <c r="DU262" s="10">
        <v>0.59</v>
      </c>
      <c r="DV262" s="9">
        <v>1.04</v>
      </c>
      <c r="DW262" s="10">
        <v>8.0000000000000002E-3</v>
      </c>
      <c r="DX262" s="11"/>
      <c r="DY262" s="8">
        <v>16.7</v>
      </c>
      <c r="DZ262" s="11"/>
      <c r="EA262" s="14">
        <v>0</v>
      </c>
      <c r="EB262" s="8">
        <v>15.3</v>
      </c>
      <c r="EC262" s="10">
        <v>8.8999999999999996E-2</v>
      </c>
      <c r="ED262" s="8">
        <v>89.4</v>
      </c>
      <c r="EE262" s="11"/>
      <c r="EF262" s="11"/>
      <c r="EG262" s="11"/>
      <c r="EH262" s="10">
        <v>0.47299999999999998</v>
      </c>
      <c r="EI262" s="8">
        <v>17</v>
      </c>
      <c r="EJ262" s="8">
        <v>47.2</v>
      </c>
      <c r="EK262" s="8">
        <v>18.5</v>
      </c>
      <c r="EL262" s="10">
        <v>0.29099999999999998</v>
      </c>
      <c r="EM262" s="9">
        <v>2.1800000000000002</v>
      </c>
      <c r="EN262" s="9">
        <v>1</v>
      </c>
      <c r="EO262" s="10">
        <v>0.22</v>
      </c>
      <c r="EP262" s="9">
        <v>4.24</v>
      </c>
      <c r="EQ262" s="9">
        <v>1.63</v>
      </c>
      <c r="ER262" s="11">
        <v>1</v>
      </c>
      <c r="ES262" s="11"/>
      <c r="ET262" s="12"/>
      <c r="EU262" s="8">
        <v>-21.2</v>
      </c>
      <c r="EV262" s="8">
        <v>-23.7</v>
      </c>
      <c r="EW262" s="8">
        <v>-32.200000000000003</v>
      </c>
      <c r="EX262" s="8">
        <v>-19.600000000000001</v>
      </c>
      <c r="EY262" s="8">
        <v>-17.8</v>
      </c>
      <c r="EZ262" s="9">
        <v>3.11</v>
      </c>
      <c r="FA262" s="8">
        <v>-12.7</v>
      </c>
      <c r="FB262" s="8">
        <v>-14.3</v>
      </c>
      <c r="FC262" s="8">
        <v>-18.600000000000001</v>
      </c>
      <c r="FD262" s="8">
        <v>-16.8</v>
      </c>
      <c r="FE262" s="8">
        <v>-20.3</v>
      </c>
      <c r="FF262" s="8">
        <v>-22.5</v>
      </c>
      <c r="FG262" s="8">
        <v>-30.4</v>
      </c>
      <c r="FH262" s="8">
        <v>-16.899999999999999</v>
      </c>
      <c r="FI262" s="8">
        <v>-15.1</v>
      </c>
      <c r="FJ262" s="9">
        <v>4.3600000000000003</v>
      </c>
      <c r="FK262" s="8">
        <v>-12</v>
      </c>
      <c r="FL262" s="8">
        <v>-13.1</v>
      </c>
      <c r="FM262" s="8">
        <v>-23.4</v>
      </c>
      <c r="FN262" s="8">
        <v>-16.8</v>
      </c>
      <c r="FO262" s="3"/>
      <c r="FP262" s="3"/>
      <c r="FQ262" s="11"/>
      <c r="FR262" s="12"/>
    </row>
    <row r="263" spans="1:174" x14ac:dyDescent="0.15">
      <c r="A263" s="4" t="s">
        <v>1558</v>
      </c>
      <c r="B263" s="4" t="s">
        <v>1559</v>
      </c>
      <c r="C263" s="3" t="s">
        <v>206</v>
      </c>
      <c r="D263" s="3" t="s">
        <v>207</v>
      </c>
      <c r="E263" s="3" t="s">
        <v>208</v>
      </c>
      <c r="F263" s="8">
        <v>42.6</v>
      </c>
      <c r="G263" s="9">
        <v>14.87</v>
      </c>
      <c r="H263" s="11"/>
      <c r="I263" s="11"/>
      <c r="J263" s="11"/>
      <c r="K263" s="11"/>
      <c r="L263" s="11"/>
      <c r="M263" s="11"/>
      <c r="N263" s="9">
        <v>5.75</v>
      </c>
      <c r="O263" s="10">
        <v>3.4000000000000002E-2</v>
      </c>
      <c r="P263" s="11"/>
      <c r="Q263" s="11"/>
      <c r="R263" s="11"/>
      <c r="S263" s="11"/>
      <c r="T263" s="11"/>
      <c r="U263" s="11"/>
      <c r="V263" s="11"/>
      <c r="W263" s="11"/>
      <c r="X263" s="11"/>
      <c r="Y263" s="11"/>
      <c r="Z263" s="11"/>
      <c r="AA263" s="8">
        <v>18.600000000000001</v>
      </c>
      <c r="AB263" s="11"/>
      <c r="AC263" s="11"/>
      <c r="AD263" s="11"/>
      <c r="AE263" s="9">
        <v>5.32</v>
      </c>
      <c r="AF263" s="11"/>
      <c r="AG263" s="11"/>
      <c r="AH263" s="9">
        <v>10.44</v>
      </c>
      <c r="AI263" s="10">
        <v>0.32100000000000001</v>
      </c>
      <c r="AJ263" s="10">
        <v>0.106</v>
      </c>
      <c r="AK263" s="3" t="s">
        <v>209</v>
      </c>
      <c r="AL263" s="12" t="s">
        <v>1560</v>
      </c>
      <c r="AM263" s="3" t="s">
        <v>211</v>
      </c>
      <c r="AN263" s="13">
        <v>1995</v>
      </c>
      <c r="AO263" s="8">
        <v>25.8</v>
      </c>
      <c r="AP263" s="9">
        <v>5.97</v>
      </c>
      <c r="AQ263" s="9">
        <v>-5.52</v>
      </c>
      <c r="AR263" s="9">
        <v>-5.82</v>
      </c>
      <c r="AS263" s="8">
        <v>-16.3</v>
      </c>
      <c r="AT263" s="8">
        <v>16.8</v>
      </c>
      <c r="AU263" s="10">
        <v>0.45600000000000002</v>
      </c>
      <c r="AV263" s="8">
        <v>18.399999999999999</v>
      </c>
      <c r="AW263" s="14">
        <v>0</v>
      </c>
      <c r="AX263" s="9">
        <v>5.6</v>
      </c>
      <c r="AY263" s="10">
        <v>0.29399999999999998</v>
      </c>
      <c r="AZ263" s="11"/>
      <c r="BA263" s="9">
        <v>4.28</v>
      </c>
      <c r="BB263" s="11"/>
      <c r="BC263" s="9">
        <v>7.21</v>
      </c>
      <c r="BD263" s="9">
        <v>7.87</v>
      </c>
      <c r="BE263" s="9">
        <v>8.66</v>
      </c>
      <c r="BF263" s="9">
        <v>9.2100000000000009</v>
      </c>
      <c r="BG263" s="8">
        <v>10.9</v>
      </c>
      <c r="BH263" s="8">
        <v>11.6</v>
      </c>
      <c r="BI263" s="10">
        <v>0.29499999999999998</v>
      </c>
      <c r="BJ263" s="9">
        <v>-5.82</v>
      </c>
      <c r="BK263" s="9">
        <v>-3.89</v>
      </c>
      <c r="BL263" s="11"/>
      <c r="BM263" s="11"/>
      <c r="BN263" s="8">
        <v>-16.3</v>
      </c>
      <c r="BO263" s="11"/>
      <c r="BP263" s="9">
        <v>7.17</v>
      </c>
      <c r="BQ263" s="9">
        <v>-8.0399999999999991</v>
      </c>
      <c r="BR263" s="9">
        <v>-8.0399999999999991</v>
      </c>
      <c r="BS263" s="9">
        <v>-2.48</v>
      </c>
      <c r="BT263" s="9">
        <v>-8.0399999999999991</v>
      </c>
      <c r="BU263" s="9">
        <v>-8.0399999999999991</v>
      </c>
      <c r="BV263" s="11"/>
      <c r="BW263" s="11"/>
      <c r="BX263" s="11"/>
      <c r="BY263" s="9">
        <v>1</v>
      </c>
      <c r="BZ263" s="8">
        <v>12.3</v>
      </c>
      <c r="CA263" s="8">
        <v>11.8</v>
      </c>
      <c r="CB263" s="11"/>
      <c r="CC263" s="10">
        <v>0.57299999999999995</v>
      </c>
      <c r="CD263" s="11"/>
      <c r="CE263" s="11"/>
      <c r="CF263" s="11"/>
      <c r="CG263" s="11"/>
      <c r="CH263" s="11"/>
      <c r="CI263" s="11"/>
      <c r="CJ263" s="8">
        <v>-73.5</v>
      </c>
      <c r="CK263" s="11"/>
      <c r="CL263" s="10">
        <v>0.16300000000000001</v>
      </c>
      <c r="CM263" s="10">
        <v>0.64600000000000002</v>
      </c>
      <c r="CN263" s="10">
        <v>0.628</v>
      </c>
      <c r="CO263" s="10">
        <v>0.60899999999999999</v>
      </c>
      <c r="CP263" s="10">
        <v>0.59599999999999997</v>
      </c>
      <c r="CQ263" s="9">
        <v>1.34</v>
      </c>
      <c r="CR263" s="11"/>
      <c r="CS263" s="11"/>
      <c r="CT263" s="11"/>
      <c r="CU263" s="8">
        <v>17.3</v>
      </c>
      <c r="CV263" s="11"/>
      <c r="CW263" s="9">
        <v>7.5</v>
      </c>
      <c r="CX263" s="11"/>
      <c r="CY263" s="11"/>
      <c r="CZ263" s="11"/>
      <c r="DA263" s="9">
        <v>-1.1599999999999999</v>
      </c>
      <c r="DB263" s="11"/>
      <c r="DC263" s="11"/>
      <c r="DD263" s="11"/>
      <c r="DE263" s="8">
        <v>22</v>
      </c>
      <c r="DF263" s="9">
        <v>5.6</v>
      </c>
      <c r="DG263" s="9">
        <v>7.4</v>
      </c>
      <c r="DH263" s="10">
        <v>0.59799999999999998</v>
      </c>
      <c r="DI263" s="3" t="s">
        <v>212</v>
      </c>
      <c r="DJ263" s="9">
        <v>5.97</v>
      </c>
      <c r="DK263" s="9">
        <v>-5.52</v>
      </c>
      <c r="DL263" s="8">
        <v>-16.3</v>
      </c>
      <c r="DM263" s="11"/>
      <c r="DN263" s="11"/>
      <c r="DO263" s="9">
        <v>16.670000000000002</v>
      </c>
      <c r="DP263" s="4" t="s">
        <v>1561</v>
      </c>
      <c r="DQ263" s="11"/>
      <c r="DR263" s="3" t="s">
        <v>319</v>
      </c>
      <c r="DS263" s="11"/>
      <c r="DT263" s="9">
        <v>15</v>
      </c>
      <c r="DU263" s="9">
        <v>4.29</v>
      </c>
      <c r="DV263" s="10">
        <v>0.97399999999999998</v>
      </c>
      <c r="DW263" s="10">
        <v>0.19800000000000001</v>
      </c>
      <c r="DX263" s="11"/>
      <c r="DY263" s="9">
        <v>5.92</v>
      </c>
      <c r="DZ263" s="11"/>
      <c r="EA263" s="8">
        <v>188.8</v>
      </c>
      <c r="EB263" s="8">
        <v>-199.3</v>
      </c>
      <c r="EC263" s="10">
        <v>0.17899999999999999</v>
      </c>
      <c r="ED263" s="8">
        <v>64.099999999999994</v>
      </c>
      <c r="EE263" s="11"/>
      <c r="EF263" s="11"/>
      <c r="EG263" s="11"/>
      <c r="EH263" s="10">
        <v>1.0999999999999999E-2</v>
      </c>
      <c r="EI263" s="8">
        <v>22</v>
      </c>
      <c r="EJ263" s="8">
        <v>17.8</v>
      </c>
      <c r="EK263" s="9">
        <v>6.83</v>
      </c>
      <c r="EL263" s="9">
        <v>1.74</v>
      </c>
      <c r="EM263" s="10">
        <v>0.80500000000000005</v>
      </c>
      <c r="EN263" s="9">
        <v>3.87</v>
      </c>
      <c r="EO263" s="10">
        <v>0.59799999999999998</v>
      </c>
      <c r="EP263" s="10">
        <v>0.219</v>
      </c>
      <c r="EQ263" s="9">
        <v>8.35</v>
      </c>
      <c r="ER263" s="11">
        <v>1</v>
      </c>
      <c r="ES263" s="9">
        <v>5.97</v>
      </c>
      <c r="ET263" s="12" t="s">
        <v>1483</v>
      </c>
      <c r="EU263" s="11"/>
      <c r="EV263" s="11"/>
      <c r="EW263" s="11"/>
      <c r="EX263" s="11"/>
      <c r="EY263" s="11"/>
      <c r="EZ263" s="8">
        <v>-20.399999999999999</v>
      </c>
      <c r="FA263" s="8">
        <v>-15.8</v>
      </c>
      <c r="FB263" s="8">
        <v>-12.6</v>
      </c>
      <c r="FC263" s="9">
        <v>-3.97</v>
      </c>
      <c r="FD263" s="9">
        <v>7.69</v>
      </c>
      <c r="FE263" s="11"/>
      <c r="FF263" s="11"/>
      <c r="FG263" s="11"/>
      <c r="FH263" s="11"/>
      <c r="FI263" s="11"/>
      <c r="FJ263" s="8">
        <v>-22.1</v>
      </c>
      <c r="FK263" s="8">
        <v>-14.8</v>
      </c>
      <c r="FL263" s="8">
        <v>-13.7</v>
      </c>
      <c r="FM263" s="9">
        <v>-2.02</v>
      </c>
      <c r="FN263" s="9">
        <v>9.48</v>
      </c>
      <c r="FO263" s="3"/>
      <c r="FP263" s="3"/>
      <c r="FQ263" s="9">
        <v>5.97</v>
      </c>
      <c r="FR263" s="12" t="s">
        <v>1562</v>
      </c>
    </row>
    <row r="264" spans="1:174" x14ac:dyDescent="0.15">
      <c r="A264" s="4" t="s">
        <v>1563</v>
      </c>
      <c r="B264" s="4" t="s">
        <v>1564</v>
      </c>
      <c r="C264" s="3" t="s">
        <v>206</v>
      </c>
      <c r="D264" s="3" t="s">
        <v>207</v>
      </c>
      <c r="E264" s="3" t="s">
        <v>208</v>
      </c>
      <c r="F264" s="8">
        <v>41.5</v>
      </c>
      <c r="G264" s="9">
        <v>1.83</v>
      </c>
      <c r="H264" s="10">
        <v>3.0000000000000001E-3</v>
      </c>
      <c r="I264" s="14">
        <v>0</v>
      </c>
      <c r="J264" s="10">
        <v>6.6000000000000003E-2</v>
      </c>
      <c r="K264" s="10">
        <v>-0.33300000000000002</v>
      </c>
      <c r="L264" s="10">
        <v>5.2999999999999999E-2</v>
      </c>
      <c r="M264" s="9">
        <v>2.37</v>
      </c>
      <c r="N264" s="8">
        <v>25.2</v>
      </c>
      <c r="O264" s="10">
        <v>7.0999999999999994E-2</v>
      </c>
      <c r="P264" s="11"/>
      <c r="Q264" s="11"/>
      <c r="R264" s="11"/>
      <c r="S264" s="10">
        <v>-0.505</v>
      </c>
      <c r="T264" s="11"/>
      <c r="U264" s="11"/>
      <c r="V264" s="11"/>
      <c r="W264" s="8">
        <v>45.8</v>
      </c>
      <c r="X264" s="11"/>
      <c r="Y264" s="11"/>
      <c r="Z264" s="11"/>
      <c r="AA264" s="8">
        <v>24.5</v>
      </c>
      <c r="AB264" s="11"/>
      <c r="AC264" s="11"/>
      <c r="AD264" s="11"/>
      <c r="AE264" s="9">
        <v>-3.89</v>
      </c>
      <c r="AF264" s="11"/>
      <c r="AG264" s="11"/>
      <c r="AH264" s="9">
        <v>21.27</v>
      </c>
      <c r="AI264" s="9">
        <v>1.85</v>
      </c>
      <c r="AJ264" s="10">
        <v>0.30099999999999999</v>
      </c>
      <c r="AK264" s="3" t="s">
        <v>209</v>
      </c>
      <c r="AL264" s="12" t="s">
        <v>1565</v>
      </c>
      <c r="AM264" s="3" t="s">
        <v>211</v>
      </c>
      <c r="AN264" s="13">
        <v>1987</v>
      </c>
      <c r="AO264" s="8">
        <v>36</v>
      </c>
      <c r="AP264" s="9">
        <v>6.5</v>
      </c>
      <c r="AQ264" s="9">
        <v>-5.64</v>
      </c>
      <c r="AR264" s="9">
        <v>-5.88</v>
      </c>
      <c r="AS264" s="9">
        <v>-7.64</v>
      </c>
      <c r="AT264" s="9">
        <v>4.21</v>
      </c>
      <c r="AU264" s="10">
        <v>5.2999999999999999E-2</v>
      </c>
      <c r="AV264" s="9">
        <v>6.27</v>
      </c>
      <c r="AW264" s="14">
        <v>0</v>
      </c>
      <c r="AX264" s="9">
        <v>-4.28</v>
      </c>
      <c r="AY264" s="10">
        <v>5.3999999999999999E-2</v>
      </c>
      <c r="AZ264" s="11"/>
      <c r="BA264" s="9">
        <v>3.28</v>
      </c>
      <c r="BB264" s="11"/>
      <c r="BC264" s="9">
        <v>9.09</v>
      </c>
      <c r="BD264" s="9">
        <v>7.35</v>
      </c>
      <c r="BE264" s="9">
        <v>7.78</v>
      </c>
      <c r="BF264" s="9">
        <v>7.62</v>
      </c>
      <c r="BG264" s="9">
        <v>7.15</v>
      </c>
      <c r="BH264" s="9">
        <v>6.82</v>
      </c>
      <c r="BI264" s="11"/>
      <c r="BJ264" s="9">
        <v>-5.88</v>
      </c>
      <c r="BK264" s="11"/>
      <c r="BL264" s="10">
        <v>2E-3</v>
      </c>
      <c r="BM264" s="11"/>
      <c r="BN264" s="9">
        <v>-8.39</v>
      </c>
      <c r="BO264" s="10">
        <v>-0.75</v>
      </c>
      <c r="BP264" s="11"/>
      <c r="BQ264" s="10">
        <v>-0.38300000000000001</v>
      </c>
      <c r="BR264" s="10">
        <v>-0.38300000000000001</v>
      </c>
      <c r="BS264" s="10">
        <v>-0.13800000000000001</v>
      </c>
      <c r="BT264" s="10">
        <v>-0.38300000000000001</v>
      </c>
      <c r="BU264" s="10">
        <v>-0.38300000000000001</v>
      </c>
      <c r="BV264" s="11"/>
      <c r="BW264" s="9">
        <v>1.34</v>
      </c>
      <c r="BX264" s="11"/>
      <c r="BY264" s="11"/>
      <c r="BZ264" s="11"/>
      <c r="CA264" s="11"/>
      <c r="CB264" s="11"/>
      <c r="CC264" s="9">
        <v>3.06</v>
      </c>
      <c r="CD264" s="11"/>
      <c r="CE264" s="9">
        <v>7.43</v>
      </c>
      <c r="CF264" s="11"/>
      <c r="CG264" s="11"/>
      <c r="CH264" s="11"/>
      <c r="CI264" s="11"/>
      <c r="CJ264" s="8">
        <v>145.30000000000001</v>
      </c>
      <c r="CK264" s="11"/>
      <c r="CL264" s="11"/>
      <c r="CM264" s="11"/>
      <c r="CN264" s="11"/>
      <c r="CO264" s="10">
        <v>2.5000000000000001E-2</v>
      </c>
      <c r="CP264" s="10">
        <v>0.10100000000000001</v>
      </c>
      <c r="CQ264" s="9">
        <v>1.88</v>
      </c>
      <c r="CR264" s="11"/>
      <c r="CS264" s="11"/>
      <c r="CT264" s="11"/>
      <c r="CU264" s="9">
        <v>1.1399999999999999</v>
      </c>
      <c r="CV264" s="11"/>
      <c r="CW264" s="11"/>
      <c r="CX264" s="11"/>
      <c r="CY264" s="11"/>
      <c r="CZ264" s="11"/>
      <c r="DA264" s="9">
        <v>1.85</v>
      </c>
      <c r="DB264" s="11"/>
      <c r="DC264" s="9">
        <v>-1.18</v>
      </c>
      <c r="DD264" s="11"/>
      <c r="DE264" s="11"/>
      <c r="DF264" s="9">
        <v>-4.28</v>
      </c>
      <c r="DG264" s="9">
        <v>1.65</v>
      </c>
      <c r="DH264" s="11"/>
      <c r="DI264" s="3" t="s">
        <v>212</v>
      </c>
      <c r="DJ264" s="9">
        <v>3.22</v>
      </c>
      <c r="DK264" s="9">
        <v>-6.93</v>
      </c>
      <c r="DL264" s="8">
        <v>-10.1</v>
      </c>
      <c r="DM264" s="9">
        <v>6.95</v>
      </c>
      <c r="DN264" s="11"/>
      <c r="DO264" s="9">
        <v>2.63</v>
      </c>
      <c r="DP264" s="4" t="s">
        <v>1566</v>
      </c>
      <c r="DQ264" s="9">
        <v>-7.82</v>
      </c>
      <c r="DR264" s="3" t="s">
        <v>279</v>
      </c>
      <c r="DS264" s="11"/>
      <c r="DT264" s="9">
        <v>2.4500000000000002</v>
      </c>
      <c r="DU264" s="10">
        <v>0.91</v>
      </c>
      <c r="DV264" s="9">
        <v>1.7</v>
      </c>
      <c r="DW264" s="14">
        <v>0</v>
      </c>
      <c r="DX264" s="11"/>
      <c r="DY264" s="9">
        <v>6.58</v>
      </c>
      <c r="DZ264" s="11"/>
      <c r="EA264" s="11"/>
      <c r="EB264" s="9">
        <v>-3.6</v>
      </c>
      <c r="EC264" s="10">
        <v>0.08</v>
      </c>
      <c r="ED264" s="8">
        <v>63.6</v>
      </c>
      <c r="EE264" s="11"/>
      <c r="EF264" s="11"/>
      <c r="EG264" s="11"/>
      <c r="EH264" s="10">
        <v>0.23100000000000001</v>
      </c>
      <c r="EI264" s="8">
        <v>17</v>
      </c>
      <c r="EJ264" s="9">
        <v>5.75</v>
      </c>
      <c r="EK264" s="9">
        <v>6.94</v>
      </c>
      <c r="EL264" s="9">
        <v>1.22</v>
      </c>
      <c r="EM264" s="10">
        <v>5.6000000000000001E-2</v>
      </c>
      <c r="EN264" s="9">
        <v>9.98</v>
      </c>
      <c r="EO264" s="11"/>
      <c r="EP264" s="9">
        <v>2.0499999999999998</v>
      </c>
      <c r="EQ264" s="9">
        <v>2.63</v>
      </c>
      <c r="ER264" s="11">
        <v>1</v>
      </c>
      <c r="ES264" s="9">
        <v>6.5</v>
      </c>
      <c r="ET264" s="12" t="s">
        <v>1567</v>
      </c>
      <c r="EU264" s="9">
        <v>-5.76</v>
      </c>
      <c r="EV264" s="9">
        <v>-4.67</v>
      </c>
      <c r="EW264" s="9">
        <v>-6.4</v>
      </c>
      <c r="EX264" s="9">
        <v>-6.33</v>
      </c>
      <c r="EY264" s="9">
        <v>-3.46</v>
      </c>
      <c r="EZ264" s="9">
        <v>-5.93</v>
      </c>
      <c r="FA264" s="9">
        <v>-7.5</v>
      </c>
      <c r="FB264" s="9">
        <v>-2.87</v>
      </c>
      <c r="FC264" s="9">
        <v>-4.62</v>
      </c>
      <c r="FD264" s="9">
        <v>-7.16</v>
      </c>
      <c r="FE264" s="9">
        <v>-5.87</v>
      </c>
      <c r="FF264" s="9">
        <v>-4.72</v>
      </c>
      <c r="FG264" s="9">
        <v>-8.16</v>
      </c>
      <c r="FH264" s="9">
        <v>-6.17</v>
      </c>
      <c r="FI264" s="9">
        <v>-3.42</v>
      </c>
      <c r="FJ264" s="9">
        <v>-6.03</v>
      </c>
      <c r="FK264" s="9">
        <v>-7.39</v>
      </c>
      <c r="FL264" s="9">
        <v>-2.38</v>
      </c>
      <c r="FM264" s="9">
        <v>-4.16</v>
      </c>
      <c r="FN264" s="8">
        <v>-10.1</v>
      </c>
      <c r="FO264" s="3"/>
      <c r="FP264" s="3"/>
      <c r="FQ264" s="9">
        <v>6.5</v>
      </c>
      <c r="FR264" s="12" t="s">
        <v>1568</v>
      </c>
    </row>
    <row r="265" spans="1:174" x14ac:dyDescent="0.15">
      <c r="A265" s="4" t="s">
        <v>1569</v>
      </c>
      <c r="B265" s="4" t="s">
        <v>1570</v>
      </c>
      <c r="C265" s="3" t="s">
        <v>206</v>
      </c>
      <c r="D265" s="3" t="s">
        <v>207</v>
      </c>
      <c r="E265" s="3" t="s">
        <v>208</v>
      </c>
      <c r="F265" s="8">
        <v>41.3</v>
      </c>
      <c r="G265" s="11"/>
      <c r="H265" s="10">
        <v>1.2E-2</v>
      </c>
      <c r="I265" s="10">
        <v>8.0000000000000002E-3</v>
      </c>
      <c r="J265" s="11"/>
      <c r="K265" s="8">
        <v>17.2</v>
      </c>
      <c r="L265" s="8">
        <v>12.9</v>
      </c>
      <c r="M265" s="11"/>
      <c r="N265" s="8">
        <v>33</v>
      </c>
      <c r="O265" s="10">
        <v>2E-3</v>
      </c>
      <c r="P265" s="11"/>
      <c r="Q265" s="11"/>
      <c r="R265" s="11"/>
      <c r="S265" s="11"/>
      <c r="T265" s="11"/>
      <c r="U265" s="11"/>
      <c r="V265" s="11"/>
      <c r="W265" s="11"/>
      <c r="X265" s="11"/>
      <c r="Y265" s="11"/>
      <c r="Z265" s="11"/>
      <c r="AA265" s="11"/>
      <c r="AB265" s="11"/>
      <c r="AC265" s="11"/>
      <c r="AD265" s="11"/>
      <c r="AE265" s="11"/>
      <c r="AF265" s="11"/>
      <c r="AG265" s="11"/>
      <c r="AH265" s="9">
        <v>90.57</v>
      </c>
      <c r="AI265" s="10">
        <v>6.0000000000000001E-3</v>
      </c>
      <c r="AJ265" s="10">
        <v>6.0000000000000001E-3</v>
      </c>
      <c r="AK265" s="3" t="s">
        <v>209</v>
      </c>
      <c r="AL265" s="12" t="s">
        <v>1571</v>
      </c>
      <c r="AM265" s="3" t="s">
        <v>211</v>
      </c>
      <c r="AN265" s="13">
        <v>2010</v>
      </c>
      <c r="AO265" s="8">
        <v>41.5</v>
      </c>
      <c r="AP265" s="10">
        <v>0.01</v>
      </c>
      <c r="AQ265" s="10">
        <v>-0.121</v>
      </c>
      <c r="AR265" s="10">
        <v>-0.125</v>
      </c>
      <c r="AS265" s="10">
        <v>-0.23400000000000001</v>
      </c>
      <c r="AT265" s="10">
        <v>0.95</v>
      </c>
      <c r="AU265" s="11"/>
      <c r="AV265" s="9">
        <v>1.06</v>
      </c>
      <c r="AW265" s="9">
        <v>1.1499999999999999</v>
      </c>
      <c r="AX265" s="10">
        <v>-0.189</v>
      </c>
      <c r="AY265" s="11"/>
      <c r="AZ265" s="11"/>
      <c r="BA265" s="10">
        <v>0.13300000000000001</v>
      </c>
      <c r="BB265" s="11"/>
      <c r="BC265" s="11"/>
      <c r="BD265" s="11"/>
      <c r="BE265" s="11"/>
      <c r="BF265" s="11"/>
      <c r="BG265" s="11"/>
      <c r="BH265" s="11"/>
      <c r="BI265" s="10">
        <v>3.0000000000000001E-3</v>
      </c>
      <c r="BJ265" s="10">
        <v>-0.125</v>
      </c>
      <c r="BK265" s="10">
        <v>-1.0999999999999999E-2</v>
      </c>
      <c r="BL265" s="11"/>
      <c r="BM265" s="11"/>
      <c r="BN265" s="10">
        <v>-0.23400000000000001</v>
      </c>
      <c r="BO265" s="11"/>
      <c r="BP265" s="11"/>
      <c r="BQ265" s="10">
        <v>-7.0000000000000001E-3</v>
      </c>
      <c r="BR265" s="10">
        <v>-7.0000000000000001E-3</v>
      </c>
      <c r="BS265" s="10">
        <v>-3.0000000000000001E-3</v>
      </c>
      <c r="BT265" s="10">
        <v>-1.0999999999999999E-2</v>
      </c>
      <c r="BU265" s="10">
        <v>-1.0999999999999999E-2</v>
      </c>
      <c r="BV265" s="11"/>
      <c r="BW265" s="11"/>
      <c r="BX265" s="11"/>
      <c r="BY265" s="11"/>
      <c r="BZ265" s="11"/>
      <c r="CA265" s="11"/>
      <c r="CB265" s="11"/>
      <c r="CC265" s="10">
        <v>7.0000000000000007E-2</v>
      </c>
      <c r="CD265" s="9">
        <v>1.1499999999999999</v>
      </c>
      <c r="CE265" s="10">
        <v>0.03</v>
      </c>
      <c r="CF265" s="11"/>
      <c r="CG265" s="11"/>
      <c r="CH265" s="14">
        <v>0</v>
      </c>
      <c r="CI265" s="11"/>
      <c r="CJ265" s="8">
        <v>-69.2</v>
      </c>
      <c r="CK265" s="11"/>
      <c r="CL265" s="11"/>
      <c r="CM265" s="11"/>
      <c r="CN265" s="11"/>
      <c r="CO265" s="11"/>
      <c r="CP265" s="11"/>
      <c r="CQ265" s="10">
        <v>5.8000000000000003E-2</v>
      </c>
      <c r="CR265" s="11"/>
      <c r="CS265" s="11"/>
      <c r="CT265" s="11"/>
      <c r="CU265" s="11"/>
      <c r="CV265" s="11"/>
      <c r="CW265" s="9">
        <v>1</v>
      </c>
      <c r="CX265" s="11"/>
      <c r="CY265" s="11"/>
      <c r="CZ265" s="11"/>
      <c r="DA265" s="10">
        <v>0.08</v>
      </c>
      <c r="DB265" s="11"/>
      <c r="DC265" s="10">
        <v>1.0999999999999999E-2</v>
      </c>
      <c r="DD265" s="9">
        <v>7.17</v>
      </c>
      <c r="DE265" s="11"/>
      <c r="DF265" s="10">
        <v>-0.189</v>
      </c>
      <c r="DG265" s="9">
        <v>1.25</v>
      </c>
      <c r="DH265" s="11"/>
      <c r="DI265" s="3" t="s">
        <v>212</v>
      </c>
      <c r="DJ265" s="10">
        <v>2.1999999999999999E-2</v>
      </c>
      <c r="DK265" s="10">
        <v>-2.5000000000000001E-2</v>
      </c>
      <c r="DL265" s="10">
        <v>-8.8999999999999996E-2</v>
      </c>
      <c r="DM265" s="11"/>
      <c r="DN265" s="11"/>
      <c r="DO265" s="9">
        <v>42.86</v>
      </c>
      <c r="DP265" s="4" t="s">
        <v>1572</v>
      </c>
      <c r="DQ265" s="11"/>
      <c r="DR265" s="3" t="s">
        <v>1573</v>
      </c>
      <c r="DS265" s="11"/>
      <c r="DT265" s="9">
        <v>10</v>
      </c>
      <c r="DU265" s="10">
        <v>0.25</v>
      </c>
      <c r="DV265" s="10">
        <v>0.01</v>
      </c>
      <c r="DW265" s="10">
        <v>9.1999999999999998E-2</v>
      </c>
      <c r="DX265" s="11"/>
      <c r="DY265" s="10">
        <v>1E-3</v>
      </c>
      <c r="DZ265" s="11"/>
      <c r="EA265" s="14">
        <v>0</v>
      </c>
      <c r="EB265" s="10">
        <v>-5.0999999999999997E-2</v>
      </c>
      <c r="EC265" s="10">
        <v>3.0000000000000001E-3</v>
      </c>
      <c r="ED265" s="9">
        <v>9.43</v>
      </c>
      <c r="EE265" s="11"/>
      <c r="EF265" s="11"/>
      <c r="EG265" s="8">
        <v>100</v>
      </c>
      <c r="EH265" s="11"/>
      <c r="EI265" s="11"/>
      <c r="EJ265" s="9">
        <v>1.06</v>
      </c>
      <c r="EK265" s="10">
        <v>5.0000000000000001E-3</v>
      </c>
      <c r="EL265" s="10">
        <v>4.7E-2</v>
      </c>
      <c r="EM265" s="10">
        <v>3.0000000000000001E-3</v>
      </c>
      <c r="EN265" s="11"/>
      <c r="EO265" s="10">
        <v>1E-3</v>
      </c>
      <c r="EP265" s="11"/>
      <c r="EQ265" s="11"/>
      <c r="ER265" s="11">
        <v>1</v>
      </c>
      <c r="ES265" s="10">
        <v>0.01</v>
      </c>
      <c r="ET265" s="12" t="s">
        <v>1156</v>
      </c>
      <c r="EU265" s="11"/>
      <c r="EV265" s="11"/>
      <c r="EW265" s="11"/>
      <c r="EX265" s="11"/>
      <c r="EY265" s="11"/>
      <c r="EZ265" s="11"/>
      <c r="FA265" s="10">
        <v>-2.5000000000000001E-2</v>
      </c>
      <c r="FB265" s="10">
        <v>-1E-3</v>
      </c>
      <c r="FC265" s="10">
        <v>-5.0000000000000001E-3</v>
      </c>
      <c r="FD265" s="10">
        <v>-3.5000000000000003E-2</v>
      </c>
      <c r="FE265" s="11"/>
      <c r="FF265" s="11"/>
      <c r="FG265" s="11"/>
      <c r="FH265" s="11"/>
      <c r="FI265" s="11"/>
      <c r="FJ265" s="11"/>
      <c r="FK265" s="10">
        <v>-2.5000000000000001E-2</v>
      </c>
      <c r="FL265" s="10">
        <v>-3.0000000000000001E-3</v>
      </c>
      <c r="FM265" s="10">
        <v>-1.4999999999999999E-2</v>
      </c>
      <c r="FN265" s="10">
        <v>-8.8999999999999996E-2</v>
      </c>
      <c r="FO265" s="3"/>
      <c r="FP265" s="3"/>
      <c r="FQ265" s="10">
        <v>0.01</v>
      </c>
      <c r="FR265" s="12" t="s">
        <v>1574</v>
      </c>
    </row>
    <row r="266" spans="1:174" x14ac:dyDescent="0.15">
      <c r="A266" s="4" t="s">
        <v>1575</v>
      </c>
      <c r="B266" s="4" t="s">
        <v>1576</v>
      </c>
      <c r="C266" s="3" t="s">
        <v>206</v>
      </c>
      <c r="D266" s="3" t="s">
        <v>207</v>
      </c>
      <c r="E266" s="3" t="s">
        <v>208</v>
      </c>
      <c r="F266" s="8">
        <v>40.700000000000003</v>
      </c>
      <c r="G266" s="9">
        <v>36.659999999999997</v>
      </c>
      <c r="H266" s="10">
        <v>1.7000000000000001E-2</v>
      </c>
      <c r="I266" s="10">
        <v>3.0000000000000001E-3</v>
      </c>
      <c r="J266" s="11"/>
      <c r="K266" s="9">
        <v>-1.33</v>
      </c>
      <c r="L266" s="10">
        <v>-0.63200000000000001</v>
      </c>
      <c r="M266" s="11"/>
      <c r="N266" s="8">
        <v>33.6</v>
      </c>
      <c r="O266" s="10">
        <v>0.54200000000000004</v>
      </c>
      <c r="P266" s="11"/>
      <c r="Q266" s="11"/>
      <c r="R266" s="11"/>
      <c r="S266" s="9">
        <v>-1.68</v>
      </c>
      <c r="T266" s="11"/>
      <c r="U266" s="11"/>
      <c r="V266" s="11"/>
      <c r="W266" s="11"/>
      <c r="X266" s="11"/>
      <c r="Y266" s="11"/>
      <c r="Z266" s="11"/>
      <c r="AA266" s="11"/>
      <c r="AB266" s="11"/>
      <c r="AC266" s="11"/>
      <c r="AD266" s="11"/>
      <c r="AE266" s="11"/>
      <c r="AF266" s="11"/>
      <c r="AG266" s="11"/>
      <c r="AH266" s="11"/>
      <c r="AI266" s="9">
        <v>6.8</v>
      </c>
      <c r="AJ266" s="14">
        <v>0</v>
      </c>
      <c r="AK266" s="3" t="s">
        <v>209</v>
      </c>
      <c r="AL266" s="12" t="s">
        <v>1577</v>
      </c>
      <c r="AM266" s="3" t="s">
        <v>211</v>
      </c>
      <c r="AN266" s="13">
        <v>2001</v>
      </c>
      <c r="AO266" s="8">
        <v>16.600000000000001</v>
      </c>
      <c r="AP266" s="14">
        <v>0</v>
      </c>
      <c r="AQ266" s="8">
        <v>-52.8</v>
      </c>
      <c r="AR266" s="8">
        <v>-53.1</v>
      </c>
      <c r="AS266" s="8">
        <v>-67.099999999999994</v>
      </c>
      <c r="AT266" s="8">
        <v>51.6</v>
      </c>
      <c r="AU266" s="10">
        <v>0.23899999999999999</v>
      </c>
      <c r="AV266" s="8">
        <v>54.4</v>
      </c>
      <c r="AW266" s="9">
        <v>2.63</v>
      </c>
      <c r="AX266" s="8">
        <v>45.3</v>
      </c>
      <c r="AY266" s="10">
        <v>0.31</v>
      </c>
      <c r="AZ266" s="11"/>
      <c r="BA266" s="8">
        <v>11.1</v>
      </c>
      <c r="BB266" s="11"/>
      <c r="BC266" s="8">
        <v>54.9</v>
      </c>
      <c r="BD266" s="8">
        <v>60.3</v>
      </c>
      <c r="BE266" s="8">
        <v>52.1</v>
      </c>
      <c r="BF266" s="8">
        <v>37.9</v>
      </c>
      <c r="BG266" s="8">
        <v>26.5</v>
      </c>
      <c r="BH266" s="8">
        <v>17.100000000000001</v>
      </c>
      <c r="BI266" s="11"/>
      <c r="BJ266" s="8">
        <v>-53.1</v>
      </c>
      <c r="BK266" s="10">
        <v>-0.57499999999999996</v>
      </c>
      <c r="BL266" s="10">
        <v>8.7999999999999995E-2</v>
      </c>
      <c r="BM266" s="11"/>
      <c r="BN266" s="8">
        <v>-67.099999999999994</v>
      </c>
      <c r="BO266" s="11"/>
      <c r="BP266" s="8">
        <v>10.9</v>
      </c>
      <c r="BQ266" s="9">
        <v>-2.54</v>
      </c>
      <c r="BR266" s="9">
        <v>-2.54</v>
      </c>
      <c r="BS266" s="9">
        <v>-1.0900000000000001</v>
      </c>
      <c r="BT266" s="9">
        <v>-2.54</v>
      </c>
      <c r="BU266" s="9">
        <v>-2.54</v>
      </c>
      <c r="BV266" s="11"/>
      <c r="BW266" s="11"/>
      <c r="BX266" s="11"/>
      <c r="BY266" s="10">
        <v>0.57399999999999995</v>
      </c>
      <c r="BZ266" s="10">
        <v>0.40899999999999997</v>
      </c>
      <c r="CA266" s="10">
        <v>0.17</v>
      </c>
      <c r="CB266" s="11"/>
      <c r="CC266" s="10">
        <v>0.185</v>
      </c>
      <c r="CD266" s="11"/>
      <c r="CE266" s="9">
        <v>4.5999999999999996</v>
      </c>
      <c r="CF266" s="11"/>
      <c r="CG266" s="11"/>
      <c r="CH266" s="8">
        <v>24.8</v>
      </c>
      <c r="CI266" s="11"/>
      <c r="CJ266" s="11"/>
      <c r="CK266" s="10">
        <v>0.29099999999999998</v>
      </c>
      <c r="CL266" s="10">
        <v>0.498</v>
      </c>
      <c r="CM266" s="10">
        <v>0.48899999999999999</v>
      </c>
      <c r="CN266" s="10">
        <v>0.47199999999999998</v>
      </c>
      <c r="CO266" s="10">
        <v>0.38900000000000001</v>
      </c>
      <c r="CP266" s="10">
        <v>0.315</v>
      </c>
      <c r="CQ266" s="9">
        <v>-5.23</v>
      </c>
      <c r="CR266" s="11"/>
      <c r="CS266" s="11"/>
      <c r="CT266" s="11"/>
      <c r="CU266" s="8">
        <v>77.599999999999994</v>
      </c>
      <c r="CV266" s="9">
        <v>-2</v>
      </c>
      <c r="CW266" s="11"/>
      <c r="CX266" s="10">
        <v>-0.38900000000000001</v>
      </c>
      <c r="CY266" s="11"/>
      <c r="CZ266" s="11"/>
      <c r="DA266" s="9">
        <v>-1.37</v>
      </c>
      <c r="DB266" s="11"/>
      <c r="DC266" s="11"/>
      <c r="DD266" s="8">
        <v>13.9</v>
      </c>
      <c r="DE266" s="9">
        <v>4</v>
      </c>
      <c r="DF266" s="8">
        <v>20.399999999999999</v>
      </c>
      <c r="DG266" s="9">
        <v>1.21</v>
      </c>
      <c r="DH266" s="10">
        <v>0.47799999999999998</v>
      </c>
      <c r="DI266" s="3" t="s">
        <v>212</v>
      </c>
      <c r="DJ266" s="11"/>
      <c r="DK266" s="8">
        <v>-52.8</v>
      </c>
      <c r="DL266" s="8">
        <v>-67.099999999999994</v>
      </c>
      <c r="DM266" s="14">
        <v>0</v>
      </c>
      <c r="DN266" s="8">
        <v>-58</v>
      </c>
      <c r="DO266" s="9">
        <v>4.55</v>
      </c>
      <c r="DP266" s="4" t="s">
        <v>1578</v>
      </c>
      <c r="DQ266" s="11"/>
      <c r="DR266" s="3" t="s">
        <v>258</v>
      </c>
      <c r="DS266" s="11"/>
      <c r="DT266" s="9">
        <v>13.5</v>
      </c>
      <c r="DU266" s="10">
        <v>0.8</v>
      </c>
      <c r="DV266" s="11"/>
      <c r="DW266" s="9">
        <v>4.45</v>
      </c>
      <c r="DX266" s="11"/>
      <c r="DY266" s="8">
        <v>30.7</v>
      </c>
      <c r="DZ266" s="11"/>
      <c r="EA266" s="11"/>
      <c r="EB266" s="8">
        <v>34.200000000000003</v>
      </c>
      <c r="EC266" s="10">
        <v>0.27700000000000002</v>
      </c>
      <c r="ED266" s="8">
        <v>62.1</v>
      </c>
      <c r="EE266" s="11"/>
      <c r="EF266" s="11"/>
      <c r="EG266" s="8">
        <v>95.1</v>
      </c>
      <c r="EH266" s="10">
        <v>0.23599999999999999</v>
      </c>
      <c r="EI266" s="9">
        <v>4</v>
      </c>
      <c r="EJ266" s="8">
        <v>54.2</v>
      </c>
      <c r="EK266" s="8">
        <v>39.1</v>
      </c>
      <c r="EL266" s="9">
        <v>1.56</v>
      </c>
      <c r="EM266" s="9">
        <v>4.5199999999999996</v>
      </c>
      <c r="EN266" s="9">
        <v>1.02</v>
      </c>
      <c r="EO266" s="10">
        <v>0.47799999999999998</v>
      </c>
      <c r="EP266" s="9">
        <v>3.84</v>
      </c>
      <c r="EQ266" s="9">
        <v>4.68</v>
      </c>
      <c r="ER266" s="11">
        <v>3</v>
      </c>
      <c r="ES266" s="11"/>
      <c r="ET266" s="12"/>
      <c r="EU266" s="11"/>
      <c r="EV266" s="11"/>
      <c r="EW266" s="11"/>
      <c r="EX266" s="11"/>
      <c r="EY266" s="11"/>
      <c r="EZ266" s="11"/>
      <c r="FA266" s="11"/>
      <c r="FB266" s="8">
        <v>-18.8</v>
      </c>
      <c r="FC266" s="8">
        <v>-12.1</v>
      </c>
      <c r="FD266" s="8">
        <v>-33.5</v>
      </c>
      <c r="FE266" s="11"/>
      <c r="FF266" s="11"/>
      <c r="FG266" s="11"/>
      <c r="FH266" s="11"/>
      <c r="FI266" s="11"/>
      <c r="FJ266" s="11"/>
      <c r="FK266" s="11"/>
      <c r="FL266" s="8">
        <v>-19.2</v>
      </c>
      <c r="FM266" s="8">
        <v>-13.1</v>
      </c>
      <c r="FN266" s="8">
        <v>-34.4</v>
      </c>
      <c r="FO266" s="3"/>
      <c r="FP266" s="3"/>
      <c r="FQ266" s="11"/>
      <c r="FR266" s="12"/>
    </row>
    <row r="267" spans="1:174" x14ac:dyDescent="0.15">
      <c r="A267" s="4" t="s">
        <v>1579</v>
      </c>
      <c r="B267" s="4" t="s">
        <v>1580</v>
      </c>
      <c r="C267" s="3" t="s">
        <v>206</v>
      </c>
      <c r="D267" s="3" t="s">
        <v>207</v>
      </c>
      <c r="E267" s="3" t="s">
        <v>208</v>
      </c>
      <c r="F267" s="8">
        <v>38.6</v>
      </c>
      <c r="G267" s="10">
        <v>0.01</v>
      </c>
      <c r="H267" s="10">
        <v>2E-3</v>
      </c>
      <c r="I267" s="10">
        <v>6.0000000000000001E-3</v>
      </c>
      <c r="J267" s="10">
        <v>4.0000000000000001E-3</v>
      </c>
      <c r="K267" s="10">
        <v>0.379</v>
      </c>
      <c r="L267" s="10">
        <v>-0.57499999999999996</v>
      </c>
      <c r="M267" s="10">
        <v>0.32</v>
      </c>
      <c r="N267" s="8">
        <v>495.4</v>
      </c>
      <c r="O267" s="10">
        <v>0.29299999999999998</v>
      </c>
      <c r="P267" s="11"/>
      <c r="Q267" s="11"/>
      <c r="R267" s="11"/>
      <c r="S267" s="11"/>
      <c r="T267" s="11"/>
      <c r="U267" s="11"/>
      <c r="V267" s="11"/>
      <c r="W267" s="8">
        <v>12.5</v>
      </c>
      <c r="X267" s="11"/>
      <c r="Y267" s="11"/>
      <c r="Z267" s="11"/>
      <c r="AA267" s="9">
        <v>-4.95</v>
      </c>
      <c r="AB267" s="11"/>
      <c r="AC267" s="11"/>
      <c r="AD267" s="11"/>
      <c r="AE267" s="8">
        <v>-33.799999999999997</v>
      </c>
      <c r="AF267" s="11"/>
      <c r="AG267" s="11"/>
      <c r="AH267" s="9">
        <v>2.06</v>
      </c>
      <c r="AI267" s="9">
        <v>16.28</v>
      </c>
      <c r="AJ267" s="9">
        <v>2.11</v>
      </c>
      <c r="AK267" s="3" t="s">
        <v>209</v>
      </c>
      <c r="AL267" s="12" t="s">
        <v>1581</v>
      </c>
      <c r="AM267" s="3" t="s">
        <v>211</v>
      </c>
      <c r="AN267" s="13">
        <v>1992</v>
      </c>
      <c r="AO267" s="8">
        <v>41.4</v>
      </c>
      <c r="AP267" s="10">
        <v>0.48799999999999999</v>
      </c>
      <c r="AQ267" s="10">
        <v>-0.98099999999999998</v>
      </c>
      <c r="AR267" s="9">
        <v>-1.22</v>
      </c>
      <c r="AS267" s="9">
        <v>-1.47</v>
      </c>
      <c r="AT267" s="9">
        <v>1.21</v>
      </c>
      <c r="AU267" s="10">
        <v>0.13800000000000001</v>
      </c>
      <c r="AV267" s="9">
        <v>2.35</v>
      </c>
      <c r="AW267" s="9">
        <v>2.9</v>
      </c>
      <c r="AX267" s="9">
        <v>-1.06</v>
      </c>
      <c r="AY267" s="10">
        <v>1.9E-2</v>
      </c>
      <c r="AZ267" s="11"/>
      <c r="BA267" s="10">
        <v>-0.60799999999999998</v>
      </c>
      <c r="BB267" s="11"/>
      <c r="BC267" s="9">
        <v>2.3199999999999998</v>
      </c>
      <c r="BD267" s="9">
        <v>1.78</v>
      </c>
      <c r="BE267" s="9">
        <v>1.33</v>
      </c>
      <c r="BF267" s="10">
        <v>0.96</v>
      </c>
      <c r="BG267" s="10">
        <v>0.32900000000000001</v>
      </c>
      <c r="BH267" s="10">
        <v>0.19</v>
      </c>
      <c r="BI267" s="11"/>
      <c r="BJ267" s="9">
        <v>-1.22</v>
      </c>
      <c r="BK267" s="10">
        <v>-0.17199999999999999</v>
      </c>
      <c r="BL267" s="11"/>
      <c r="BM267" s="11"/>
      <c r="BN267" s="9">
        <v>-1.47</v>
      </c>
      <c r="BO267" s="11"/>
      <c r="BP267" s="11"/>
      <c r="BQ267" s="10">
        <v>-3.0000000000000001E-3</v>
      </c>
      <c r="BR267" s="10">
        <v>-3.0000000000000001E-3</v>
      </c>
      <c r="BS267" s="10">
        <v>-2E-3</v>
      </c>
      <c r="BT267" s="10">
        <v>-3.0000000000000001E-3</v>
      </c>
      <c r="BU267" s="10">
        <v>-3.0000000000000001E-3</v>
      </c>
      <c r="BV267" s="11"/>
      <c r="BW267" s="11"/>
      <c r="BX267" s="11"/>
      <c r="BY267" s="11"/>
      <c r="BZ267" s="11"/>
      <c r="CA267" s="11"/>
      <c r="CB267" s="11"/>
      <c r="CC267" s="10">
        <v>6.2E-2</v>
      </c>
      <c r="CD267" s="9">
        <v>1.35</v>
      </c>
      <c r="CE267" s="11"/>
      <c r="CF267" s="9">
        <v>1.55</v>
      </c>
      <c r="CG267" s="11"/>
      <c r="CH267" s="9">
        <v>1.06</v>
      </c>
      <c r="CI267" s="11"/>
      <c r="CJ267" s="8">
        <v>-41.1</v>
      </c>
      <c r="CK267" s="11"/>
      <c r="CL267" s="11"/>
      <c r="CM267" s="11"/>
      <c r="CN267" s="11"/>
      <c r="CO267" s="11"/>
      <c r="CP267" s="11"/>
      <c r="CQ267" s="10">
        <v>0.53100000000000003</v>
      </c>
      <c r="CR267" s="11"/>
      <c r="CS267" s="11"/>
      <c r="CT267" s="11"/>
      <c r="CU267" s="9">
        <v>1.66</v>
      </c>
      <c r="CV267" s="11"/>
      <c r="CW267" s="9">
        <v>1.17</v>
      </c>
      <c r="CX267" s="11"/>
      <c r="CY267" s="11"/>
      <c r="CZ267" s="11"/>
      <c r="DA267" s="10">
        <v>3.4000000000000002E-2</v>
      </c>
      <c r="DB267" s="11"/>
      <c r="DC267" s="14">
        <v>0</v>
      </c>
      <c r="DD267" s="8">
        <v>10.7</v>
      </c>
      <c r="DE267" s="9">
        <v>1</v>
      </c>
      <c r="DF267" s="9">
        <v>-2.11</v>
      </c>
      <c r="DG267" s="10">
        <v>7.8E-2</v>
      </c>
      <c r="DH267" s="11"/>
      <c r="DI267" s="3" t="s">
        <v>212</v>
      </c>
      <c r="DJ267" s="10">
        <v>0.65200000000000002</v>
      </c>
      <c r="DK267" s="9">
        <v>-1.58</v>
      </c>
      <c r="DL267" s="9">
        <v>-1.93</v>
      </c>
      <c r="DM267" s="11"/>
      <c r="DN267" s="11"/>
      <c r="DO267" s="9">
        <v>50</v>
      </c>
      <c r="DP267" s="4" t="s">
        <v>1582</v>
      </c>
      <c r="DQ267" s="11"/>
      <c r="DR267" s="3" t="s">
        <v>230</v>
      </c>
      <c r="DS267" s="11"/>
      <c r="DT267" s="10">
        <v>0.18</v>
      </c>
      <c r="DU267" s="10">
        <v>7.0000000000000007E-2</v>
      </c>
      <c r="DV267" s="10">
        <v>0.48799999999999999</v>
      </c>
      <c r="DW267" s="9">
        <v>2.79</v>
      </c>
      <c r="DX267" s="11"/>
      <c r="DY267" s="10">
        <v>0.64</v>
      </c>
      <c r="DZ267" s="11"/>
      <c r="EA267" s="11"/>
      <c r="EB267" s="9">
        <v>-1.83</v>
      </c>
      <c r="EC267" s="10">
        <v>5.6000000000000001E-2</v>
      </c>
      <c r="ED267" s="8">
        <v>81.7</v>
      </c>
      <c r="EE267" s="11"/>
      <c r="EF267" s="8">
        <v>91</v>
      </c>
      <c r="EG267" s="8">
        <v>17.100000000000001</v>
      </c>
      <c r="EH267" s="11"/>
      <c r="EI267" s="9">
        <v>8</v>
      </c>
      <c r="EJ267" s="9">
        <v>1.21</v>
      </c>
      <c r="EK267" s="10">
        <v>0.71</v>
      </c>
      <c r="EL267" s="10">
        <v>0.307</v>
      </c>
      <c r="EM267" s="10">
        <v>0.80400000000000005</v>
      </c>
      <c r="EN267" s="11"/>
      <c r="EO267" s="10">
        <v>6.0000000000000001E-3</v>
      </c>
      <c r="EP267" s="8">
        <v>36</v>
      </c>
      <c r="EQ267" s="10">
        <v>2.8000000000000001E-2</v>
      </c>
      <c r="ER267" s="11">
        <v>1</v>
      </c>
      <c r="ES267" s="10">
        <v>0.48799999999999999</v>
      </c>
      <c r="ET267" s="12" t="s">
        <v>1477</v>
      </c>
      <c r="EU267" s="9">
        <v>-2.13</v>
      </c>
      <c r="EV267" s="9">
        <v>-1.62</v>
      </c>
      <c r="EW267" s="9">
        <v>-1.93</v>
      </c>
      <c r="EX267" s="9">
        <v>-3.44</v>
      </c>
      <c r="EY267" s="9">
        <v>-2.15</v>
      </c>
      <c r="EZ267" s="10">
        <v>-0.39700000000000002</v>
      </c>
      <c r="FA267" s="10">
        <v>7.0000000000000001E-3</v>
      </c>
      <c r="FB267" s="9">
        <v>-2.17</v>
      </c>
      <c r="FC267" s="9">
        <v>-1.65</v>
      </c>
      <c r="FD267" s="9">
        <v>-1.81</v>
      </c>
      <c r="FE267" s="9">
        <v>-1.52</v>
      </c>
      <c r="FF267" s="10">
        <v>-0.219</v>
      </c>
      <c r="FG267" s="9">
        <v>-1.69</v>
      </c>
      <c r="FH267" s="9">
        <v>-3.01</v>
      </c>
      <c r="FI267" s="9">
        <v>-2.14</v>
      </c>
      <c r="FJ267" s="10">
        <v>-0.44600000000000001</v>
      </c>
      <c r="FK267" s="10">
        <v>-4.2999999999999997E-2</v>
      </c>
      <c r="FL267" s="9">
        <v>-2.29</v>
      </c>
      <c r="FM267" s="9">
        <v>-2.09</v>
      </c>
      <c r="FN267" s="9">
        <v>-1.93</v>
      </c>
      <c r="FO267" s="3"/>
      <c r="FP267" s="3"/>
      <c r="FQ267" s="10">
        <v>0.48799999999999999</v>
      </c>
      <c r="FR267" s="12" t="s">
        <v>1583</v>
      </c>
    </row>
    <row r="268" spans="1:174" x14ac:dyDescent="0.15">
      <c r="A268" s="4" t="s">
        <v>1584</v>
      </c>
      <c r="B268" s="4" t="s">
        <v>1585</v>
      </c>
      <c r="C268" s="3" t="s">
        <v>206</v>
      </c>
      <c r="D268" s="3" t="s">
        <v>207</v>
      </c>
      <c r="E268" s="3" t="s">
        <v>208</v>
      </c>
      <c r="F268" s="8">
        <v>38</v>
      </c>
      <c r="G268" s="9">
        <v>13.74</v>
      </c>
      <c r="H268" s="10">
        <v>0.128</v>
      </c>
      <c r="I268" s="10">
        <v>0.02</v>
      </c>
      <c r="J268" s="10">
        <v>0.1</v>
      </c>
      <c r="K268" s="9">
        <v>2.21</v>
      </c>
      <c r="L268" s="10">
        <v>0.95599999999999996</v>
      </c>
      <c r="M268" s="9">
        <v>2.2400000000000002</v>
      </c>
      <c r="N268" s="8">
        <v>36.200000000000003</v>
      </c>
      <c r="O268" s="10">
        <v>3.4000000000000002E-2</v>
      </c>
      <c r="P268" s="11"/>
      <c r="Q268" s="11"/>
      <c r="R268" s="11"/>
      <c r="S268" s="11"/>
      <c r="T268" s="11"/>
      <c r="U268" s="11"/>
      <c r="V268" s="11"/>
      <c r="W268" s="8">
        <v>17</v>
      </c>
      <c r="X268" s="11"/>
      <c r="Y268" s="11"/>
      <c r="Z268" s="11"/>
      <c r="AA268" s="9">
        <v>7.95</v>
      </c>
      <c r="AB268" s="11"/>
      <c r="AC268" s="11"/>
      <c r="AD268" s="11"/>
      <c r="AE268" s="8">
        <v>-13.3</v>
      </c>
      <c r="AF268" s="11"/>
      <c r="AG268" s="11"/>
      <c r="AH268" s="9">
        <v>47.26</v>
      </c>
      <c r="AI268" s="9">
        <v>14.08</v>
      </c>
      <c r="AJ268" s="10">
        <v>0.39400000000000002</v>
      </c>
      <c r="AK268" s="3" t="s">
        <v>209</v>
      </c>
      <c r="AL268" s="12" t="s">
        <v>1586</v>
      </c>
      <c r="AM268" s="3" t="s">
        <v>211</v>
      </c>
      <c r="AN268" s="13">
        <v>1996</v>
      </c>
      <c r="AO268" s="8">
        <v>27.6</v>
      </c>
      <c r="AP268" s="10">
        <v>0.94</v>
      </c>
      <c r="AQ268" s="9">
        <v>-5.8</v>
      </c>
      <c r="AR268" s="9">
        <v>-5.82</v>
      </c>
      <c r="AS268" s="9">
        <v>-5.79</v>
      </c>
      <c r="AT268" s="8">
        <v>10.4</v>
      </c>
      <c r="AU268" s="10">
        <v>0.109</v>
      </c>
      <c r="AV268" s="8">
        <v>11.1</v>
      </c>
      <c r="AW268" s="10">
        <v>6.5000000000000002E-2</v>
      </c>
      <c r="AX268" s="8">
        <v>10.3</v>
      </c>
      <c r="AY268" s="10">
        <v>0.111</v>
      </c>
      <c r="AZ268" s="11"/>
      <c r="BA268" s="9">
        <v>3.32</v>
      </c>
      <c r="BB268" s="11"/>
      <c r="BC268" s="9">
        <v>3.07</v>
      </c>
      <c r="BD268" s="9">
        <v>3.59</v>
      </c>
      <c r="BE268" s="9">
        <v>9.9</v>
      </c>
      <c r="BF268" s="9">
        <v>9.6300000000000008</v>
      </c>
      <c r="BG268" s="9">
        <v>9.36</v>
      </c>
      <c r="BH268" s="9">
        <v>9.02</v>
      </c>
      <c r="BI268" s="11"/>
      <c r="BJ268" s="9">
        <v>-5.82</v>
      </c>
      <c r="BK268" s="10">
        <v>-4.0000000000000001E-3</v>
      </c>
      <c r="BL268" s="10">
        <v>3.6999999999999998E-2</v>
      </c>
      <c r="BM268" s="11"/>
      <c r="BN268" s="9">
        <v>-5.79</v>
      </c>
      <c r="BO268" s="11"/>
      <c r="BP268" s="11"/>
      <c r="BQ268" s="10">
        <v>-0.16</v>
      </c>
      <c r="BR268" s="10">
        <v>-0.16</v>
      </c>
      <c r="BS268" s="10">
        <v>-0.1</v>
      </c>
      <c r="BT268" s="10">
        <v>-0.16</v>
      </c>
      <c r="BU268" s="10">
        <v>-0.16</v>
      </c>
      <c r="BV268" s="11"/>
      <c r="BW268" s="10">
        <v>1.6E-2</v>
      </c>
      <c r="BX268" s="10">
        <v>0.439</v>
      </c>
      <c r="BY268" s="11"/>
      <c r="BZ268" s="9">
        <v>1.67</v>
      </c>
      <c r="CA268" s="9">
        <v>1.56</v>
      </c>
      <c r="CB268" s="11"/>
      <c r="CC268" s="10">
        <v>0.48399999999999999</v>
      </c>
      <c r="CD268" s="10">
        <v>6.5000000000000002E-2</v>
      </c>
      <c r="CE268" s="10">
        <v>1.6E-2</v>
      </c>
      <c r="CF268" s="11"/>
      <c r="CG268" s="11"/>
      <c r="CH268" s="11"/>
      <c r="CI268" s="11"/>
      <c r="CJ268" s="9">
        <v>-8.94</v>
      </c>
      <c r="CK268" s="11"/>
      <c r="CL268" s="10">
        <v>0.127</v>
      </c>
      <c r="CM268" s="10">
        <v>0.13400000000000001</v>
      </c>
      <c r="CN268" s="10">
        <v>0.13900000000000001</v>
      </c>
      <c r="CO268" s="10">
        <v>0.217</v>
      </c>
      <c r="CP268" s="10">
        <v>0.218</v>
      </c>
      <c r="CQ268" s="10">
        <v>0.24399999999999999</v>
      </c>
      <c r="CR268" s="11"/>
      <c r="CS268" s="11"/>
      <c r="CT268" s="11"/>
      <c r="CU268" s="11"/>
      <c r="CV268" s="10">
        <v>-0.158</v>
      </c>
      <c r="CW268" s="11"/>
      <c r="CX268" s="11"/>
      <c r="CY268" s="11"/>
      <c r="CZ268" s="11"/>
      <c r="DA268" s="10">
        <v>-0.2</v>
      </c>
      <c r="DB268" s="10">
        <v>-0.151</v>
      </c>
      <c r="DC268" s="10">
        <v>4.9000000000000002E-2</v>
      </c>
      <c r="DD268" s="9">
        <v>5.39</v>
      </c>
      <c r="DE268" s="8">
        <v>13</v>
      </c>
      <c r="DF268" s="8">
        <v>10.3</v>
      </c>
      <c r="DG268" s="9">
        <v>1.05</v>
      </c>
      <c r="DH268" s="10">
        <v>0.19500000000000001</v>
      </c>
      <c r="DI268" s="3" t="s">
        <v>212</v>
      </c>
      <c r="DJ268" s="10">
        <v>0.94</v>
      </c>
      <c r="DK268" s="9">
        <v>-5.8</v>
      </c>
      <c r="DL268" s="9">
        <v>-5.79</v>
      </c>
      <c r="DM268" s="11"/>
      <c r="DN268" s="11"/>
      <c r="DO268" s="9">
        <v>8.33</v>
      </c>
      <c r="DP268" s="4" t="s">
        <v>1587</v>
      </c>
      <c r="DQ268" s="11"/>
      <c r="DR268" s="3" t="s">
        <v>230</v>
      </c>
      <c r="DS268" s="11"/>
      <c r="DT268" s="9">
        <v>3.11</v>
      </c>
      <c r="DU268" s="10">
        <v>0.7</v>
      </c>
      <c r="DV268" s="10">
        <v>0.56999999999999995</v>
      </c>
      <c r="DW268" s="10">
        <v>6.4000000000000001E-2</v>
      </c>
      <c r="DX268" s="11"/>
      <c r="DY268" s="8">
        <v>16.3</v>
      </c>
      <c r="DZ268" s="11"/>
      <c r="EA268" s="11"/>
      <c r="EB268" s="8">
        <v>15.8</v>
      </c>
      <c r="EC268" s="10">
        <v>2.1000000000000001E-2</v>
      </c>
      <c r="ED268" s="8">
        <v>11.5</v>
      </c>
      <c r="EE268" s="11"/>
      <c r="EF268" s="8">
        <v>100</v>
      </c>
      <c r="EG268" s="11"/>
      <c r="EH268" s="10">
        <v>0.38900000000000001</v>
      </c>
      <c r="EI268" s="8">
        <v>13</v>
      </c>
      <c r="EJ268" s="8">
        <v>11</v>
      </c>
      <c r="EK268" s="8">
        <v>16.8</v>
      </c>
      <c r="EL268" s="10">
        <v>0.249</v>
      </c>
      <c r="EM268" s="10">
        <v>0.28299999999999997</v>
      </c>
      <c r="EN268" s="10">
        <v>0.39700000000000002</v>
      </c>
      <c r="EO268" s="10">
        <v>0.19500000000000001</v>
      </c>
      <c r="EP268" s="10">
        <v>0.82099999999999995</v>
      </c>
      <c r="EQ268" s="9">
        <v>4.03</v>
      </c>
      <c r="ER268" s="11">
        <v>1</v>
      </c>
      <c r="ES268" s="10">
        <v>0.94</v>
      </c>
      <c r="ET268" s="12" t="s">
        <v>1588</v>
      </c>
      <c r="EU268" s="9">
        <v>-3.13</v>
      </c>
      <c r="EV268" s="9">
        <v>-3.26</v>
      </c>
      <c r="EW268" s="9">
        <v>-2.96</v>
      </c>
      <c r="EX268" s="9">
        <v>-2.34</v>
      </c>
      <c r="EY268" s="9">
        <v>-6.05</v>
      </c>
      <c r="EZ268" s="9">
        <v>-6.33</v>
      </c>
      <c r="FA268" s="9">
        <v>-7.91</v>
      </c>
      <c r="FB268" s="9">
        <v>-7.35</v>
      </c>
      <c r="FC268" s="8">
        <v>-12.5</v>
      </c>
      <c r="FD268" s="8">
        <v>-16.2</v>
      </c>
      <c r="FE268" s="9">
        <v>-3.08</v>
      </c>
      <c r="FF268" s="9">
        <v>-3.25</v>
      </c>
      <c r="FG268" s="9">
        <v>-2.94</v>
      </c>
      <c r="FH268" s="9">
        <v>-2.31</v>
      </c>
      <c r="FI268" s="9">
        <v>-6.02</v>
      </c>
      <c r="FJ268" s="9">
        <v>-5.52</v>
      </c>
      <c r="FK268" s="9">
        <v>-7.81</v>
      </c>
      <c r="FL268" s="9">
        <v>-7.68</v>
      </c>
      <c r="FM268" s="8">
        <v>-13.1</v>
      </c>
      <c r="FN268" s="8">
        <v>-16.100000000000001</v>
      </c>
      <c r="FO268" s="3"/>
      <c r="FP268" s="3"/>
      <c r="FQ268" s="10">
        <v>0.94</v>
      </c>
      <c r="FR268" s="12" t="s">
        <v>1589</v>
      </c>
    </row>
    <row r="269" spans="1:174" x14ac:dyDescent="0.15">
      <c r="A269" s="4" t="s">
        <v>1590</v>
      </c>
      <c r="B269" s="4" t="s">
        <v>1591</v>
      </c>
      <c r="C269" s="3" t="s">
        <v>206</v>
      </c>
      <c r="D269" s="3" t="s">
        <v>207</v>
      </c>
      <c r="E269" s="3" t="s">
        <v>208</v>
      </c>
      <c r="F269" s="8">
        <v>37.4</v>
      </c>
      <c r="G269" s="9">
        <v>2.82</v>
      </c>
      <c r="H269" s="11"/>
      <c r="I269" s="11"/>
      <c r="J269" s="11"/>
      <c r="K269" s="11"/>
      <c r="L269" s="11"/>
      <c r="M269" s="11"/>
      <c r="N269" s="8">
        <v>51.6</v>
      </c>
      <c r="O269" s="10">
        <v>2.1000000000000001E-2</v>
      </c>
      <c r="P269" s="11"/>
      <c r="Q269" s="11"/>
      <c r="R269" s="11"/>
      <c r="S269" s="10">
        <v>-0.16</v>
      </c>
      <c r="T269" s="11"/>
      <c r="U269" s="11"/>
      <c r="V269" s="11"/>
      <c r="W269" s="11"/>
      <c r="X269" s="11"/>
      <c r="Y269" s="11"/>
      <c r="Z269" s="11"/>
      <c r="AA269" s="11"/>
      <c r="AB269" s="11"/>
      <c r="AC269" s="11"/>
      <c r="AD269" s="11"/>
      <c r="AE269" s="11"/>
      <c r="AF269" s="11"/>
      <c r="AG269" s="11"/>
      <c r="AH269" s="9">
        <v>1.6</v>
      </c>
      <c r="AI269" s="9">
        <v>17.809999999999999</v>
      </c>
      <c r="AJ269" s="9">
        <v>2.46</v>
      </c>
      <c r="AK269" s="3" t="s">
        <v>209</v>
      </c>
      <c r="AL269" s="12" t="s">
        <v>1592</v>
      </c>
      <c r="AM269" s="3" t="s">
        <v>211</v>
      </c>
      <c r="AN269" s="13">
        <v>2009</v>
      </c>
      <c r="AO269" s="8">
        <v>23.9</v>
      </c>
      <c r="AP269" s="10">
        <v>0.16400000000000001</v>
      </c>
      <c r="AQ269" s="9">
        <v>-6.13</v>
      </c>
      <c r="AR269" s="9">
        <v>-6.43</v>
      </c>
      <c r="AS269" s="9">
        <v>-8.18</v>
      </c>
      <c r="AT269" s="8">
        <v>10.5</v>
      </c>
      <c r="AU269" s="9">
        <v>1.01</v>
      </c>
      <c r="AV269" s="8">
        <v>15.5</v>
      </c>
      <c r="AW269" s="14">
        <v>0</v>
      </c>
      <c r="AX269" s="9">
        <v>-1.68</v>
      </c>
      <c r="AY269" s="10">
        <v>0.56399999999999995</v>
      </c>
      <c r="AZ269" s="11"/>
      <c r="BA269" s="9">
        <v>3.02</v>
      </c>
      <c r="BB269" s="11"/>
      <c r="BC269" s="9">
        <v>3.58</v>
      </c>
      <c r="BD269" s="9">
        <v>3.16</v>
      </c>
      <c r="BE269" s="9">
        <v>2.68</v>
      </c>
      <c r="BF269" s="9">
        <v>2.5</v>
      </c>
      <c r="BG269" s="9">
        <v>2.37</v>
      </c>
      <c r="BH269" s="9">
        <v>1.83</v>
      </c>
      <c r="BI269" s="11"/>
      <c r="BJ269" s="9">
        <v>-6.43</v>
      </c>
      <c r="BK269" s="10">
        <v>-0.24199999999999999</v>
      </c>
      <c r="BL269" s="11"/>
      <c r="BM269" s="11"/>
      <c r="BN269" s="9">
        <v>-8.18</v>
      </c>
      <c r="BO269" s="11"/>
      <c r="BP269" s="11"/>
      <c r="BQ269" s="10">
        <v>-0.255</v>
      </c>
      <c r="BR269" s="10">
        <v>-0.255</v>
      </c>
      <c r="BS269" s="10">
        <v>-0.16</v>
      </c>
      <c r="BT269" s="10">
        <v>-0.255</v>
      </c>
      <c r="BU269" s="10">
        <v>-0.255</v>
      </c>
      <c r="BV269" s="11"/>
      <c r="BW269" s="10">
        <v>0.28399999999999997</v>
      </c>
      <c r="BX269" s="11"/>
      <c r="BY269" s="11"/>
      <c r="BZ269" s="9">
        <v>1.87</v>
      </c>
      <c r="CA269" s="10">
        <v>0.85799999999999998</v>
      </c>
      <c r="CB269" s="11"/>
      <c r="CC269" s="10">
        <v>0.61399999999999999</v>
      </c>
      <c r="CD269" s="11"/>
      <c r="CE269" s="8">
        <v>16.2</v>
      </c>
      <c r="CF269" s="11"/>
      <c r="CG269" s="11"/>
      <c r="CH269" s="11"/>
      <c r="CI269" s="11"/>
      <c r="CJ269" s="8">
        <v>-63.5</v>
      </c>
      <c r="CK269" s="10">
        <v>0.13400000000000001</v>
      </c>
      <c r="CL269" s="10">
        <v>0.80100000000000005</v>
      </c>
      <c r="CM269" s="10">
        <v>0.77800000000000002</v>
      </c>
      <c r="CN269" s="10">
        <v>0.755</v>
      </c>
      <c r="CO269" s="10">
        <v>0.73299999999999998</v>
      </c>
      <c r="CP269" s="10">
        <v>0.84599999999999997</v>
      </c>
      <c r="CQ269" s="8">
        <v>-16.3</v>
      </c>
      <c r="CR269" s="11"/>
      <c r="CS269" s="11"/>
      <c r="CT269" s="11"/>
      <c r="CU269" s="8">
        <v>19.899999999999999</v>
      </c>
      <c r="CV269" s="9">
        <v>-1.06</v>
      </c>
      <c r="CW269" s="10">
        <v>0.75</v>
      </c>
      <c r="CX269" s="9">
        <v>-3.55</v>
      </c>
      <c r="CY269" s="11"/>
      <c r="CZ269" s="11"/>
      <c r="DA269" s="10">
        <v>0.27200000000000002</v>
      </c>
      <c r="DB269" s="11"/>
      <c r="DC269" s="10">
        <v>-0.159</v>
      </c>
      <c r="DD269" s="11"/>
      <c r="DE269" s="11"/>
      <c r="DF269" s="9">
        <v>-1.68</v>
      </c>
      <c r="DG269" s="10">
        <v>0.72499999999999998</v>
      </c>
      <c r="DH269" s="10">
        <v>0.309</v>
      </c>
      <c r="DI269" s="3" t="s">
        <v>212</v>
      </c>
      <c r="DJ269" s="10">
        <v>0.16400000000000001</v>
      </c>
      <c r="DK269" s="9">
        <v>-6.13</v>
      </c>
      <c r="DL269" s="9">
        <v>-8.18</v>
      </c>
      <c r="DM269" s="10">
        <v>0.37</v>
      </c>
      <c r="DN269" s="11"/>
      <c r="DO269" s="9">
        <v>30</v>
      </c>
      <c r="DP269" s="4" t="s">
        <v>1593</v>
      </c>
      <c r="DQ269" s="8">
        <v>91.3</v>
      </c>
      <c r="DR269" s="3" t="s">
        <v>313</v>
      </c>
      <c r="DS269" s="11"/>
      <c r="DT269" s="9">
        <v>2.25</v>
      </c>
      <c r="DU269" s="10">
        <v>0.69799999999999995</v>
      </c>
      <c r="DV269" s="9">
        <v>-3.41</v>
      </c>
      <c r="DW269" s="9">
        <v>1.06</v>
      </c>
      <c r="DX269" s="11"/>
      <c r="DY269" s="10">
        <v>0.26400000000000001</v>
      </c>
      <c r="DZ269" s="11"/>
      <c r="EA269" s="11"/>
      <c r="EB269" s="10">
        <v>-0.40500000000000003</v>
      </c>
      <c r="EC269" s="10">
        <v>0.04</v>
      </c>
      <c r="ED269" s="8">
        <v>59.9</v>
      </c>
      <c r="EE269" s="11"/>
      <c r="EF269" s="11"/>
      <c r="EG269" s="11"/>
      <c r="EH269" s="10">
        <v>0.46300000000000002</v>
      </c>
      <c r="EI269" s="11"/>
      <c r="EJ269" s="8">
        <v>14</v>
      </c>
      <c r="EK269" s="10">
        <v>0.53200000000000003</v>
      </c>
      <c r="EL269" s="10">
        <v>0.34300000000000003</v>
      </c>
      <c r="EM269" s="10">
        <v>0.155</v>
      </c>
      <c r="EN269" s="10">
        <v>0.13300000000000001</v>
      </c>
      <c r="EO269" s="10">
        <v>0.309</v>
      </c>
      <c r="EP269" s="9">
        <v>2.73</v>
      </c>
      <c r="EQ269" s="10">
        <v>0.78</v>
      </c>
      <c r="ER269" s="11"/>
      <c r="ES269" s="10">
        <v>0.16400000000000001</v>
      </c>
      <c r="ET269" s="12" t="s">
        <v>616</v>
      </c>
      <c r="EU269" s="11"/>
      <c r="EV269" s="11"/>
      <c r="EW269" s="11"/>
      <c r="EX269" s="11"/>
      <c r="EY269" s="11"/>
      <c r="EZ269" s="11"/>
      <c r="FA269" s="11"/>
      <c r="FB269" s="11"/>
      <c r="FC269" s="9">
        <v>-3.14</v>
      </c>
      <c r="FD269" s="9">
        <v>-3.75</v>
      </c>
      <c r="FE269" s="11"/>
      <c r="FF269" s="11"/>
      <c r="FG269" s="11"/>
      <c r="FH269" s="11"/>
      <c r="FI269" s="11"/>
      <c r="FJ269" s="11"/>
      <c r="FK269" s="11"/>
      <c r="FL269" s="11"/>
      <c r="FM269" s="9">
        <v>-3.25</v>
      </c>
      <c r="FN269" s="9">
        <v>-3.87</v>
      </c>
      <c r="FO269" s="3"/>
      <c r="FP269" s="3"/>
      <c r="FQ269" s="10">
        <v>0.16400000000000001</v>
      </c>
      <c r="FR269" s="12" t="s">
        <v>1101</v>
      </c>
    </row>
    <row r="270" spans="1:174" x14ac:dyDescent="0.15">
      <c r="A270" s="4" t="s">
        <v>1594</v>
      </c>
      <c r="B270" s="4" t="s">
        <v>1595</v>
      </c>
      <c r="C270" s="3" t="s">
        <v>206</v>
      </c>
      <c r="D270" s="3" t="s">
        <v>207</v>
      </c>
      <c r="E270" s="3" t="s">
        <v>208</v>
      </c>
      <c r="F270" s="8">
        <v>37.4</v>
      </c>
      <c r="G270" s="9">
        <v>3.83</v>
      </c>
      <c r="H270" s="10">
        <v>4.3999999999999997E-2</v>
      </c>
      <c r="I270" s="10">
        <v>1.2E-2</v>
      </c>
      <c r="J270" s="10">
        <v>3.7999999999999999E-2</v>
      </c>
      <c r="K270" s="9">
        <v>3.23</v>
      </c>
      <c r="L270" s="9">
        <v>1.74</v>
      </c>
      <c r="M270" s="9">
        <v>-2.04</v>
      </c>
      <c r="N270" s="8">
        <v>22</v>
      </c>
      <c r="O270" s="10">
        <v>5.0000000000000001E-3</v>
      </c>
      <c r="P270" s="11"/>
      <c r="Q270" s="11"/>
      <c r="R270" s="11"/>
      <c r="S270" s="10">
        <v>-0.62</v>
      </c>
      <c r="T270" s="11"/>
      <c r="U270" s="11"/>
      <c r="V270" s="11"/>
      <c r="W270" s="11"/>
      <c r="X270" s="11"/>
      <c r="Y270" s="11"/>
      <c r="Z270" s="11"/>
      <c r="AA270" s="11"/>
      <c r="AB270" s="11"/>
      <c r="AC270" s="11"/>
      <c r="AD270" s="11"/>
      <c r="AE270" s="11"/>
      <c r="AF270" s="11"/>
      <c r="AG270" s="11"/>
      <c r="AH270" s="9">
        <v>13.63</v>
      </c>
      <c r="AI270" s="9">
        <v>17.25</v>
      </c>
      <c r="AJ270" s="9">
        <v>2.99</v>
      </c>
      <c r="AK270" s="3" t="s">
        <v>209</v>
      </c>
      <c r="AL270" s="12" t="s">
        <v>1596</v>
      </c>
      <c r="AM270" s="3" t="s">
        <v>211</v>
      </c>
      <c r="AN270" s="13">
        <v>2010</v>
      </c>
      <c r="AO270" s="8">
        <v>29</v>
      </c>
      <c r="AP270" s="14">
        <v>0</v>
      </c>
      <c r="AQ270" s="9">
        <v>-8.67</v>
      </c>
      <c r="AR270" s="9">
        <v>-8.74</v>
      </c>
      <c r="AS270" s="8">
        <v>-12.2</v>
      </c>
      <c r="AT270" s="9">
        <v>8.59</v>
      </c>
      <c r="AU270" s="9">
        <v>1.18</v>
      </c>
      <c r="AV270" s="8">
        <v>10.7</v>
      </c>
      <c r="AW270" s="10">
        <v>0.222</v>
      </c>
      <c r="AX270" s="9">
        <v>7.82</v>
      </c>
      <c r="AY270" s="10">
        <v>0.33600000000000002</v>
      </c>
      <c r="AZ270" s="11"/>
      <c r="BA270" s="9">
        <v>8.1199999999999992</v>
      </c>
      <c r="BB270" s="10">
        <v>0.70099999999999996</v>
      </c>
      <c r="BC270" s="9">
        <v>1.71</v>
      </c>
      <c r="BD270" s="10">
        <v>0.14699999999999999</v>
      </c>
      <c r="BE270" s="10">
        <v>3.4000000000000002E-2</v>
      </c>
      <c r="BF270" s="10">
        <v>3.0000000000000001E-3</v>
      </c>
      <c r="BG270" s="10">
        <v>3.0000000000000001E-3</v>
      </c>
      <c r="BH270" s="10">
        <v>3.0000000000000001E-3</v>
      </c>
      <c r="BI270" s="10">
        <v>1.0999999999999999E-2</v>
      </c>
      <c r="BJ270" s="9">
        <v>-8.74</v>
      </c>
      <c r="BK270" s="9">
        <v>-3.45</v>
      </c>
      <c r="BL270" s="10">
        <v>8.0000000000000002E-3</v>
      </c>
      <c r="BM270" s="11"/>
      <c r="BN270" s="8">
        <v>-12.2</v>
      </c>
      <c r="BO270" s="11"/>
      <c r="BP270" s="11"/>
      <c r="BQ270" s="10">
        <v>-0.8</v>
      </c>
      <c r="BR270" s="10">
        <v>-0.8</v>
      </c>
      <c r="BS270" s="10">
        <v>-0.5</v>
      </c>
      <c r="BT270" s="10">
        <v>-0.80200000000000005</v>
      </c>
      <c r="BU270" s="10">
        <v>-0.80200000000000005</v>
      </c>
      <c r="BV270" s="11"/>
      <c r="BW270" s="11"/>
      <c r="BX270" s="10">
        <v>7.5999999999999998E-2</v>
      </c>
      <c r="BY270" s="10">
        <v>6.7000000000000004E-2</v>
      </c>
      <c r="BZ270" s="11"/>
      <c r="CA270" s="11"/>
      <c r="CB270" s="11"/>
      <c r="CC270" s="10">
        <v>0.875</v>
      </c>
      <c r="CD270" s="11"/>
      <c r="CE270" s="9">
        <v>1.1499999999999999</v>
      </c>
      <c r="CF270" s="11"/>
      <c r="CG270" s="11"/>
      <c r="CH270" s="11"/>
      <c r="CI270" s="11"/>
      <c r="CJ270" s="11"/>
      <c r="CK270" s="10">
        <v>0.33600000000000002</v>
      </c>
      <c r="CL270" s="10">
        <v>0.39300000000000002</v>
      </c>
      <c r="CM270" s="10">
        <v>0.38100000000000001</v>
      </c>
      <c r="CN270" s="10">
        <v>0.37</v>
      </c>
      <c r="CO270" s="10">
        <v>0.35899999999999999</v>
      </c>
      <c r="CP270" s="10">
        <v>0.26200000000000001</v>
      </c>
      <c r="CQ270" s="10">
        <v>0.02</v>
      </c>
      <c r="CR270" s="11"/>
      <c r="CS270" s="11"/>
      <c r="CT270" s="11"/>
      <c r="CU270" s="8">
        <v>15.9</v>
      </c>
      <c r="CV270" s="10">
        <v>-0.32500000000000001</v>
      </c>
      <c r="CW270" s="9">
        <v>1.28</v>
      </c>
      <c r="CX270" s="10">
        <v>-0.80800000000000005</v>
      </c>
      <c r="CY270" s="11"/>
      <c r="CZ270" s="11"/>
      <c r="DA270" s="10">
        <v>-0.224</v>
      </c>
      <c r="DB270" s="10">
        <v>0.14699999999999999</v>
      </c>
      <c r="DC270" s="11"/>
      <c r="DD270" s="9">
        <v>3.94</v>
      </c>
      <c r="DE270" s="11"/>
      <c r="DF270" s="9">
        <v>7.82</v>
      </c>
      <c r="DG270" s="9">
        <v>1.7</v>
      </c>
      <c r="DH270" s="11"/>
      <c r="DI270" s="3" t="s">
        <v>212</v>
      </c>
      <c r="DJ270" s="11"/>
      <c r="DK270" s="9">
        <v>-4.91</v>
      </c>
      <c r="DL270" s="9">
        <v>-9.73</v>
      </c>
      <c r="DM270" s="14">
        <v>0</v>
      </c>
      <c r="DN270" s="11"/>
      <c r="DO270" s="9">
        <v>25</v>
      </c>
      <c r="DP270" s="4" t="s">
        <v>1597</v>
      </c>
      <c r="DQ270" s="11"/>
      <c r="DR270" s="3" t="s">
        <v>237</v>
      </c>
      <c r="DS270" s="11"/>
      <c r="DT270" s="9">
        <v>4</v>
      </c>
      <c r="DU270" s="10">
        <v>0.9</v>
      </c>
      <c r="DV270" s="10">
        <v>-0.57499999999999996</v>
      </c>
      <c r="DW270" s="9">
        <v>3.73</v>
      </c>
      <c r="DX270" s="11"/>
      <c r="DY270" s="9">
        <v>1.1499999999999999</v>
      </c>
      <c r="DZ270" s="11"/>
      <c r="EA270" s="11"/>
      <c r="EB270" s="9">
        <v>-4.4000000000000004</v>
      </c>
      <c r="EC270" s="10">
        <v>0</v>
      </c>
      <c r="ED270" s="8">
        <v>58.6</v>
      </c>
      <c r="EE270" s="11"/>
      <c r="EF270" s="11"/>
      <c r="EG270" s="11"/>
      <c r="EH270" s="11"/>
      <c r="EI270" s="9">
        <v>5</v>
      </c>
      <c r="EJ270" s="9">
        <v>8.73</v>
      </c>
      <c r="EK270" s="9">
        <v>1.86</v>
      </c>
      <c r="EL270" s="10">
        <v>0.47699999999999998</v>
      </c>
      <c r="EM270" s="9">
        <v>1.67</v>
      </c>
      <c r="EN270" s="10">
        <v>0.66400000000000003</v>
      </c>
      <c r="EO270" s="10">
        <v>0.13500000000000001</v>
      </c>
      <c r="EP270" s="9">
        <v>4.34</v>
      </c>
      <c r="EQ270" s="9">
        <v>3.61</v>
      </c>
      <c r="ER270" s="11">
        <v>1</v>
      </c>
      <c r="ES270" s="11"/>
      <c r="ET270" s="12"/>
      <c r="EU270" s="11"/>
      <c r="EV270" s="11"/>
      <c r="EW270" s="11"/>
      <c r="EX270" s="11"/>
      <c r="EY270" s="11"/>
      <c r="EZ270" s="11"/>
      <c r="FA270" s="10">
        <v>-0.318</v>
      </c>
      <c r="FB270" s="10">
        <v>-0.39300000000000002</v>
      </c>
      <c r="FC270" s="11"/>
      <c r="FD270" s="9">
        <v>-6.38</v>
      </c>
      <c r="FE270" s="11"/>
      <c r="FF270" s="11"/>
      <c r="FG270" s="11"/>
      <c r="FH270" s="11"/>
      <c r="FI270" s="11"/>
      <c r="FJ270" s="11"/>
      <c r="FK270" s="10">
        <v>-0.40100000000000002</v>
      </c>
      <c r="FL270" s="10">
        <v>-0.59</v>
      </c>
      <c r="FM270" s="11"/>
      <c r="FN270" s="9">
        <v>-8.1999999999999993</v>
      </c>
      <c r="FO270" s="3"/>
      <c r="FP270" s="3"/>
      <c r="FQ270" s="11"/>
      <c r="FR270" s="12"/>
    </row>
    <row r="271" spans="1:174" x14ac:dyDescent="0.15">
      <c r="A271" s="4" t="s">
        <v>1598</v>
      </c>
      <c r="B271" s="4" t="s">
        <v>1599</v>
      </c>
      <c r="C271" s="3" t="s">
        <v>206</v>
      </c>
      <c r="D271" s="3" t="s">
        <v>207</v>
      </c>
      <c r="E271" s="3" t="s">
        <v>208</v>
      </c>
      <c r="F271" s="8">
        <v>35.5</v>
      </c>
      <c r="G271" s="9">
        <v>73.28</v>
      </c>
      <c r="H271" s="10">
        <v>3.1E-2</v>
      </c>
      <c r="I271" s="10">
        <v>7.0000000000000001E-3</v>
      </c>
      <c r="J271" s="10">
        <v>4.7E-2</v>
      </c>
      <c r="K271" s="10">
        <v>0.34499999999999997</v>
      </c>
      <c r="L271" s="10">
        <v>0.14499999999999999</v>
      </c>
      <c r="M271" s="10">
        <v>0.19600000000000001</v>
      </c>
      <c r="N271" s="8">
        <v>26.3</v>
      </c>
      <c r="O271" s="10">
        <v>2.7E-2</v>
      </c>
      <c r="P271" s="11"/>
      <c r="Q271" s="11"/>
      <c r="R271" s="11"/>
      <c r="S271" s="11"/>
      <c r="T271" s="11"/>
      <c r="U271" s="11"/>
      <c r="V271" s="11"/>
      <c r="W271" s="11"/>
      <c r="X271" s="11"/>
      <c r="Y271" s="11"/>
      <c r="Z271" s="11"/>
      <c r="AA271" s="11"/>
      <c r="AB271" s="11"/>
      <c r="AC271" s="11"/>
      <c r="AD271" s="11"/>
      <c r="AE271" s="11"/>
      <c r="AF271" s="11"/>
      <c r="AG271" s="11"/>
      <c r="AH271" s="11"/>
      <c r="AI271" s="9">
        <v>6.44</v>
      </c>
      <c r="AJ271" s="11"/>
      <c r="AK271" s="3" t="s">
        <v>209</v>
      </c>
      <c r="AL271" s="12" t="s">
        <v>1600</v>
      </c>
      <c r="AM271" s="3" t="s">
        <v>211</v>
      </c>
      <c r="AN271" s="13">
        <v>1992</v>
      </c>
      <c r="AO271" s="8">
        <v>23.2</v>
      </c>
      <c r="AP271" s="14">
        <v>0</v>
      </c>
      <c r="AQ271" s="10">
        <v>-0.79400000000000004</v>
      </c>
      <c r="AR271" s="10">
        <v>-0.84799999999999998</v>
      </c>
      <c r="AS271" s="10">
        <v>-0.88100000000000001</v>
      </c>
      <c r="AT271" s="8">
        <v>12.3</v>
      </c>
      <c r="AU271" s="11"/>
      <c r="AV271" s="8">
        <v>42.5</v>
      </c>
      <c r="AW271" s="14">
        <v>0</v>
      </c>
      <c r="AX271" s="8">
        <v>42.3</v>
      </c>
      <c r="AY271" s="11"/>
      <c r="AZ271" s="11"/>
      <c r="BA271" s="10">
        <v>0.59499999999999997</v>
      </c>
      <c r="BB271" s="11"/>
      <c r="BC271" s="11"/>
      <c r="BD271" s="11"/>
      <c r="BE271" s="11"/>
      <c r="BF271" s="11"/>
      <c r="BG271" s="11"/>
      <c r="BH271" s="11"/>
      <c r="BI271" s="10">
        <v>5.3999999999999999E-2</v>
      </c>
      <c r="BJ271" s="10">
        <v>-0.84799999999999998</v>
      </c>
      <c r="BK271" s="11"/>
      <c r="BL271" s="10">
        <v>8.9999999999999993E-3</v>
      </c>
      <c r="BM271" s="11"/>
      <c r="BN271" s="10">
        <v>-0.83899999999999997</v>
      </c>
      <c r="BO271" s="10">
        <v>4.2000000000000003E-2</v>
      </c>
      <c r="BP271" s="11"/>
      <c r="BQ271" s="10">
        <v>-5.0999999999999997E-2</v>
      </c>
      <c r="BR271" s="10">
        <v>-5.0999999999999997E-2</v>
      </c>
      <c r="BS271" s="10">
        <v>-0.03</v>
      </c>
      <c r="BT271" s="10">
        <v>-5.0999999999999997E-2</v>
      </c>
      <c r="BU271" s="10">
        <v>-5.0999999999999997E-2</v>
      </c>
      <c r="BV271" s="11"/>
      <c r="BW271" s="11"/>
      <c r="BX271" s="8">
        <v>29.9</v>
      </c>
      <c r="BY271" s="11"/>
      <c r="BZ271" s="11"/>
      <c r="CA271" s="11"/>
      <c r="CB271" s="11"/>
      <c r="CC271" s="11"/>
      <c r="CD271" s="11"/>
      <c r="CE271" s="11"/>
      <c r="CF271" s="11"/>
      <c r="CG271" s="11"/>
      <c r="CH271" s="11"/>
      <c r="CI271" s="11"/>
      <c r="CJ271" s="11"/>
      <c r="CK271" s="11"/>
      <c r="CL271" s="11"/>
      <c r="CM271" s="11"/>
      <c r="CN271" s="11"/>
      <c r="CO271" s="11"/>
      <c r="CP271" s="11"/>
      <c r="CQ271" s="8">
        <v>29.8</v>
      </c>
      <c r="CR271" s="11"/>
      <c r="CS271" s="11"/>
      <c r="CT271" s="11"/>
      <c r="CU271" s="8">
        <v>20.5</v>
      </c>
      <c r="CV271" s="11"/>
      <c r="CW271" s="11"/>
      <c r="CX271" s="11"/>
      <c r="CY271" s="11"/>
      <c r="CZ271" s="11"/>
      <c r="DA271" s="11"/>
      <c r="DB271" s="11"/>
      <c r="DC271" s="11"/>
      <c r="DD271" s="11"/>
      <c r="DE271" s="11"/>
      <c r="DF271" s="8">
        <v>42.3</v>
      </c>
      <c r="DG271" s="9">
        <v>1.35</v>
      </c>
      <c r="DH271" s="11"/>
      <c r="DI271" s="3" t="s">
        <v>212</v>
      </c>
      <c r="DJ271" s="11"/>
      <c r="DK271" s="10">
        <v>-0.36399999999999999</v>
      </c>
      <c r="DL271" s="10">
        <v>-0.48799999999999999</v>
      </c>
      <c r="DM271" s="11"/>
      <c r="DN271" s="11"/>
      <c r="DO271" s="9">
        <v>50</v>
      </c>
      <c r="DP271" s="4" t="s">
        <v>1601</v>
      </c>
      <c r="DQ271" s="11"/>
      <c r="DR271" s="3" t="s">
        <v>319</v>
      </c>
      <c r="DS271" s="11"/>
      <c r="DT271" s="9">
        <v>1.89</v>
      </c>
      <c r="DU271" s="9">
        <v>1.3</v>
      </c>
      <c r="DV271" s="10">
        <v>-0.19900000000000001</v>
      </c>
      <c r="DW271" s="14">
        <v>0</v>
      </c>
      <c r="DX271" s="11"/>
      <c r="DY271" s="8">
        <v>22.3</v>
      </c>
      <c r="DZ271" s="11"/>
      <c r="EA271" s="11"/>
      <c r="EB271" s="8">
        <v>22.6</v>
      </c>
      <c r="EC271" s="10">
        <v>1.4E-2</v>
      </c>
      <c r="ED271" s="8">
        <v>93.6</v>
      </c>
      <c r="EE271" s="11"/>
      <c r="EF271" s="11"/>
      <c r="EG271" s="11"/>
      <c r="EH271" s="11"/>
      <c r="EI271" s="11"/>
      <c r="EJ271" s="8">
        <v>42.3</v>
      </c>
      <c r="EK271" s="8">
        <v>22.4</v>
      </c>
      <c r="EL271" s="11"/>
      <c r="EM271" s="10">
        <v>8.9999999999999993E-3</v>
      </c>
      <c r="EN271" s="11"/>
      <c r="EO271" s="10">
        <v>1.2999999999999999E-2</v>
      </c>
      <c r="EP271" s="11"/>
      <c r="EQ271" s="11"/>
      <c r="ER271" s="11">
        <v>1</v>
      </c>
      <c r="ES271" s="11"/>
      <c r="ET271" s="12"/>
      <c r="EU271" s="10">
        <v>-0.67200000000000004</v>
      </c>
      <c r="EV271" s="10">
        <v>-0.71199999999999997</v>
      </c>
      <c r="EW271" s="10">
        <v>-0.69599999999999995</v>
      </c>
      <c r="EX271" s="10">
        <v>-0.54400000000000004</v>
      </c>
      <c r="EY271" s="10">
        <v>-0.54400000000000004</v>
      </c>
      <c r="EZ271" s="10">
        <v>-0.51600000000000001</v>
      </c>
      <c r="FA271" s="10">
        <v>-0.38200000000000001</v>
      </c>
      <c r="FB271" s="10">
        <v>-0.40200000000000002</v>
      </c>
      <c r="FC271" s="10">
        <v>-0.44500000000000001</v>
      </c>
      <c r="FD271" s="10">
        <v>-0.45</v>
      </c>
      <c r="FE271" s="10">
        <v>-0.39400000000000002</v>
      </c>
      <c r="FF271" s="10">
        <v>-4.1000000000000002E-2</v>
      </c>
      <c r="FG271" s="10">
        <v>0.44600000000000001</v>
      </c>
      <c r="FH271" s="10">
        <v>-0.27200000000000002</v>
      </c>
      <c r="FI271" s="9">
        <v>-1.27</v>
      </c>
      <c r="FJ271" s="10">
        <v>-0.27600000000000002</v>
      </c>
      <c r="FK271" s="10">
        <v>-0.40100000000000002</v>
      </c>
      <c r="FL271" s="10">
        <v>-0.503</v>
      </c>
      <c r="FM271" s="10">
        <v>-0.87</v>
      </c>
      <c r="FN271" s="10">
        <v>-0.48799999999999999</v>
      </c>
      <c r="FO271" s="3"/>
      <c r="FP271" s="3"/>
      <c r="FQ271" s="11"/>
      <c r="FR271" s="12"/>
    </row>
    <row r="272" spans="1:174" x14ac:dyDescent="0.15">
      <c r="A272" s="4" t="s">
        <v>1602</v>
      </c>
      <c r="B272" s="4" t="s">
        <v>1603</v>
      </c>
      <c r="C272" s="3" t="s">
        <v>206</v>
      </c>
      <c r="D272" s="3" t="s">
        <v>207</v>
      </c>
      <c r="E272" s="3" t="s">
        <v>208</v>
      </c>
      <c r="F272" s="8">
        <v>34</v>
      </c>
      <c r="G272" s="9">
        <v>2.44</v>
      </c>
      <c r="H272" s="14">
        <v>0</v>
      </c>
      <c r="I272" s="10">
        <v>1E-3</v>
      </c>
      <c r="J272" s="11"/>
      <c r="K272" s="10">
        <v>0.16900000000000001</v>
      </c>
      <c r="L272" s="10">
        <v>0.36199999999999999</v>
      </c>
      <c r="M272" s="11"/>
      <c r="N272" s="8">
        <v>16</v>
      </c>
      <c r="O272" s="10">
        <v>0.81399999999999995</v>
      </c>
      <c r="P272" s="11"/>
      <c r="Q272" s="8">
        <v>40</v>
      </c>
      <c r="R272" s="11"/>
      <c r="S272" s="9">
        <v>-1.0900000000000001</v>
      </c>
      <c r="T272" s="11"/>
      <c r="U272" s="11"/>
      <c r="V272" s="11"/>
      <c r="W272" s="11"/>
      <c r="X272" s="11"/>
      <c r="Y272" s="11"/>
      <c r="Z272" s="11"/>
      <c r="AA272" s="11"/>
      <c r="AB272" s="11"/>
      <c r="AC272" s="11"/>
      <c r="AD272" s="11"/>
      <c r="AE272" s="8">
        <v>402.4</v>
      </c>
      <c r="AF272" s="11"/>
      <c r="AG272" s="11"/>
      <c r="AH272" s="9">
        <v>1.26</v>
      </c>
      <c r="AI272" s="9">
        <v>18.86</v>
      </c>
      <c r="AJ272" s="10">
        <v>7.4999999999999997E-2</v>
      </c>
      <c r="AK272" s="3" t="s">
        <v>209</v>
      </c>
      <c r="AL272" s="12" t="s">
        <v>1604</v>
      </c>
      <c r="AM272" s="3" t="s">
        <v>211</v>
      </c>
      <c r="AN272" s="13">
        <v>1997</v>
      </c>
      <c r="AO272" s="8">
        <v>33.6</v>
      </c>
      <c r="AP272" s="10">
        <v>0.13300000000000001</v>
      </c>
      <c r="AQ272" s="8">
        <v>-13.6</v>
      </c>
      <c r="AR272" s="8">
        <v>-13.9</v>
      </c>
      <c r="AS272" s="8">
        <v>-15.9</v>
      </c>
      <c r="AT272" s="9">
        <v>5.37</v>
      </c>
      <c r="AU272" s="10">
        <v>0.66200000000000003</v>
      </c>
      <c r="AV272" s="9">
        <v>6.59</v>
      </c>
      <c r="AW272" s="9">
        <v>4.91</v>
      </c>
      <c r="AX272" s="10">
        <v>-0.221</v>
      </c>
      <c r="AY272" s="10">
        <v>0.39500000000000002</v>
      </c>
      <c r="AZ272" s="11"/>
      <c r="BA272" s="9">
        <v>7.34</v>
      </c>
      <c r="BB272" s="11"/>
      <c r="BC272" s="9">
        <v>4.5</v>
      </c>
      <c r="BD272" s="9">
        <v>4.1399999999999997</v>
      </c>
      <c r="BE272" s="9">
        <v>3.8</v>
      </c>
      <c r="BF272" s="9">
        <v>3.39</v>
      </c>
      <c r="BG272" s="9">
        <v>3.09</v>
      </c>
      <c r="BH272" s="9">
        <v>3.63</v>
      </c>
      <c r="BI272" s="11"/>
      <c r="BJ272" s="8">
        <v>-13.9</v>
      </c>
      <c r="BK272" s="9">
        <v>-1.79</v>
      </c>
      <c r="BL272" s="11"/>
      <c r="BM272" s="11"/>
      <c r="BN272" s="8">
        <v>-15.9</v>
      </c>
      <c r="BO272" s="10">
        <v>2E-3</v>
      </c>
      <c r="BP272" s="11"/>
      <c r="BQ272" s="9">
        <v>-3.97</v>
      </c>
      <c r="BR272" s="9">
        <v>-3.97</v>
      </c>
      <c r="BS272" s="9">
        <v>-2.48</v>
      </c>
      <c r="BT272" s="9">
        <v>-3.97</v>
      </c>
      <c r="BU272" s="9">
        <v>-3.97</v>
      </c>
      <c r="BV272" s="11"/>
      <c r="BW272" s="10">
        <v>1.0999999999999999E-2</v>
      </c>
      <c r="BX272" s="10">
        <v>0.189</v>
      </c>
      <c r="BY272" s="10">
        <v>6.3E-2</v>
      </c>
      <c r="BZ272" s="9">
        <v>5.27</v>
      </c>
      <c r="CA272" s="9">
        <v>4.6100000000000003</v>
      </c>
      <c r="CB272" s="11"/>
      <c r="CC272" s="10">
        <v>0.64100000000000001</v>
      </c>
      <c r="CD272" s="11"/>
      <c r="CE272" s="10">
        <v>1E-3</v>
      </c>
      <c r="CF272" s="9">
        <v>4.82</v>
      </c>
      <c r="CG272" s="11"/>
      <c r="CH272" s="11"/>
      <c r="CI272" s="11"/>
      <c r="CJ272" s="10">
        <v>-0.61799999999999999</v>
      </c>
      <c r="CK272" s="10">
        <v>0.85499999999999998</v>
      </c>
      <c r="CL272" s="9">
        <v>1.43</v>
      </c>
      <c r="CM272" s="9">
        <v>1.39</v>
      </c>
      <c r="CN272" s="9">
        <v>1.35</v>
      </c>
      <c r="CO272" s="9">
        <v>1.31</v>
      </c>
      <c r="CP272" s="9">
        <v>1.27</v>
      </c>
      <c r="CQ272" s="9">
        <v>4.22</v>
      </c>
      <c r="CR272" s="11"/>
      <c r="CS272" s="11"/>
      <c r="CT272" s="11"/>
      <c r="CU272" s="8">
        <v>17.399999999999999</v>
      </c>
      <c r="CV272" s="9">
        <v>-2.56</v>
      </c>
      <c r="CW272" s="9">
        <v>5.47</v>
      </c>
      <c r="CX272" s="11"/>
      <c r="CY272" s="11"/>
      <c r="CZ272" s="11"/>
      <c r="DA272" s="10">
        <v>-0.98199999999999998</v>
      </c>
      <c r="DB272" s="10">
        <v>-8.2000000000000003E-2</v>
      </c>
      <c r="DC272" s="10">
        <v>-1E-3</v>
      </c>
      <c r="DD272" s="8">
        <v>12.2</v>
      </c>
      <c r="DE272" s="8">
        <v>43</v>
      </c>
      <c r="DF272" s="10">
        <v>-0.221</v>
      </c>
      <c r="DG272" s="9">
        <v>2.13</v>
      </c>
      <c r="DH272" s="9">
        <v>1.27</v>
      </c>
      <c r="DI272" s="3" t="s">
        <v>212</v>
      </c>
      <c r="DJ272" s="10">
        <v>0.13300000000000001</v>
      </c>
      <c r="DK272" s="8">
        <v>-13.6</v>
      </c>
      <c r="DL272" s="8">
        <v>-15.9</v>
      </c>
      <c r="DM272" s="9">
        <v>6.7</v>
      </c>
      <c r="DN272" s="11"/>
      <c r="DO272" s="9">
        <v>11.11</v>
      </c>
      <c r="DP272" s="4" t="s">
        <v>1605</v>
      </c>
      <c r="DQ272" s="8">
        <v>1314.6</v>
      </c>
      <c r="DR272" s="3" t="s">
        <v>245</v>
      </c>
      <c r="DS272" s="11"/>
      <c r="DT272" s="9">
        <v>8.2899999999999991</v>
      </c>
      <c r="DU272" s="9">
        <v>1.0900000000000001</v>
      </c>
      <c r="DV272" s="9">
        <v>-2.04</v>
      </c>
      <c r="DW272" s="9">
        <v>7.4</v>
      </c>
      <c r="DX272" s="11"/>
      <c r="DY272" s="10">
        <v>6.9000000000000006E-2</v>
      </c>
      <c r="DZ272" s="11"/>
      <c r="EA272" s="10">
        <v>7.0000000000000001E-3</v>
      </c>
      <c r="EB272" s="8">
        <v>-12.5</v>
      </c>
      <c r="EC272" s="9">
        <v>1.84</v>
      </c>
      <c r="ED272" s="8">
        <v>79.900000000000006</v>
      </c>
      <c r="EE272" s="11"/>
      <c r="EF272" s="14">
        <v>0</v>
      </c>
      <c r="EG272" s="8">
        <v>99.3</v>
      </c>
      <c r="EH272" s="9">
        <v>6.55</v>
      </c>
      <c r="EI272" s="8">
        <v>43</v>
      </c>
      <c r="EJ272" s="9">
        <v>5.9</v>
      </c>
      <c r="EK272" s="10">
        <v>0.97</v>
      </c>
      <c r="EL272" s="9">
        <v>1.54</v>
      </c>
      <c r="EM272" s="9">
        <v>2.2400000000000002</v>
      </c>
      <c r="EN272" s="9">
        <v>2.14</v>
      </c>
      <c r="EO272" s="9">
        <v>1.27</v>
      </c>
      <c r="EP272" s="10">
        <v>0.90600000000000003</v>
      </c>
      <c r="EQ272" s="9">
        <v>6.29</v>
      </c>
      <c r="ER272" s="11">
        <v>3</v>
      </c>
      <c r="ES272" s="10">
        <v>0.13300000000000001</v>
      </c>
      <c r="ET272" s="12" t="s">
        <v>377</v>
      </c>
      <c r="EU272" s="11"/>
      <c r="EV272" s="11"/>
      <c r="EW272" s="11"/>
      <c r="EX272" s="11"/>
      <c r="EY272" s="11"/>
      <c r="EZ272" s="11"/>
      <c r="FA272" s="11"/>
      <c r="FB272" s="8">
        <v>-12.3</v>
      </c>
      <c r="FC272" s="8">
        <v>-10.5</v>
      </c>
      <c r="FD272" s="9">
        <v>-7.94</v>
      </c>
      <c r="FE272" s="11"/>
      <c r="FF272" s="11"/>
      <c r="FG272" s="11"/>
      <c r="FH272" s="11"/>
      <c r="FI272" s="11"/>
      <c r="FJ272" s="11"/>
      <c r="FK272" s="11"/>
      <c r="FL272" s="8">
        <v>-13.6</v>
      </c>
      <c r="FM272" s="8">
        <v>-12.3</v>
      </c>
      <c r="FN272" s="9">
        <v>-9.23</v>
      </c>
      <c r="FO272" s="3"/>
      <c r="FP272" s="3"/>
      <c r="FQ272" s="10">
        <v>0.13300000000000001</v>
      </c>
      <c r="FR272" s="12" t="s">
        <v>1606</v>
      </c>
    </row>
    <row r="273" spans="1:174" x14ac:dyDescent="0.15">
      <c r="A273" s="4" t="s">
        <v>1607</v>
      </c>
      <c r="B273" s="4" t="s">
        <v>1608</v>
      </c>
      <c r="C273" s="3" t="s">
        <v>206</v>
      </c>
      <c r="D273" s="3" t="s">
        <v>207</v>
      </c>
      <c r="E273" s="3" t="s">
        <v>208</v>
      </c>
      <c r="F273" s="8">
        <v>33.299999999999997</v>
      </c>
      <c r="G273" s="10">
        <v>0.03</v>
      </c>
      <c r="H273" s="10">
        <v>3.0000000000000001E-3</v>
      </c>
      <c r="I273" s="10">
        <v>3.0000000000000001E-3</v>
      </c>
      <c r="J273" s="11"/>
      <c r="K273" s="10">
        <v>0.89300000000000002</v>
      </c>
      <c r="L273" s="10">
        <v>0.89300000000000002</v>
      </c>
      <c r="M273" s="11"/>
      <c r="N273" s="8">
        <v>66.599999999999994</v>
      </c>
      <c r="O273" s="10">
        <v>8.0000000000000002E-3</v>
      </c>
      <c r="P273" s="11"/>
      <c r="Q273" s="11"/>
      <c r="R273" s="11"/>
      <c r="S273" s="10">
        <v>-0.09</v>
      </c>
      <c r="T273" s="11"/>
      <c r="U273" s="11"/>
      <c r="V273" s="11"/>
      <c r="W273" s="11"/>
      <c r="X273" s="11"/>
      <c r="Y273" s="11"/>
      <c r="Z273" s="11"/>
      <c r="AA273" s="11"/>
      <c r="AB273" s="11"/>
      <c r="AC273" s="11"/>
      <c r="AD273" s="11"/>
      <c r="AE273" s="8">
        <v>35.4</v>
      </c>
      <c r="AF273" s="11"/>
      <c r="AG273" s="11"/>
      <c r="AH273" s="9">
        <v>4.58</v>
      </c>
      <c r="AI273" s="9">
        <v>65.010000000000005</v>
      </c>
      <c r="AJ273" s="9">
        <v>3.23</v>
      </c>
      <c r="AK273" s="3" t="s">
        <v>209</v>
      </c>
      <c r="AL273" s="12" t="s">
        <v>1609</v>
      </c>
      <c r="AM273" s="3" t="s">
        <v>211</v>
      </c>
      <c r="AN273" s="13">
        <v>2001</v>
      </c>
      <c r="AO273" s="8">
        <v>40.6</v>
      </c>
      <c r="AP273" s="9">
        <v>1.77</v>
      </c>
      <c r="AQ273" s="9">
        <v>-9.8699999999999992</v>
      </c>
      <c r="AR273" s="8">
        <v>-10.7</v>
      </c>
      <c r="AS273" s="8">
        <v>-11.5</v>
      </c>
      <c r="AT273" s="10">
        <v>0.32300000000000001</v>
      </c>
      <c r="AU273" s="9">
        <v>2.96</v>
      </c>
      <c r="AV273" s="9">
        <v>4.03</v>
      </c>
      <c r="AW273" s="9">
        <v>7.66</v>
      </c>
      <c r="AX273" s="9">
        <v>-5.56</v>
      </c>
      <c r="AY273" s="10">
        <v>0.41399999999999998</v>
      </c>
      <c r="AZ273" s="11"/>
      <c r="BA273" s="9">
        <v>8.74</v>
      </c>
      <c r="BB273" s="11"/>
      <c r="BC273" s="9">
        <v>3.23</v>
      </c>
      <c r="BD273" s="9">
        <v>2.93</v>
      </c>
      <c r="BE273" s="9">
        <v>2.99</v>
      </c>
      <c r="BF273" s="9">
        <v>3.03</v>
      </c>
      <c r="BG273" s="9">
        <v>3.17</v>
      </c>
      <c r="BH273" s="9">
        <v>2.77</v>
      </c>
      <c r="BI273" s="11"/>
      <c r="BJ273" s="8">
        <v>-10.7</v>
      </c>
      <c r="BK273" s="10">
        <v>-0.745</v>
      </c>
      <c r="BL273" s="10">
        <v>2.7E-2</v>
      </c>
      <c r="BM273" s="11"/>
      <c r="BN273" s="8">
        <v>-11.5</v>
      </c>
      <c r="BO273" s="11"/>
      <c r="BP273" s="11"/>
      <c r="BQ273" s="10">
        <v>-0.16900000000000001</v>
      </c>
      <c r="BR273" s="10">
        <v>-0.16900000000000001</v>
      </c>
      <c r="BS273" s="10">
        <v>-0.11700000000000001</v>
      </c>
      <c r="BT273" s="10">
        <v>-0.16900000000000001</v>
      </c>
      <c r="BU273" s="10">
        <v>-0.16900000000000001</v>
      </c>
      <c r="BV273" s="11"/>
      <c r="BW273" s="10">
        <v>0.27400000000000002</v>
      </c>
      <c r="BX273" s="10">
        <v>0.161</v>
      </c>
      <c r="BY273" s="11"/>
      <c r="BZ273" s="9">
        <v>8.52</v>
      </c>
      <c r="CA273" s="9">
        <v>5.56</v>
      </c>
      <c r="CB273" s="11"/>
      <c r="CC273" s="9">
        <v>1.25</v>
      </c>
      <c r="CD273" s="9">
        <v>4.68</v>
      </c>
      <c r="CE273" s="10">
        <v>0.20399999999999999</v>
      </c>
      <c r="CF273" s="9">
        <v>1.82</v>
      </c>
      <c r="CG273" s="11"/>
      <c r="CH273" s="14">
        <v>0</v>
      </c>
      <c r="CI273" s="11"/>
      <c r="CJ273" s="8">
        <v>44.5</v>
      </c>
      <c r="CK273" s="10">
        <v>4.0000000000000001E-3</v>
      </c>
      <c r="CL273" s="11"/>
      <c r="CM273" s="10">
        <v>5.0000000000000001E-3</v>
      </c>
      <c r="CN273" s="10">
        <v>4.7E-2</v>
      </c>
      <c r="CO273" s="10">
        <v>0.17199999999999999</v>
      </c>
      <c r="CP273" s="10">
        <v>0.17199999999999999</v>
      </c>
      <c r="CQ273" s="10">
        <v>-0.28799999999999998</v>
      </c>
      <c r="CR273" s="11"/>
      <c r="CS273" s="11"/>
      <c r="CT273" s="11"/>
      <c r="CU273" s="10">
        <v>1.4E-2</v>
      </c>
      <c r="CV273" s="9">
        <v>-1.66</v>
      </c>
      <c r="CW273" s="9">
        <v>4.41</v>
      </c>
      <c r="CX273" s="11"/>
      <c r="CY273" s="10">
        <v>0.52300000000000002</v>
      </c>
      <c r="CZ273" s="11"/>
      <c r="DA273" s="10">
        <v>0.81100000000000005</v>
      </c>
      <c r="DB273" s="10">
        <v>0.30399999999999999</v>
      </c>
      <c r="DC273" s="10">
        <v>-0.06</v>
      </c>
      <c r="DD273" s="9">
        <v>8.33</v>
      </c>
      <c r="DE273" s="8">
        <v>40</v>
      </c>
      <c r="DF273" s="9">
        <v>-5.56</v>
      </c>
      <c r="DG273" s="10">
        <v>0.5</v>
      </c>
      <c r="DH273" s="10">
        <v>0.371</v>
      </c>
      <c r="DI273" s="3" t="s">
        <v>212</v>
      </c>
      <c r="DJ273" s="9">
        <v>1.77</v>
      </c>
      <c r="DK273" s="9">
        <v>-9.8699999999999992</v>
      </c>
      <c r="DL273" s="8">
        <v>-11.5</v>
      </c>
      <c r="DM273" s="9">
        <v>4.2</v>
      </c>
      <c r="DN273" s="11"/>
      <c r="DO273" s="9">
        <v>22.22</v>
      </c>
      <c r="DP273" s="4" t="s">
        <v>1610</v>
      </c>
      <c r="DQ273" s="8">
        <v>134.80000000000001</v>
      </c>
      <c r="DR273" s="3" t="s">
        <v>237</v>
      </c>
      <c r="DS273" s="11"/>
      <c r="DT273" s="9">
        <v>5</v>
      </c>
      <c r="DU273" s="10">
        <v>0.2</v>
      </c>
      <c r="DV273" s="10">
        <v>0.89600000000000002</v>
      </c>
      <c r="DW273" s="9">
        <v>5.98</v>
      </c>
      <c r="DX273" s="11"/>
      <c r="DY273" s="9">
        <v>1.0900000000000001</v>
      </c>
      <c r="DZ273" s="11"/>
      <c r="EA273" s="11"/>
      <c r="EB273" s="9">
        <v>-3.01</v>
      </c>
      <c r="EC273" s="10">
        <v>5.0000000000000001E-3</v>
      </c>
      <c r="ED273" s="8">
        <v>30.4</v>
      </c>
      <c r="EE273" s="11"/>
      <c r="EF273" s="8">
        <v>47.8</v>
      </c>
      <c r="EG273" s="9">
        <v>3.52</v>
      </c>
      <c r="EH273" s="10">
        <v>0.66400000000000003</v>
      </c>
      <c r="EI273" s="8">
        <v>40</v>
      </c>
      <c r="EJ273" s="10">
        <v>0.93100000000000005</v>
      </c>
      <c r="EK273" s="9">
        <v>2.5099999999999998</v>
      </c>
      <c r="EL273" s="10">
        <v>0.75900000000000001</v>
      </c>
      <c r="EM273" s="10">
        <v>0.98</v>
      </c>
      <c r="EN273" s="10">
        <v>0.71299999999999997</v>
      </c>
      <c r="EO273" s="10">
        <v>0.371</v>
      </c>
      <c r="EP273" s="9">
        <v>7.02</v>
      </c>
      <c r="EQ273" s="11"/>
      <c r="ER273" s="11">
        <v>1</v>
      </c>
      <c r="ES273" s="9">
        <v>1.77</v>
      </c>
      <c r="ET273" s="12" t="s">
        <v>460</v>
      </c>
      <c r="EU273" s="11"/>
      <c r="EV273" s="11"/>
      <c r="EW273" s="11"/>
      <c r="EX273" s="11"/>
      <c r="EY273" s="11"/>
      <c r="EZ273" s="11"/>
      <c r="FA273" s="9">
        <v>-9.25</v>
      </c>
      <c r="FB273" s="8">
        <v>-10.8</v>
      </c>
      <c r="FC273" s="9">
        <v>-8.98</v>
      </c>
      <c r="FD273" s="8">
        <v>-10.3</v>
      </c>
      <c r="FE273" s="11"/>
      <c r="FF273" s="11"/>
      <c r="FG273" s="11"/>
      <c r="FH273" s="11"/>
      <c r="FI273" s="11"/>
      <c r="FJ273" s="11"/>
      <c r="FK273" s="9">
        <v>-9.58</v>
      </c>
      <c r="FL273" s="8">
        <v>-11.5</v>
      </c>
      <c r="FM273" s="9">
        <v>-9.5299999999999994</v>
      </c>
      <c r="FN273" s="8">
        <v>-11.4</v>
      </c>
      <c r="FO273" s="3"/>
      <c r="FP273" s="3"/>
      <c r="FQ273" s="9">
        <v>1.77</v>
      </c>
      <c r="FR273" s="12" t="s">
        <v>1611</v>
      </c>
    </row>
    <row r="274" spans="1:174" x14ac:dyDescent="0.15">
      <c r="A274" s="4" t="s">
        <v>1612</v>
      </c>
      <c r="B274" s="4" t="s">
        <v>1613</v>
      </c>
      <c r="C274" s="3" t="s">
        <v>206</v>
      </c>
      <c r="D274" s="3" t="s">
        <v>207</v>
      </c>
      <c r="E274" s="3" t="s">
        <v>208</v>
      </c>
      <c r="F274" s="8">
        <v>32.200000000000003</v>
      </c>
      <c r="G274" s="9">
        <v>9.49</v>
      </c>
      <c r="H274" s="10">
        <v>2.7E-2</v>
      </c>
      <c r="I274" s="10">
        <v>2E-3</v>
      </c>
      <c r="J274" s="10">
        <v>2.9000000000000001E-2</v>
      </c>
      <c r="K274" s="10">
        <v>0.84699999999999998</v>
      </c>
      <c r="L274" s="10">
        <v>0.224</v>
      </c>
      <c r="M274" s="9">
        <v>-1.1100000000000001</v>
      </c>
      <c r="N274" s="8">
        <v>124.4</v>
      </c>
      <c r="O274" s="10">
        <v>0.26300000000000001</v>
      </c>
      <c r="P274" s="11"/>
      <c r="Q274" s="11"/>
      <c r="R274" s="11"/>
      <c r="S274" s="10">
        <v>-0.128</v>
      </c>
      <c r="T274" s="11"/>
      <c r="U274" s="11"/>
      <c r="V274" s="11"/>
      <c r="W274" s="8">
        <v>23.4</v>
      </c>
      <c r="X274" s="11"/>
      <c r="Y274" s="11"/>
      <c r="Z274" s="11"/>
      <c r="AA274" s="8">
        <v>33.200000000000003</v>
      </c>
      <c r="AB274" s="11"/>
      <c r="AC274" s="11"/>
      <c r="AD274" s="11"/>
      <c r="AE274" s="8">
        <v>17.899999999999999</v>
      </c>
      <c r="AF274" s="11"/>
      <c r="AG274" s="11"/>
      <c r="AH274" s="9">
        <v>9.7899999999999991</v>
      </c>
      <c r="AI274" s="9">
        <v>18.12</v>
      </c>
      <c r="AJ274" s="10">
        <v>0.184</v>
      </c>
      <c r="AK274" s="3" t="s">
        <v>209</v>
      </c>
      <c r="AL274" s="12" t="s">
        <v>1614</v>
      </c>
      <c r="AM274" s="3" t="s">
        <v>211</v>
      </c>
      <c r="AN274" s="13">
        <v>1987</v>
      </c>
      <c r="AO274" s="8">
        <v>12.4</v>
      </c>
      <c r="AP274" s="9">
        <v>9.14</v>
      </c>
      <c r="AQ274" s="8">
        <v>-16.3</v>
      </c>
      <c r="AR274" s="8">
        <v>-17</v>
      </c>
      <c r="AS274" s="8">
        <v>-26.6</v>
      </c>
      <c r="AT274" s="8">
        <v>20</v>
      </c>
      <c r="AU274" s="10">
        <v>0.75700000000000001</v>
      </c>
      <c r="AV274" s="8">
        <v>60.3</v>
      </c>
      <c r="AW274" s="10">
        <v>0.252</v>
      </c>
      <c r="AX274" s="8">
        <v>12.3</v>
      </c>
      <c r="AY274" s="10">
        <v>0.36</v>
      </c>
      <c r="AZ274" s="11"/>
      <c r="BA274" s="8">
        <v>15.4</v>
      </c>
      <c r="BB274" s="11"/>
      <c r="BC274" s="9">
        <v>3.3</v>
      </c>
      <c r="BD274" s="9">
        <v>3.58</v>
      </c>
      <c r="BE274" s="9">
        <v>3.85</v>
      </c>
      <c r="BF274" s="9">
        <v>3.8</v>
      </c>
      <c r="BG274" s="9">
        <v>3.98</v>
      </c>
      <c r="BH274" s="9">
        <v>4.07</v>
      </c>
      <c r="BI274" s="11"/>
      <c r="BJ274" s="8">
        <v>-17</v>
      </c>
      <c r="BK274" s="9">
        <v>-2.94</v>
      </c>
      <c r="BL274" s="11"/>
      <c r="BM274" s="11"/>
      <c r="BN274" s="8">
        <v>-26.6</v>
      </c>
      <c r="BO274" s="10">
        <v>1.7999999999999999E-2</v>
      </c>
      <c r="BP274" s="11"/>
      <c r="BQ274" s="10">
        <v>-0.23</v>
      </c>
      <c r="BR274" s="10">
        <v>-0.23</v>
      </c>
      <c r="BS274" s="10">
        <v>-0.11600000000000001</v>
      </c>
      <c r="BT274" s="10">
        <v>-0.23</v>
      </c>
      <c r="BU274" s="10">
        <v>-0.23</v>
      </c>
      <c r="BV274" s="11"/>
      <c r="BW274" s="10">
        <v>0.23699999999999999</v>
      </c>
      <c r="BX274" s="10">
        <v>0.54500000000000004</v>
      </c>
      <c r="BY274" s="9">
        <v>1.1499999999999999</v>
      </c>
      <c r="BZ274" s="11"/>
      <c r="CA274" s="11"/>
      <c r="CB274" s="9">
        <v>1.1299999999999999</v>
      </c>
      <c r="CC274" s="9">
        <v>1.67</v>
      </c>
      <c r="CD274" s="11"/>
      <c r="CE274" s="9">
        <v>2.93</v>
      </c>
      <c r="CF274" s="10">
        <v>0.252</v>
      </c>
      <c r="CG274" s="11"/>
      <c r="CH274" s="11"/>
      <c r="CI274" s="11"/>
      <c r="CJ274" s="8">
        <v>-10.5</v>
      </c>
      <c r="CK274" s="11"/>
      <c r="CL274" s="11"/>
      <c r="CM274" s="10">
        <v>0.34</v>
      </c>
      <c r="CN274" s="10">
        <v>0.36</v>
      </c>
      <c r="CO274" s="10">
        <v>0.36</v>
      </c>
      <c r="CP274" s="10">
        <v>0.36</v>
      </c>
      <c r="CQ274" s="9">
        <v>1.17</v>
      </c>
      <c r="CR274" s="11"/>
      <c r="CS274" s="11"/>
      <c r="CT274" s="11"/>
      <c r="CU274" s="9">
        <v>4.22</v>
      </c>
      <c r="CV274" s="9">
        <v>-6.65</v>
      </c>
      <c r="CW274" s="8">
        <v>35</v>
      </c>
      <c r="CX274" s="11"/>
      <c r="CY274" s="11"/>
      <c r="CZ274" s="11"/>
      <c r="DA274" s="9">
        <v>1.92</v>
      </c>
      <c r="DB274" s="9">
        <v>1.26</v>
      </c>
      <c r="DC274" s="10">
        <v>0.25700000000000001</v>
      </c>
      <c r="DD274" s="8">
        <v>1468</v>
      </c>
      <c r="DE274" s="11"/>
      <c r="DF274" s="8">
        <v>12.3</v>
      </c>
      <c r="DG274" s="10">
        <v>0.25900000000000001</v>
      </c>
      <c r="DH274" s="11"/>
      <c r="DI274" s="3" t="s">
        <v>212</v>
      </c>
      <c r="DJ274" s="8">
        <v>11.4</v>
      </c>
      <c r="DK274" s="8">
        <v>-15.6</v>
      </c>
      <c r="DL274" s="8">
        <v>-20.2</v>
      </c>
      <c r="DM274" s="8">
        <v>16.899999999999999</v>
      </c>
      <c r="DN274" s="11"/>
      <c r="DO274" s="9">
        <v>15.38</v>
      </c>
      <c r="DP274" s="4" t="s">
        <v>1615</v>
      </c>
      <c r="DQ274" s="8">
        <v>31.2</v>
      </c>
      <c r="DR274" s="3" t="s">
        <v>279</v>
      </c>
      <c r="DS274" s="11"/>
      <c r="DT274" s="10">
        <v>0.67300000000000004</v>
      </c>
      <c r="DU274" s="10">
        <v>0.16500000000000001</v>
      </c>
      <c r="DV274" s="9">
        <v>1.67</v>
      </c>
      <c r="DW274" s="9">
        <v>6.1</v>
      </c>
      <c r="DX274" s="11"/>
      <c r="DY274" s="9">
        <v>4.6399999999999997</v>
      </c>
      <c r="DZ274" s="9">
        <v>1.1299999999999999</v>
      </c>
      <c r="EA274" s="11"/>
      <c r="EB274" s="8">
        <v>30.4</v>
      </c>
      <c r="EC274" s="10">
        <v>4.1000000000000002E-2</v>
      </c>
      <c r="ED274" s="8">
        <v>20.3</v>
      </c>
      <c r="EE274" s="8">
        <v>40</v>
      </c>
      <c r="EF274" s="8">
        <v>40.9</v>
      </c>
      <c r="EG274" s="8">
        <v>80</v>
      </c>
      <c r="EH274" s="10">
        <v>0.438</v>
      </c>
      <c r="EI274" s="8">
        <v>40</v>
      </c>
      <c r="EJ274" s="8">
        <v>25.7</v>
      </c>
      <c r="EK274" s="8">
        <v>10.5</v>
      </c>
      <c r="EL274" s="9">
        <v>3.04</v>
      </c>
      <c r="EM274" s="9">
        <v>1.22</v>
      </c>
      <c r="EN274" s="9">
        <v>3.41</v>
      </c>
      <c r="EO274" s="10">
        <v>0.32400000000000001</v>
      </c>
      <c r="EP274" s="9">
        <v>8.52</v>
      </c>
      <c r="EQ274" s="9">
        <v>1.19</v>
      </c>
      <c r="ER274" s="11">
        <v>1</v>
      </c>
      <c r="ES274" s="9">
        <v>7.43</v>
      </c>
      <c r="ET274" s="12" t="s">
        <v>1616</v>
      </c>
      <c r="EU274" s="9">
        <v>-8.24</v>
      </c>
      <c r="EV274" s="9">
        <v>-7.35</v>
      </c>
      <c r="EW274" s="9">
        <v>-3.9</v>
      </c>
      <c r="EX274" s="9">
        <v>-5.35</v>
      </c>
      <c r="EY274" s="9">
        <v>-3.84</v>
      </c>
      <c r="EZ274" s="9">
        <v>-3.28</v>
      </c>
      <c r="FA274" s="9">
        <v>-5.34</v>
      </c>
      <c r="FB274" s="9">
        <v>-3.51</v>
      </c>
      <c r="FC274" s="8">
        <v>-12.4</v>
      </c>
      <c r="FD274" s="8">
        <v>-16.7</v>
      </c>
      <c r="FE274" s="9">
        <v>-8.19</v>
      </c>
      <c r="FF274" s="9">
        <v>-6.41</v>
      </c>
      <c r="FG274" s="9">
        <v>-2.0099999999999998</v>
      </c>
      <c r="FH274" s="9">
        <v>-5.04</v>
      </c>
      <c r="FI274" s="9">
        <v>-7.66</v>
      </c>
      <c r="FJ274" s="9">
        <v>-3.26</v>
      </c>
      <c r="FK274" s="9">
        <v>-6.82</v>
      </c>
      <c r="FL274" s="9">
        <v>-3.51</v>
      </c>
      <c r="FM274" s="8">
        <v>-19.8</v>
      </c>
      <c r="FN274" s="8">
        <v>-20.2</v>
      </c>
      <c r="FO274" s="3"/>
      <c r="FP274" s="3"/>
      <c r="FQ274" s="9">
        <v>9.14</v>
      </c>
      <c r="FR274" s="12" t="s">
        <v>1617</v>
      </c>
    </row>
    <row r="275" spans="1:174" x14ac:dyDescent="0.15">
      <c r="A275" s="4" t="s">
        <v>1618</v>
      </c>
      <c r="B275" s="4" t="s">
        <v>1619</v>
      </c>
      <c r="C275" s="3" t="s">
        <v>206</v>
      </c>
      <c r="D275" s="3" t="s">
        <v>207</v>
      </c>
      <c r="E275" s="3" t="s">
        <v>208</v>
      </c>
      <c r="F275" s="8">
        <v>31.7</v>
      </c>
      <c r="G275" s="9">
        <v>30.97</v>
      </c>
      <c r="H275" s="10">
        <v>4.0000000000000001E-3</v>
      </c>
      <c r="I275" s="10">
        <v>3.0000000000000001E-3</v>
      </c>
      <c r="J275" s="11"/>
      <c r="K275" s="10">
        <v>0.46</v>
      </c>
      <c r="L275" s="10">
        <v>0.48899999999999999</v>
      </c>
      <c r="M275" s="11"/>
      <c r="N275" s="8">
        <v>10.1</v>
      </c>
      <c r="O275" s="10">
        <v>9.2999999999999999E-2</v>
      </c>
      <c r="P275" s="11"/>
      <c r="Q275" s="11"/>
      <c r="R275" s="11"/>
      <c r="S275" s="11"/>
      <c r="T275" s="11"/>
      <c r="U275" s="11"/>
      <c r="V275" s="11"/>
      <c r="W275" s="11"/>
      <c r="X275" s="11"/>
      <c r="Y275" s="11"/>
      <c r="Z275" s="11"/>
      <c r="AA275" s="11"/>
      <c r="AB275" s="11"/>
      <c r="AC275" s="11"/>
      <c r="AD275" s="11"/>
      <c r="AE275" s="11"/>
      <c r="AF275" s="11"/>
      <c r="AG275" s="11"/>
      <c r="AH275" s="11"/>
      <c r="AI275" s="9">
        <v>12.14</v>
      </c>
      <c r="AJ275" s="9">
        <v>4.76</v>
      </c>
      <c r="AK275" s="3" t="s">
        <v>209</v>
      </c>
      <c r="AL275" s="12" t="s">
        <v>1620</v>
      </c>
      <c r="AM275" s="3" t="s">
        <v>211</v>
      </c>
      <c r="AN275" s="13">
        <v>2009</v>
      </c>
      <c r="AO275" s="8">
        <v>26.4</v>
      </c>
      <c r="AP275" s="10">
        <v>9.2999999999999999E-2</v>
      </c>
      <c r="AQ275" s="8">
        <v>-10.7</v>
      </c>
      <c r="AR275" s="8">
        <v>-11.1</v>
      </c>
      <c r="AS275" s="8">
        <v>-11.1</v>
      </c>
      <c r="AT275" s="9">
        <v>5.27</v>
      </c>
      <c r="AU275" s="9">
        <v>1.38</v>
      </c>
      <c r="AV275" s="9">
        <v>7.2</v>
      </c>
      <c r="AW275" s="14">
        <v>0</v>
      </c>
      <c r="AX275" s="9">
        <v>6.49</v>
      </c>
      <c r="AY275" s="9">
        <v>1.1599999999999999</v>
      </c>
      <c r="AZ275" s="11"/>
      <c r="BA275" s="9">
        <v>5.98</v>
      </c>
      <c r="BB275" s="11"/>
      <c r="BC275" s="9">
        <v>5.12</v>
      </c>
      <c r="BD275" s="9">
        <v>4.91</v>
      </c>
      <c r="BE275" s="9">
        <v>4.57</v>
      </c>
      <c r="BF275" s="9">
        <v>4.62</v>
      </c>
      <c r="BG275" s="9">
        <v>4.5599999999999996</v>
      </c>
      <c r="BH275" s="9">
        <v>4.49</v>
      </c>
      <c r="BI275" s="11"/>
      <c r="BJ275" s="8">
        <v>-11.1</v>
      </c>
      <c r="BK275" s="11"/>
      <c r="BL275" s="11"/>
      <c r="BM275" s="11"/>
      <c r="BN275" s="8">
        <v>-11.1</v>
      </c>
      <c r="BO275" s="11"/>
      <c r="BP275" s="11"/>
      <c r="BQ275" s="9">
        <v>-1.41</v>
      </c>
      <c r="BR275" s="9">
        <v>-1.41</v>
      </c>
      <c r="BS275" s="10">
        <v>-0.88400000000000001</v>
      </c>
      <c r="BT275" s="9">
        <v>-1.41</v>
      </c>
      <c r="BU275" s="9">
        <v>-1.41</v>
      </c>
      <c r="BV275" s="11"/>
      <c r="BW275" s="11"/>
      <c r="BX275" s="11"/>
      <c r="BY275" s="10">
        <v>0.55600000000000005</v>
      </c>
      <c r="BZ275" s="11"/>
      <c r="CA275" s="11"/>
      <c r="CB275" s="11"/>
      <c r="CC275" s="11"/>
      <c r="CD275" s="11"/>
      <c r="CE275" s="10">
        <v>0.71</v>
      </c>
      <c r="CF275" s="11"/>
      <c r="CG275" s="11"/>
      <c r="CH275" s="11"/>
      <c r="CI275" s="11"/>
      <c r="CJ275" s="8">
        <v>322.7</v>
      </c>
      <c r="CK275" s="11"/>
      <c r="CL275" s="11"/>
      <c r="CM275" s="11"/>
      <c r="CN275" s="11"/>
      <c r="CO275" s="11"/>
      <c r="CP275" s="11"/>
      <c r="CQ275" s="10">
        <v>-0.14000000000000001</v>
      </c>
      <c r="CR275" s="11"/>
      <c r="CS275" s="11"/>
      <c r="CT275" s="11"/>
      <c r="CU275" s="10">
        <v>0.41799999999999998</v>
      </c>
      <c r="CV275" s="11"/>
      <c r="CW275" s="11"/>
      <c r="CX275" s="11"/>
      <c r="CY275" s="11"/>
      <c r="CZ275" s="11"/>
      <c r="DA275" s="11"/>
      <c r="DB275" s="11"/>
      <c r="DC275" s="11"/>
      <c r="DD275" s="11"/>
      <c r="DE275" s="11"/>
      <c r="DF275" s="9">
        <v>6.49</v>
      </c>
      <c r="DG275" s="9">
        <v>3.15</v>
      </c>
      <c r="DH275" s="11"/>
      <c r="DI275" s="3" t="s">
        <v>212</v>
      </c>
      <c r="DJ275" s="10">
        <v>9.2999999999999999E-2</v>
      </c>
      <c r="DK275" s="8">
        <v>-10.7</v>
      </c>
      <c r="DL275" s="8">
        <v>-11.1</v>
      </c>
      <c r="DM275" s="11"/>
      <c r="DN275" s="11"/>
      <c r="DO275" s="9">
        <v>20</v>
      </c>
      <c r="DP275" s="4" t="s">
        <v>1621</v>
      </c>
      <c r="DQ275" s="11"/>
      <c r="DR275" s="3" t="s">
        <v>453</v>
      </c>
      <c r="DS275" s="11"/>
      <c r="DT275" s="9">
        <v>10.82</v>
      </c>
      <c r="DU275" s="9">
        <v>1.85</v>
      </c>
      <c r="DV275" s="10">
        <v>4.4999999999999998E-2</v>
      </c>
      <c r="DW275" s="14">
        <v>0</v>
      </c>
      <c r="DX275" s="11"/>
      <c r="DY275" s="8">
        <v>14</v>
      </c>
      <c r="DZ275" s="11"/>
      <c r="EA275" s="11"/>
      <c r="EB275" s="8">
        <v>14.6</v>
      </c>
      <c r="EC275" s="10">
        <v>0.21199999999999999</v>
      </c>
      <c r="ED275" s="8">
        <v>73.8</v>
      </c>
      <c r="EE275" s="11"/>
      <c r="EF275" s="11"/>
      <c r="EG275" s="11"/>
      <c r="EH275" s="10">
        <v>0.125</v>
      </c>
      <c r="EI275" s="11"/>
      <c r="EJ275" s="9">
        <v>5.83</v>
      </c>
      <c r="EK275" s="8">
        <v>14.5</v>
      </c>
      <c r="EL275" s="10">
        <v>0.24399999999999999</v>
      </c>
      <c r="EM275" s="10">
        <v>0.161</v>
      </c>
      <c r="EN275" s="10">
        <v>0.09</v>
      </c>
      <c r="EO275" s="11"/>
      <c r="EP275" s="11"/>
      <c r="EQ275" s="11"/>
      <c r="ER275" s="11">
        <v>3</v>
      </c>
      <c r="ES275" s="10">
        <v>9.2999999999999999E-2</v>
      </c>
      <c r="ET275" s="12" t="s">
        <v>377</v>
      </c>
      <c r="EU275" s="11"/>
      <c r="EV275" s="11"/>
      <c r="EW275" s="11"/>
      <c r="EX275" s="11"/>
      <c r="EY275" s="11"/>
      <c r="EZ275" s="10">
        <v>-0.69799999999999995</v>
      </c>
      <c r="FA275" s="9">
        <v>-1.35</v>
      </c>
      <c r="FB275" s="9">
        <v>-3.75</v>
      </c>
      <c r="FC275" s="9">
        <v>-6.71</v>
      </c>
      <c r="FD275" s="9">
        <v>-8.82</v>
      </c>
      <c r="FE275" s="11"/>
      <c r="FF275" s="11"/>
      <c r="FG275" s="11"/>
      <c r="FH275" s="11"/>
      <c r="FI275" s="11"/>
      <c r="FJ275" s="10">
        <v>-0.69799999999999995</v>
      </c>
      <c r="FK275" s="9">
        <v>-1.35</v>
      </c>
      <c r="FL275" s="9">
        <v>-3.75</v>
      </c>
      <c r="FM275" s="9">
        <v>-6.71</v>
      </c>
      <c r="FN275" s="9">
        <v>-8.82</v>
      </c>
      <c r="FO275" s="3"/>
      <c r="FP275" s="3"/>
      <c r="FQ275" s="10">
        <v>9.2999999999999999E-2</v>
      </c>
      <c r="FR275" s="12" t="s">
        <v>1622</v>
      </c>
    </row>
    <row r="276" spans="1:174" x14ac:dyDescent="0.15">
      <c r="A276" s="4" t="s">
        <v>1623</v>
      </c>
      <c r="B276" s="4" t="s">
        <v>1624</v>
      </c>
      <c r="C276" s="3" t="s">
        <v>206</v>
      </c>
      <c r="D276" s="3" t="s">
        <v>207</v>
      </c>
      <c r="E276" s="3" t="s">
        <v>208</v>
      </c>
      <c r="F276" s="8">
        <v>31.6</v>
      </c>
      <c r="G276" s="10">
        <v>1.6E-2</v>
      </c>
      <c r="H276" s="10">
        <v>4.1000000000000002E-2</v>
      </c>
      <c r="I276" s="14">
        <v>0</v>
      </c>
      <c r="J276" s="10">
        <v>8.1000000000000003E-2</v>
      </c>
      <c r="K276" s="9">
        <v>1.99</v>
      </c>
      <c r="L276" s="10">
        <v>-0.48199999999999998</v>
      </c>
      <c r="M276" s="8">
        <v>-15.9</v>
      </c>
      <c r="N276" s="8">
        <v>134.30000000000001</v>
      </c>
      <c r="O276" s="10">
        <v>0.22900000000000001</v>
      </c>
      <c r="P276" s="11"/>
      <c r="Q276" s="11"/>
      <c r="R276" s="11"/>
      <c r="S276" s="11"/>
      <c r="T276" s="11"/>
      <c r="U276" s="11"/>
      <c r="V276" s="11"/>
      <c r="W276" s="11"/>
      <c r="X276" s="11"/>
      <c r="Y276" s="11"/>
      <c r="Z276" s="11"/>
      <c r="AA276" s="11"/>
      <c r="AB276" s="11"/>
      <c r="AC276" s="11"/>
      <c r="AD276" s="11"/>
      <c r="AE276" s="8">
        <v>129.80000000000001</v>
      </c>
      <c r="AF276" s="11"/>
      <c r="AG276" s="11"/>
      <c r="AH276" s="11"/>
      <c r="AI276" s="9">
        <v>97.68</v>
      </c>
      <c r="AJ276" s="9">
        <v>46.29</v>
      </c>
      <c r="AK276" s="3" t="s">
        <v>209</v>
      </c>
      <c r="AL276" s="12" t="s">
        <v>1625</v>
      </c>
      <c r="AM276" s="3" t="s">
        <v>211</v>
      </c>
      <c r="AN276" s="11"/>
      <c r="AO276" s="8">
        <v>44.6</v>
      </c>
      <c r="AP276" s="10">
        <v>0.17899999999999999</v>
      </c>
      <c r="AQ276" s="9">
        <v>-7.99</v>
      </c>
      <c r="AR276" s="9">
        <v>-8.17</v>
      </c>
      <c r="AS276" s="8">
        <v>-13.2</v>
      </c>
      <c r="AT276" s="10">
        <v>0.93100000000000005</v>
      </c>
      <c r="AU276" s="9">
        <v>9.61</v>
      </c>
      <c r="AV276" s="8">
        <v>10.9</v>
      </c>
      <c r="AW276" s="8">
        <v>15.4</v>
      </c>
      <c r="AX276" s="9">
        <v>-4.8</v>
      </c>
      <c r="AY276" s="9">
        <v>1.58</v>
      </c>
      <c r="AZ276" s="11"/>
      <c r="BA276" s="9">
        <v>7.42</v>
      </c>
      <c r="BB276" s="11"/>
      <c r="BC276" s="10">
        <v>1.4E-2</v>
      </c>
      <c r="BD276" s="10">
        <v>1.4E-2</v>
      </c>
      <c r="BE276" s="10">
        <v>1.4E-2</v>
      </c>
      <c r="BF276" s="10">
        <v>-2.3E-2</v>
      </c>
      <c r="BG276" s="11"/>
      <c r="BH276" s="11"/>
      <c r="BI276" s="10">
        <v>0.182</v>
      </c>
      <c r="BJ276" s="9">
        <v>-8.17</v>
      </c>
      <c r="BK276" s="10">
        <v>-0.66300000000000003</v>
      </c>
      <c r="BL276" s="11"/>
      <c r="BM276" s="11"/>
      <c r="BN276" s="8">
        <v>-13.4</v>
      </c>
      <c r="BO276" s="11"/>
      <c r="BP276" s="11"/>
      <c r="BQ276" s="10">
        <v>-0.10299999999999999</v>
      </c>
      <c r="BR276" s="10">
        <v>-0.10299999999999999</v>
      </c>
      <c r="BS276" s="10">
        <v>-0.04</v>
      </c>
      <c r="BT276" s="10">
        <v>-0.10299999999999999</v>
      </c>
      <c r="BU276" s="10">
        <v>-0.10299999999999999</v>
      </c>
      <c r="BV276" s="11"/>
      <c r="BW276" s="10">
        <v>1.2E-2</v>
      </c>
      <c r="BX276" s="10">
        <v>3.0000000000000001E-3</v>
      </c>
      <c r="BY276" s="10">
        <v>0.19500000000000001</v>
      </c>
      <c r="BZ276" s="9">
        <v>9.92</v>
      </c>
      <c r="CA276" s="10">
        <v>0.314</v>
      </c>
      <c r="CB276" s="11"/>
      <c r="CC276" s="10">
        <v>0.14899999999999999</v>
      </c>
      <c r="CD276" s="11"/>
      <c r="CE276" s="10">
        <v>1.7000000000000001E-2</v>
      </c>
      <c r="CF276" s="9">
        <v>6.56</v>
      </c>
      <c r="CG276" s="9">
        <v>-1.41</v>
      </c>
      <c r="CH276" s="11"/>
      <c r="CI276" s="11"/>
      <c r="CJ276" s="8">
        <v>-48.7</v>
      </c>
      <c r="CK276" s="11"/>
      <c r="CL276" s="10">
        <v>0.39</v>
      </c>
      <c r="CM276" s="10">
        <v>0.39</v>
      </c>
      <c r="CN276" s="10">
        <v>0.39</v>
      </c>
      <c r="CO276" s="10">
        <v>0.39</v>
      </c>
      <c r="CP276" s="10">
        <v>0.39</v>
      </c>
      <c r="CQ276" s="9">
        <v>2.27</v>
      </c>
      <c r="CR276" s="11"/>
      <c r="CS276" s="11"/>
      <c r="CT276" s="11"/>
      <c r="CU276" s="10">
        <v>0.91700000000000004</v>
      </c>
      <c r="CV276" s="14">
        <v>0</v>
      </c>
      <c r="CW276" s="9">
        <v>3.9</v>
      </c>
      <c r="CX276" s="11"/>
      <c r="CY276" s="11"/>
      <c r="CZ276" s="14">
        <v>0</v>
      </c>
      <c r="DA276" s="10">
        <v>-5.0000000000000001E-3</v>
      </c>
      <c r="DB276" s="10">
        <v>1E-3</v>
      </c>
      <c r="DC276" s="10">
        <v>-5.0000000000000001E-3</v>
      </c>
      <c r="DD276" s="9">
        <v>3.6</v>
      </c>
      <c r="DE276" s="11"/>
      <c r="DF276" s="9">
        <v>-3.39</v>
      </c>
      <c r="DG276" s="10">
        <v>0.23499999999999999</v>
      </c>
      <c r="DH276" s="11"/>
      <c r="DI276" s="3" t="s">
        <v>212</v>
      </c>
      <c r="DJ276" s="10">
        <v>0.26600000000000001</v>
      </c>
      <c r="DK276" s="9">
        <v>-7.31</v>
      </c>
      <c r="DL276" s="8">
        <v>-15.1</v>
      </c>
      <c r="DM276" s="11"/>
      <c r="DN276" s="11"/>
      <c r="DO276" s="9">
        <v>66.67</v>
      </c>
      <c r="DP276" s="4" t="s">
        <v>1626</v>
      </c>
      <c r="DQ276" s="11"/>
      <c r="DR276" s="3" t="s">
        <v>1627</v>
      </c>
      <c r="DS276" s="11"/>
      <c r="DT276" s="9">
        <v>1.17</v>
      </c>
      <c r="DU276" s="10">
        <v>0.19</v>
      </c>
      <c r="DV276" s="10">
        <v>-0.57499999999999996</v>
      </c>
      <c r="DW276" s="8">
        <v>12.1</v>
      </c>
      <c r="DX276" s="9">
        <v>-1.21</v>
      </c>
      <c r="DY276" s="10">
        <v>0.13200000000000001</v>
      </c>
      <c r="DZ276" s="11"/>
      <c r="EA276" s="11"/>
      <c r="EB276" s="9">
        <v>-4.49</v>
      </c>
      <c r="EC276" s="10">
        <v>1.2999999999999999E-2</v>
      </c>
      <c r="ED276" s="9">
        <v>2.3199999999999998</v>
      </c>
      <c r="EE276" s="11"/>
      <c r="EF276" s="10">
        <v>0.13900000000000001</v>
      </c>
      <c r="EG276" s="8">
        <v>93.9</v>
      </c>
      <c r="EH276" s="9">
        <v>1.95</v>
      </c>
      <c r="EI276" s="8">
        <v>100</v>
      </c>
      <c r="EJ276" s="9">
        <v>1.1399999999999999</v>
      </c>
      <c r="EK276" s="10">
        <v>0.14199999999999999</v>
      </c>
      <c r="EL276" s="10">
        <v>0.21</v>
      </c>
      <c r="EM276" s="10">
        <v>1.4E-2</v>
      </c>
      <c r="EN276" s="9">
        <v>2.13</v>
      </c>
      <c r="EO276" s="10">
        <v>0.54300000000000004</v>
      </c>
      <c r="EP276" s="11"/>
      <c r="EQ276" s="11"/>
      <c r="ER276" s="11">
        <v>1</v>
      </c>
      <c r="ES276" s="11"/>
      <c r="ET276" s="12"/>
      <c r="EU276" s="11"/>
      <c r="EV276" s="11"/>
      <c r="EW276" s="11"/>
      <c r="EX276" s="11"/>
      <c r="EY276" s="11"/>
      <c r="EZ276" s="11"/>
      <c r="FA276" s="11"/>
      <c r="FB276" s="10">
        <v>-0.25700000000000001</v>
      </c>
      <c r="FC276" s="9">
        <v>-4.51</v>
      </c>
      <c r="FD276" s="9">
        <v>-3.55</v>
      </c>
      <c r="FE276" s="11"/>
      <c r="FF276" s="11"/>
      <c r="FG276" s="11"/>
      <c r="FH276" s="11"/>
      <c r="FI276" s="11"/>
      <c r="FJ276" s="11"/>
      <c r="FK276" s="11"/>
      <c r="FL276" s="10">
        <v>-0.191</v>
      </c>
      <c r="FM276" s="9">
        <v>-4.33</v>
      </c>
      <c r="FN276" s="9">
        <v>-5.2</v>
      </c>
      <c r="FO276" s="3"/>
      <c r="FP276" s="3"/>
      <c r="FQ276" s="10">
        <v>0.17899999999999999</v>
      </c>
      <c r="FR276" s="12" t="s">
        <v>1628</v>
      </c>
    </row>
    <row r="277" spans="1:174" x14ac:dyDescent="0.15">
      <c r="A277" s="4" t="s">
        <v>1629</v>
      </c>
      <c r="B277" s="4" t="s">
        <v>1630</v>
      </c>
      <c r="C277" s="3" t="s">
        <v>206</v>
      </c>
      <c r="D277" s="3" t="s">
        <v>207</v>
      </c>
      <c r="E277" s="3" t="s">
        <v>208</v>
      </c>
      <c r="F277" s="8">
        <v>31.1</v>
      </c>
      <c r="G277" s="9">
        <v>21.89</v>
      </c>
      <c r="H277" s="10">
        <v>5.0000000000000001E-3</v>
      </c>
      <c r="I277" s="14">
        <v>0</v>
      </c>
      <c r="J277" s="10">
        <v>0.106</v>
      </c>
      <c r="K277" s="10">
        <v>-0.78900000000000003</v>
      </c>
      <c r="L277" s="10">
        <v>0.10100000000000001</v>
      </c>
      <c r="M277" s="9">
        <v>2.59</v>
      </c>
      <c r="N277" s="8">
        <v>34.4</v>
      </c>
      <c r="O277" s="10">
        <v>0.38500000000000001</v>
      </c>
      <c r="P277" s="11"/>
      <c r="Q277" s="11"/>
      <c r="R277" s="11"/>
      <c r="S277" s="10">
        <v>-0.96</v>
      </c>
      <c r="T277" s="11"/>
      <c r="U277" s="11"/>
      <c r="V277" s="11"/>
      <c r="W277" s="9">
        <v>6.49</v>
      </c>
      <c r="X277" s="11"/>
      <c r="Y277" s="11"/>
      <c r="Z277" s="11"/>
      <c r="AA277" s="8">
        <v>344.4</v>
      </c>
      <c r="AB277" s="11"/>
      <c r="AC277" s="11"/>
      <c r="AD277" s="11"/>
      <c r="AE277" s="11"/>
      <c r="AF277" s="11"/>
      <c r="AG277" s="11"/>
      <c r="AH277" s="11"/>
      <c r="AI277" s="9">
        <v>1.5</v>
      </c>
      <c r="AJ277" s="9">
        <v>1.1299999999999999</v>
      </c>
      <c r="AK277" s="3" t="s">
        <v>209</v>
      </c>
      <c r="AL277" s="12" t="s">
        <v>1631</v>
      </c>
      <c r="AM277" s="3" t="s">
        <v>211</v>
      </c>
      <c r="AN277" s="13">
        <v>1992</v>
      </c>
      <c r="AO277" s="9">
        <v>6.9</v>
      </c>
      <c r="AP277" s="9">
        <v>1.73</v>
      </c>
      <c r="AQ277" s="8">
        <v>-22.3</v>
      </c>
      <c r="AR277" s="8">
        <v>-22.4</v>
      </c>
      <c r="AS277" s="8">
        <v>-19.399999999999999</v>
      </c>
      <c r="AT277" s="8">
        <v>24.2</v>
      </c>
      <c r="AU277" s="10">
        <v>0.38700000000000001</v>
      </c>
      <c r="AV277" s="8">
        <v>29.4</v>
      </c>
      <c r="AW277" s="14">
        <v>0</v>
      </c>
      <c r="AX277" s="8">
        <v>21.7</v>
      </c>
      <c r="AY277" s="11"/>
      <c r="AZ277" s="11"/>
      <c r="BA277" s="9">
        <v>5.89</v>
      </c>
      <c r="BB277" s="11"/>
      <c r="BC277" s="8">
        <v>18.3</v>
      </c>
      <c r="BD277" s="8">
        <v>16.399999999999999</v>
      </c>
      <c r="BE277" s="8">
        <v>16</v>
      </c>
      <c r="BF277" s="8">
        <v>14</v>
      </c>
      <c r="BG277" s="8">
        <v>11.3</v>
      </c>
      <c r="BH277" s="8">
        <v>10.8</v>
      </c>
      <c r="BI277" s="11"/>
      <c r="BJ277" s="8">
        <v>-22.4</v>
      </c>
      <c r="BK277" s="11"/>
      <c r="BL277" s="10">
        <v>6.0000000000000001E-3</v>
      </c>
      <c r="BM277" s="11"/>
      <c r="BN277" s="8">
        <v>-22.6</v>
      </c>
      <c r="BO277" s="9">
        <v>-3.24</v>
      </c>
      <c r="BP277" s="10">
        <v>0.2</v>
      </c>
      <c r="BQ277" s="10">
        <v>-0.89200000000000002</v>
      </c>
      <c r="BR277" s="10">
        <v>-0.89300000000000002</v>
      </c>
      <c r="BS277" s="10">
        <v>-0.64500000000000002</v>
      </c>
      <c r="BT277" s="10">
        <v>-0.89200000000000002</v>
      </c>
      <c r="BU277" s="10">
        <v>-0.89300000000000002</v>
      </c>
      <c r="BV277" s="11"/>
      <c r="BW277" s="11"/>
      <c r="BX277" s="11"/>
      <c r="BY277" s="10">
        <v>0.17100000000000001</v>
      </c>
      <c r="BZ277" s="11"/>
      <c r="CA277" s="11"/>
      <c r="CB277" s="11"/>
      <c r="CC277" s="9">
        <v>2.79</v>
      </c>
      <c r="CD277" s="11"/>
      <c r="CE277" s="10">
        <v>7.4999999999999997E-2</v>
      </c>
      <c r="CF277" s="11"/>
      <c r="CG277" s="11"/>
      <c r="CH277" s="11"/>
      <c r="CI277" s="11"/>
      <c r="CJ277" s="8">
        <v>60</v>
      </c>
      <c r="CK277" s="11"/>
      <c r="CL277" s="11"/>
      <c r="CM277" s="11"/>
      <c r="CN277" s="11"/>
      <c r="CO277" s="11"/>
      <c r="CP277" s="11"/>
      <c r="CQ277" s="10">
        <v>0.92</v>
      </c>
      <c r="CR277" s="11"/>
      <c r="CS277" s="11"/>
      <c r="CT277" s="11"/>
      <c r="CU277" s="11"/>
      <c r="CV277" s="11"/>
      <c r="CW277" s="11"/>
      <c r="CX277" s="11"/>
      <c r="CY277" s="11"/>
      <c r="CZ277" s="11"/>
      <c r="DA277" s="11"/>
      <c r="DB277" s="11"/>
      <c r="DC277" s="11"/>
      <c r="DD277" s="11"/>
      <c r="DE277" s="11"/>
      <c r="DF277" s="8">
        <v>21.7</v>
      </c>
      <c r="DG277" s="10">
        <v>0.90400000000000003</v>
      </c>
      <c r="DH277" s="11"/>
      <c r="DI277" s="3" t="s">
        <v>212</v>
      </c>
      <c r="DJ277" s="9">
        <v>1.73</v>
      </c>
      <c r="DK277" s="8">
        <v>-22.3</v>
      </c>
      <c r="DL277" s="8">
        <v>-19.399999999999999</v>
      </c>
      <c r="DM277" s="11"/>
      <c r="DN277" s="11"/>
      <c r="DO277" s="9">
        <v>14.29</v>
      </c>
      <c r="DP277" s="4" t="s">
        <v>1632</v>
      </c>
      <c r="DQ277" s="11"/>
      <c r="DR277" s="3" t="s">
        <v>372</v>
      </c>
      <c r="DS277" s="11"/>
      <c r="DT277" s="9">
        <v>3.87</v>
      </c>
      <c r="DU277" s="10">
        <v>0.51100000000000001</v>
      </c>
      <c r="DV277" s="9">
        <v>1.73</v>
      </c>
      <c r="DW277" s="14">
        <v>0</v>
      </c>
      <c r="DX277" s="11"/>
      <c r="DY277" s="8">
        <v>31.1</v>
      </c>
      <c r="DZ277" s="11"/>
      <c r="EA277" s="11"/>
      <c r="EB277" s="8">
        <v>28</v>
      </c>
      <c r="EC277" s="10">
        <v>0.19600000000000001</v>
      </c>
      <c r="ED277" s="8">
        <v>80.3</v>
      </c>
      <c r="EE277" s="11"/>
      <c r="EF277" s="11"/>
      <c r="EG277" s="11"/>
      <c r="EH277" s="9">
        <v>2.56</v>
      </c>
      <c r="EI277" s="11"/>
      <c r="EJ277" s="8">
        <v>29</v>
      </c>
      <c r="EK277" s="8">
        <v>35.200000000000003</v>
      </c>
      <c r="EL277" s="9">
        <v>2.5499999999999998</v>
      </c>
      <c r="EM277" s="9">
        <v>3.83</v>
      </c>
      <c r="EN277" s="9">
        <v>1.1200000000000001</v>
      </c>
      <c r="EO277" s="11"/>
      <c r="EP277" s="11"/>
      <c r="EQ277" s="11"/>
      <c r="ER277" s="11">
        <v>3</v>
      </c>
      <c r="ES277" s="11"/>
      <c r="ET277" s="12"/>
      <c r="EU277" s="8">
        <v>-23</v>
      </c>
      <c r="EV277" s="8">
        <v>-20.8</v>
      </c>
      <c r="EW277" s="8">
        <v>-33.4</v>
      </c>
      <c r="EX277" s="8">
        <v>-31.5</v>
      </c>
      <c r="EY277" s="8">
        <v>-33.700000000000003</v>
      </c>
      <c r="EZ277" s="8">
        <v>-16.2</v>
      </c>
      <c r="FA277" s="8">
        <v>-15.1</v>
      </c>
      <c r="FB277" s="8">
        <v>-15.7</v>
      </c>
      <c r="FC277" s="8">
        <v>-15.1</v>
      </c>
      <c r="FD277" s="8">
        <v>-18</v>
      </c>
      <c r="FE277" s="8">
        <v>-22.7</v>
      </c>
      <c r="FF277" s="8">
        <v>-18</v>
      </c>
      <c r="FG277" s="8">
        <v>-29.3</v>
      </c>
      <c r="FH277" s="8">
        <v>-24.1</v>
      </c>
      <c r="FI277" s="8">
        <v>-40.4</v>
      </c>
      <c r="FJ277" s="8">
        <v>-19.600000000000001</v>
      </c>
      <c r="FK277" s="8">
        <v>-16</v>
      </c>
      <c r="FL277" s="8">
        <v>-15.2</v>
      </c>
      <c r="FM277" s="8">
        <v>-13.2</v>
      </c>
      <c r="FN277" s="8">
        <v>-10.199999999999999</v>
      </c>
      <c r="FO277" s="3"/>
      <c r="FP277" s="3"/>
      <c r="FQ277" s="9">
        <v>1.79</v>
      </c>
      <c r="FR277" s="12" t="s">
        <v>1633</v>
      </c>
    </row>
    <row r="278" spans="1:174" x14ac:dyDescent="0.15">
      <c r="A278" s="4" t="s">
        <v>1634</v>
      </c>
      <c r="B278" s="4" t="s">
        <v>1635</v>
      </c>
      <c r="C278" s="3" t="s">
        <v>206</v>
      </c>
      <c r="D278" s="3" t="s">
        <v>207</v>
      </c>
      <c r="E278" s="3" t="s">
        <v>208</v>
      </c>
      <c r="F278" s="8">
        <v>29.4</v>
      </c>
      <c r="G278" s="9">
        <v>12.38</v>
      </c>
      <c r="H278" s="10">
        <v>2.1000000000000001E-2</v>
      </c>
      <c r="I278" s="14">
        <v>0</v>
      </c>
      <c r="J278" s="10">
        <v>0.08</v>
      </c>
      <c r="K278" s="10">
        <v>0.60899999999999999</v>
      </c>
      <c r="L278" s="10">
        <v>2.5999999999999999E-2</v>
      </c>
      <c r="M278" s="9">
        <v>2.0699999999999998</v>
      </c>
      <c r="N278" s="8">
        <v>20.7</v>
      </c>
      <c r="O278" s="10">
        <v>0.496</v>
      </c>
      <c r="P278" s="11"/>
      <c r="Q278" s="11"/>
      <c r="R278" s="11"/>
      <c r="S278" s="10">
        <v>-0.75</v>
      </c>
      <c r="T278" s="11"/>
      <c r="U278" s="11"/>
      <c r="V278" s="11"/>
      <c r="W278" s="11"/>
      <c r="X278" s="11"/>
      <c r="Y278" s="11"/>
      <c r="Z278" s="11"/>
      <c r="AA278" s="11"/>
      <c r="AB278" s="11"/>
      <c r="AC278" s="11"/>
      <c r="AD278" s="11"/>
      <c r="AE278" s="11"/>
      <c r="AF278" s="11"/>
      <c r="AG278" s="11"/>
      <c r="AH278" s="11"/>
      <c r="AI278" s="9">
        <v>5.94</v>
      </c>
      <c r="AJ278" s="10">
        <v>0.107</v>
      </c>
      <c r="AK278" s="3" t="s">
        <v>209</v>
      </c>
      <c r="AL278" s="12" t="s">
        <v>1636</v>
      </c>
      <c r="AM278" s="3" t="s">
        <v>211</v>
      </c>
      <c r="AN278" s="13">
        <v>1988</v>
      </c>
      <c r="AO278" s="10">
        <v>-0.629</v>
      </c>
      <c r="AP278" s="14">
        <v>0</v>
      </c>
      <c r="AQ278" s="8">
        <v>-12.5</v>
      </c>
      <c r="AR278" s="8">
        <v>-12.7</v>
      </c>
      <c r="AS278" s="8">
        <v>-12.6</v>
      </c>
      <c r="AT278" s="8">
        <v>30</v>
      </c>
      <c r="AU278" s="11"/>
      <c r="AV278" s="8">
        <v>30.4</v>
      </c>
      <c r="AW278" s="14">
        <v>0</v>
      </c>
      <c r="AX278" s="8">
        <v>29</v>
      </c>
      <c r="AY278" s="11"/>
      <c r="AZ278" s="11"/>
      <c r="BA278" s="9">
        <v>5.24</v>
      </c>
      <c r="BB278" s="11"/>
      <c r="BC278" s="9">
        <v>7.41</v>
      </c>
      <c r="BD278" s="9">
        <v>6.92</v>
      </c>
      <c r="BE278" s="9">
        <v>5.85</v>
      </c>
      <c r="BF278" s="9">
        <v>4.28</v>
      </c>
      <c r="BG278" s="9">
        <v>3.64</v>
      </c>
      <c r="BH278" s="9">
        <v>3.29</v>
      </c>
      <c r="BI278" s="11"/>
      <c r="BJ278" s="8">
        <v>-12.7</v>
      </c>
      <c r="BK278" s="11"/>
      <c r="BL278" s="10">
        <v>6.0000000000000001E-3</v>
      </c>
      <c r="BM278" s="11"/>
      <c r="BN278" s="8">
        <v>-12.6</v>
      </c>
      <c r="BO278" s="11"/>
      <c r="BP278" s="11"/>
      <c r="BQ278" s="10">
        <v>-0.745</v>
      </c>
      <c r="BR278" s="10">
        <v>-0.745</v>
      </c>
      <c r="BS278" s="10">
        <v>-0.46600000000000003</v>
      </c>
      <c r="BT278" s="10">
        <v>-0.745</v>
      </c>
      <c r="BU278" s="10">
        <v>-0.745</v>
      </c>
      <c r="BV278" s="11"/>
      <c r="BW278" s="11"/>
      <c r="BX278" s="11"/>
      <c r="BY278" s="11"/>
      <c r="BZ278" s="11"/>
      <c r="CA278" s="11"/>
      <c r="CB278" s="11"/>
      <c r="CC278" s="9">
        <v>1.42</v>
      </c>
      <c r="CD278" s="11"/>
      <c r="CE278" s="11"/>
      <c r="CF278" s="11"/>
      <c r="CG278" s="11"/>
      <c r="CH278" s="11"/>
      <c r="CI278" s="11"/>
      <c r="CJ278" s="11"/>
      <c r="CK278" s="11"/>
      <c r="CL278" s="11"/>
      <c r="CM278" s="11"/>
      <c r="CN278" s="11"/>
      <c r="CO278" s="11"/>
      <c r="CP278" s="11"/>
      <c r="CQ278" s="10">
        <v>-0.01</v>
      </c>
      <c r="CR278" s="11"/>
      <c r="CS278" s="11"/>
      <c r="CT278" s="11"/>
      <c r="CU278" s="11"/>
      <c r="CV278" s="11"/>
      <c r="CW278" s="11"/>
      <c r="CX278" s="11"/>
      <c r="CY278" s="11"/>
      <c r="CZ278" s="11"/>
      <c r="DA278" s="11"/>
      <c r="DB278" s="11"/>
      <c r="DC278" s="11"/>
      <c r="DD278" s="11"/>
      <c r="DE278" s="11"/>
      <c r="DF278" s="8">
        <v>29</v>
      </c>
      <c r="DG278" s="9">
        <v>1.42</v>
      </c>
      <c r="DH278" s="11"/>
      <c r="DI278" s="3" t="s">
        <v>212</v>
      </c>
      <c r="DJ278" s="11"/>
      <c r="DK278" s="8">
        <v>-12.5</v>
      </c>
      <c r="DL278" s="8">
        <v>-12.6</v>
      </c>
      <c r="DM278" s="10">
        <v>0.1</v>
      </c>
      <c r="DN278" s="11"/>
      <c r="DO278" s="9">
        <v>6.67</v>
      </c>
      <c r="DP278" s="4" t="s">
        <v>1637</v>
      </c>
      <c r="DQ278" s="11"/>
      <c r="DR278" s="3" t="s">
        <v>319</v>
      </c>
      <c r="DS278" s="11"/>
      <c r="DT278" s="9">
        <v>3.92</v>
      </c>
      <c r="DU278" s="9">
        <v>1.34</v>
      </c>
      <c r="DV278" s="11"/>
      <c r="DW278" s="14">
        <v>0</v>
      </c>
      <c r="DX278" s="11"/>
      <c r="DY278" s="9">
        <v>7.01</v>
      </c>
      <c r="DZ278" s="11"/>
      <c r="EA278" s="11"/>
      <c r="EB278" s="9">
        <v>6.04</v>
      </c>
      <c r="EC278" s="10">
        <v>0.53500000000000003</v>
      </c>
      <c r="ED278" s="8">
        <v>88.1</v>
      </c>
      <c r="EE278" s="11"/>
      <c r="EF278" s="11"/>
      <c r="EG278" s="11"/>
      <c r="EH278" s="10">
        <v>0.1</v>
      </c>
      <c r="EI278" s="11"/>
      <c r="EJ278" s="8">
        <v>30.3</v>
      </c>
      <c r="EK278" s="9">
        <v>7.17</v>
      </c>
      <c r="EL278" s="10">
        <v>0.47599999999999998</v>
      </c>
      <c r="EM278" s="10">
        <v>0.77500000000000002</v>
      </c>
      <c r="EN278" s="11"/>
      <c r="EO278" s="11"/>
      <c r="EP278" s="11"/>
      <c r="EQ278" s="11"/>
      <c r="ER278" s="11">
        <v>1</v>
      </c>
      <c r="ES278" s="11"/>
      <c r="ET278" s="12"/>
      <c r="EU278" s="8">
        <v>-10.5</v>
      </c>
      <c r="EV278" s="8">
        <v>-13</v>
      </c>
      <c r="EW278" s="8">
        <v>-17.399999999999999</v>
      </c>
      <c r="EX278" s="8">
        <v>-22.3</v>
      </c>
      <c r="EY278" s="8">
        <v>-25.9</v>
      </c>
      <c r="EZ278" s="8">
        <v>-31.2</v>
      </c>
      <c r="FA278" s="8">
        <v>-18</v>
      </c>
      <c r="FB278" s="8">
        <v>-10.7</v>
      </c>
      <c r="FC278" s="9">
        <v>-8.06</v>
      </c>
      <c r="FD278" s="9">
        <v>-8.2799999999999994</v>
      </c>
      <c r="FE278" s="8">
        <v>-10</v>
      </c>
      <c r="FF278" s="8">
        <v>-11.9</v>
      </c>
      <c r="FG278" s="8">
        <v>-15.5</v>
      </c>
      <c r="FH278" s="8">
        <v>-20.399999999999999</v>
      </c>
      <c r="FI278" s="8">
        <v>-21.4</v>
      </c>
      <c r="FJ278" s="8">
        <v>-24.7</v>
      </c>
      <c r="FK278" s="8">
        <v>-23.8</v>
      </c>
      <c r="FL278" s="9">
        <v>-9.65</v>
      </c>
      <c r="FM278" s="9">
        <v>-8.08</v>
      </c>
      <c r="FN278" s="9">
        <v>-8.2799999999999994</v>
      </c>
      <c r="FO278" s="3"/>
      <c r="FP278" s="3"/>
      <c r="FQ278" s="11"/>
      <c r="FR278" s="12"/>
    </row>
    <row r="279" spans="1:174" x14ac:dyDescent="0.15">
      <c r="A279" s="4" t="s">
        <v>1638</v>
      </c>
      <c r="B279" s="4" t="s">
        <v>1639</v>
      </c>
      <c r="C279" s="3" t="s">
        <v>206</v>
      </c>
      <c r="D279" s="3" t="s">
        <v>207</v>
      </c>
      <c r="E279" s="3" t="s">
        <v>208</v>
      </c>
      <c r="F279" s="8">
        <v>27.9</v>
      </c>
      <c r="G279" s="11"/>
      <c r="H279" s="10">
        <v>2.8000000000000001E-2</v>
      </c>
      <c r="I279" s="10">
        <v>7.0000000000000001E-3</v>
      </c>
      <c r="J279" s="14">
        <v>0</v>
      </c>
      <c r="K279" s="9">
        <v>1.74</v>
      </c>
      <c r="L279" s="9">
        <v>1.06</v>
      </c>
      <c r="M279" s="10">
        <v>-0.156</v>
      </c>
      <c r="N279" s="8">
        <v>136.1</v>
      </c>
      <c r="O279" s="10">
        <v>1.4E-2</v>
      </c>
      <c r="P279" s="11"/>
      <c r="Q279" s="11"/>
      <c r="R279" s="11"/>
      <c r="S279" s="11"/>
      <c r="T279" s="11"/>
      <c r="U279" s="11"/>
      <c r="V279" s="11"/>
      <c r="W279" s="11"/>
      <c r="X279" s="11"/>
      <c r="Y279" s="11"/>
      <c r="Z279" s="11"/>
      <c r="AA279" s="11"/>
      <c r="AB279" s="11"/>
      <c r="AC279" s="11"/>
      <c r="AD279" s="11"/>
      <c r="AE279" s="11"/>
      <c r="AF279" s="11"/>
      <c r="AG279" s="11"/>
      <c r="AH279" s="9">
        <v>63.2</v>
      </c>
      <c r="AI279" s="9">
        <v>10.89</v>
      </c>
      <c r="AJ279" s="9">
        <v>8.1999999999999993</v>
      </c>
      <c r="AK279" s="3" t="s">
        <v>209</v>
      </c>
      <c r="AL279" s="12" t="s">
        <v>1640</v>
      </c>
      <c r="AM279" s="3" t="s">
        <v>211</v>
      </c>
      <c r="AN279" s="11"/>
      <c r="AO279" s="8">
        <v>23.5</v>
      </c>
      <c r="AP279" s="14">
        <v>0</v>
      </c>
      <c r="AQ279" s="8">
        <v>-11.7</v>
      </c>
      <c r="AR279" s="8">
        <v>-11.8</v>
      </c>
      <c r="AS279" s="8">
        <v>-13.5</v>
      </c>
      <c r="AT279" s="9">
        <v>4.84</v>
      </c>
      <c r="AU279" s="10">
        <v>0.13700000000000001</v>
      </c>
      <c r="AV279" s="8">
        <v>19.3</v>
      </c>
      <c r="AW279" s="10">
        <v>0.39500000000000002</v>
      </c>
      <c r="AX279" s="8">
        <v>14</v>
      </c>
      <c r="AY279" s="10">
        <v>0.11</v>
      </c>
      <c r="AZ279" s="11"/>
      <c r="BA279" s="9">
        <v>7.91</v>
      </c>
      <c r="BB279" s="11"/>
      <c r="BC279" s="9">
        <v>3.95</v>
      </c>
      <c r="BD279" s="9">
        <v>3.08</v>
      </c>
      <c r="BE279" s="9">
        <v>3</v>
      </c>
      <c r="BF279" s="9">
        <v>3.06</v>
      </c>
      <c r="BG279" s="9">
        <v>2.96</v>
      </c>
      <c r="BH279" s="9">
        <v>2.33</v>
      </c>
      <c r="BI279" s="11"/>
      <c r="BJ279" s="8">
        <v>-11.8</v>
      </c>
      <c r="BK279" s="10">
        <v>-4.0000000000000001E-3</v>
      </c>
      <c r="BL279" s="10">
        <v>1.9E-2</v>
      </c>
      <c r="BM279" s="11"/>
      <c r="BN279" s="8">
        <v>-13.5</v>
      </c>
      <c r="BO279" s="11"/>
      <c r="BP279" s="11"/>
      <c r="BQ279" s="10">
        <v>-0.10299999999999999</v>
      </c>
      <c r="BR279" s="10">
        <v>-0.10299999999999999</v>
      </c>
      <c r="BS279" s="10">
        <v>-5.7000000000000002E-2</v>
      </c>
      <c r="BT279" s="10">
        <v>-0.10299999999999999</v>
      </c>
      <c r="BU279" s="10">
        <v>-0.10299999999999999</v>
      </c>
      <c r="BV279" s="11"/>
      <c r="BW279" s="11"/>
      <c r="BX279" s="11"/>
      <c r="BY279" s="10">
        <v>6.6000000000000003E-2</v>
      </c>
      <c r="BZ279" s="10">
        <v>0.58399999999999996</v>
      </c>
      <c r="CA279" s="10">
        <v>0.44700000000000001</v>
      </c>
      <c r="CB279" s="9">
        <v>3.6</v>
      </c>
      <c r="CC279" s="10">
        <v>0.76100000000000001</v>
      </c>
      <c r="CD279" s="10">
        <v>0.39500000000000002</v>
      </c>
      <c r="CE279" s="10">
        <v>4.2999999999999997E-2</v>
      </c>
      <c r="CF279" s="11"/>
      <c r="CG279" s="11"/>
      <c r="CH279" s="11"/>
      <c r="CI279" s="11"/>
      <c r="CJ279" s="8">
        <v>-100</v>
      </c>
      <c r="CK279" s="10">
        <v>8.9999999999999993E-3</v>
      </c>
      <c r="CL279" s="10">
        <v>0.107</v>
      </c>
      <c r="CM279" s="10">
        <v>0.114</v>
      </c>
      <c r="CN279" s="10">
        <v>0.153</v>
      </c>
      <c r="CO279" s="10">
        <v>0.14899999999999999</v>
      </c>
      <c r="CP279" s="10">
        <v>0.13700000000000001</v>
      </c>
      <c r="CQ279" s="11"/>
      <c r="CR279" s="11"/>
      <c r="CS279" s="11"/>
      <c r="CT279" s="11"/>
      <c r="CU279" s="8">
        <v>10.1</v>
      </c>
      <c r="CV279" s="10">
        <v>-0.28599999999999998</v>
      </c>
      <c r="CW279" s="11"/>
      <c r="CX279" s="10">
        <v>-0.54</v>
      </c>
      <c r="CY279" s="11"/>
      <c r="CZ279" s="10">
        <v>4.3999999999999997E-2</v>
      </c>
      <c r="DA279" s="10">
        <v>0.23699999999999999</v>
      </c>
      <c r="DB279" s="11"/>
      <c r="DC279" s="10">
        <v>-0.156</v>
      </c>
      <c r="DD279" s="10">
        <v>0.93700000000000006</v>
      </c>
      <c r="DE279" s="11"/>
      <c r="DF279" s="8">
        <v>14</v>
      </c>
      <c r="DG279" s="10">
        <v>0.20499999999999999</v>
      </c>
      <c r="DH279" s="11"/>
      <c r="DI279" s="3" t="s">
        <v>212</v>
      </c>
      <c r="DJ279" s="9">
        <v>1</v>
      </c>
      <c r="DK279" s="9">
        <v>-8.56</v>
      </c>
      <c r="DL279" s="9">
        <v>-8.58</v>
      </c>
      <c r="DM279" s="11"/>
      <c r="DN279" s="11"/>
      <c r="DO279" s="9">
        <v>26.67</v>
      </c>
      <c r="DP279" s="4" t="s">
        <v>1641</v>
      </c>
      <c r="DQ279" s="11"/>
      <c r="DR279" s="3" t="s">
        <v>484</v>
      </c>
      <c r="DS279" s="11"/>
      <c r="DT279" s="9">
        <v>1.0900000000000001</v>
      </c>
      <c r="DU279" s="10">
        <v>0.17499999999999999</v>
      </c>
      <c r="DV279" s="14">
        <v>0</v>
      </c>
      <c r="DW279" s="14">
        <v>0</v>
      </c>
      <c r="DX279" s="11"/>
      <c r="DY279" s="9">
        <v>8.7200000000000006</v>
      </c>
      <c r="DZ279" s="9">
        <v>3.89</v>
      </c>
      <c r="EA279" s="11"/>
      <c r="EB279" s="8">
        <v>20</v>
      </c>
      <c r="EC279" s="10">
        <v>2E-3</v>
      </c>
      <c r="ED279" s="8">
        <v>25.9</v>
      </c>
      <c r="EE279" s="11"/>
      <c r="EF279" s="11"/>
      <c r="EG279" s="8">
        <v>100</v>
      </c>
      <c r="EH279" s="11"/>
      <c r="EI279" s="11"/>
      <c r="EJ279" s="9">
        <v>5.36</v>
      </c>
      <c r="EK279" s="9">
        <v>9.07</v>
      </c>
      <c r="EL279" s="9">
        <v>1.69</v>
      </c>
      <c r="EM279" s="11"/>
      <c r="EN279" s="11"/>
      <c r="EO279" s="10">
        <v>0.28100000000000003</v>
      </c>
      <c r="EP279" s="9">
        <v>5.64</v>
      </c>
      <c r="EQ279" s="10">
        <v>0.47399999999999998</v>
      </c>
      <c r="ER279" s="11">
        <v>3</v>
      </c>
      <c r="ES279" s="11"/>
      <c r="ET279" s="12"/>
      <c r="EU279" s="11"/>
      <c r="EV279" s="10">
        <v>-0.19600000000000001</v>
      </c>
      <c r="EW279" s="9">
        <v>-3.77</v>
      </c>
      <c r="EX279" s="9">
        <v>-6.84</v>
      </c>
      <c r="EY279" s="9">
        <v>-5.63</v>
      </c>
      <c r="EZ279" s="9">
        <v>-5.88</v>
      </c>
      <c r="FA279" s="9">
        <v>-3.02</v>
      </c>
      <c r="FB279" s="9">
        <v>-4.4000000000000004</v>
      </c>
      <c r="FC279" s="9">
        <v>-5.15</v>
      </c>
      <c r="FD279" s="9">
        <v>-8.61</v>
      </c>
      <c r="FE279" s="11"/>
      <c r="FF279" s="10">
        <v>-0.193</v>
      </c>
      <c r="FG279" s="9">
        <v>-3.67</v>
      </c>
      <c r="FH279" s="9">
        <v>-6.54</v>
      </c>
      <c r="FI279" s="9">
        <v>-5.04</v>
      </c>
      <c r="FJ279" s="9">
        <v>-5.58</v>
      </c>
      <c r="FK279" s="9">
        <v>-3.02</v>
      </c>
      <c r="FL279" s="9">
        <v>-4.17</v>
      </c>
      <c r="FM279" s="9">
        <v>-6.33</v>
      </c>
      <c r="FN279" s="9">
        <v>-8.58</v>
      </c>
      <c r="FO279" s="3"/>
      <c r="FP279" s="3"/>
      <c r="FQ279" s="11"/>
      <c r="FR279" s="12"/>
    </row>
    <row r="280" spans="1:174" x14ac:dyDescent="0.15">
      <c r="A280" s="4" t="s">
        <v>1642</v>
      </c>
      <c r="B280" s="4" t="s">
        <v>1643</v>
      </c>
      <c r="C280" s="3" t="s">
        <v>206</v>
      </c>
      <c r="D280" s="3" t="s">
        <v>207</v>
      </c>
      <c r="E280" s="3" t="s">
        <v>208</v>
      </c>
      <c r="F280" s="8">
        <v>27.5</v>
      </c>
      <c r="G280" s="10">
        <v>0.13900000000000001</v>
      </c>
      <c r="H280" s="10">
        <v>1.9E-2</v>
      </c>
      <c r="I280" s="10">
        <v>7.0000000000000001E-3</v>
      </c>
      <c r="J280" s="10">
        <v>6.0000000000000001E-3</v>
      </c>
      <c r="K280" s="10">
        <v>0.66700000000000004</v>
      </c>
      <c r="L280" s="10">
        <v>0.34200000000000003</v>
      </c>
      <c r="M280" s="10">
        <v>0.219</v>
      </c>
      <c r="N280" s="8">
        <v>33.5</v>
      </c>
      <c r="O280" s="10">
        <v>2.5999999999999999E-2</v>
      </c>
      <c r="P280" s="11"/>
      <c r="Q280" s="11"/>
      <c r="R280" s="11"/>
      <c r="S280" s="10">
        <v>-0.19</v>
      </c>
      <c r="T280" s="11"/>
      <c r="U280" s="11"/>
      <c r="V280" s="11"/>
      <c r="W280" s="11"/>
      <c r="X280" s="11"/>
      <c r="Y280" s="11"/>
      <c r="Z280" s="11"/>
      <c r="AA280" s="11"/>
      <c r="AB280" s="11"/>
      <c r="AC280" s="11"/>
      <c r="AD280" s="11"/>
      <c r="AE280" s="11"/>
      <c r="AF280" s="11"/>
      <c r="AG280" s="11"/>
      <c r="AH280" s="11"/>
      <c r="AI280" s="9">
        <v>17.48</v>
      </c>
      <c r="AJ280" s="9">
        <v>7.35</v>
      </c>
      <c r="AK280" s="3" t="s">
        <v>209</v>
      </c>
      <c r="AL280" s="12" t="s">
        <v>1644</v>
      </c>
      <c r="AM280" s="3" t="s">
        <v>211</v>
      </c>
      <c r="AN280" s="13">
        <v>2003</v>
      </c>
      <c r="AO280" s="8">
        <v>25.3</v>
      </c>
      <c r="AP280" s="14">
        <v>0</v>
      </c>
      <c r="AQ280" s="9">
        <v>-6.98</v>
      </c>
      <c r="AR280" s="9">
        <v>-7</v>
      </c>
      <c r="AS280" s="9">
        <v>-6.99</v>
      </c>
      <c r="AT280" s="9">
        <v>2.3199999999999998</v>
      </c>
      <c r="AU280" s="10">
        <v>1.2E-2</v>
      </c>
      <c r="AV280" s="9">
        <v>2.63</v>
      </c>
      <c r="AW280" s="10">
        <v>0.105</v>
      </c>
      <c r="AX280" s="10">
        <v>9.7000000000000003E-2</v>
      </c>
      <c r="AY280" s="10">
        <v>4.0000000000000001E-3</v>
      </c>
      <c r="AZ280" s="11"/>
      <c r="BA280" s="9">
        <v>3.31</v>
      </c>
      <c r="BB280" s="11"/>
      <c r="BC280" s="9">
        <v>3.69</v>
      </c>
      <c r="BD280" s="9">
        <v>3.25</v>
      </c>
      <c r="BE280" s="9">
        <v>3.18</v>
      </c>
      <c r="BF280" s="9">
        <v>3.05</v>
      </c>
      <c r="BG280" s="9">
        <v>3.71</v>
      </c>
      <c r="BH280" s="9">
        <v>3.06</v>
      </c>
      <c r="BI280" s="11"/>
      <c r="BJ280" s="9">
        <v>-7</v>
      </c>
      <c r="BK280" s="11"/>
      <c r="BL280" s="10">
        <v>4.0000000000000001E-3</v>
      </c>
      <c r="BM280" s="11"/>
      <c r="BN280" s="9">
        <v>-6.99</v>
      </c>
      <c r="BO280" s="11"/>
      <c r="BP280" s="11"/>
      <c r="BQ280" s="10">
        <v>-0.23</v>
      </c>
      <c r="BR280" s="10">
        <v>-0.23</v>
      </c>
      <c r="BS280" s="10">
        <v>-0.14399999999999999</v>
      </c>
      <c r="BT280" s="10">
        <v>-0.23</v>
      </c>
      <c r="BU280" s="10">
        <v>-0.23</v>
      </c>
      <c r="BV280" s="11"/>
      <c r="BW280" s="11"/>
      <c r="BX280" s="11"/>
      <c r="BY280" s="11"/>
      <c r="BZ280" s="10">
        <v>3.5000000000000003E-2</v>
      </c>
      <c r="CA280" s="10">
        <v>2.3E-2</v>
      </c>
      <c r="CB280" s="11"/>
      <c r="CC280" s="10">
        <v>0.98899999999999999</v>
      </c>
      <c r="CD280" s="10">
        <v>0.105</v>
      </c>
      <c r="CE280" s="11"/>
      <c r="CF280" s="11"/>
      <c r="CG280" s="11"/>
      <c r="CH280" s="11"/>
      <c r="CI280" s="11"/>
      <c r="CJ280" s="11"/>
      <c r="CK280" s="11"/>
      <c r="CL280" s="11"/>
      <c r="CM280" s="11"/>
      <c r="CN280" s="11"/>
      <c r="CO280" s="11"/>
      <c r="CP280" s="10">
        <v>4.4999999999999998E-2</v>
      </c>
      <c r="CQ280" s="10">
        <v>0.127</v>
      </c>
      <c r="CR280" s="11"/>
      <c r="CS280" s="11"/>
      <c r="CT280" s="11"/>
      <c r="CU280" s="9">
        <v>4.0999999999999996</v>
      </c>
      <c r="CV280" s="11"/>
      <c r="CW280" s="11"/>
      <c r="CX280" s="11"/>
      <c r="CY280" s="11"/>
      <c r="CZ280" s="11"/>
      <c r="DA280" s="10">
        <v>-9.2999999999999999E-2</v>
      </c>
      <c r="DB280" s="11"/>
      <c r="DC280" s="11"/>
      <c r="DD280" s="11"/>
      <c r="DE280" s="9">
        <v>2</v>
      </c>
      <c r="DF280" s="10">
        <v>9.7000000000000003E-2</v>
      </c>
      <c r="DG280" s="10">
        <v>0.82</v>
      </c>
      <c r="DH280" s="10">
        <v>5.6000000000000001E-2</v>
      </c>
      <c r="DI280" s="3" t="s">
        <v>212</v>
      </c>
      <c r="DJ280" s="11"/>
      <c r="DK280" s="9">
        <v>-6.98</v>
      </c>
      <c r="DL280" s="9">
        <v>-6.99</v>
      </c>
      <c r="DM280" s="14">
        <v>0</v>
      </c>
      <c r="DN280" s="11"/>
      <c r="DO280" s="9">
        <v>42.86</v>
      </c>
      <c r="DP280" s="4" t="s">
        <v>1645</v>
      </c>
      <c r="DQ280" s="11"/>
      <c r="DR280" s="3" t="s">
        <v>279</v>
      </c>
      <c r="DS280" s="11"/>
      <c r="DT280" s="9">
        <v>1.36</v>
      </c>
      <c r="DU280" s="10">
        <v>0.54</v>
      </c>
      <c r="DV280" s="11"/>
      <c r="DW280" s="10">
        <v>0.105</v>
      </c>
      <c r="DX280" s="11"/>
      <c r="DY280" s="9">
        <v>3.59</v>
      </c>
      <c r="DZ280" s="11"/>
      <c r="EA280" s="11"/>
      <c r="EB280" s="9">
        <v>1.26</v>
      </c>
      <c r="EC280" s="10">
        <v>5.0000000000000001E-3</v>
      </c>
      <c r="ED280" s="8">
        <v>75.5</v>
      </c>
      <c r="EE280" s="11"/>
      <c r="EF280" s="8">
        <v>100</v>
      </c>
      <c r="EG280" s="11"/>
      <c r="EH280" s="10">
        <v>0.10100000000000001</v>
      </c>
      <c r="EI280" s="9">
        <v>2</v>
      </c>
      <c r="EJ280" s="9">
        <v>2.5099999999999998</v>
      </c>
      <c r="EK280" s="9">
        <v>3.75</v>
      </c>
      <c r="EL280" s="9">
        <v>1.27</v>
      </c>
      <c r="EM280" s="9">
        <v>1.25</v>
      </c>
      <c r="EN280" s="11"/>
      <c r="EO280" s="10">
        <v>5.6000000000000001E-2</v>
      </c>
      <c r="EP280" s="9">
        <v>8.69</v>
      </c>
      <c r="EQ280" s="9">
        <v>1.65</v>
      </c>
      <c r="ER280" s="11">
        <v>1</v>
      </c>
      <c r="ES280" s="11"/>
      <c r="ET280" s="12"/>
      <c r="EU280" s="11"/>
      <c r="EV280" s="11"/>
      <c r="EW280" s="10">
        <v>-0.24</v>
      </c>
      <c r="EX280" s="10">
        <v>-0.68400000000000005</v>
      </c>
      <c r="EY280" s="9">
        <v>-3.29</v>
      </c>
      <c r="EZ280" s="9">
        <v>-3.51</v>
      </c>
      <c r="FA280" s="9">
        <v>-4.17</v>
      </c>
      <c r="FB280" s="9">
        <v>-6.32</v>
      </c>
      <c r="FC280" s="9">
        <v>-6.88</v>
      </c>
      <c r="FD280" s="9">
        <v>-6.4</v>
      </c>
      <c r="FE280" s="11"/>
      <c r="FF280" s="11"/>
      <c r="FG280" s="10">
        <v>-0.245</v>
      </c>
      <c r="FH280" s="10">
        <v>-0.69099999999999995</v>
      </c>
      <c r="FI280" s="9">
        <v>-3.33</v>
      </c>
      <c r="FJ280" s="9">
        <v>-5.13</v>
      </c>
      <c r="FK280" s="9">
        <v>-4.26</v>
      </c>
      <c r="FL280" s="9">
        <v>-5.71</v>
      </c>
      <c r="FM280" s="9">
        <v>-6.92</v>
      </c>
      <c r="FN280" s="9">
        <v>-5.3</v>
      </c>
      <c r="FO280" s="3"/>
      <c r="FP280" s="3"/>
      <c r="FQ280" s="11"/>
      <c r="FR280" s="12"/>
    </row>
    <row r="281" spans="1:174" x14ac:dyDescent="0.15">
      <c r="A281" s="4" t="s">
        <v>1646</v>
      </c>
      <c r="B281" s="4" t="s">
        <v>1647</v>
      </c>
      <c r="C281" s="3" t="s">
        <v>206</v>
      </c>
      <c r="D281" s="3" t="s">
        <v>207</v>
      </c>
      <c r="E281" s="3" t="s">
        <v>208</v>
      </c>
      <c r="F281" s="8">
        <v>26.8</v>
      </c>
      <c r="G281" s="9">
        <v>1.48</v>
      </c>
      <c r="H281" s="10">
        <v>1.0999999999999999E-2</v>
      </c>
      <c r="I281" s="10">
        <v>2.8000000000000001E-2</v>
      </c>
      <c r="J281" s="10">
        <v>8.9999999999999993E-3</v>
      </c>
      <c r="K281" s="9">
        <v>1.1200000000000001</v>
      </c>
      <c r="L281" s="9">
        <v>1.9</v>
      </c>
      <c r="M281" s="10">
        <v>0.73399999999999999</v>
      </c>
      <c r="N281" s="8">
        <v>10.6</v>
      </c>
      <c r="O281" s="10">
        <v>1.0999999999999999E-2</v>
      </c>
      <c r="P281" s="11"/>
      <c r="Q281" s="11"/>
      <c r="R281" s="11"/>
      <c r="S281" s="11"/>
      <c r="T281" s="11"/>
      <c r="U281" s="11"/>
      <c r="V281" s="11"/>
      <c r="W281" s="11"/>
      <c r="X281" s="11"/>
      <c r="Y281" s="11"/>
      <c r="Z281" s="11"/>
      <c r="AA281" s="11"/>
      <c r="AB281" s="11"/>
      <c r="AC281" s="11"/>
      <c r="AD281" s="11"/>
      <c r="AE281" s="11"/>
      <c r="AF281" s="11"/>
      <c r="AG281" s="11"/>
      <c r="AH281" s="11"/>
      <c r="AI281" s="9">
        <v>11.84</v>
      </c>
      <c r="AJ281" s="10">
        <v>0.38400000000000001</v>
      </c>
      <c r="AK281" s="3" t="s">
        <v>209</v>
      </c>
      <c r="AL281" s="12" t="s">
        <v>1648</v>
      </c>
      <c r="AM281" s="3" t="s">
        <v>211</v>
      </c>
      <c r="AN281" s="13">
        <v>1996</v>
      </c>
      <c r="AO281" s="8">
        <v>26.2</v>
      </c>
      <c r="AP281" s="14">
        <v>0</v>
      </c>
      <c r="AQ281" s="11"/>
      <c r="AR281" s="9">
        <v>-2.5</v>
      </c>
      <c r="AS281" s="9">
        <v>-2.4500000000000002</v>
      </c>
      <c r="AT281" s="10">
        <v>0.59299999999999997</v>
      </c>
      <c r="AU281" s="11"/>
      <c r="AV281" s="10">
        <v>0.67300000000000004</v>
      </c>
      <c r="AW281" s="14">
        <v>0</v>
      </c>
      <c r="AX281" s="9">
        <v>-3.23</v>
      </c>
      <c r="AY281" s="11"/>
      <c r="AZ281" s="11"/>
      <c r="BA281" s="9">
        <v>2.2200000000000002</v>
      </c>
      <c r="BB281" s="11"/>
      <c r="BC281" s="10">
        <v>0.28199999999999997</v>
      </c>
      <c r="BD281" s="10">
        <v>-3.1E-2</v>
      </c>
      <c r="BE281" s="10">
        <v>0.45100000000000001</v>
      </c>
      <c r="BF281" s="10">
        <v>0.59699999999999998</v>
      </c>
      <c r="BG281" s="9">
        <v>1.07</v>
      </c>
      <c r="BH281" s="9">
        <v>1.65</v>
      </c>
      <c r="BI281" s="11"/>
      <c r="BJ281" s="9">
        <v>-2.5</v>
      </c>
      <c r="BK281" s="11"/>
      <c r="BL281" s="14">
        <v>0</v>
      </c>
      <c r="BM281" s="11"/>
      <c r="BN281" s="9">
        <v>-2.4500000000000002</v>
      </c>
      <c r="BO281" s="11"/>
      <c r="BP281" s="11"/>
      <c r="BQ281" s="10">
        <v>-0.22700000000000001</v>
      </c>
      <c r="BR281" s="10">
        <v>-0.22700000000000001</v>
      </c>
      <c r="BS281" s="10">
        <v>-0.14199999999999999</v>
      </c>
      <c r="BT281" s="10">
        <v>-0.22700000000000001</v>
      </c>
      <c r="BU281" s="10">
        <v>-0.22700000000000001</v>
      </c>
      <c r="BV281" s="11"/>
      <c r="BW281" s="11"/>
      <c r="BX281" s="11"/>
      <c r="BY281" s="10">
        <v>1.2999999999999999E-2</v>
      </c>
      <c r="BZ281" s="11"/>
      <c r="CA281" s="11"/>
      <c r="CB281" s="11"/>
      <c r="CC281" s="10">
        <v>0.36399999999999999</v>
      </c>
      <c r="CD281" s="11"/>
      <c r="CE281" s="9">
        <v>3.5</v>
      </c>
      <c r="CF281" s="11"/>
      <c r="CG281" s="11"/>
      <c r="CH281" s="11"/>
      <c r="CI281" s="11"/>
      <c r="CJ281" s="11"/>
      <c r="CK281" s="11"/>
      <c r="CL281" s="11"/>
      <c r="CM281" s="11"/>
      <c r="CN281" s="11"/>
      <c r="CO281" s="11"/>
      <c r="CP281" s="11"/>
      <c r="CQ281" s="10">
        <v>0.84399999999999997</v>
      </c>
      <c r="CR281" s="11"/>
      <c r="CS281" s="11"/>
      <c r="CT281" s="11"/>
      <c r="CU281" s="9">
        <v>1.73</v>
      </c>
      <c r="CV281" s="11"/>
      <c r="CW281" s="11"/>
      <c r="CX281" s="11"/>
      <c r="CY281" s="11"/>
      <c r="CZ281" s="11"/>
      <c r="DA281" s="11"/>
      <c r="DB281" s="11"/>
      <c r="DC281" s="11"/>
      <c r="DD281" s="11"/>
      <c r="DE281" s="11"/>
      <c r="DF281" s="9">
        <v>-3.23</v>
      </c>
      <c r="DG281" s="9">
        <v>2.52</v>
      </c>
      <c r="DH281" s="11"/>
      <c r="DI281" s="3" t="s">
        <v>212</v>
      </c>
      <c r="DJ281" s="11"/>
      <c r="DK281" s="11"/>
      <c r="DL281" s="9">
        <v>1.85</v>
      </c>
      <c r="DM281" s="11"/>
      <c r="DN281" s="11"/>
      <c r="DO281" s="9">
        <v>20</v>
      </c>
      <c r="DP281" s="4" t="s">
        <v>1649</v>
      </c>
      <c r="DQ281" s="11"/>
      <c r="DR281" s="3" t="s">
        <v>643</v>
      </c>
      <c r="DS281" s="11"/>
      <c r="DT281" s="9">
        <v>6.83</v>
      </c>
      <c r="DU281" s="9">
        <v>1.72</v>
      </c>
      <c r="DV281" s="11"/>
      <c r="DW281" s="14">
        <v>0</v>
      </c>
      <c r="DX281" s="11"/>
      <c r="DY281" s="10">
        <v>0.53800000000000003</v>
      </c>
      <c r="DZ281" s="11"/>
      <c r="EA281" s="11"/>
      <c r="EB281" s="9">
        <v>-4.13</v>
      </c>
      <c r="EC281" s="10">
        <v>0</v>
      </c>
      <c r="ED281" s="8">
        <v>29.2</v>
      </c>
      <c r="EE281" s="11"/>
      <c r="EF281" s="11"/>
      <c r="EG281" s="11"/>
      <c r="EH281" s="11"/>
      <c r="EI281" s="9">
        <v>1</v>
      </c>
      <c r="EJ281" s="10">
        <v>0.67300000000000004</v>
      </c>
      <c r="EK281" s="10">
        <v>0.64</v>
      </c>
      <c r="EL281" s="10">
        <v>0.315</v>
      </c>
      <c r="EM281" s="10">
        <v>6.5000000000000002E-2</v>
      </c>
      <c r="EN281" s="9">
        <v>4.3899999999999997</v>
      </c>
      <c r="EO281" s="11"/>
      <c r="EP281" s="9">
        <v>1.91</v>
      </c>
      <c r="EQ281" s="11"/>
      <c r="ER281" s="11">
        <v>1</v>
      </c>
      <c r="ES281" s="11"/>
      <c r="ET281" s="12"/>
      <c r="EU281" s="8">
        <v>-13.1</v>
      </c>
      <c r="EV281" s="8">
        <v>-14.2</v>
      </c>
      <c r="EW281" s="8">
        <v>-16.899999999999999</v>
      </c>
      <c r="EX281" s="8">
        <v>-14.2</v>
      </c>
      <c r="EY281" s="8">
        <v>-13.9</v>
      </c>
      <c r="EZ281" s="9">
        <v>-3.33</v>
      </c>
      <c r="FA281" s="9">
        <v>-4.5999999999999996</v>
      </c>
      <c r="FB281" s="9">
        <v>-3.44</v>
      </c>
      <c r="FC281" s="9">
        <v>-3.62</v>
      </c>
      <c r="FD281" s="9">
        <v>-1.93</v>
      </c>
      <c r="FE281" s="8">
        <v>-13.1</v>
      </c>
      <c r="FF281" s="8">
        <v>-13.9</v>
      </c>
      <c r="FG281" s="8">
        <v>-16.399999999999999</v>
      </c>
      <c r="FH281" s="8">
        <v>-13.4</v>
      </c>
      <c r="FI281" s="8">
        <v>-13.6</v>
      </c>
      <c r="FJ281" s="9">
        <v>-3.01</v>
      </c>
      <c r="FK281" s="9">
        <v>-7.82</v>
      </c>
      <c r="FL281" s="9">
        <v>4.6900000000000004</v>
      </c>
      <c r="FM281" s="9">
        <v>-5.16</v>
      </c>
      <c r="FN281" s="9">
        <v>1.85</v>
      </c>
      <c r="FO281" s="3"/>
      <c r="FP281" s="3"/>
      <c r="FQ281" s="11"/>
      <c r="FR281" s="12"/>
    </row>
    <row r="282" spans="1:174" x14ac:dyDescent="0.15">
      <c r="A282" s="4" t="s">
        <v>1650</v>
      </c>
      <c r="B282" s="4" t="s">
        <v>1651</v>
      </c>
      <c r="C282" s="3" t="s">
        <v>206</v>
      </c>
      <c r="D282" s="3" t="s">
        <v>207</v>
      </c>
      <c r="E282" s="3" t="s">
        <v>208</v>
      </c>
      <c r="F282" s="8">
        <v>26.6</v>
      </c>
      <c r="G282" s="9">
        <v>31.03</v>
      </c>
      <c r="H282" s="10">
        <v>0.06</v>
      </c>
      <c r="I282" s="10">
        <v>3.0000000000000001E-3</v>
      </c>
      <c r="J282" s="10">
        <v>0.29899999999999999</v>
      </c>
      <c r="K282" s="9">
        <v>-1.87</v>
      </c>
      <c r="L282" s="10">
        <v>-0.40400000000000003</v>
      </c>
      <c r="M282" s="9">
        <v>3.54</v>
      </c>
      <c r="N282" s="8">
        <v>116.7</v>
      </c>
      <c r="O282" s="9">
        <v>1.67</v>
      </c>
      <c r="P282" s="11"/>
      <c r="Q282" s="11"/>
      <c r="R282" s="11"/>
      <c r="S282" s="10">
        <v>-0.28000000000000003</v>
      </c>
      <c r="T282" s="11"/>
      <c r="U282" s="11"/>
      <c r="V282" s="11"/>
      <c r="W282" s="8">
        <v>17.8</v>
      </c>
      <c r="X282" s="11"/>
      <c r="Y282" s="11"/>
      <c r="Z282" s="11"/>
      <c r="AA282" s="8">
        <v>45.2</v>
      </c>
      <c r="AB282" s="11"/>
      <c r="AC282" s="11"/>
      <c r="AD282" s="11"/>
      <c r="AE282" s="8">
        <v>78</v>
      </c>
      <c r="AF282" s="11"/>
      <c r="AG282" s="11"/>
      <c r="AH282" s="11"/>
      <c r="AI282" s="9">
        <v>10.7</v>
      </c>
      <c r="AJ282" s="10">
        <v>0.40799999999999997</v>
      </c>
      <c r="AK282" s="3" t="s">
        <v>209</v>
      </c>
      <c r="AL282" s="12" t="s">
        <v>1652</v>
      </c>
      <c r="AM282" s="3" t="s">
        <v>211</v>
      </c>
      <c r="AN282" s="13">
        <v>1998</v>
      </c>
      <c r="AO282" s="8">
        <v>15.3</v>
      </c>
      <c r="AP282" s="8">
        <v>14.3</v>
      </c>
      <c r="AQ282" s="8">
        <v>-35.799999999999997</v>
      </c>
      <c r="AR282" s="8">
        <v>-37.700000000000003</v>
      </c>
      <c r="AS282" s="8">
        <v>-39.1</v>
      </c>
      <c r="AT282" s="8">
        <v>21.1</v>
      </c>
      <c r="AU282" s="9">
        <v>5.07</v>
      </c>
      <c r="AV282" s="8">
        <v>42.4</v>
      </c>
      <c r="AW282" s="9">
        <v>9.82</v>
      </c>
      <c r="AX282" s="8">
        <v>26.7</v>
      </c>
      <c r="AY282" s="9">
        <v>2.5299999999999998</v>
      </c>
      <c r="AZ282" s="11"/>
      <c r="BA282" s="8">
        <v>21.8</v>
      </c>
      <c r="BB282" s="11"/>
      <c r="BC282" s="8">
        <v>21.7</v>
      </c>
      <c r="BD282" s="8">
        <v>19.3</v>
      </c>
      <c r="BE282" s="8">
        <v>18.8</v>
      </c>
      <c r="BF282" s="8">
        <v>18.8</v>
      </c>
      <c r="BG282" s="8">
        <v>18.600000000000001</v>
      </c>
      <c r="BH282" s="8">
        <v>20</v>
      </c>
      <c r="BI282" s="11"/>
      <c r="BJ282" s="8">
        <v>-37.700000000000003</v>
      </c>
      <c r="BK282" s="9">
        <v>-1.39</v>
      </c>
      <c r="BL282" s="10">
        <v>8.0000000000000002E-3</v>
      </c>
      <c r="BM282" s="11"/>
      <c r="BN282" s="8">
        <v>-39.1</v>
      </c>
      <c r="BO282" s="11"/>
      <c r="BP282" s="11"/>
      <c r="BQ282" s="10">
        <v>-0.46700000000000003</v>
      </c>
      <c r="BR282" s="10">
        <v>-0.46700000000000003</v>
      </c>
      <c r="BS282" s="10">
        <v>-0.29199999999999998</v>
      </c>
      <c r="BT282" s="10">
        <v>-0.46700000000000003</v>
      </c>
      <c r="BU282" s="10">
        <v>-0.46700000000000003</v>
      </c>
      <c r="BV282" s="11"/>
      <c r="BW282" s="9">
        <v>4.29</v>
      </c>
      <c r="BX282" s="9">
        <v>9.39</v>
      </c>
      <c r="BY282" s="10">
        <v>0.38</v>
      </c>
      <c r="BZ282" s="8">
        <v>23.7</v>
      </c>
      <c r="CA282" s="8">
        <v>18.600000000000001</v>
      </c>
      <c r="CB282" s="11"/>
      <c r="CC282" s="9">
        <v>1.83</v>
      </c>
      <c r="CD282" s="11"/>
      <c r="CE282" s="9">
        <v>1.25</v>
      </c>
      <c r="CF282" s="11"/>
      <c r="CG282" s="11"/>
      <c r="CH282" s="11"/>
      <c r="CI282" s="11"/>
      <c r="CJ282" s="8">
        <v>42.9</v>
      </c>
      <c r="CK282" s="11"/>
      <c r="CL282" s="11"/>
      <c r="CM282" s="11"/>
      <c r="CN282" s="10">
        <v>0.214</v>
      </c>
      <c r="CO282" s="10">
        <v>0.50900000000000001</v>
      </c>
      <c r="CP282" s="10">
        <v>0.497</v>
      </c>
      <c r="CQ282" s="10">
        <v>0.997</v>
      </c>
      <c r="CR282" s="11"/>
      <c r="CS282" s="11"/>
      <c r="CT282" s="11"/>
      <c r="CU282" s="8">
        <v>19.100000000000001</v>
      </c>
      <c r="CV282" s="9">
        <v>-2.08</v>
      </c>
      <c r="CW282" s="11"/>
      <c r="CX282" s="11"/>
      <c r="CY282" s="11"/>
      <c r="CZ282" s="11"/>
      <c r="DA282" s="10">
        <v>0.108</v>
      </c>
      <c r="DB282" s="9">
        <v>-1.59</v>
      </c>
      <c r="DC282" s="9">
        <v>-1.56</v>
      </c>
      <c r="DD282" s="8">
        <v>12.2</v>
      </c>
      <c r="DE282" s="8">
        <v>169</v>
      </c>
      <c r="DF282" s="8">
        <v>26.7</v>
      </c>
      <c r="DG282" s="10">
        <v>0.22800000000000001</v>
      </c>
      <c r="DH282" s="10">
        <v>0.7</v>
      </c>
      <c r="DI282" s="3" t="s">
        <v>212</v>
      </c>
      <c r="DJ282" s="8">
        <v>14.3</v>
      </c>
      <c r="DK282" s="8">
        <v>-35.799999999999997</v>
      </c>
      <c r="DL282" s="8">
        <v>-39.1</v>
      </c>
      <c r="DM282" s="8">
        <v>19.399999999999999</v>
      </c>
      <c r="DN282" s="8">
        <v>-31</v>
      </c>
      <c r="DO282" s="9">
        <v>7.69</v>
      </c>
      <c r="DP282" s="4" t="s">
        <v>1653</v>
      </c>
      <c r="DQ282" s="8">
        <v>37.799999999999997</v>
      </c>
      <c r="DR282" s="3" t="s">
        <v>230</v>
      </c>
      <c r="DS282" s="11"/>
      <c r="DT282" s="9">
        <v>2.2799999999999998</v>
      </c>
      <c r="DU282" s="10">
        <v>0.217</v>
      </c>
      <c r="DV282" s="8">
        <v>-15.9</v>
      </c>
      <c r="DW282" s="8">
        <v>11.8</v>
      </c>
      <c r="DX282" s="11"/>
      <c r="DY282" s="8">
        <v>41.5</v>
      </c>
      <c r="DZ282" s="11"/>
      <c r="EA282" s="11"/>
      <c r="EB282" s="8">
        <v>43.1</v>
      </c>
      <c r="EC282" s="10">
        <v>0.56499999999999995</v>
      </c>
      <c r="ED282" s="8">
        <v>89.3</v>
      </c>
      <c r="EE282" s="11"/>
      <c r="EF282" s="11"/>
      <c r="EG282" s="8">
        <v>100</v>
      </c>
      <c r="EH282" s="9">
        <v>1.71</v>
      </c>
      <c r="EI282" s="8">
        <v>169</v>
      </c>
      <c r="EJ282" s="8">
        <v>35.1</v>
      </c>
      <c r="EK282" s="8">
        <v>53</v>
      </c>
      <c r="EL282" s="9">
        <v>1.96</v>
      </c>
      <c r="EM282" s="9">
        <v>1.31</v>
      </c>
      <c r="EN282" s="9">
        <v>1.1299999999999999</v>
      </c>
      <c r="EO282" s="10">
        <v>0.7</v>
      </c>
      <c r="EP282" s="9">
        <v>5.33</v>
      </c>
      <c r="EQ282" s="9">
        <v>3.29</v>
      </c>
      <c r="ER282" s="11">
        <v>1</v>
      </c>
      <c r="ES282" s="8">
        <v>14.3</v>
      </c>
      <c r="ET282" s="12" t="s">
        <v>1654</v>
      </c>
      <c r="EU282" s="8">
        <v>-10.7</v>
      </c>
      <c r="EV282" s="8">
        <v>-16</v>
      </c>
      <c r="EW282" s="8">
        <v>-22.5</v>
      </c>
      <c r="EX282" s="8">
        <v>-33.799999999999997</v>
      </c>
      <c r="EY282" s="8">
        <v>-37.4</v>
      </c>
      <c r="EZ282" s="8">
        <v>-33</v>
      </c>
      <c r="FA282" s="8">
        <v>-37.9</v>
      </c>
      <c r="FB282" s="8">
        <v>-35.5</v>
      </c>
      <c r="FC282" s="8">
        <v>-32.9</v>
      </c>
      <c r="FD282" s="8">
        <v>-33.700000000000003</v>
      </c>
      <c r="FE282" s="8">
        <v>-10.9</v>
      </c>
      <c r="FF282" s="8">
        <v>-15.9</v>
      </c>
      <c r="FG282" s="8">
        <v>-24.3</v>
      </c>
      <c r="FH282" s="8">
        <v>-53.2</v>
      </c>
      <c r="FI282" s="8">
        <v>-37</v>
      </c>
      <c r="FJ282" s="8">
        <v>-33.9</v>
      </c>
      <c r="FK282" s="8">
        <v>-40.6</v>
      </c>
      <c r="FL282" s="8">
        <v>-35.4</v>
      </c>
      <c r="FM282" s="8">
        <v>-32.9</v>
      </c>
      <c r="FN282" s="8">
        <v>-34.6</v>
      </c>
      <c r="FO282" s="3"/>
      <c r="FP282" s="3"/>
      <c r="FQ282" s="8">
        <v>14.3</v>
      </c>
      <c r="FR282" s="12" t="s">
        <v>1655</v>
      </c>
    </row>
    <row r="283" spans="1:174" x14ac:dyDescent="0.15">
      <c r="A283" s="4" t="s">
        <v>1656</v>
      </c>
      <c r="B283" s="4" t="s">
        <v>1657</v>
      </c>
      <c r="C283" s="3" t="s">
        <v>206</v>
      </c>
      <c r="D283" s="3" t="s">
        <v>207</v>
      </c>
      <c r="E283" s="3" t="s">
        <v>208</v>
      </c>
      <c r="F283" s="8">
        <v>25.9</v>
      </c>
      <c r="G283" s="14">
        <v>0</v>
      </c>
      <c r="H283" s="10">
        <v>5.0000000000000001E-3</v>
      </c>
      <c r="I283" s="10">
        <v>8.0000000000000002E-3</v>
      </c>
      <c r="J283" s="10">
        <v>5.2999999999999999E-2</v>
      </c>
      <c r="K283" s="9">
        <v>1.02</v>
      </c>
      <c r="L283" s="10">
        <v>0.96099999999999997</v>
      </c>
      <c r="M283" s="9">
        <v>1.36</v>
      </c>
      <c r="N283" s="8">
        <v>172.7</v>
      </c>
      <c r="O283" s="10">
        <v>3.5999999999999997E-2</v>
      </c>
      <c r="P283" s="11"/>
      <c r="Q283" s="11"/>
      <c r="R283" s="11"/>
      <c r="S283" s="10">
        <v>-0.04</v>
      </c>
      <c r="T283" s="11"/>
      <c r="U283" s="11"/>
      <c r="V283" s="11"/>
      <c r="W283" s="8">
        <v>48.5</v>
      </c>
      <c r="X283" s="11"/>
      <c r="Y283" s="11"/>
      <c r="Z283" s="11"/>
      <c r="AA283" s="8">
        <v>10.9</v>
      </c>
      <c r="AB283" s="11"/>
      <c r="AC283" s="11"/>
      <c r="AD283" s="11"/>
      <c r="AE283" s="8">
        <v>-14.1</v>
      </c>
      <c r="AF283" s="11"/>
      <c r="AG283" s="11"/>
      <c r="AH283" s="9">
        <v>30.87</v>
      </c>
      <c r="AI283" s="9">
        <v>1.18</v>
      </c>
      <c r="AJ283" s="10">
        <v>0.65800000000000003</v>
      </c>
      <c r="AK283" s="3" t="s">
        <v>209</v>
      </c>
      <c r="AL283" s="12" t="s">
        <v>1658</v>
      </c>
      <c r="AM283" s="3" t="s">
        <v>211</v>
      </c>
      <c r="AN283" s="13">
        <v>1986</v>
      </c>
      <c r="AO283" s="8">
        <v>19.2</v>
      </c>
      <c r="AP283" s="9">
        <v>1.81</v>
      </c>
      <c r="AQ283" s="9">
        <v>-6.07</v>
      </c>
      <c r="AR283" s="9">
        <v>-6.33</v>
      </c>
      <c r="AS283" s="9">
        <v>-6.34</v>
      </c>
      <c r="AT283" s="8">
        <v>11.5</v>
      </c>
      <c r="AU283" s="10">
        <v>0.77400000000000002</v>
      </c>
      <c r="AV283" s="8">
        <v>13.3</v>
      </c>
      <c r="AW283" s="9">
        <v>4.74</v>
      </c>
      <c r="AX283" s="9">
        <v>4.5199999999999996</v>
      </c>
      <c r="AY283" s="10">
        <v>9.8000000000000004E-2</v>
      </c>
      <c r="AZ283" s="11"/>
      <c r="BA283" s="9">
        <v>5.77</v>
      </c>
      <c r="BB283" s="11"/>
      <c r="BC283" s="10">
        <v>0.84299999999999997</v>
      </c>
      <c r="BD283" s="10">
        <v>0.879</v>
      </c>
      <c r="BE283" s="10">
        <v>0.79800000000000004</v>
      </c>
      <c r="BF283" s="10">
        <v>0.77</v>
      </c>
      <c r="BG283" s="10">
        <v>0.72199999999999998</v>
      </c>
      <c r="BH283" s="10">
        <v>0.81200000000000006</v>
      </c>
      <c r="BI283" s="10">
        <v>9.4E-2</v>
      </c>
      <c r="BJ283" s="9">
        <v>-6.33</v>
      </c>
      <c r="BK283" s="10">
        <v>-1.0999999999999999E-2</v>
      </c>
      <c r="BL283" s="10">
        <v>5.0000000000000001E-3</v>
      </c>
      <c r="BM283" s="11"/>
      <c r="BN283" s="9">
        <v>-6.34</v>
      </c>
      <c r="BO283" s="11"/>
      <c r="BP283" s="11"/>
      <c r="BQ283" s="10">
        <v>-5.0999999999999997E-2</v>
      </c>
      <c r="BR283" s="10">
        <v>-5.0999999999999997E-2</v>
      </c>
      <c r="BS283" s="10">
        <v>-3.2000000000000001E-2</v>
      </c>
      <c r="BT283" s="10">
        <v>-5.0999999999999997E-2</v>
      </c>
      <c r="BU283" s="10">
        <v>-5.0999999999999997E-2</v>
      </c>
      <c r="BV283" s="11"/>
      <c r="BW283" s="10">
        <v>3.7999999999999999E-2</v>
      </c>
      <c r="BX283" s="10">
        <v>0.17199999999999999</v>
      </c>
      <c r="BY283" s="11"/>
      <c r="BZ283" s="9">
        <v>2.97</v>
      </c>
      <c r="CA283" s="9">
        <v>2.2000000000000002</v>
      </c>
      <c r="CB283" s="11"/>
      <c r="CC283" s="10">
        <v>0.51400000000000001</v>
      </c>
      <c r="CD283" s="11"/>
      <c r="CE283" s="11"/>
      <c r="CF283" s="9">
        <v>4.74</v>
      </c>
      <c r="CG283" s="11"/>
      <c r="CH283" s="11"/>
      <c r="CI283" s="11"/>
      <c r="CJ283" s="8">
        <v>-25.5</v>
      </c>
      <c r="CK283" s="11"/>
      <c r="CL283" s="11"/>
      <c r="CM283" s="11"/>
      <c r="CN283" s="10">
        <v>8.2000000000000003E-2</v>
      </c>
      <c r="CO283" s="10">
        <v>0.32600000000000001</v>
      </c>
      <c r="CP283" s="10">
        <v>0.32100000000000001</v>
      </c>
      <c r="CQ283" s="10">
        <v>0.16400000000000001</v>
      </c>
      <c r="CR283" s="11"/>
      <c r="CS283" s="11"/>
      <c r="CT283" s="11"/>
      <c r="CU283" s="9">
        <v>5.0599999999999996</v>
      </c>
      <c r="CV283" s="11"/>
      <c r="CW283" s="9">
        <v>5</v>
      </c>
      <c r="CX283" s="11"/>
      <c r="CY283" s="11"/>
      <c r="CZ283" s="11"/>
      <c r="DA283" s="10">
        <v>-0.32200000000000001</v>
      </c>
      <c r="DB283" s="10">
        <v>1.9E-2</v>
      </c>
      <c r="DC283" s="10">
        <v>-5.0000000000000001E-3</v>
      </c>
      <c r="DD283" s="11"/>
      <c r="DE283" s="11"/>
      <c r="DF283" s="9">
        <v>4.5199999999999996</v>
      </c>
      <c r="DG283" s="10">
        <v>0.15</v>
      </c>
      <c r="DH283" s="10">
        <v>0.31</v>
      </c>
      <c r="DI283" s="3" t="s">
        <v>212</v>
      </c>
      <c r="DJ283" s="9">
        <v>1.81</v>
      </c>
      <c r="DK283" s="9">
        <v>-6.07</v>
      </c>
      <c r="DL283" s="9">
        <v>-6.34</v>
      </c>
      <c r="DM283" s="9">
        <v>1.58</v>
      </c>
      <c r="DN283" s="11"/>
      <c r="DO283" s="9">
        <v>12.5</v>
      </c>
      <c r="DP283" s="4" t="s">
        <v>1659</v>
      </c>
      <c r="DQ283" s="8">
        <v>56.3</v>
      </c>
      <c r="DR283" s="3" t="s">
        <v>313</v>
      </c>
      <c r="DS283" s="11"/>
      <c r="DT283" s="10">
        <v>0.46</v>
      </c>
      <c r="DU283" s="10">
        <v>5.2999999999999999E-2</v>
      </c>
      <c r="DV283" s="10">
        <v>0.375</v>
      </c>
      <c r="DW283" s="14">
        <v>0</v>
      </c>
      <c r="DX283" s="11"/>
      <c r="DY283" s="9">
        <v>7.54</v>
      </c>
      <c r="DZ283" s="11"/>
      <c r="EA283" s="11"/>
      <c r="EB283" s="9">
        <v>5.25</v>
      </c>
      <c r="EC283" s="10">
        <v>3.0000000000000001E-3</v>
      </c>
      <c r="ED283" s="8">
        <v>15.1</v>
      </c>
      <c r="EE283" s="11"/>
      <c r="EF283" s="11"/>
      <c r="EG283" s="11"/>
      <c r="EH283" s="10">
        <v>0.125</v>
      </c>
      <c r="EI283" s="11"/>
      <c r="EJ283" s="8">
        <v>12.2</v>
      </c>
      <c r="EK283" s="9">
        <v>8.9499999999999993</v>
      </c>
      <c r="EL283" s="10">
        <v>0.83499999999999996</v>
      </c>
      <c r="EM283" s="10">
        <v>0.253</v>
      </c>
      <c r="EN283" s="9">
        <v>3.78</v>
      </c>
      <c r="EO283" s="10">
        <v>0.31</v>
      </c>
      <c r="EP283" s="9">
        <v>4.5199999999999996</v>
      </c>
      <c r="EQ283" s="10">
        <v>0.39</v>
      </c>
      <c r="ER283" s="11">
        <v>3</v>
      </c>
      <c r="ES283" s="9">
        <v>1.81</v>
      </c>
      <c r="ET283" s="12" t="s">
        <v>460</v>
      </c>
      <c r="EU283" s="9">
        <v>-6.7</v>
      </c>
      <c r="EV283" s="9">
        <v>-6.06</v>
      </c>
      <c r="EW283" s="9">
        <v>-6.53</v>
      </c>
      <c r="EX283" s="9">
        <v>-4.5199999999999996</v>
      </c>
      <c r="EY283" s="9">
        <v>-6.99</v>
      </c>
      <c r="EZ283" s="9">
        <v>-9.0299999999999994</v>
      </c>
      <c r="FA283" s="9">
        <v>-6.2</v>
      </c>
      <c r="FB283" s="9">
        <v>-4.83</v>
      </c>
      <c r="FC283" s="9">
        <v>-4.67</v>
      </c>
      <c r="FD283" s="9">
        <v>-6.6</v>
      </c>
      <c r="FE283" s="9">
        <v>-7.25</v>
      </c>
      <c r="FF283" s="9">
        <v>-6.57</v>
      </c>
      <c r="FG283" s="9">
        <v>-6.95</v>
      </c>
      <c r="FH283" s="9">
        <v>-6.22</v>
      </c>
      <c r="FI283" s="9">
        <v>-6.65</v>
      </c>
      <c r="FJ283" s="8">
        <v>-10.6</v>
      </c>
      <c r="FK283" s="9">
        <v>-5.99</v>
      </c>
      <c r="FL283" s="9">
        <v>-5.03</v>
      </c>
      <c r="FM283" s="9">
        <v>-5.12</v>
      </c>
      <c r="FN283" s="9">
        <v>-7.06</v>
      </c>
      <c r="FO283" s="3"/>
      <c r="FP283" s="3"/>
      <c r="FQ283" s="9">
        <v>1.81</v>
      </c>
      <c r="FR283" s="12" t="s">
        <v>1660</v>
      </c>
    </row>
    <row r="284" spans="1:174" x14ac:dyDescent="0.15">
      <c r="A284" s="4" t="s">
        <v>1661</v>
      </c>
      <c r="B284" s="4" t="s">
        <v>1662</v>
      </c>
      <c r="C284" s="3" t="s">
        <v>206</v>
      </c>
      <c r="D284" s="3" t="s">
        <v>207</v>
      </c>
      <c r="E284" s="3" t="s">
        <v>208</v>
      </c>
      <c r="F284" s="8">
        <v>24.7</v>
      </c>
      <c r="G284" s="10">
        <v>2.4E-2</v>
      </c>
      <c r="H284" s="10">
        <v>1.7000000000000001E-2</v>
      </c>
      <c r="I284" s="10">
        <v>2.8000000000000001E-2</v>
      </c>
      <c r="J284" s="10">
        <v>6.0000000000000001E-3</v>
      </c>
      <c r="K284" s="9">
        <v>3.29</v>
      </c>
      <c r="L284" s="9">
        <v>4.47</v>
      </c>
      <c r="M284" s="9">
        <v>5.79</v>
      </c>
      <c r="N284" s="8">
        <v>41.9</v>
      </c>
      <c r="O284" s="10">
        <v>6.0000000000000001E-3</v>
      </c>
      <c r="P284" s="11"/>
      <c r="Q284" s="11"/>
      <c r="R284" s="11"/>
      <c r="S284" s="11"/>
      <c r="T284" s="11"/>
      <c r="U284" s="11"/>
      <c r="V284" s="11"/>
      <c r="W284" s="11"/>
      <c r="X284" s="11"/>
      <c r="Y284" s="11"/>
      <c r="Z284" s="11"/>
      <c r="AA284" s="8">
        <v>29.2</v>
      </c>
      <c r="AB284" s="11"/>
      <c r="AC284" s="11"/>
      <c r="AD284" s="11"/>
      <c r="AE284" s="8">
        <v>12.7</v>
      </c>
      <c r="AF284" s="11"/>
      <c r="AG284" s="11"/>
      <c r="AH284" s="9">
        <v>15.39</v>
      </c>
      <c r="AI284" s="9">
        <v>59.17</v>
      </c>
      <c r="AJ284" s="11"/>
      <c r="AK284" s="3" t="s">
        <v>209</v>
      </c>
      <c r="AL284" s="12" t="s">
        <v>1663</v>
      </c>
      <c r="AM284" s="3" t="s">
        <v>211</v>
      </c>
      <c r="AN284" s="11"/>
      <c r="AO284" s="8">
        <v>24.2</v>
      </c>
      <c r="AP284" s="10">
        <v>0.68</v>
      </c>
      <c r="AQ284" s="10">
        <v>-0.20499999999999999</v>
      </c>
      <c r="AR284" s="10">
        <v>-0.20499999999999999</v>
      </c>
      <c r="AS284" s="10">
        <v>-0.20399999999999999</v>
      </c>
      <c r="AT284" s="10">
        <v>0.497</v>
      </c>
      <c r="AU284" s="10">
        <v>3.0000000000000001E-3</v>
      </c>
      <c r="AV284" s="9">
        <v>1.03</v>
      </c>
      <c r="AW284" s="14">
        <v>0</v>
      </c>
      <c r="AX284" s="10">
        <v>0.92300000000000004</v>
      </c>
      <c r="AY284" s="10">
        <v>3.0000000000000001E-3</v>
      </c>
      <c r="AZ284" s="11"/>
      <c r="BA284" s="10">
        <v>0.67500000000000004</v>
      </c>
      <c r="BB284" s="10">
        <v>0.15</v>
      </c>
      <c r="BC284" s="11"/>
      <c r="BD284" s="11"/>
      <c r="BE284" s="11"/>
      <c r="BF284" s="11"/>
      <c r="BG284" s="11"/>
      <c r="BH284" s="11"/>
      <c r="BI284" s="11"/>
      <c r="BJ284" s="10">
        <v>-0.20499999999999999</v>
      </c>
      <c r="BK284" s="11"/>
      <c r="BL284" s="10">
        <v>2E-3</v>
      </c>
      <c r="BM284" s="11"/>
      <c r="BN284" s="10">
        <v>-0.20399999999999999</v>
      </c>
      <c r="BO284" s="14">
        <v>0</v>
      </c>
      <c r="BP284" s="11"/>
      <c r="BQ284" s="10">
        <v>-7.0000000000000001E-3</v>
      </c>
      <c r="BR284" s="10">
        <v>-7.0000000000000001E-3</v>
      </c>
      <c r="BS284" s="10">
        <v>-4.0000000000000001E-3</v>
      </c>
      <c r="BT284" s="10">
        <v>-7.0000000000000001E-3</v>
      </c>
      <c r="BU284" s="10">
        <v>-7.0000000000000001E-3</v>
      </c>
      <c r="BV284" s="11"/>
      <c r="BW284" s="11"/>
      <c r="BX284" s="10">
        <v>0.154</v>
      </c>
      <c r="BY284" s="11"/>
      <c r="BZ284" s="10">
        <v>3.0000000000000001E-3</v>
      </c>
      <c r="CA284" s="11"/>
      <c r="CB284" s="11"/>
      <c r="CC284" s="10">
        <v>3.0000000000000001E-3</v>
      </c>
      <c r="CD284" s="11"/>
      <c r="CE284" s="11"/>
      <c r="CF284" s="11"/>
      <c r="CG284" s="11"/>
      <c r="CH284" s="11"/>
      <c r="CI284" s="11"/>
      <c r="CJ284" s="11"/>
      <c r="CK284" s="11"/>
      <c r="CL284" s="11"/>
      <c r="CM284" s="11"/>
      <c r="CN284" s="11"/>
      <c r="CO284" s="10">
        <v>8.9999999999999993E-3</v>
      </c>
      <c r="CP284" s="10">
        <v>1.2999999999999999E-2</v>
      </c>
      <c r="CQ284" s="11"/>
      <c r="CR284" s="11"/>
      <c r="CS284" s="11"/>
      <c r="CT284" s="11"/>
      <c r="CU284" s="11"/>
      <c r="CV284" s="11"/>
      <c r="CW284" s="11"/>
      <c r="CX284" s="10">
        <v>-1.7999999999999999E-2</v>
      </c>
      <c r="CY284" s="11"/>
      <c r="CZ284" s="11"/>
      <c r="DA284" s="10">
        <v>-2.3E-2</v>
      </c>
      <c r="DB284" s="10">
        <v>5.2999999999999999E-2</v>
      </c>
      <c r="DC284" s="11"/>
      <c r="DD284" s="11"/>
      <c r="DE284" s="9">
        <v>7</v>
      </c>
      <c r="DF284" s="10">
        <v>0.92300000000000004</v>
      </c>
      <c r="DG284" s="10">
        <v>0.59</v>
      </c>
      <c r="DH284" s="11"/>
      <c r="DI284" s="3" t="s">
        <v>212</v>
      </c>
      <c r="DJ284" s="10">
        <v>0.99</v>
      </c>
      <c r="DK284" s="10">
        <v>0.19</v>
      </c>
      <c r="DL284" s="10">
        <v>0.121</v>
      </c>
      <c r="DM284" s="11"/>
      <c r="DN284" s="11"/>
      <c r="DO284" s="9">
        <v>20</v>
      </c>
      <c r="DP284" s="4" t="s">
        <v>1664</v>
      </c>
      <c r="DQ284" s="11"/>
      <c r="DR284" s="3" t="s">
        <v>230</v>
      </c>
      <c r="DS284" s="11"/>
      <c r="DT284" s="9">
        <v>1.24</v>
      </c>
      <c r="DU284" s="10">
        <v>5.5E-2</v>
      </c>
      <c r="DV284" s="10">
        <v>0.46899999999999997</v>
      </c>
      <c r="DW284" s="10">
        <v>0.2</v>
      </c>
      <c r="DX284" s="11"/>
      <c r="DY284" s="10">
        <v>0.97399999999999998</v>
      </c>
      <c r="DZ284" s="11"/>
      <c r="EA284" s="14">
        <v>0</v>
      </c>
      <c r="EB284" s="10">
        <v>0.71699999999999997</v>
      </c>
      <c r="EC284" s="10">
        <v>3.0000000000000001E-3</v>
      </c>
      <c r="ED284" s="8">
        <v>25.4</v>
      </c>
      <c r="EE284" s="11"/>
      <c r="EF284" s="11"/>
      <c r="EG284" s="11"/>
      <c r="EH284" s="11"/>
      <c r="EI284" s="9">
        <v>7</v>
      </c>
      <c r="EJ284" s="9">
        <v>1.01</v>
      </c>
      <c r="EK284" s="9">
        <v>1.02</v>
      </c>
      <c r="EL284" s="10">
        <v>9.6000000000000002E-2</v>
      </c>
      <c r="EM284" s="11"/>
      <c r="EN284" s="10">
        <v>7.0000000000000001E-3</v>
      </c>
      <c r="EO284" s="10">
        <v>1.2E-2</v>
      </c>
      <c r="EP284" s="11"/>
      <c r="EQ284" s="11"/>
      <c r="ER284" s="11">
        <v>1</v>
      </c>
      <c r="ES284" s="10">
        <v>0.68</v>
      </c>
      <c r="ET284" s="12" t="s">
        <v>1665</v>
      </c>
      <c r="EU284" s="11"/>
      <c r="EV284" s="11"/>
      <c r="EW284" s="11"/>
      <c r="EX284" s="11"/>
      <c r="EY284" s="10">
        <v>-2E-3</v>
      </c>
      <c r="EZ284" s="10">
        <v>4.7E-2</v>
      </c>
      <c r="FA284" s="10">
        <v>4.5999999999999999E-2</v>
      </c>
      <c r="FB284" s="10">
        <v>0.25</v>
      </c>
      <c r="FC284" s="10">
        <v>0.22500000000000001</v>
      </c>
      <c r="FD284" s="10">
        <v>0.189</v>
      </c>
      <c r="FE284" s="11"/>
      <c r="FF284" s="11"/>
      <c r="FG284" s="11"/>
      <c r="FH284" s="11"/>
      <c r="FI284" s="14">
        <v>0</v>
      </c>
      <c r="FJ284" s="10">
        <v>4.8000000000000001E-2</v>
      </c>
      <c r="FK284" s="10">
        <v>4.8000000000000001E-2</v>
      </c>
      <c r="FL284" s="10">
        <v>0.253</v>
      </c>
      <c r="FM284" s="10">
        <v>0.13200000000000001</v>
      </c>
      <c r="FN284" s="10">
        <v>0.121</v>
      </c>
      <c r="FO284" s="3"/>
      <c r="FP284" s="3"/>
      <c r="FQ284" s="10">
        <v>0.68</v>
      </c>
      <c r="FR284" s="12" t="s">
        <v>1666</v>
      </c>
    </row>
    <row r="285" spans="1:174" x14ac:dyDescent="0.15">
      <c r="A285" s="4" t="s">
        <v>1667</v>
      </c>
      <c r="B285" s="4" t="s">
        <v>1668</v>
      </c>
      <c r="C285" s="3" t="s">
        <v>206</v>
      </c>
      <c r="D285" s="3" t="s">
        <v>207</v>
      </c>
      <c r="E285" s="3" t="s">
        <v>208</v>
      </c>
      <c r="F285" s="8">
        <v>24</v>
      </c>
      <c r="G285" s="9">
        <v>3.63</v>
      </c>
      <c r="H285" s="10">
        <v>2E-3</v>
      </c>
      <c r="I285" s="10">
        <v>1.0999999999999999E-2</v>
      </c>
      <c r="J285" s="14">
        <v>0</v>
      </c>
      <c r="K285" s="10">
        <v>0.28699999999999998</v>
      </c>
      <c r="L285" s="10">
        <v>0.56599999999999995</v>
      </c>
      <c r="M285" s="10">
        <v>0.16500000000000001</v>
      </c>
      <c r="N285" s="9">
        <v>7.56</v>
      </c>
      <c r="O285" s="10">
        <v>1.4999999999999999E-2</v>
      </c>
      <c r="P285" s="11"/>
      <c r="Q285" s="11"/>
      <c r="R285" s="11"/>
      <c r="S285" s="11"/>
      <c r="T285" s="11"/>
      <c r="U285" s="11"/>
      <c r="V285" s="11"/>
      <c r="W285" s="11"/>
      <c r="X285" s="11"/>
      <c r="Y285" s="11"/>
      <c r="Z285" s="11"/>
      <c r="AA285" s="11"/>
      <c r="AB285" s="11"/>
      <c r="AC285" s="11"/>
      <c r="AD285" s="11"/>
      <c r="AE285" s="11"/>
      <c r="AF285" s="11"/>
      <c r="AG285" s="11"/>
      <c r="AH285" s="9">
        <v>8.67</v>
      </c>
      <c r="AI285" s="9">
        <v>3.54</v>
      </c>
      <c r="AJ285" s="10">
        <v>0.17599999999999999</v>
      </c>
      <c r="AK285" s="3" t="s">
        <v>209</v>
      </c>
      <c r="AL285" s="12" t="s">
        <v>1669</v>
      </c>
      <c r="AM285" s="3" t="s">
        <v>211</v>
      </c>
      <c r="AN285" s="13">
        <v>2002</v>
      </c>
      <c r="AO285" s="8">
        <v>15</v>
      </c>
      <c r="AP285" s="14">
        <v>0</v>
      </c>
      <c r="AQ285" s="9">
        <v>-10</v>
      </c>
      <c r="AR285" s="8">
        <v>-10.4</v>
      </c>
      <c r="AS285" s="9">
        <v>-9.48</v>
      </c>
      <c r="AT285" s="8">
        <v>11.6</v>
      </c>
      <c r="AU285" s="9">
        <v>2.11</v>
      </c>
      <c r="AV285" s="8">
        <v>15.7</v>
      </c>
      <c r="AW285" s="10">
        <v>0.46300000000000002</v>
      </c>
      <c r="AX285" s="8">
        <v>13.2</v>
      </c>
      <c r="AY285" s="10">
        <v>0.03</v>
      </c>
      <c r="AZ285" s="11"/>
      <c r="BA285" s="9">
        <v>4.26</v>
      </c>
      <c r="BB285" s="11"/>
      <c r="BC285" s="9">
        <v>6.12</v>
      </c>
      <c r="BD285" s="9">
        <v>6.72</v>
      </c>
      <c r="BE285" s="9">
        <v>6.99</v>
      </c>
      <c r="BF285" s="9">
        <v>6.86</v>
      </c>
      <c r="BG285" s="9">
        <v>6.53</v>
      </c>
      <c r="BH285" s="9">
        <v>5.72</v>
      </c>
      <c r="BI285" s="11"/>
      <c r="BJ285" s="8">
        <v>-10.4</v>
      </c>
      <c r="BK285" s="10">
        <v>-0.439</v>
      </c>
      <c r="BL285" s="11"/>
      <c r="BM285" s="11"/>
      <c r="BN285" s="9">
        <v>-9.48</v>
      </c>
      <c r="BO285" s="11"/>
      <c r="BP285" s="11"/>
      <c r="BQ285" s="9">
        <v>-2.78</v>
      </c>
      <c r="BR285" s="9">
        <v>-2.78</v>
      </c>
      <c r="BS285" s="9">
        <v>-1.5</v>
      </c>
      <c r="BT285" s="9">
        <v>-2.78</v>
      </c>
      <c r="BU285" s="9">
        <v>-2.78</v>
      </c>
      <c r="BV285" s="11"/>
      <c r="BW285" s="11"/>
      <c r="BX285" s="11"/>
      <c r="BY285" s="10">
        <v>5.5E-2</v>
      </c>
      <c r="BZ285" s="11"/>
      <c r="CA285" s="11"/>
      <c r="CB285" s="9">
        <v>1.68</v>
      </c>
      <c r="CC285" s="9">
        <v>1.1399999999999999</v>
      </c>
      <c r="CD285" s="11"/>
      <c r="CE285" s="10">
        <v>0.82</v>
      </c>
      <c r="CF285" s="10">
        <v>0.34699999999999998</v>
      </c>
      <c r="CG285" s="11"/>
      <c r="CH285" s="11"/>
      <c r="CI285" s="11"/>
      <c r="CJ285" s="11"/>
      <c r="CK285" s="11"/>
      <c r="CL285" s="11"/>
      <c r="CM285" s="11"/>
      <c r="CN285" s="10">
        <v>0.106</v>
      </c>
      <c r="CO285" s="10">
        <v>0.158</v>
      </c>
      <c r="CP285" s="10">
        <v>0.16300000000000001</v>
      </c>
      <c r="CQ285" s="9">
        <v>2.63</v>
      </c>
      <c r="CR285" s="11"/>
      <c r="CS285" s="11"/>
      <c r="CT285" s="10">
        <v>-1E-3</v>
      </c>
      <c r="CU285" s="8">
        <v>12.4</v>
      </c>
      <c r="CV285" s="10">
        <v>-0.62</v>
      </c>
      <c r="CW285" s="9">
        <v>4.62</v>
      </c>
      <c r="CX285" s="14">
        <v>0</v>
      </c>
      <c r="CY285" s="11"/>
      <c r="CZ285" s="11"/>
      <c r="DA285" s="10">
        <v>-1.7999999999999999E-2</v>
      </c>
      <c r="DB285" s="11"/>
      <c r="DC285" s="11"/>
      <c r="DD285" s="8">
        <v>43</v>
      </c>
      <c r="DE285" s="11"/>
      <c r="DF285" s="8">
        <v>13.2</v>
      </c>
      <c r="DG285" s="9">
        <v>3.17</v>
      </c>
      <c r="DH285" s="11"/>
      <c r="DI285" s="3" t="s">
        <v>212</v>
      </c>
      <c r="DJ285" s="11"/>
      <c r="DK285" s="8">
        <v>-10.9</v>
      </c>
      <c r="DL285" s="8">
        <v>-10.8</v>
      </c>
      <c r="DM285" s="11"/>
      <c r="DN285" s="11"/>
      <c r="DO285" s="9">
        <v>40</v>
      </c>
      <c r="DP285" s="4" t="s">
        <v>1670</v>
      </c>
      <c r="DQ285" s="11"/>
      <c r="DR285" s="3" t="s">
        <v>313</v>
      </c>
      <c r="DS285" s="11"/>
      <c r="DT285" s="9">
        <v>9.1999999999999993</v>
      </c>
      <c r="DU285" s="9">
        <v>1.76</v>
      </c>
      <c r="DV285" s="11"/>
      <c r="DW285" s="10">
        <v>0.45200000000000001</v>
      </c>
      <c r="DX285" s="11"/>
      <c r="DY285" s="9">
        <v>5.1100000000000003</v>
      </c>
      <c r="DZ285" s="9">
        <v>1.68</v>
      </c>
      <c r="EA285" s="11"/>
      <c r="EB285" s="9">
        <v>4.43</v>
      </c>
      <c r="EC285" s="10">
        <v>3.1E-2</v>
      </c>
      <c r="ED285" s="8">
        <v>49.1</v>
      </c>
      <c r="EE285" s="11"/>
      <c r="EF285" s="11"/>
      <c r="EG285" s="8">
        <v>99.6</v>
      </c>
      <c r="EH285" s="10">
        <v>0.217</v>
      </c>
      <c r="EI285" s="11"/>
      <c r="EJ285" s="8">
        <v>11.9</v>
      </c>
      <c r="EK285" s="9">
        <v>5.5</v>
      </c>
      <c r="EL285" s="9">
        <v>1.1599999999999999</v>
      </c>
      <c r="EM285" s="11"/>
      <c r="EN285" s="9">
        <v>3.47</v>
      </c>
      <c r="EO285" s="10">
        <v>0.22900000000000001</v>
      </c>
      <c r="EP285" s="10">
        <v>0.63500000000000001</v>
      </c>
      <c r="EQ285" s="9">
        <v>18.2</v>
      </c>
      <c r="ER285" s="11">
        <v>3</v>
      </c>
      <c r="ES285" s="11"/>
      <c r="ET285" s="12"/>
      <c r="EU285" s="11"/>
      <c r="EV285" s="11"/>
      <c r="EW285" s="11"/>
      <c r="EX285" s="11"/>
      <c r="EY285" s="11"/>
      <c r="EZ285" s="9">
        <v>-6.18</v>
      </c>
      <c r="FA285" s="9">
        <v>-4.1399999999999997</v>
      </c>
      <c r="FB285" s="9">
        <v>-6.29</v>
      </c>
      <c r="FC285" s="9">
        <v>-8.8800000000000008</v>
      </c>
      <c r="FD285" s="8">
        <v>-11.3</v>
      </c>
      <c r="FE285" s="11"/>
      <c r="FF285" s="11"/>
      <c r="FG285" s="11"/>
      <c r="FH285" s="11"/>
      <c r="FI285" s="11"/>
      <c r="FJ285" s="9">
        <v>-6.22</v>
      </c>
      <c r="FK285" s="9">
        <v>-4.5599999999999996</v>
      </c>
      <c r="FL285" s="9">
        <v>-7.44</v>
      </c>
      <c r="FM285" s="9">
        <v>-8.8000000000000007</v>
      </c>
      <c r="FN285" s="8">
        <v>-10.8</v>
      </c>
      <c r="FO285" s="3"/>
      <c r="FP285" s="3"/>
      <c r="FQ285" s="11"/>
      <c r="FR285" s="12"/>
    </row>
    <row r="286" spans="1:174" x14ac:dyDescent="0.15">
      <c r="A286" s="4" t="s">
        <v>1671</v>
      </c>
      <c r="B286" s="4" t="s">
        <v>1672</v>
      </c>
      <c r="C286" s="3" t="s">
        <v>206</v>
      </c>
      <c r="D286" s="3" t="s">
        <v>207</v>
      </c>
      <c r="E286" s="3" t="s">
        <v>208</v>
      </c>
      <c r="F286" s="8">
        <v>23.9</v>
      </c>
      <c r="G286" s="10">
        <v>6.2E-2</v>
      </c>
      <c r="H286" s="10">
        <v>4.8000000000000001E-2</v>
      </c>
      <c r="I286" s="10">
        <v>1E-3</v>
      </c>
      <c r="J286" s="10">
        <v>8.9999999999999993E-3</v>
      </c>
      <c r="K286" s="9">
        <v>1.41</v>
      </c>
      <c r="L286" s="10">
        <v>0.39500000000000002</v>
      </c>
      <c r="M286" s="9">
        <v>-1.27</v>
      </c>
      <c r="N286" s="8">
        <v>101.3</v>
      </c>
      <c r="O286" s="10">
        <v>6.6000000000000003E-2</v>
      </c>
      <c r="P286" s="11"/>
      <c r="Q286" s="11"/>
      <c r="R286" s="11"/>
      <c r="S286" s="11"/>
      <c r="T286" s="11"/>
      <c r="U286" s="11"/>
      <c r="V286" s="11"/>
      <c r="W286" s="11"/>
      <c r="X286" s="11"/>
      <c r="Y286" s="11"/>
      <c r="Z286" s="11"/>
      <c r="AA286" s="11"/>
      <c r="AB286" s="11"/>
      <c r="AC286" s="11"/>
      <c r="AD286" s="11"/>
      <c r="AE286" s="11"/>
      <c r="AF286" s="11"/>
      <c r="AG286" s="11"/>
      <c r="AH286" s="9">
        <v>26.57</v>
      </c>
      <c r="AI286" s="9">
        <v>13.99</v>
      </c>
      <c r="AJ286" s="9">
        <v>1.41</v>
      </c>
      <c r="AK286" s="3" t="s">
        <v>209</v>
      </c>
      <c r="AL286" s="12" t="s">
        <v>1673</v>
      </c>
      <c r="AM286" s="3" t="s">
        <v>211</v>
      </c>
      <c r="AN286" s="13">
        <v>1982</v>
      </c>
      <c r="AO286" s="8">
        <v>23.2</v>
      </c>
      <c r="AP286" s="14">
        <v>0</v>
      </c>
      <c r="AQ286" s="9">
        <v>-1.36</v>
      </c>
      <c r="AR286" s="9">
        <v>-1.36</v>
      </c>
      <c r="AS286" s="9">
        <v>-2.23</v>
      </c>
      <c r="AT286" s="9">
        <v>1.24</v>
      </c>
      <c r="AU286" s="10">
        <v>1.2999999999999999E-2</v>
      </c>
      <c r="AV286" s="9">
        <v>1.32</v>
      </c>
      <c r="AW286" s="10">
        <v>0.53400000000000003</v>
      </c>
      <c r="AX286" s="9">
        <v>-1.21</v>
      </c>
      <c r="AY286" s="10">
        <v>1.2E-2</v>
      </c>
      <c r="AZ286" s="11"/>
      <c r="BA286" s="9">
        <v>1.03</v>
      </c>
      <c r="BB286" s="11"/>
      <c r="BC286" s="10">
        <v>0.33800000000000002</v>
      </c>
      <c r="BD286" s="10">
        <v>0.25700000000000001</v>
      </c>
      <c r="BE286" s="10">
        <v>0.17199999999999999</v>
      </c>
      <c r="BF286" s="10">
        <v>0.189</v>
      </c>
      <c r="BG286" s="10">
        <v>0.35399999999999998</v>
      </c>
      <c r="BH286" s="10">
        <v>0.57199999999999995</v>
      </c>
      <c r="BI286" s="11"/>
      <c r="BJ286" s="9">
        <v>-1.36</v>
      </c>
      <c r="BK286" s="10">
        <v>-0.183</v>
      </c>
      <c r="BL286" s="14">
        <v>0</v>
      </c>
      <c r="BM286" s="11"/>
      <c r="BN286" s="9">
        <v>-2.23</v>
      </c>
      <c r="BO286" s="11"/>
      <c r="BP286" s="11"/>
      <c r="BQ286" s="10">
        <v>-2.5000000000000001E-2</v>
      </c>
      <c r="BR286" s="10">
        <v>-2.5000000000000001E-2</v>
      </c>
      <c r="BS286" s="10">
        <v>-1.6E-2</v>
      </c>
      <c r="BT286" s="10">
        <v>-2.5000000000000001E-2</v>
      </c>
      <c r="BU286" s="10">
        <v>-2.5000000000000001E-2</v>
      </c>
      <c r="BV286" s="11"/>
      <c r="BW286" s="11"/>
      <c r="BX286" s="11"/>
      <c r="BY286" s="11"/>
      <c r="BZ286" s="10">
        <v>9.7000000000000003E-2</v>
      </c>
      <c r="CA286" s="10">
        <v>8.4000000000000005E-2</v>
      </c>
      <c r="CB286" s="11"/>
      <c r="CC286" s="10">
        <v>0.314</v>
      </c>
      <c r="CD286" s="11"/>
      <c r="CE286" s="11"/>
      <c r="CF286" s="10">
        <v>0.23499999999999999</v>
      </c>
      <c r="CG286" s="11"/>
      <c r="CH286" s="11"/>
      <c r="CI286" s="11"/>
      <c r="CJ286" s="8">
        <v>-100</v>
      </c>
      <c r="CK286" s="11"/>
      <c r="CL286" s="11"/>
      <c r="CM286" s="11"/>
      <c r="CN286" s="11"/>
      <c r="CO286" s="11"/>
      <c r="CP286" s="11"/>
      <c r="CQ286" s="10">
        <v>0.218</v>
      </c>
      <c r="CR286" s="11"/>
      <c r="CS286" s="11"/>
      <c r="CT286" s="11"/>
      <c r="CU286" s="9">
        <v>2.5</v>
      </c>
      <c r="CV286" s="11"/>
      <c r="CW286" s="10">
        <v>5.5E-2</v>
      </c>
      <c r="CX286" s="11"/>
      <c r="CY286" s="11"/>
      <c r="CZ286" s="11"/>
      <c r="DA286" s="10">
        <v>-0.22800000000000001</v>
      </c>
      <c r="DB286" s="11"/>
      <c r="DC286" s="14">
        <v>0</v>
      </c>
      <c r="DD286" s="8">
        <v>36.299999999999997</v>
      </c>
      <c r="DE286" s="11"/>
      <c r="DF286" s="9">
        <v>-1.21</v>
      </c>
      <c r="DG286" s="10">
        <v>0.23599999999999999</v>
      </c>
      <c r="DH286" s="11"/>
      <c r="DI286" s="3" t="s">
        <v>212</v>
      </c>
      <c r="DJ286" s="10">
        <v>2.9000000000000001E-2</v>
      </c>
      <c r="DK286" s="10">
        <v>-0.90900000000000003</v>
      </c>
      <c r="DL286" s="10">
        <v>-0.67100000000000004</v>
      </c>
      <c r="DM286" s="11"/>
      <c r="DN286" s="11"/>
      <c r="DO286" s="9">
        <v>12.5</v>
      </c>
      <c r="DP286" s="4" t="s">
        <v>1674</v>
      </c>
      <c r="DQ286" s="11"/>
      <c r="DR286" s="3" t="s">
        <v>251</v>
      </c>
      <c r="DS286" s="11"/>
      <c r="DT286" s="10">
        <v>0.375</v>
      </c>
      <c r="DU286" s="10">
        <v>0.10100000000000001</v>
      </c>
      <c r="DV286" s="10">
        <v>-0.33800000000000002</v>
      </c>
      <c r="DW286" s="10">
        <v>0.40100000000000002</v>
      </c>
      <c r="DX286" s="11"/>
      <c r="DY286" s="10">
        <v>0.17699999999999999</v>
      </c>
      <c r="DZ286" s="11"/>
      <c r="EA286" s="11"/>
      <c r="EB286" s="9">
        <v>-1.62</v>
      </c>
      <c r="EC286" s="10">
        <v>2.5999999999999999E-2</v>
      </c>
      <c r="ED286" s="8">
        <v>59.4</v>
      </c>
      <c r="EE286" s="11"/>
      <c r="EF286" s="8">
        <v>218.7</v>
      </c>
      <c r="EG286" s="11"/>
      <c r="EH286" s="10">
        <v>8.0000000000000002E-3</v>
      </c>
      <c r="EI286" s="9">
        <v>5</v>
      </c>
      <c r="EJ286" s="9">
        <v>1.3</v>
      </c>
      <c r="EK286" s="10">
        <v>0.191</v>
      </c>
      <c r="EL286" s="10">
        <v>0.54200000000000004</v>
      </c>
      <c r="EM286" s="10">
        <v>5.2999999999999999E-2</v>
      </c>
      <c r="EN286" s="11"/>
      <c r="EO286" s="10">
        <v>0.10100000000000001</v>
      </c>
      <c r="EP286" s="9">
        <v>6</v>
      </c>
      <c r="EQ286" s="9">
        <v>1.02</v>
      </c>
      <c r="ER286" s="11">
        <v>1</v>
      </c>
      <c r="ES286" s="11"/>
      <c r="ET286" s="12"/>
      <c r="EU286" s="9">
        <v>-3.34</v>
      </c>
      <c r="EV286" s="9">
        <v>-5.67</v>
      </c>
      <c r="EW286" s="9">
        <v>-8.7899999999999991</v>
      </c>
      <c r="EX286" s="8">
        <v>-11.8</v>
      </c>
      <c r="EY286" s="8">
        <v>-10.8</v>
      </c>
      <c r="EZ286" s="9">
        <v>-6.51</v>
      </c>
      <c r="FA286" s="9">
        <v>-5.03</v>
      </c>
      <c r="FB286" s="9">
        <v>-6.01</v>
      </c>
      <c r="FC286" s="10">
        <v>-0.84099999999999997</v>
      </c>
      <c r="FD286" s="10">
        <v>-0.91400000000000003</v>
      </c>
      <c r="FE286" s="9">
        <v>-3.33</v>
      </c>
      <c r="FF286" s="9">
        <v>-5.46</v>
      </c>
      <c r="FG286" s="9">
        <v>-8.27</v>
      </c>
      <c r="FH286" s="8">
        <v>-11.2</v>
      </c>
      <c r="FI286" s="8">
        <v>-10.6</v>
      </c>
      <c r="FJ286" s="9">
        <v>-6.49</v>
      </c>
      <c r="FK286" s="9">
        <v>-5.0199999999999996</v>
      </c>
      <c r="FL286" s="9">
        <v>-6.01</v>
      </c>
      <c r="FM286" s="10">
        <v>-0.84699999999999998</v>
      </c>
      <c r="FN286" s="10">
        <v>-0.67100000000000004</v>
      </c>
      <c r="FO286" s="3"/>
      <c r="FP286" s="3"/>
      <c r="FQ286" s="11"/>
      <c r="FR286" s="12"/>
    </row>
    <row r="287" spans="1:174" x14ac:dyDescent="0.15">
      <c r="A287" s="4" t="s">
        <v>1675</v>
      </c>
      <c r="B287" s="4" t="s">
        <v>1676</v>
      </c>
      <c r="C287" s="3" t="s">
        <v>206</v>
      </c>
      <c r="D287" s="3" t="s">
        <v>207</v>
      </c>
      <c r="E287" s="3" t="s">
        <v>208</v>
      </c>
      <c r="F287" s="8">
        <v>21.1</v>
      </c>
      <c r="G287" s="9">
        <v>3.87</v>
      </c>
      <c r="H287" s="10">
        <v>1E-3</v>
      </c>
      <c r="I287" s="10">
        <v>2E-3</v>
      </c>
      <c r="J287" s="10">
        <v>1.2E-2</v>
      </c>
      <c r="K287" s="10">
        <v>-0.153</v>
      </c>
      <c r="L287" s="10">
        <v>-0.33800000000000002</v>
      </c>
      <c r="M287" s="10">
        <v>0.67700000000000005</v>
      </c>
      <c r="N287" s="8">
        <v>56.9</v>
      </c>
      <c r="O287" s="10">
        <v>0.158</v>
      </c>
      <c r="P287" s="11"/>
      <c r="Q287" s="8">
        <v>30</v>
      </c>
      <c r="R287" s="11"/>
      <c r="S287" s="10">
        <v>-0.13</v>
      </c>
      <c r="T287" s="11"/>
      <c r="U287" s="11"/>
      <c r="V287" s="11"/>
      <c r="W287" s="11"/>
      <c r="X287" s="11"/>
      <c r="Y287" s="11"/>
      <c r="Z287" s="11"/>
      <c r="AA287" s="8">
        <v>17</v>
      </c>
      <c r="AB287" s="11"/>
      <c r="AC287" s="11"/>
      <c r="AD287" s="11"/>
      <c r="AE287" s="8">
        <v>16.8</v>
      </c>
      <c r="AF287" s="11"/>
      <c r="AG287" s="11"/>
      <c r="AH287" s="9">
        <v>1.93</v>
      </c>
      <c r="AI287" s="9">
        <v>11.4</v>
      </c>
      <c r="AJ287" s="14">
        <v>0</v>
      </c>
      <c r="AK287" s="3" t="s">
        <v>209</v>
      </c>
      <c r="AL287" s="12" t="s">
        <v>1677</v>
      </c>
      <c r="AM287" s="3" t="s">
        <v>211</v>
      </c>
      <c r="AN287" s="11"/>
      <c r="AO287" s="8">
        <v>20.9</v>
      </c>
      <c r="AP287" s="8">
        <v>26.1</v>
      </c>
      <c r="AQ287" s="11"/>
      <c r="AR287" s="9">
        <v>-6.98</v>
      </c>
      <c r="AS287" s="9">
        <v>-8.4700000000000006</v>
      </c>
      <c r="AT287" s="8">
        <v>14.9</v>
      </c>
      <c r="AU287" s="10">
        <v>0.63700000000000001</v>
      </c>
      <c r="AV287" s="8">
        <v>22.3</v>
      </c>
      <c r="AW287" s="8">
        <v>14.7</v>
      </c>
      <c r="AX287" s="10">
        <v>0.84599999999999997</v>
      </c>
      <c r="AY287" s="10">
        <v>0.21099999999999999</v>
      </c>
      <c r="AZ287" s="11"/>
      <c r="BA287" s="8">
        <v>19.7</v>
      </c>
      <c r="BB287" s="11"/>
      <c r="BC287" s="9">
        <v>6.35</v>
      </c>
      <c r="BD287" s="9">
        <v>6.46</v>
      </c>
      <c r="BE287" s="9">
        <v>6.73</v>
      </c>
      <c r="BF287" s="9">
        <v>6.63</v>
      </c>
      <c r="BG287" s="9">
        <v>4.71</v>
      </c>
      <c r="BH287" s="9">
        <v>4.41</v>
      </c>
      <c r="BI287" s="11"/>
      <c r="BJ287" s="9">
        <v>-6.98</v>
      </c>
      <c r="BK287" s="9">
        <v>-1.56</v>
      </c>
      <c r="BL287" s="10">
        <v>3.0000000000000001E-3</v>
      </c>
      <c r="BM287" s="11"/>
      <c r="BN287" s="9">
        <v>-8.4499999999999993</v>
      </c>
      <c r="BO287" s="10">
        <v>1.4999999999999999E-2</v>
      </c>
      <c r="BP287" s="11"/>
      <c r="BQ287" s="10">
        <v>-0.153</v>
      </c>
      <c r="BR287" s="10">
        <v>-0.153</v>
      </c>
      <c r="BS287" s="10">
        <v>-9.6000000000000002E-2</v>
      </c>
      <c r="BT287" s="10">
        <v>-0.153</v>
      </c>
      <c r="BU287" s="10">
        <v>-0.153</v>
      </c>
      <c r="BV287" s="11"/>
      <c r="BW287" s="9">
        <v>4.0999999999999996</v>
      </c>
      <c r="BX287" s="10">
        <v>0.57799999999999996</v>
      </c>
      <c r="BY287" s="11"/>
      <c r="BZ287" s="9">
        <v>3.5</v>
      </c>
      <c r="CA287" s="9">
        <v>2.87</v>
      </c>
      <c r="CB287" s="11"/>
      <c r="CC287" s="9">
        <v>1.02</v>
      </c>
      <c r="CD287" s="11"/>
      <c r="CE287" s="9">
        <v>2.08</v>
      </c>
      <c r="CF287" s="8">
        <v>13.8</v>
      </c>
      <c r="CG287" s="11"/>
      <c r="CH287" s="11"/>
      <c r="CI287" s="11"/>
      <c r="CJ287" s="9">
        <v>6.66</v>
      </c>
      <c r="CK287" s="11"/>
      <c r="CL287" s="11"/>
      <c r="CM287" s="11"/>
      <c r="CN287" s="11"/>
      <c r="CO287" s="9">
        <v>2.74</v>
      </c>
      <c r="CP287" s="9">
        <v>2.66</v>
      </c>
      <c r="CQ287" s="10">
        <v>-0.52800000000000002</v>
      </c>
      <c r="CR287" s="11"/>
      <c r="CS287" s="11"/>
      <c r="CT287" s="11"/>
      <c r="CU287" s="10">
        <v>0.48499999999999999</v>
      </c>
      <c r="CV287" s="8">
        <v>-10</v>
      </c>
      <c r="CW287" s="8">
        <v>15</v>
      </c>
      <c r="CX287" s="11"/>
      <c r="CY287" s="11"/>
      <c r="CZ287" s="11"/>
      <c r="DA287" s="10">
        <v>0.43099999999999999</v>
      </c>
      <c r="DB287" s="10">
        <v>-0.21099999999999999</v>
      </c>
      <c r="DC287" s="9">
        <v>-1.08</v>
      </c>
      <c r="DD287" s="8">
        <v>11.1</v>
      </c>
      <c r="DE287" s="8">
        <v>41</v>
      </c>
      <c r="DF287" s="10">
        <v>0.84599999999999997</v>
      </c>
      <c r="DG287" s="10">
        <v>0.37</v>
      </c>
      <c r="DH287" s="9">
        <v>1.8</v>
      </c>
      <c r="DI287" s="3" t="s">
        <v>212</v>
      </c>
      <c r="DJ287" s="8">
        <v>26.1</v>
      </c>
      <c r="DK287" s="11"/>
      <c r="DL287" s="9">
        <v>-8.4700000000000006</v>
      </c>
      <c r="DM287" s="8">
        <v>23.2</v>
      </c>
      <c r="DN287" s="9">
        <v>-7.6</v>
      </c>
      <c r="DO287" s="9">
        <v>16.670000000000002</v>
      </c>
      <c r="DP287" s="4" t="s">
        <v>1678</v>
      </c>
      <c r="DQ287" s="11"/>
      <c r="DR287" s="3" t="s">
        <v>336</v>
      </c>
      <c r="DS287" s="11"/>
      <c r="DT287" s="9">
        <v>1.1499999999999999</v>
      </c>
      <c r="DU287" s="10">
        <v>0.28100000000000003</v>
      </c>
      <c r="DV287" s="8">
        <v>19.100000000000001</v>
      </c>
      <c r="DW287" s="9">
        <v>9.81</v>
      </c>
      <c r="DX287" s="11"/>
      <c r="DY287" s="8">
        <v>16.8</v>
      </c>
      <c r="DZ287" s="11"/>
      <c r="EA287" s="11"/>
      <c r="EB287" s="9">
        <v>7.52</v>
      </c>
      <c r="EC287" s="10">
        <v>3.5000000000000003E-2</v>
      </c>
      <c r="ED287" s="8">
        <v>55.7</v>
      </c>
      <c r="EE287" s="11"/>
      <c r="EF287" s="11"/>
      <c r="EG287" s="8">
        <v>101.7</v>
      </c>
      <c r="EH287" s="9">
        <v>7.98</v>
      </c>
      <c r="EI287" s="8">
        <v>41</v>
      </c>
      <c r="EJ287" s="8">
        <v>20.100000000000001</v>
      </c>
      <c r="EK287" s="8">
        <v>21.2</v>
      </c>
      <c r="EL287" s="10">
        <v>0.61099999999999999</v>
      </c>
      <c r="EM287" s="9">
        <v>1.64</v>
      </c>
      <c r="EN287" s="9">
        <v>1.54</v>
      </c>
      <c r="EO287" s="9">
        <v>1.8</v>
      </c>
      <c r="EP287" s="8">
        <v>10.8</v>
      </c>
      <c r="EQ287" s="10">
        <v>0.45</v>
      </c>
      <c r="ER287" s="11">
        <v>1</v>
      </c>
      <c r="ES287" s="8">
        <v>26.4</v>
      </c>
      <c r="ET287" s="12" t="s">
        <v>1679</v>
      </c>
      <c r="EU287" s="11"/>
      <c r="EV287" s="11"/>
      <c r="EW287" s="11"/>
      <c r="EX287" s="11"/>
      <c r="EY287" s="9">
        <v>-8.9700000000000006</v>
      </c>
      <c r="EZ287" s="9">
        <v>-4.68</v>
      </c>
      <c r="FA287" s="9">
        <v>-8.6</v>
      </c>
      <c r="FB287" s="9">
        <v>-7.85</v>
      </c>
      <c r="FC287" s="9">
        <v>-2.31</v>
      </c>
      <c r="FD287" s="9">
        <v>-2.02</v>
      </c>
      <c r="FE287" s="11"/>
      <c r="FF287" s="11"/>
      <c r="FG287" s="11"/>
      <c r="FH287" s="11"/>
      <c r="FI287" s="9">
        <v>-9.56</v>
      </c>
      <c r="FJ287" s="9">
        <v>-5.28</v>
      </c>
      <c r="FK287" s="9">
        <v>-8.4499999999999993</v>
      </c>
      <c r="FL287" s="9">
        <v>-7.48</v>
      </c>
      <c r="FM287" s="9">
        <v>-2.79</v>
      </c>
      <c r="FN287" s="9">
        <v>-2.16</v>
      </c>
      <c r="FO287" s="3"/>
      <c r="FP287" s="3"/>
      <c r="FQ287" s="8">
        <v>26.1</v>
      </c>
      <c r="FR287" s="12" t="s">
        <v>1680</v>
      </c>
    </row>
    <row r="288" spans="1:174" x14ac:dyDescent="0.15">
      <c r="A288" s="4" t="s">
        <v>1681</v>
      </c>
      <c r="B288" s="4" t="s">
        <v>1682</v>
      </c>
      <c r="C288" s="3" t="s">
        <v>206</v>
      </c>
      <c r="D288" s="3" t="s">
        <v>207</v>
      </c>
      <c r="E288" s="3" t="s">
        <v>208</v>
      </c>
      <c r="F288" s="8">
        <v>20.8</v>
      </c>
      <c r="G288" s="9">
        <v>8.51</v>
      </c>
      <c r="H288" s="10">
        <v>1.7999999999999999E-2</v>
      </c>
      <c r="I288" s="10">
        <v>1.0999999999999999E-2</v>
      </c>
      <c r="J288" s="10">
        <v>6.0000000000000001E-3</v>
      </c>
      <c r="K288" s="10">
        <v>0.64800000000000002</v>
      </c>
      <c r="L288" s="10">
        <v>0.439</v>
      </c>
      <c r="M288" s="10">
        <v>-0.307</v>
      </c>
      <c r="N288" s="9">
        <v>3.03</v>
      </c>
      <c r="O288" s="10">
        <v>4.0000000000000001E-3</v>
      </c>
      <c r="P288" s="11"/>
      <c r="Q288" s="11"/>
      <c r="R288" s="11"/>
      <c r="S288" s="11"/>
      <c r="T288" s="11"/>
      <c r="U288" s="8">
        <v>20.3</v>
      </c>
      <c r="V288" s="8">
        <v>11.7</v>
      </c>
      <c r="W288" s="9">
        <v>7.47</v>
      </c>
      <c r="X288" s="11"/>
      <c r="Y288" s="11"/>
      <c r="Z288" s="11"/>
      <c r="AA288" s="8">
        <v>11</v>
      </c>
      <c r="AB288" s="11"/>
      <c r="AC288" s="11"/>
      <c r="AD288" s="11"/>
      <c r="AE288" s="8">
        <v>14.1</v>
      </c>
      <c r="AF288" s="11"/>
      <c r="AG288" s="11"/>
      <c r="AH288" s="11"/>
      <c r="AI288" s="9">
        <v>28.24</v>
      </c>
      <c r="AJ288" s="9">
        <v>5.16</v>
      </c>
      <c r="AK288" s="3" t="s">
        <v>209</v>
      </c>
      <c r="AL288" s="12" t="s">
        <v>1683</v>
      </c>
      <c r="AM288" s="3" t="s">
        <v>211</v>
      </c>
      <c r="AN288" s="13">
        <v>1982</v>
      </c>
      <c r="AO288" s="8">
        <v>17.600000000000001</v>
      </c>
      <c r="AP288" s="9">
        <v>7.6</v>
      </c>
      <c r="AQ288" s="9">
        <v>1.21</v>
      </c>
      <c r="AR288" s="10">
        <v>0.76700000000000002</v>
      </c>
      <c r="AS288" s="10">
        <v>-0.16700000000000001</v>
      </c>
      <c r="AT288" s="11"/>
      <c r="AU288" s="11"/>
      <c r="AV288" s="11"/>
      <c r="AW288" s="10">
        <v>0.97799999999999998</v>
      </c>
      <c r="AX288" s="9">
        <v>9.1199999999999992</v>
      </c>
      <c r="AY288" s="11"/>
      <c r="AZ288" s="11"/>
      <c r="BA288" s="9">
        <v>2.48</v>
      </c>
      <c r="BB288" s="11"/>
      <c r="BC288" s="9">
        <v>2.1800000000000002</v>
      </c>
      <c r="BD288" s="9">
        <v>2.04</v>
      </c>
      <c r="BE288" s="9">
        <v>1.97</v>
      </c>
      <c r="BF288" s="9">
        <v>1.48</v>
      </c>
      <c r="BG288" s="9">
        <v>1.1499999999999999</v>
      </c>
      <c r="BH288" s="9">
        <v>1.06</v>
      </c>
      <c r="BI288" s="11"/>
      <c r="BJ288" s="10">
        <v>0.76700000000000002</v>
      </c>
      <c r="BK288" s="11"/>
      <c r="BL288" s="11"/>
      <c r="BM288" s="11"/>
      <c r="BN288" s="10">
        <v>-0.255</v>
      </c>
      <c r="BO288" s="10">
        <v>-8.7999999999999995E-2</v>
      </c>
      <c r="BP288" s="11"/>
      <c r="BQ288" s="10">
        <v>-5.5E-2</v>
      </c>
      <c r="BR288" s="10">
        <v>-5.5E-2</v>
      </c>
      <c r="BS288" s="10">
        <v>0.14799999999999999</v>
      </c>
      <c r="BT288" s="10">
        <v>-0.06</v>
      </c>
      <c r="BU288" s="10">
        <v>-0.06</v>
      </c>
      <c r="BV288" s="11"/>
      <c r="BW288" s="11"/>
      <c r="BX288" s="11"/>
      <c r="BY288" s="11"/>
      <c r="BZ288" s="11"/>
      <c r="CA288" s="11"/>
      <c r="CB288" s="11"/>
      <c r="CC288" s="11"/>
      <c r="CD288" s="11"/>
      <c r="CE288" s="11"/>
      <c r="CF288" s="11"/>
      <c r="CG288" s="11"/>
      <c r="CH288" s="11"/>
      <c r="CI288" s="8">
        <v>206</v>
      </c>
      <c r="CJ288" s="8">
        <v>26.5</v>
      </c>
      <c r="CK288" s="11"/>
      <c r="CL288" s="11"/>
      <c r="CM288" s="11"/>
      <c r="CN288" s="11"/>
      <c r="CO288" s="11"/>
      <c r="CP288" s="11"/>
      <c r="CQ288" s="11"/>
      <c r="CR288" s="11"/>
      <c r="CS288" s="11"/>
      <c r="CT288" s="11"/>
      <c r="CU288" s="11"/>
      <c r="CV288" s="11"/>
      <c r="CW288" s="11"/>
      <c r="CX288" s="11"/>
      <c r="CY288" s="11"/>
      <c r="CZ288" s="11"/>
      <c r="DA288" s="11"/>
      <c r="DB288" s="11"/>
      <c r="DC288" s="11"/>
      <c r="DD288" s="11"/>
      <c r="DE288" s="8">
        <v>34</v>
      </c>
      <c r="DF288" s="9">
        <v>9.1199999999999992</v>
      </c>
      <c r="DG288" s="9">
        <v>6.87</v>
      </c>
      <c r="DH288" s="11"/>
      <c r="DI288" s="3" t="s">
        <v>212</v>
      </c>
      <c r="DJ288" s="9">
        <v>7.6</v>
      </c>
      <c r="DK288" s="9">
        <v>1.21</v>
      </c>
      <c r="DL288" s="10">
        <v>-0.16700000000000001</v>
      </c>
      <c r="DM288" s="11"/>
      <c r="DN288" s="11"/>
      <c r="DO288" s="9">
        <v>28.57</v>
      </c>
      <c r="DP288" s="4" t="s">
        <v>1684</v>
      </c>
      <c r="DQ288" s="11"/>
      <c r="DR288" s="3" t="s">
        <v>336</v>
      </c>
      <c r="DS288" s="11"/>
      <c r="DT288" s="9">
        <v>7.22</v>
      </c>
      <c r="DU288" s="9">
        <v>3.3</v>
      </c>
      <c r="DV288" s="9">
        <v>4.45</v>
      </c>
      <c r="DW288" s="9">
        <v>1.1200000000000001</v>
      </c>
      <c r="DX288" s="11"/>
      <c r="DY288" s="9">
        <v>2.27</v>
      </c>
      <c r="DZ288" s="11"/>
      <c r="EA288" s="11"/>
      <c r="EB288" s="9">
        <v>9.4</v>
      </c>
      <c r="EC288" s="10">
        <v>1.2E-2</v>
      </c>
      <c r="ED288" s="8">
        <v>71.8</v>
      </c>
      <c r="EE288" s="11"/>
      <c r="EF288" s="11"/>
      <c r="EG288" s="11"/>
      <c r="EH288" s="11"/>
      <c r="EI288" s="8">
        <v>34</v>
      </c>
      <c r="EJ288" s="11"/>
      <c r="EK288" s="9">
        <v>7.27</v>
      </c>
      <c r="EL288" s="10">
        <v>0.152</v>
      </c>
      <c r="EM288" s="10">
        <v>0.29299999999999998</v>
      </c>
      <c r="EN288" s="11"/>
      <c r="EO288" s="11"/>
      <c r="EP288" s="11"/>
      <c r="EQ288" s="11"/>
      <c r="ER288" s="11">
        <v>1</v>
      </c>
      <c r="ES288" s="11"/>
      <c r="ET288" s="12"/>
      <c r="EU288" s="10">
        <v>0.121</v>
      </c>
      <c r="EV288" s="10">
        <v>0.93799999999999994</v>
      </c>
      <c r="EW288" s="10">
        <v>0.77100000000000002</v>
      </c>
      <c r="EX288" s="10">
        <v>0.872</v>
      </c>
      <c r="EY288" s="9">
        <v>-1.17</v>
      </c>
      <c r="EZ288" s="10">
        <v>-0.53</v>
      </c>
      <c r="FA288" s="10">
        <v>-0.69</v>
      </c>
      <c r="FB288" s="10">
        <v>-0.63300000000000001</v>
      </c>
      <c r="FC288" s="10">
        <v>0.245</v>
      </c>
      <c r="FD288" s="10">
        <v>-0.02</v>
      </c>
      <c r="FE288" s="10">
        <v>0.14399999999999999</v>
      </c>
      <c r="FF288" s="10">
        <v>0.70799999999999996</v>
      </c>
      <c r="FG288" s="10">
        <v>0.64700000000000002</v>
      </c>
      <c r="FH288" s="10">
        <v>0.66200000000000003</v>
      </c>
      <c r="FI288" s="10">
        <v>-0.46899999999999997</v>
      </c>
      <c r="FJ288" s="10">
        <v>-0.216</v>
      </c>
      <c r="FK288" s="10">
        <v>-0.38500000000000001</v>
      </c>
      <c r="FL288" s="10">
        <v>-0.41</v>
      </c>
      <c r="FM288" s="10">
        <v>0.09</v>
      </c>
      <c r="FN288" s="10">
        <v>0.11700000000000001</v>
      </c>
      <c r="FO288" s="3"/>
      <c r="FP288" s="3"/>
      <c r="FQ288" s="9">
        <v>7.6</v>
      </c>
      <c r="FR288" s="12" t="s">
        <v>1685</v>
      </c>
    </row>
    <row r="289" spans="1:174" x14ac:dyDescent="0.15">
      <c r="A289" s="4" t="s">
        <v>1686</v>
      </c>
      <c r="B289" s="4" t="s">
        <v>1687</v>
      </c>
      <c r="C289" s="3" t="s">
        <v>206</v>
      </c>
      <c r="D289" s="3" t="s">
        <v>207</v>
      </c>
      <c r="E289" s="3" t="s">
        <v>208</v>
      </c>
      <c r="F289" s="8">
        <v>20.8</v>
      </c>
      <c r="G289" s="9">
        <v>1.05</v>
      </c>
      <c r="H289" s="10">
        <v>5.6000000000000001E-2</v>
      </c>
      <c r="I289" s="10">
        <v>5.6000000000000001E-2</v>
      </c>
      <c r="J289" s="11"/>
      <c r="K289" s="9">
        <v>4.08</v>
      </c>
      <c r="L289" s="9">
        <v>4.08</v>
      </c>
      <c r="M289" s="11"/>
      <c r="N289" s="9">
        <v>4.66</v>
      </c>
      <c r="O289" s="10">
        <v>3.0000000000000001E-3</v>
      </c>
      <c r="P289" s="11"/>
      <c r="Q289" s="11"/>
      <c r="R289" s="11"/>
      <c r="S289" s="11"/>
      <c r="T289" s="11"/>
      <c r="U289" s="11"/>
      <c r="V289" s="11"/>
      <c r="W289" s="11"/>
      <c r="X289" s="11"/>
      <c r="Y289" s="11"/>
      <c r="Z289" s="11"/>
      <c r="AA289" s="11"/>
      <c r="AB289" s="11"/>
      <c r="AC289" s="11"/>
      <c r="AD289" s="11"/>
      <c r="AE289" s="11"/>
      <c r="AF289" s="11"/>
      <c r="AG289" s="11"/>
      <c r="AH289" s="11"/>
      <c r="AI289" s="9">
        <v>82.84</v>
      </c>
      <c r="AJ289" s="11"/>
      <c r="AK289" s="3" t="s">
        <v>209</v>
      </c>
      <c r="AL289" s="12" t="s">
        <v>1688</v>
      </c>
      <c r="AM289" s="3" t="s">
        <v>211</v>
      </c>
      <c r="AN289" s="11"/>
      <c r="AO289" s="8">
        <v>20.7</v>
      </c>
      <c r="AP289" s="10">
        <v>0.184</v>
      </c>
      <c r="AQ289" s="10">
        <v>2.5000000000000001E-2</v>
      </c>
      <c r="AR289" s="10">
        <v>2.3E-2</v>
      </c>
      <c r="AS289" s="10">
        <v>1.2999999999999999E-2</v>
      </c>
      <c r="AT289" s="10">
        <v>4.8000000000000001E-2</v>
      </c>
      <c r="AU289" s="10">
        <v>6.0000000000000001E-3</v>
      </c>
      <c r="AV289" s="10">
        <v>0.09</v>
      </c>
      <c r="AW289" s="14">
        <v>0</v>
      </c>
      <c r="AX289" s="10">
        <v>6.0999999999999999E-2</v>
      </c>
      <c r="AY289" s="10">
        <v>4.0000000000000001E-3</v>
      </c>
      <c r="AZ289" s="11"/>
      <c r="BA289" s="10">
        <v>0.124</v>
      </c>
      <c r="BB289" s="11"/>
      <c r="BC289" s="11"/>
      <c r="BD289" s="11"/>
      <c r="BE289" s="11"/>
      <c r="BF289" s="11"/>
      <c r="BG289" s="11"/>
      <c r="BH289" s="11"/>
      <c r="BI289" s="10">
        <v>1E-3</v>
      </c>
      <c r="BJ289" s="10">
        <v>2.3E-2</v>
      </c>
      <c r="BK289" s="11"/>
      <c r="BL289" s="11"/>
      <c r="BM289" s="11"/>
      <c r="BN289" s="10">
        <v>2.3E-2</v>
      </c>
      <c r="BO289" s="10">
        <v>0.01</v>
      </c>
      <c r="BP289" s="11"/>
      <c r="BQ289" s="10">
        <v>3.0000000000000001E-3</v>
      </c>
      <c r="BR289" s="10">
        <v>3.0000000000000001E-3</v>
      </c>
      <c r="BS289" s="10">
        <v>3.0000000000000001E-3</v>
      </c>
      <c r="BT289" s="10">
        <v>3.0000000000000001E-3</v>
      </c>
      <c r="BU289" s="10">
        <v>3.0000000000000001E-3</v>
      </c>
      <c r="BV289" s="8">
        <v>42.2</v>
      </c>
      <c r="BW289" s="10">
        <v>2.5000000000000001E-2</v>
      </c>
      <c r="BX289" s="11"/>
      <c r="BY289" s="11"/>
      <c r="BZ289" s="10">
        <v>8.9999999999999993E-3</v>
      </c>
      <c r="CA289" s="10">
        <v>3.0000000000000001E-3</v>
      </c>
      <c r="CB289" s="11"/>
      <c r="CC289" s="10">
        <v>1.7000000000000001E-2</v>
      </c>
      <c r="CD289" s="11"/>
      <c r="CE289" s="11"/>
      <c r="CF289" s="11"/>
      <c r="CG289" s="11"/>
      <c r="CH289" s="11"/>
      <c r="CI289" s="11"/>
      <c r="CJ289" s="8">
        <v>262.2</v>
      </c>
      <c r="CK289" s="11"/>
      <c r="CL289" s="11"/>
      <c r="CM289" s="11"/>
      <c r="CN289" s="11"/>
      <c r="CO289" s="11"/>
      <c r="CP289" s="11"/>
      <c r="CQ289" s="10">
        <v>-3.0000000000000001E-3</v>
      </c>
      <c r="CR289" s="11"/>
      <c r="CS289" s="11"/>
      <c r="CT289" s="11"/>
      <c r="CU289" s="10">
        <v>2.1000000000000001E-2</v>
      </c>
      <c r="CV289" s="11"/>
      <c r="CW289" s="11"/>
      <c r="CX289" s="11"/>
      <c r="CY289" s="11"/>
      <c r="CZ289" s="11"/>
      <c r="DA289" s="10">
        <v>1.2E-2</v>
      </c>
      <c r="DB289" s="11"/>
      <c r="DC289" s="10">
        <v>-2.7E-2</v>
      </c>
      <c r="DD289" s="11"/>
      <c r="DE289" s="11"/>
      <c r="DF289" s="10">
        <v>6.0999999999999999E-2</v>
      </c>
      <c r="DG289" s="9">
        <v>4.46</v>
      </c>
      <c r="DH289" s="11"/>
      <c r="DI289" s="3" t="s">
        <v>212</v>
      </c>
      <c r="DJ289" s="10">
        <v>7.2999999999999995E-2</v>
      </c>
      <c r="DK289" s="10">
        <v>-6.0000000000000001E-3</v>
      </c>
      <c r="DL289" s="10">
        <v>-7.0000000000000001E-3</v>
      </c>
      <c r="DM289" s="11"/>
      <c r="DN289" s="11"/>
      <c r="DO289" s="9">
        <v>14.29</v>
      </c>
      <c r="DP289" s="4" t="s">
        <v>1689</v>
      </c>
      <c r="DQ289" s="11"/>
      <c r="DR289" s="3" t="s">
        <v>643</v>
      </c>
      <c r="DS289" s="11"/>
      <c r="DT289" s="9">
        <v>31</v>
      </c>
      <c r="DU289" s="9">
        <v>1.85</v>
      </c>
      <c r="DV289" s="10">
        <v>0.14799999999999999</v>
      </c>
      <c r="DW289" s="14">
        <v>0</v>
      </c>
      <c r="DX289" s="11"/>
      <c r="DY289" s="10">
        <v>2.4E-2</v>
      </c>
      <c r="DZ289" s="11"/>
      <c r="EA289" s="11"/>
      <c r="EB289" s="10">
        <v>2.8000000000000001E-2</v>
      </c>
      <c r="EC289" s="10">
        <v>1.9E-2</v>
      </c>
      <c r="ED289" s="8">
        <v>17.2</v>
      </c>
      <c r="EE289" s="11"/>
      <c r="EF289" s="11"/>
      <c r="EG289" s="11"/>
      <c r="EH289" s="11"/>
      <c r="EI289" s="11"/>
      <c r="EJ289" s="10">
        <v>8.4000000000000005E-2</v>
      </c>
      <c r="EK289" s="10">
        <v>2.9000000000000001E-2</v>
      </c>
      <c r="EL289" s="10">
        <v>5.0000000000000001E-3</v>
      </c>
      <c r="EM289" s="11"/>
      <c r="EN289" s="11"/>
      <c r="EO289" s="11"/>
      <c r="EP289" s="11"/>
      <c r="EQ289" s="11"/>
      <c r="ER289" s="11">
        <v>1</v>
      </c>
      <c r="ES289" s="11"/>
      <c r="ET289" s="12"/>
      <c r="EU289" s="11"/>
      <c r="EV289" s="11"/>
      <c r="EW289" s="11"/>
      <c r="EX289" s="11"/>
      <c r="EY289" s="11"/>
      <c r="EZ289" s="11"/>
      <c r="FA289" s="11"/>
      <c r="FB289" s="11"/>
      <c r="FC289" s="10">
        <v>4.0000000000000001E-3</v>
      </c>
      <c r="FD289" s="10">
        <v>-1.0999999999999999E-2</v>
      </c>
      <c r="FE289" s="11"/>
      <c r="FF289" s="11"/>
      <c r="FG289" s="11"/>
      <c r="FH289" s="11"/>
      <c r="FI289" s="11"/>
      <c r="FJ289" s="11"/>
      <c r="FK289" s="11"/>
      <c r="FL289" s="11"/>
      <c r="FM289" s="10">
        <v>3.0000000000000001E-3</v>
      </c>
      <c r="FN289" s="10">
        <v>-0.01</v>
      </c>
      <c r="FO289" s="3"/>
      <c r="FP289" s="3"/>
      <c r="FQ289" s="11"/>
      <c r="FR289" s="12"/>
    </row>
    <row r="290" spans="1:174" x14ac:dyDescent="0.15">
      <c r="A290" s="4" t="s">
        <v>1690</v>
      </c>
      <c r="B290" s="4" t="s">
        <v>1691</v>
      </c>
      <c r="C290" s="3" t="s">
        <v>206</v>
      </c>
      <c r="D290" s="3" t="s">
        <v>207</v>
      </c>
      <c r="E290" s="3" t="s">
        <v>208</v>
      </c>
      <c r="F290" s="8">
        <v>20.100000000000001</v>
      </c>
      <c r="G290" s="9">
        <v>4.17</v>
      </c>
      <c r="H290" s="10">
        <v>5.0000000000000001E-3</v>
      </c>
      <c r="I290" s="10">
        <v>6.0000000000000001E-3</v>
      </c>
      <c r="J290" s="14">
        <v>0</v>
      </c>
      <c r="K290" s="9">
        <v>1.01</v>
      </c>
      <c r="L290" s="9">
        <v>-1.54</v>
      </c>
      <c r="M290" s="10">
        <v>-0.151</v>
      </c>
      <c r="N290" s="8">
        <v>66.900000000000006</v>
      </c>
      <c r="O290" s="10">
        <v>3.7999999999999999E-2</v>
      </c>
      <c r="P290" s="11"/>
      <c r="Q290" s="11"/>
      <c r="R290" s="11"/>
      <c r="S290" s="11"/>
      <c r="T290" s="11"/>
      <c r="U290" s="11"/>
      <c r="V290" s="11"/>
      <c r="W290" s="11"/>
      <c r="X290" s="11"/>
      <c r="Y290" s="11"/>
      <c r="Z290" s="11"/>
      <c r="AA290" s="11"/>
      <c r="AB290" s="11"/>
      <c r="AC290" s="11"/>
      <c r="AD290" s="11"/>
      <c r="AE290" s="11"/>
      <c r="AF290" s="11"/>
      <c r="AG290" s="11"/>
      <c r="AH290" s="11"/>
      <c r="AI290" s="9">
        <v>49.64</v>
      </c>
      <c r="AJ290" s="9">
        <v>1.34</v>
      </c>
      <c r="AK290" s="3" t="s">
        <v>209</v>
      </c>
      <c r="AL290" s="12" t="s">
        <v>1692</v>
      </c>
      <c r="AM290" s="3" t="s">
        <v>211</v>
      </c>
      <c r="AN290" s="13">
        <v>2010</v>
      </c>
      <c r="AO290" s="8">
        <v>20</v>
      </c>
      <c r="AP290" s="14">
        <v>0</v>
      </c>
      <c r="AQ290" s="9">
        <v>-2.17</v>
      </c>
      <c r="AR290" s="9">
        <v>-2.1800000000000002</v>
      </c>
      <c r="AS290" s="9">
        <v>-2.06</v>
      </c>
      <c r="AT290" s="10">
        <v>0.14899999999999999</v>
      </c>
      <c r="AU290" s="11"/>
      <c r="AV290" s="9">
        <v>3.66</v>
      </c>
      <c r="AW290" s="10">
        <v>5.2999999999999999E-2</v>
      </c>
      <c r="AX290" s="10">
        <v>-0.44700000000000001</v>
      </c>
      <c r="AY290" s="11"/>
      <c r="AZ290" s="11"/>
      <c r="BA290" s="9">
        <v>2.1800000000000002</v>
      </c>
      <c r="BB290" s="11"/>
      <c r="BC290" s="10">
        <v>3.9E-2</v>
      </c>
      <c r="BD290" s="10">
        <v>-2.7E-2</v>
      </c>
      <c r="BE290" s="10">
        <v>0.68899999999999995</v>
      </c>
      <c r="BF290" s="9">
        <v>2.0699999999999998</v>
      </c>
      <c r="BG290" s="9">
        <v>2.81</v>
      </c>
      <c r="BH290" s="9">
        <v>3.87</v>
      </c>
      <c r="BI290" s="11"/>
      <c r="BJ290" s="9">
        <v>-2.1800000000000002</v>
      </c>
      <c r="BK290" s="10">
        <v>-8.0000000000000002E-3</v>
      </c>
      <c r="BL290" s="11"/>
      <c r="BM290" s="11"/>
      <c r="BN290" s="9">
        <v>-2.06</v>
      </c>
      <c r="BO290" s="11"/>
      <c r="BP290" s="11"/>
      <c r="BQ290" s="10">
        <v>-3.2000000000000001E-2</v>
      </c>
      <c r="BR290" s="10">
        <v>-3.2000000000000001E-2</v>
      </c>
      <c r="BS290" s="10">
        <v>-2.1999999999999999E-2</v>
      </c>
      <c r="BT290" s="10">
        <v>-3.2000000000000001E-2</v>
      </c>
      <c r="BU290" s="10">
        <v>-3.2000000000000001E-2</v>
      </c>
      <c r="BV290" s="11"/>
      <c r="BW290" s="11"/>
      <c r="BX290" s="11"/>
      <c r="BY290" s="10">
        <v>2.1999999999999999E-2</v>
      </c>
      <c r="BZ290" s="11"/>
      <c r="CA290" s="11"/>
      <c r="CB290" s="9">
        <v>2.11</v>
      </c>
      <c r="CC290" s="9">
        <v>3.36</v>
      </c>
      <c r="CD290" s="10">
        <v>5.2999999999999999E-2</v>
      </c>
      <c r="CE290" s="11"/>
      <c r="CF290" s="11"/>
      <c r="CG290" s="11"/>
      <c r="CH290" s="11"/>
      <c r="CI290" s="11"/>
      <c r="CJ290" s="11"/>
      <c r="CK290" s="11"/>
      <c r="CL290" s="11"/>
      <c r="CM290" s="11"/>
      <c r="CN290" s="11"/>
      <c r="CO290" s="11"/>
      <c r="CP290" s="11"/>
      <c r="CQ290" s="10">
        <v>0.61199999999999999</v>
      </c>
      <c r="CR290" s="11"/>
      <c r="CS290" s="11"/>
      <c r="CT290" s="10">
        <v>-0.03</v>
      </c>
      <c r="CU290" s="9">
        <v>1.95</v>
      </c>
      <c r="CV290" s="10">
        <v>-6.7000000000000004E-2</v>
      </c>
      <c r="CW290" s="10">
        <v>7.0000000000000001E-3</v>
      </c>
      <c r="CX290" s="11"/>
      <c r="CY290" s="11"/>
      <c r="CZ290" s="11"/>
      <c r="DA290" s="10">
        <v>-2.4E-2</v>
      </c>
      <c r="DB290" s="11"/>
      <c r="DC290" s="11"/>
      <c r="DD290" s="9">
        <v>5.41</v>
      </c>
      <c r="DE290" s="11"/>
      <c r="DF290" s="10">
        <v>-0.44700000000000001</v>
      </c>
      <c r="DG290" s="10">
        <v>0.3</v>
      </c>
      <c r="DH290" s="11"/>
      <c r="DI290" s="3" t="s">
        <v>212</v>
      </c>
      <c r="DJ290" s="11"/>
      <c r="DK290" s="9">
        <v>-2.83</v>
      </c>
      <c r="DL290" s="9">
        <v>-2.95</v>
      </c>
      <c r="DM290" s="11"/>
      <c r="DN290" s="11"/>
      <c r="DO290" s="9">
        <v>40</v>
      </c>
      <c r="DP290" s="4" t="s">
        <v>1693</v>
      </c>
      <c r="DQ290" s="11"/>
      <c r="DR290" s="3" t="s">
        <v>643</v>
      </c>
      <c r="DS290" s="11"/>
      <c r="DT290" s="10">
        <v>0.51</v>
      </c>
      <c r="DU290" s="10">
        <v>0.09</v>
      </c>
      <c r="DV290" s="11"/>
      <c r="DW290" s="10">
        <v>0.112</v>
      </c>
      <c r="DX290" s="11"/>
      <c r="DY290" s="14">
        <v>0</v>
      </c>
      <c r="DZ290" s="9">
        <v>2.11</v>
      </c>
      <c r="EA290" s="11"/>
      <c r="EB290" s="9">
        <v>-1.27</v>
      </c>
      <c r="EC290" s="10">
        <v>1.7999999999999999E-2</v>
      </c>
      <c r="ED290" s="8">
        <v>50.4</v>
      </c>
      <c r="EE290" s="11"/>
      <c r="EF290" s="8">
        <v>100</v>
      </c>
      <c r="EG290" s="11"/>
      <c r="EH290" s="11"/>
      <c r="EI290" s="9">
        <v>4</v>
      </c>
      <c r="EJ290" s="10">
        <v>0.18</v>
      </c>
      <c r="EK290" s="10">
        <v>2E-3</v>
      </c>
      <c r="EL290" s="9">
        <v>3.51</v>
      </c>
      <c r="EM290" s="10">
        <v>0.48699999999999999</v>
      </c>
      <c r="EN290" s="10">
        <v>0.09</v>
      </c>
      <c r="EO290" s="11"/>
      <c r="EP290" s="9">
        <v>3</v>
      </c>
      <c r="EQ290" s="10">
        <v>0.26500000000000001</v>
      </c>
      <c r="ER290" s="11">
        <v>1</v>
      </c>
      <c r="ES290" s="11"/>
      <c r="ET290" s="12"/>
      <c r="EU290" s="11"/>
      <c r="EV290" s="11"/>
      <c r="EW290" s="11"/>
      <c r="EX290" s="11"/>
      <c r="EY290" s="11"/>
      <c r="EZ290" s="11"/>
      <c r="FA290" s="11"/>
      <c r="FB290" s="9">
        <v>-1.59</v>
      </c>
      <c r="FC290" s="8">
        <v>-11.9</v>
      </c>
      <c r="FD290" s="9">
        <v>-4.8899999999999997</v>
      </c>
      <c r="FE290" s="11"/>
      <c r="FF290" s="11"/>
      <c r="FG290" s="11"/>
      <c r="FH290" s="11"/>
      <c r="FI290" s="11"/>
      <c r="FJ290" s="11"/>
      <c r="FK290" s="11"/>
      <c r="FL290" s="9">
        <v>-1.96</v>
      </c>
      <c r="FM290" s="8">
        <v>-13.5</v>
      </c>
      <c r="FN290" s="9">
        <v>-3.94</v>
      </c>
      <c r="FO290" s="3"/>
      <c r="FP290" s="3"/>
      <c r="FQ290" s="11"/>
      <c r="FR290" s="12"/>
    </row>
    <row r="291" spans="1:174" x14ac:dyDescent="0.15">
      <c r="A291" s="4" t="s">
        <v>1694</v>
      </c>
      <c r="B291" s="4" t="s">
        <v>1695</v>
      </c>
      <c r="C291" s="3" t="s">
        <v>206</v>
      </c>
      <c r="D291" s="3" t="s">
        <v>207</v>
      </c>
      <c r="E291" s="3" t="s">
        <v>208</v>
      </c>
      <c r="F291" s="8">
        <v>20</v>
      </c>
      <c r="G291" s="9">
        <v>4.6900000000000004</v>
      </c>
      <c r="H291" s="11"/>
      <c r="I291" s="11"/>
      <c r="J291" s="11"/>
      <c r="K291" s="11"/>
      <c r="L291" s="11"/>
      <c r="M291" s="11"/>
      <c r="N291" s="8">
        <v>32.299999999999997</v>
      </c>
      <c r="O291" s="10">
        <v>2.8000000000000001E-2</v>
      </c>
      <c r="P291" s="11"/>
      <c r="Q291" s="11"/>
      <c r="R291" s="11"/>
      <c r="S291" s="10">
        <v>-0.28000000000000003</v>
      </c>
      <c r="T291" s="11"/>
      <c r="U291" s="11"/>
      <c r="V291" s="11"/>
      <c r="W291" s="11"/>
      <c r="X291" s="11"/>
      <c r="Y291" s="11"/>
      <c r="Z291" s="11"/>
      <c r="AA291" s="11"/>
      <c r="AB291" s="11"/>
      <c r="AC291" s="11"/>
      <c r="AD291" s="11"/>
      <c r="AE291" s="11"/>
      <c r="AF291" s="11"/>
      <c r="AG291" s="11"/>
      <c r="AH291" s="9">
        <v>5.3</v>
      </c>
      <c r="AI291" s="10">
        <v>0.36399999999999999</v>
      </c>
      <c r="AJ291" s="11"/>
      <c r="AK291" s="3" t="s">
        <v>209</v>
      </c>
      <c r="AL291" s="12" t="s">
        <v>1696</v>
      </c>
      <c r="AM291" s="3" t="s">
        <v>211</v>
      </c>
      <c r="AN291" s="13">
        <v>2011</v>
      </c>
      <c r="AO291" s="8">
        <v>15</v>
      </c>
      <c r="AP291" s="14">
        <v>0</v>
      </c>
      <c r="AQ291" s="9">
        <v>-8.91</v>
      </c>
      <c r="AR291" s="9">
        <v>-8.9600000000000009</v>
      </c>
      <c r="AS291" s="9">
        <v>-8.98</v>
      </c>
      <c r="AT291" s="9">
        <v>5.01</v>
      </c>
      <c r="AU291" s="10">
        <v>0.35799999999999998</v>
      </c>
      <c r="AV291" s="9">
        <v>5.79</v>
      </c>
      <c r="AW291" s="14">
        <v>0</v>
      </c>
      <c r="AX291" s="9">
        <v>4.75</v>
      </c>
      <c r="AY291" s="10">
        <v>0.35399999999999998</v>
      </c>
      <c r="AZ291" s="11"/>
      <c r="BA291" s="9">
        <v>4.97</v>
      </c>
      <c r="BB291" s="11"/>
      <c r="BC291" s="9">
        <v>3.99</v>
      </c>
      <c r="BD291" s="9">
        <v>3.66</v>
      </c>
      <c r="BE291" s="9">
        <v>2.79</v>
      </c>
      <c r="BF291" s="9">
        <v>1.76</v>
      </c>
      <c r="BG291" s="9">
        <v>1.1100000000000001</v>
      </c>
      <c r="BH291" s="10">
        <v>0.36399999999999999</v>
      </c>
      <c r="BI291" s="11"/>
      <c r="BJ291" s="9">
        <v>-8.9600000000000009</v>
      </c>
      <c r="BK291" s="11"/>
      <c r="BL291" s="11"/>
      <c r="BM291" s="11"/>
      <c r="BN291" s="9">
        <v>-8.98</v>
      </c>
      <c r="BO291" s="11"/>
      <c r="BP291" s="11"/>
      <c r="BQ291" s="10">
        <v>-0.28199999999999997</v>
      </c>
      <c r="BR291" s="10">
        <v>-0.28199999999999997</v>
      </c>
      <c r="BS291" s="10">
        <v>-0.17599999999999999</v>
      </c>
      <c r="BT291" s="10">
        <v>-0.28199999999999997</v>
      </c>
      <c r="BU291" s="10">
        <v>-0.28199999999999997</v>
      </c>
      <c r="BV291" s="11"/>
      <c r="BW291" s="11"/>
      <c r="BX291" s="11"/>
      <c r="BY291" s="11"/>
      <c r="BZ291" s="10">
        <v>0.42399999999999999</v>
      </c>
      <c r="CA291" s="10">
        <v>6.6000000000000003E-2</v>
      </c>
      <c r="CB291" s="11"/>
      <c r="CC291" s="10">
        <v>0.21199999999999999</v>
      </c>
      <c r="CD291" s="11"/>
      <c r="CE291" s="11"/>
      <c r="CF291" s="11"/>
      <c r="CG291" s="11"/>
      <c r="CH291" s="11"/>
      <c r="CI291" s="11"/>
      <c r="CJ291" s="11"/>
      <c r="CK291" s="10">
        <v>0.55600000000000005</v>
      </c>
      <c r="CL291" s="11"/>
      <c r="CM291" s="10">
        <v>0.161</v>
      </c>
      <c r="CN291" s="10">
        <v>0.158</v>
      </c>
      <c r="CO291" s="10">
        <v>0.155</v>
      </c>
      <c r="CP291" s="10">
        <v>0.127</v>
      </c>
      <c r="CQ291" s="10">
        <v>-0.441</v>
      </c>
      <c r="CR291" s="11"/>
      <c r="CS291" s="11"/>
      <c r="CT291" s="9">
        <v>-3.09</v>
      </c>
      <c r="CU291" s="11"/>
      <c r="CV291" s="14">
        <v>0</v>
      </c>
      <c r="CW291" s="11"/>
      <c r="CX291" s="11"/>
      <c r="CY291" s="11"/>
      <c r="CZ291" s="11"/>
      <c r="DA291" s="10">
        <v>-4.9000000000000002E-2</v>
      </c>
      <c r="DB291" s="11"/>
      <c r="DC291" s="11"/>
      <c r="DD291" s="11"/>
      <c r="DE291" s="11"/>
      <c r="DF291" s="9">
        <v>4.75</v>
      </c>
      <c r="DG291" s="10">
        <v>0.62</v>
      </c>
      <c r="DH291" s="11"/>
      <c r="DI291" s="3" t="s">
        <v>212</v>
      </c>
      <c r="DJ291" s="11"/>
      <c r="DK291" s="9">
        <v>-3.71</v>
      </c>
      <c r="DL291" s="9">
        <v>-3.71</v>
      </c>
      <c r="DM291" s="10">
        <v>0.6</v>
      </c>
      <c r="DN291" s="11"/>
      <c r="DO291" s="9">
        <v>11.11</v>
      </c>
      <c r="DP291" s="4" t="s">
        <v>1697</v>
      </c>
      <c r="DQ291" s="11"/>
      <c r="DR291" s="3" t="s">
        <v>279</v>
      </c>
      <c r="DS291" s="11"/>
      <c r="DT291" s="9">
        <v>1.35</v>
      </c>
      <c r="DU291" s="10">
        <v>0.31</v>
      </c>
      <c r="DV291" s="11"/>
      <c r="DW291" s="14">
        <v>0</v>
      </c>
      <c r="DX291" s="11"/>
      <c r="DY291" s="8">
        <v>12.6</v>
      </c>
      <c r="DZ291" s="11"/>
      <c r="EA291" s="11"/>
      <c r="EB291" s="8">
        <v>12.1</v>
      </c>
      <c r="EC291" s="10">
        <v>1.9E-2</v>
      </c>
      <c r="ED291" s="8">
        <v>94.3</v>
      </c>
      <c r="EE291" s="11"/>
      <c r="EF291" s="11"/>
      <c r="EG291" s="11"/>
      <c r="EH291" s="11"/>
      <c r="EI291" s="11"/>
      <c r="EJ291" s="9">
        <v>5.12</v>
      </c>
      <c r="EK291" s="8">
        <v>12.6</v>
      </c>
      <c r="EL291" s="10">
        <v>0.26100000000000001</v>
      </c>
      <c r="EM291" s="10">
        <v>0.24099999999999999</v>
      </c>
      <c r="EN291" s="11"/>
      <c r="EO291" s="11"/>
      <c r="EP291" s="9">
        <v>3.16</v>
      </c>
      <c r="EQ291" s="10">
        <v>0.94</v>
      </c>
      <c r="ER291" s="11">
        <v>1</v>
      </c>
      <c r="ES291" s="11"/>
      <c r="ET291" s="12"/>
      <c r="EU291" s="11"/>
      <c r="EV291" s="11"/>
      <c r="EW291" s="11"/>
      <c r="EX291" s="11"/>
      <c r="EY291" s="11"/>
      <c r="EZ291" s="11"/>
      <c r="FA291" s="11"/>
      <c r="FB291" s="10">
        <v>-4.0000000000000001E-3</v>
      </c>
      <c r="FC291" s="10">
        <v>-0.11600000000000001</v>
      </c>
      <c r="FD291" s="9">
        <v>-3.71</v>
      </c>
      <c r="FE291" s="11"/>
      <c r="FF291" s="11"/>
      <c r="FG291" s="11"/>
      <c r="FH291" s="11"/>
      <c r="FI291" s="11"/>
      <c r="FJ291" s="11"/>
      <c r="FK291" s="11"/>
      <c r="FL291" s="10">
        <v>-4.0000000000000001E-3</v>
      </c>
      <c r="FM291" s="10">
        <v>-0.11600000000000001</v>
      </c>
      <c r="FN291" s="9">
        <v>-3.71</v>
      </c>
      <c r="FO291" s="3"/>
      <c r="FP291" s="3"/>
      <c r="FQ291" s="11"/>
      <c r="FR291" s="12"/>
    </row>
    <row r="292" spans="1:174" x14ac:dyDescent="0.15">
      <c r="A292" s="4" t="s">
        <v>1698</v>
      </c>
      <c r="B292" s="4" t="s">
        <v>1699</v>
      </c>
      <c r="C292" s="3" t="s">
        <v>206</v>
      </c>
      <c r="D292" s="3" t="s">
        <v>207</v>
      </c>
      <c r="E292" s="3" t="s">
        <v>208</v>
      </c>
      <c r="F292" s="8">
        <v>19.2</v>
      </c>
      <c r="G292" s="11"/>
      <c r="H292" s="14">
        <v>0</v>
      </c>
      <c r="I292" s="14">
        <v>0</v>
      </c>
      <c r="J292" s="11"/>
      <c r="K292" s="10">
        <v>7.8E-2</v>
      </c>
      <c r="L292" s="10">
        <v>7.8E-2</v>
      </c>
      <c r="M292" s="11"/>
      <c r="N292" s="8">
        <v>87.2</v>
      </c>
      <c r="O292" s="10">
        <v>8.0000000000000002E-3</v>
      </c>
      <c r="P292" s="11"/>
      <c r="Q292" s="11"/>
      <c r="R292" s="11"/>
      <c r="S292" s="11"/>
      <c r="T292" s="11"/>
      <c r="U292" s="11"/>
      <c r="V292" s="11"/>
      <c r="W292" s="11"/>
      <c r="X292" s="11"/>
      <c r="Y292" s="11"/>
      <c r="Z292" s="11"/>
      <c r="AA292" s="11"/>
      <c r="AB292" s="11"/>
      <c r="AC292" s="11"/>
      <c r="AD292" s="11"/>
      <c r="AE292" s="11"/>
      <c r="AF292" s="11"/>
      <c r="AG292" s="11"/>
      <c r="AH292" s="11"/>
      <c r="AI292" s="9">
        <v>50.3</v>
      </c>
      <c r="AJ292" s="9">
        <v>9.75</v>
      </c>
      <c r="AK292" s="3" t="s">
        <v>209</v>
      </c>
      <c r="AL292" s="12" t="s">
        <v>1700</v>
      </c>
      <c r="AM292" s="3" t="s">
        <v>211</v>
      </c>
      <c r="AN292" s="13">
        <v>2013</v>
      </c>
      <c r="AO292" s="8">
        <v>18.899999999999999</v>
      </c>
      <c r="AP292" s="14">
        <v>0</v>
      </c>
      <c r="AQ292" s="11"/>
      <c r="AR292" s="10">
        <v>-0.35099999999999998</v>
      </c>
      <c r="AS292" s="10">
        <v>-0.35099999999999998</v>
      </c>
      <c r="AT292" s="10">
        <v>0.28799999999999998</v>
      </c>
      <c r="AU292" s="11"/>
      <c r="AV292" s="10">
        <v>0.29299999999999998</v>
      </c>
      <c r="AW292" s="14">
        <v>0</v>
      </c>
      <c r="AX292" s="10">
        <v>4.5999999999999999E-2</v>
      </c>
      <c r="AY292" s="11"/>
      <c r="AZ292" s="11"/>
      <c r="BA292" s="10">
        <v>0.32800000000000001</v>
      </c>
      <c r="BB292" s="11"/>
      <c r="BC292" s="10">
        <v>2.3E-2</v>
      </c>
      <c r="BD292" s="10">
        <v>4.1000000000000002E-2</v>
      </c>
      <c r="BE292" s="10">
        <v>4.9000000000000002E-2</v>
      </c>
      <c r="BF292" s="11"/>
      <c r="BG292" s="11"/>
      <c r="BH292" s="11"/>
      <c r="BI292" s="11"/>
      <c r="BJ292" s="10">
        <v>-0.35099999999999998</v>
      </c>
      <c r="BK292" s="11"/>
      <c r="BL292" s="14">
        <v>0</v>
      </c>
      <c r="BM292" s="11"/>
      <c r="BN292" s="10">
        <v>-0.35099999999999998</v>
      </c>
      <c r="BO292" s="11"/>
      <c r="BP292" s="11"/>
      <c r="BQ292" s="10">
        <v>-4.0000000000000001E-3</v>
      </c>
      <c r="BR292" s="10">
        <v>-4.0000000000000001E-3</v>
      </c>
      <c r="BS292" s="10">
        <v>-3.0000000000000001E-3</v>
      </c>
      <c r="BT292" s="10">
        <v>-4.0000000000000001E-3</v>
      </c>
      <c r="BU292" s="10">
        <v>-4.0000000000000001E-3</v>
      </c>
      <c r="BV292" s="11"/>
      <c r="BW292" s="11"/>
      <c r="BX292" s="11"/>
      <c r="BY292" s="11"/>
      <c r="BZ292" s="11"/>
      <c r="CA292" s="11"/>
      <c r="CB292" s="11"/>
      <c r="CC292" s="10">
        <v>5.0000000000000001E-3</v>
      </c>
      <c r="CD292" s="11"/>
      <c r="CE292" s="11"/>
      <c r="CF292" s="11"/>
      <c r="CG292" s="11"/>
      <c r="CH292" s="11"/>
      <c r="CI292" s="11"/>
      <c r="CJ292" s="11"/>
      <c r="CK292" s="11"/>
      <c r="CL292" s="10">
        <v>2E-3</v>
      </c>
      <c r="CM292" s="10">
        <v>4.0000000000000001E-3</v>
      </c>
      <c r="CN292" s="10">
        <v>4.0000000000000001E-3</v>
      </c>
      <c r="CO292" s="10">
        <v>4.0000000000000001E-3</v>
      </c>
      <c r="CP292" s="10">
        <v>4.0000000000000001E-3</v>
      </c>
      <c r="CQ292" s="11"/>
      <c r="CR292" s="11"/>
      <c r="CS292" s="11"/>
      <c r="CT292" s="11"/>
      <c r="CU292" s="11"/>
      <c r="CV292" s="11"/>
      <c r="CW292" s="11"/>
      <c r="CX292" s="11"/>
      <c r="CY292" s="11"/>
      <c r="CZ292" s="11"/>
      <c r="DA292" s="10">
        <v>5.0000000000000001E-3</v>
      </c>
      <c r="DB292" s="11"/>
      <c r="DC292" s="11"/>
      <c r="DD292" s="11"/>
      <c r="DE292" s="11"/>
      <c r="DF292" s="10">
        <v>4.5999999999999999E-2</v>
      </c>
      <c r="DG292" s="10">
        <v>0.22</v>
      </c>
      <c r="DH292" s="11"/>
      <c r="DI292" s="3" t="s">
        <v>212</v>
      </c>
      <c r="DJ292" s="11"/>
      <c r="DK292" s="11"/>
      <c r="DL292" s="10">
        <v>-0.32200000000000001</v>
      </c>
      <c r="DM292" s="11"/>
      <c r="DN292" s="11"/>
      <c r="DO292" s="9">
        <v>100</v>
      </c>
      <c r="DP292" s="4" t="s">
        <v>1701</v>
      </c>
      <c r="DQ292" s="11"/>
      <c r="DR292" s="3" t="s">
        <v>237</v>
      </c>
      <c r="DS292" s="11"/>
      <c r="DT292" s="10">
        <v>0.55000000000000004</v>
      </c>
      <c r="DU292" s="10">
        <v>0.1</v>
      </c>
      <c r="DV292" s="11"/>
      <c r="DW292" s="14">
        <v>0</v>
      </c>
      <c r="DX292" s="11"/>
      <c r="DY292" s="10">
        <v>0.40699999999999997</v>
      </c>
      <c r="DZ292" s="11"/>
      <c r="EA292" s="11"/>
      <c r="EB292" s="10">
        <v>0.39</v>
      </c>
      <c r="EC292" s="10">
        <v>0</v>
      </c>
      <c r="ED292" s="8">
        <v>49.7</v>
      </c>
      <c r="EE292" s="11"/>
      <c r="EF292" s="11"/>
      <c r="EG292" s="11"/>
      <c r="EH292" s="11"/>
      <c r="EI292" s="9">
        <v>2</v>
      </c>
      <c r="EJ292" s="10">
        <v>0.29299999999999998</v>
      </c>
      <c r="EK292" s="10">
        <v>0.40699999999999997</v>
      </c>
      <c r="EL292" s="11"/>
      <c r="EM292" s="10">
        <v>1.7000000000000001E-2</v>
      </c>
      <c r="EN292" s="11"/>
      <c r="EO292" s="11"/>
      <c r="EP292" s="11"/>
      <c r="EQ292" s="11"/>
      <c r="ER292" s="11"/>
      <c r="ES292" s="11"/>
      <c r="ET292" s="12"/>
      <c r="EU292" s="11"/>
      <c r="EV292" s="11"/>
      <c r="EW292" s="11"/>
      <c r="EX292" s="11"/>
      <c r="EY292" s="11"/>
      <c r="EZ292" s="11"/>
      <c r="FA292" s="11"/>
      <c r="FB292" s="11"/>
      <c r="FC292" s="11"/>
      <c r="FD292" s="11"/>
      <c r="FE292" s="11"/>
      <c r="FF292" s="11"/>
      <c r="FG292" s="11"/>
      <c r="FH292" s="11"/>
      <c r="FI292" s="11"/>
      <c r="FJ292" s="11"/>
      <c r="FK292" s="11"/>
      <c r="FL292" s="11"/>
      <c r="FM292" s="11"/>
      <c r="FN292" s="11"/>
      <c r="FO292" s="3"/>
      <c r="FP292" s="3"/>
      <c r="FQ292" s="11"/>
      <c r="FR292" s="12"/>
    </row>
    <row r="293" spans="1:174" x14ac:dyDescent="0.15">
      <c r="A293" s="4" t="s">
        <v>1702</v>
      </c>
      <c r="B293" s="4" t="s">
        <v>1703</v>
      </c>
      <c r="C293" s="3" t="s">
        <v>206</v>
      </c>
      <c r="D293" s="3" t="s">
        <v>207</v>
      </c>
      <c r="E293" s="3" t="s">
        <v>208</v>
      </c>
      <c r="F293" s="8">
        <v>18.600000000000001</v>
      </c>
      <c r="G293" s="9">
        <v>2.81</v>
      </c>
      <c r="H293" s="10">
        <v>3.5999999999999997E-2</v>
      </c>
      <c r="I293" s="10">
        <v>2.4E-2</v>
      </c>
      <c r="J293" s="10">
        <v>3.4000000000000002E-2</v>
      </c>
      <c r="K293" s="9">
        <v>1.1200000000000001</v>
      </c>
      <c r="L293" s="9">
        <v>1.21</v>
      </c>
      <c r="M293" s="9">
        <v>1.43</v>
      </c>
      <c r="N293" s="8">
        <v>26</v>
      </c>
      <c r="O293" s="10">
        <v>2.4E-2</v>
      </c>
      <c r="P293" s="11"/>
      <c r="Q293" s="11"/>
      <c r="R293" s="11"/>
      <c r="S293" s="11"/>
      <c r="T293" s="8">
        <v>29.8</v>
      </c>
      <c r="U293" s="8">
        <v>34.700000000000003</v>
      </c>
      <c r="V293" s="8">
        <v>29.7</v>
      </c>
      <c r="W293" s="8">
        <v>19.5</v>
      </c>
      <c r="X293" s="8">
        <v>40</v>
      </c>
      <c r="Y293" s="8">
        <v>47</v>
      </c>
      <c r="Z293" s="8">
        <v>44.6</v>
      </c>
      <c r="AA293" s="8">
        <v>23.5</v>
      </c>
      <c r="AB293" s="8">
        <v>35.700000000000003</v>
      </c>
      <c r="AC293" s="8">
        <v>28.8</v>
      </c>
      <c r="AD293" s="8">
        <v>28.4</v>
      </c>
      <c r="AE293" s="8">
        <v>17.899999999999999</v>
      </c>
      <c r="AF293" s="8">
        <v>56.7</v>
      </c>
      <c r="AG293" s="8">
        <v>57.4</v>
      </c>
      <c r="AH293" s="11"/>
      <c r="AI293" s="9">
        <v>26</v>
      </c>
      <c r="AJ293" s="9">
        <v>1.73</v>
      </c>
      <c r="AK293" s="3" t="s">
        <v>209</v>
      </c>
      <c r="AL293" s="12" t="s">
        <v>1704</v>
      </c>
      <c r="AM293" s="3" t="s">
        <v>211</v>
      </c>
      <c r="AN293" s="13">
        <v>1987</v>
      </c>
      <c r="AO293" s="8">
        <v>16.5</v>
      </c>
      <c r="AP293" s="9">
        <v>9.1</v>
      </c>
      <c r="AQ293" s="9">
        <v>2.38</v>
      </c>
      <c r="AR293" s="9">
        <v>2.29</v>
      </c>
      <c r="AS293" s="9">
        <v>1.37</v>
      </c>
      <c r="AT293" s="9">
        <v>2.68</v>
      </c>
      <c r="AU293" s="9">
        <v>2.66</v>
      </c>
      <c r="AV293" s="9">
        <v>8.7899999999999991</v>
      </c>
      <c r="AW293" s="10">
        <v>0.45400000000000001</v>
      </c>
      <c r="AX293" s="9">
        <v>7.52</v>
      </c>
      <c r="AY293" s="10">
        <v>0.67600000000000005</v>
      </c>
      <c r="AZ293" s="11"/>
      <c r="BA293" s="9">
        <v>2.71</v>
      </c>
      <c r="BB293" s="11"/>
      <c r="BC293" s="10">
        <v>0.56000000000000005</v>
      </c>
      <c r="BD293" s="10">
        <v>0.32400000000000001</v>
      </c>
      <c r="BE293" s="10">
        <v>0.30499999999999999</v>
      </c>
      <c r="BF293" s="10">
        <v>0.32400000000000001</v>
      </c>
      <c r="BG293" s="10">
        <v>0.27600000000000002</v>
      </c>
      <c r="BH293" s="10">
        <v>0.28199999999999997</v>
      </c>
      <c r="BI293" s="10">
        <v>4.0000000000000001E-3</v>
      </c>
      <c r="BJ293" s="9">
        <v>2.29</v>
      </c>
      <c r="BK293" s="11"/>
      <c r="BL293" s="10">
        <v>7.0000000000000001E-3</v>
      </c>
      <c r="BM293" s="11"/>
      <c r="BN293" s="9">
        <v>2.3199999999999998</v>
      </c>
      <c r="BO293" s="10">
        <v>0.95599999999999996</v>
      </c>
      <c r="BP293" s="11"/>
      <c r="BQ293" s="10">
        <v>5.6000000000000001E-2</v>
      </c>
      <c r="BR293" s="10">
        <v>5.6000000000000001E-2</v>
      </c>
      <c r="BS293" s="10">
        <v>5.8999999999999997E-2</v>
      </c>
      <c r="BT293" s="10">
        <v>5.6000000000000001E-2</v>
      </c>
      <c r="BU293" s="10">
        <v>5.6000000000000001E-2</v>
      </c>
      <c r="BV293" s="8">
        <v>41.2</v>
      </c>
      <c r="BW293" s="9">
        <v>2.02</v>
      </c>
      <c r="BX293" s="9">
        <v>1.04</v>
      </c>
      <c r="BY293" s="10">
        <v>0.34799999999999998</v>
      </c>
      <c r="BZ293" s="9">
        <v>3.59</v>
      </c>
      <c r="CA293" s="10">
        <v>0.93400000000000005</v>
      </c>
      <c r="CB293" s="11"/>
      <c r="CC293" s="10">
        <v>0.754</v>
      </c>
      <c r="CD293" s="11"/>
      <c r="CE293" s="11"/>
      <c r="CF293" s="10">
        <v>0.434</v>
      </c>
      <c r="CG293" s="11"/>
      <c r="CH293" s="11"/>
      <c r="CI293" s="8">
        <v>53.9</v>
      </c>
      <c r="CJ293" s="8">
        <v>40.799999999999997</v>
      </c>
      <c r="CK293" s="10">
        <v>0.33</v>
      </c>
      <c r="CL293" s="11"/>
      <c r="CM293" s="10">
        <v>0.23300000000000001</v>
      </c>
      <c r="CN293" s="10">
        <v>0.23400000000000001</v>
      </c>
      <c r="CO293" s="10">
        <v>0.23499999999999999</v>
      </c>
      <c r="CP293" s="10">
        <v>0.23699999999999999</v>
      </c>
      <c r="CQ293" s="10">
        <v>0.89200000000000002</v>
      </c>
      <c r="CR293" s="11"/>
      <c r="CS293" s="11"/>
      <c r="CT293" s="10">
        <v>-0.01</v>
      </c>
      <c r="CU293" s="10">
        <v>9.0999999999999998E-2</v>
      </c>
      <c r="CV293" s="10">
        <v>-1.6E-2</v>
      </c>
      <c r="CW293" s="11"/>
      <c r="CX293" s="11"/>
      <c r="CY293" s="11"/>
      <c r="CZ293" s="11"/>
      <c r="DA293" s="10">
        <v>0.39</v>
      </c>
      <c r="DB293" s="10">
        <v>5.0000000000000001E-3</v>
      </c>
      <c r="DC293" s="10">
        <v>-0.73299999999999998</v>
      </c>
      <c r="DD293" s="11"/>
      <c r="DE293" s="11"/>
      <c r="DF293" s="9">
        <v>7.52</v>
      </c>
      <c r="DG293" s="10">
        <v>0.71599999999999997</v>
      </c>
      <c r="DH293" s="11"/>
      <c r="DI293" s="3" t="s">
        <v>212</v>
      </c>
      <c r="DJ293" s="9">
        <v>7.62</v>
      </c>
      <c r="DK293" s="9">
        <v>2.11</v>
      </c>
      <c r="DL293" s="9">
        <v>1.17</v>
      </c>
      <c r="DM293" s="11"/>
      <c r="DN293" s="11"/>
      <c r="DO293" s="9">
        <v>20</v>
      </c>
      <c r="DP293" s="4" t="s">
        <v>1705</v>
      </c>
      <c r="DQ293" s="11"/>
      <c r="DR293" s="3" t="s">
        <v>1627</v>
      </c>
      <c r="DS293" s="11"/>
      <c r="DT293" s="10">
        <v>0.755</v>
      </c>
      <c r="DU293" s="10">
        <v>0.23899999999999999</v>
      </c>
      <c r="DV293" s="9">
        <v>5.57</v>
      </c>
      <c r="DW293" s="10">
        <v>0.47599999999999998</v>
      </c>
      <c r="DX293" s="11"/>
      <c r="DY293" s="9">
        <v>2.64</v>
      </c>
      <c r="DZ293" s="11"/>
      <c r="EA293" s="11"/>
      <c r="EB293" s="9">
        <v>6.08</v>
      </c>
      <c r="EC293" s="10">
        <v>0.157</v>
      </c>
      <c r="ED293" s="8">
        <v>59.4</v>
      </c>
      <c r="EE293" s="11"/>
      <c r="EF293" s="8">
        <v>97.9</v>
      </c>
      <c r="EG293" s="11"/>
      <c r="EH293" s="10">
        <v>0.94399999999999995</v>
      </c>
      <c r="EI293" s="11"/>
      <c r="EJ293" s="9">
        <v>6.14</v>
      </c>
      <c r="EK293" s="9">
        <v>5.1100000000000003</v>
      </c>
      <c r="EL293" s="10">
        <v>0.34899999999999998</v>
      </c>
      <c r="EM293" s="11"/>
      <c r="EN293" s="10">
        <v>0.24</v>
      </c>
      <c r="EO293" s="11"/>
      <c r="EP293" s="9">
        <v>1.69</v>
      </c>
      <c r="EQ293" s="10">
        <v>0.16900000000000001</v>
      </c>
      <c r="ER293" s="11">
        <v>1</v>
      </c>
      <c r="ES293" s="9">
        <v>9.1</v>
      </c>
      <c r="ET293" s="12" t="s">
        <v>1706</v>
      </c>
      <c r="EU293" s="10">
        <v>0.11700000000000001</v>
      </c>
      <c r="EV293" s="10">
        <v>0.14799999999999999</v>
      </c>
      <c r="EW293" s="10">
        <v>0.41899999999999998</v>
      </c>
      <c r="EX293" s="10">
        <v>0.45600000000000002</v>
      </c>
      <c r="EY293" s="10">
        <v>0.82</v>
      </c>
      <c r="EZ293" s="10">
        <v>0.33400000000000002</v>
      </c>
      <c r="FA293" s="10">
        <v>0.64900000000000002</v>
      </c>
      <c r="FB293" s="9">
        <v>1.07</v>
      </c>
      <c r="FC293" s="10">
        <v>0.89800000000000002</v>
      </c>
      <c r="FD293" s="9">
        <v>1.46</v>
      </c>
      <c r="FE293" s="10">
        <v>0.1</v>
      </c>
      <c r="FF293" s="10">
        <v>0.14499999999999999</v>
      </c>
      <c r="FG293" s="10">
        <v>0.38500000000000001</v>
      </c>
      <c r="FH293" s="10">
        <v>0.33100000000000002</v>
      </c>
      <c r="FI293" s="10">
        <v>0.66600000000000004</v>
      </c>
      <c r="FJ293" s="10">
        <v>0.254</v>
      </c>
      <c r="FK293" s="9">
        <v>1.3</v>
      </c>
      <c r="FL293" s="10">
        <v>0.54700000000000004</v>
      </c>
      <c r="FM293" s="10">
        <v>0.48899999999999999</v>
      </c>
      <c r="FN293" s="10">
        <v>0.872</v>
      </c>
      <c r="FO293" s="3"/>
      <c r="FP293" s="3"/>
      <c r="FQ293" s="9">
        <v>9.1</v>
      </c>
      <c r="FR293" s="12" t="s">
        <v>1707</v>
      </c>
    </row>
    <row r="294" spans="1:174" x14ac:dyDescent="0.15">
      <c r="A294" s="4" t="s">
        <v>1708</v>
      </c>
      <c r="B294" s="4" t="s">
        <v>1709</v>
      </c>
      <c r="C294" s="3" t="s">
        <v>206</v>
      </c>
      <c r="D294" s="3" t="s">
        <v>207</v>
      </c>
      <c r="E294" s="3" t="s">
        <v>208</v>
      </c>
      <c r="F294" s="8">
        <v>18.600000000000001</v>
      </c>
      <c r="G294" s="10">
        <v>8.9999999999999993E-3</v>
      </c>
      <c r="H294" s="10">
        <v>6.0000000000000001E-3</v>
      </c>
      <c r="I294" s="10">
        <v>8.0000000000000002E-3</v>
      </c>
      <c r="J294" s="10">
        <v>5.1999999999999998E-2</v>
      </c>
      <c r="K294" s="10">
        <v>-0.996</v>
      </c>
      <c r="L294" s="9">
        <v>-1.06</v>
      </c>
      <c r="M294" s="9">
        <v>-4.9400000000000004</v>
      </c>
      <c r="N294" s="8">
        <v>132.9</v>
      </c>
      <c r="O294" s="10">
        <v>0.184</v>
      </c>
      <c r="P294" s="11"/>
      <c r="Q294" s="11"/>
      <c r="R294" s="11"/>
      <c r="S294" s="11"/>
      <c r="T294" s="11"/>
      <c r="U294" s="11"/>
      <c r="V294" s="11"/>
      <c r="W294" s="11"/>
      <c r="X294" s="11"/>
      <c r="Y294" s="11"/>
      <c r="Z294" s="11"/>
      <c r="AA294" s="11"/>
      <c r="AB294" s="11"/>
      <c r="AC294" s="11"/>
      <c r="AD294" s="11"/>
      <c r="AE294" s="11"/>
      <c r="AF294" s="11"/>
      <c r="AG294" s="11"/>
      <c r="AH294" s="10">
        <v>0.154</v>
      </c>
      <c r="AI294" s="9">
        <v>20.54</v>
      </c>
      <c r="AJ294" s="9">
        <v>2.72</v>
      </c>
      <c r="AK294" s="3" t="s">
        <v>209</v>
      </c>
      <c r="AL294" s="12" t="s">
        <v>1710</v>
      </c>
      <c r="AM294" s="3" t="s">
        <v>211</v>
      </c>
      <c r="AN294" s="11"/>
      <c r="AO294" s="8">
        <v>18.7</v>
      </c>
      <c r="AP294" s="14">
        <v>0</v>
      </c>
      <c r="AQ294" s="8">
        <v>-77.900000000000006</v>
      </c>
      <c r="AR294" s="8">
        <v>-80.8</v>
      </c>
      <c r="AS294" s="8">
        <v>-82.2</v>
      </c>
      <c r="AT294" s="10">
        <v>5.8999999999999997E-2</v>
      </c>
      <c r="AU294" s="10">
        <v>5.0000000000000001E-3</v>
      </c>
      <c r="AV294" s="8">
        <v>16.600000000000001</v>
      </c>
      <c r="AW294" s="10">
        <v>0.1</v>
      </c>
      <c r="AX294" s="8">
        <v>13.9</v>
      </c>
      <c r="AY294" s="10">
        <v>4.3999999999999997E-2</v>
      </c>
      <c r="AZ294" s="11"/>
      <c r="BA294" s="8">
        <v>64.900000000000006</v>
      </c>
      <c r="BB294" s="11"/>
      <c r="BC294" s="8">
        <v>13</v>
      </c>
      <c r="BD294" s="8">
        <v>19.100000000000001</v>
      </c>
      <c r="BE294" s="8">
        <v>23.2</v>
      </c>
      <c r="BF294" s="8">
        <v>22</v>
      </c>
      <c r="BG294" s="8">
        <v>20.399999999999999</v>
      </c>
      <c r="BH294" s="8">
        <v>14.1</v>
      </c>
      <c r="BI294" s="9">
        <v>2.88</v>
      </c>
      <c r="BJ294" s="8">
        <v>-80.8</v>
      </c>
      <c r="BK294" s="10">
        <v>-0.71499999999999997</v>
      </c>
      <c r="BL294" s="11"/>
      <c r="BM294" s="11"/>
      <c r="BN294" s="8">
        <v>-82.2</v>
      </c>
      <c r="BO294" s="11"/>
      <c r="BP294" s="11"/>
      <c r="BQ294" s="9">
        <v>-1.01</v>
      </c>
      <c r="BR294" s="9">
        <v>-1.01</v>
      </c>
      <c r="BS294" s="10">
        <v>-0.58599999999999997</v>
      </c>
      <c r="BT294" s="9">
        <v>-1.01</v>
      </c>
      <c r="BU294" s="9">
        <v>-1.01</v>
      </c>
      <c r="BV294" s="11"/>
      <c r="BW294" s="11"/>
      <c r="BX294" s="11"/>
      <c r="BY294" s="11"/>
      <c r="BZ294" s="10">
        <v>8.0000000000000002E-3</v>
      </c>
      <c r="CA294" s="10">
        <v>3.0000000000000001E-3</v>
      </c>
      <c r="CB294" s="11"/>
      <c r="CC294" s="9">
        <v>1.8</v>
      </c>
      <c r="CD294" s="10">
        <v>0.1</v>
      </c>
      <c r="CE294" s="11"/>
      <c r="CF294" s="11"/>
      <c r="CG294" s="11"/>
      <c r="CH294" s="11"/>
      <c r="CI294" s="11"/>
      <c r="CJ294" s="11"/>
      <c r="CK294" s="11"/>
      <c r="CL294" s="11"/>
      <c r="CM294" s="11"/>
      <c r="CN294" s="10">
        <v>6.0000000000000001E-3</v>
      </c>
      <c r="CO294" s="10">
        <v>7.0000000000000007E-2</v>
      </c>
      <c r="CP294" s="10">
        <v>0.124</v>
      </c>
      <c r="CQ294" s="9">
        <v>-1.1499999999999999</v>
      </c>
      <c r="CR294" s="11"/>
      <c r="CS294" s="11"/>
      <c r="CT294" s="11"/>
      <c r="CU294" s="9">
        <v>4.18</v>
      </c>
      <c r="CV294" s="10">
        <v>-0.1</v>
      </c>
      <c r="CW294" s="9">
        <v>1.31</v>
      </c>
      <c r="CX294" s="10">
        <v>-5.7000000000000002E-2</v>
      </c>
      <c r="CY294" s="11"/>
      <c r="CZ294" s="11"/>
      <c r="DA294" s="9">
        <v>1.31</v>
      </c>
      <c r="DB294" s="11"/>
      <c r="DC294" s="11"/>
      <c r="DD294" s="8">
        <v>44.6</v>
      </c>
      <c r="DE294" s="11"/>
      <c r="DF294" s="8">
        <v>13.9</v>
      </c>
      <c r="DG294" s="10">
        <v>0.14000000000000001</v>
      </c>
      <c r="DH294" s="11"/>
      <c r="DI294" s="3" t="s">
        <v>212</v>
      </c>
      <c r="DJ294" s="11"/>
      <c r="DK294" s="8">
        <v>-93.1</v>
      </c>
      <c r="DL294" s="8">
        <v>-106.1</v>
      </c>
      <c r="DM294" s="11"/>
      <c r="DN294" s="11"/>
      <c r="DO294" s="9">
        <v>22.22</v>
      </c>
      <c r="DP294" s="4" t="s">
        <v>1711</v>
      </c>
      <c r="DQ294" s="11"/>
      <c r="DR294" s="3" t="s">
        <v>643</v>
      </c>
      <c r="DS294" s="11"/>
      <c r="DT294" s="10">
        <v>0.95</v>
      </c>
      <c r="DU294" s="10">
        <v>6.5000000000000002E-2</v>
      </c>
      <c r="DV294" s="11"/>
      <c r="DW294" s="9">
        <v>1.05</v>
      </c>
      <c r="DX294" s="11"/>
      <c r="DY294" s="10">
        <v>0.20799999999999999</v>
      </c>
      <c r="DZ294" s="11"/>
      <c r="EA294" s="11"/>
      <c r="EB294" s="8">
        <v>17</v>
      </c>
      <c r="EC294" s="10">
        <v>6.5000000000000002E-2</v>
      </c>
      <c r="ED294" s="8">
        <v>79.3</v>
      </c>
      <c r="EE294" s="11"/>
      <c r="EF294" s="8">
        <v>80.599999999999994</v>
      </c>
      <c r="EG294" s="8">
        <v>19.399999999999999</v>
      </c>
      <c r="EH294" s="11"/>
      <c r="EI294" s="8">
        <v>14</v>
      </c>
      <c r="EJ294" s="10">
        <v>0.108</v>
      </c>
      <c r="EK294" s="10">
        <v>0.253</v>
      </c>
      <c r="EL294" s="10">
        <v>0.63</v>
      </c>
      <c r="EM294" s="10">
        <v>0.65500000000000003</v>
      </c>
      <c r="EN294" s="10">
        <v>0.185</v>
      </c>
      <c r="EO294" s="10">
        <v>8.8999999999999996E-2</v>
      </c>
      <c r="EP294" s="11"/>
      <c r="EQ294" s="11"/>
      <c r="ER294" s="11">
        <v>1</v>
      </c>
      <c r="ES294" s="11"/>
      <c r="ET294" s="12"/>
      <c r="EU294" s="11"/>
      <c r="EV294" s="11"/>
      <c r="EW294" s="11"/>
      <c r="EX294" s="11"/>
      <c r="EY294" s="11"/>
      <c r="EZ294" s="11"/>
      <c r="FA294" s="11"/>
      <c r="FB294" s="14">
        <v>0</v>
      </c>
      <c r="FC294" s="8">
        <v>-55.1</v>
      </c>
      <c r="FD294" s="8">
        <v>-96</v>
      </c>
      <c r="FE294" s="11"/>
      <c r="FF294" s="11"/>
      <c r="FG294" s="11"/>
      <c r="FH294" s="11"/>
      <c r="FI294" s="11"/>
      <c r="FJ294" s="11"/>
      <c r="FK294" s="11"/>
      <c r="FL294" s="10">
        <v>-0.126</v>
      </c>
      <c r="FM294" s="8">
        <v>-175</v>
      </c>
      <c r="FN294" s="8">
        <v>-106.1</v>
      </c>
      <c r="FO294" s="3"/>
      <c r="FP294" s="3"/>
      <c r="FQ294" s="11"/>
      <c r="FR294" s="12"/>
    </row>
    <row r="295" spans="1:174" x14ac:dyDescent="0.15">
      <c r="A295" s="4" t="s">
        <v>1712</v>
      </c>
      <c r="B295" s="4" t="s">
        <v>1713</v>
      </c>
      <c r="C295" s="3" t="s">
        <v>206</v>
      </c>
      <c r="D295" s="3" t="s">
        <v>207</v>
      </c>
      <c r="E295" s="3" t="s">
        <v>208</v>
      </c>
      <c r="F295" s="8">
        <v>18.399999999999999</v>
      </c>
      <c r="G295" s="11"/>
      <c r="H295" s="14">
        <v>0</v>
      </c>
      <c r="I295" s="14">
        <v>0</v>
      </c>
      <c r="J295" s="10">
        <v>2.4E-2</v>
      </c>
      <c r="K295" s="10">
        <v>0.26100000000000001</v>
      </c>
      <c r="L295" s="10">
        <v>0.32500000000000001</v>
      </c>
      <c r="M295" s="9">
        <v>2.5299999999999998</v>
      </c>
      <c r="N295" s="8">
        <v>131.4</v>
      </c>
      <c r="O295" s="10">
        <v>2.3E-2</v>
      </c>
      <c r="P295" s="11"/>
      <c r="Q295" s="11"/>
      <c r="R295" s="11"/>
      <c r="S295" s="11"/>
      <c r="T295" s="11"/>
      <c r="U295" s="11"/>
      <c r="V295" s="11"/>
      <c r="W295" s="11"/>
      <c r="X295" s="11"/>
      <c r="Y295" s="11"/>
      <c r="Z295" s="11"/>
      <c r="AA295" s="11"/>
      <c r="AB295" s="11"/>
      <c r="AC295" s="11"/>
      <c r="AD295" s="11"/>
      <c r="AE295" s="11"/>
      <c r="AF295" s="11"/>
      <c r="AG295" s="11"/>
      <c r="AH295" s="10">
        <v>9.5000000000000001E-2</v>
      </c>
      <c r="AI295" s="9">
        <v>81.010000000000005</v>
      </c>
      <c r="AJ295" s="9">
        <v>80.92</v>
      </c>
      <c r="AK295" s="3" t="s">
        <v>209</v>
      </c>
      <c r="AL295" s="12" t="s">
        <v>1714</v>
      </c>
      <c r="AM295" s="3" t="s">
        <v>211</v>
      </c>
      <c r="AN295" s="13">
        <v>1977</v>
      </c>
      <c r="AO295" s="8">
        <v>18.399999999999999</v>
      </c>
      <c r="AP295" s="14">
        <v>0</v>
      </c>
      <c r="AQ295" s="9">
        <v>-3.1</v>
      </c>
      <c r="AR295" s="9">
        <v>-3.1</v>
      </c>
      <c r="AS295" s="9">
        <v>-3.1</v>
      </c>
      <c r="AT295" s="10">
        <v>2E-3</v>
      </c>
      <c r="AU295" s="10">
        <v>2E-3</v>
      </c>
      <c r="AV295" s="10">
        <v>4.0000000000000001E-3</v>
      </c>
      <c r="AW295" s="14">
        <v>0</v>
      </c>
      <c r="AX295" s="10">
        <v>-0.111</v>
      </c>
      <c r="AY295" s="11"/>
      <c r="AZ295" s="11"/>
      <c r="BA295" s="10">
        <v>0.16900000000000001</v>
      </c>
      <c r="BB295" s="11"/>
      <c r="BC295" s="9">
        <v>2.93</v>
      </c>
      <c r="BD295" s="9">
        <v>3.21</v>
      </c>
      <c r="BE295" s="9">
        <v>3.53</v>
      </c>
      <c r="BF295" s="9">
        <v>3.96</v>
      </c>
      <c r="BG295" s="9">
        <v>4.75</v>
      </c>
      <c r="BH295" s="9">
        <v>5.25</v>
      </c>
      <c r="BI295" s="10">
        <v>1E-3</v>
      </c>
      <c r="BJ295" s="9">
        <v>-3.1</v>
      </c>
      <c r="BK295" s="11"/>
      <c r="BL295" s="11"/>
      <c r="BM295" s="11"/>
      <c r="BN295" s="9">
        <v>-3.1</v>
      </c>
      <c r="BO295" s="11"/>
      <c r="BP295" s="11"/>
      <c r="BQ295" s="10">
        <v>-2.4E-2</v>
      </c>
      <c r="BR295" s="10">
        <v>-2.4E-2</v>
      </c>
      <c r="BS295" s="10">
        <v>-1.4999999999999999E-2</v>
      </c>
      <c r="BT295" s="10">
        <v>-2.4E-2</v>
      </c>
      <c r="BU295" s="10">
        <v>-2.4E-2</v>
      </c>
      <c r="BV295" s="11"/>
      <c r="BW295" s="11"/>
      <c r="BX295" s="11"/>
      <c r="BY295" s="11"/>
      <c r="BZ295" s="10">
        <v>2.1999999999999999E-2</v>
      </c>
      <c r="CA295" s="10">
        <v>2.1000000000000001E-2</v>
      </c>
      <c r="CB295" s="11"/>
      <c r="CC295" s="10">
        <v>9.0999999999999998E-2</v>
      </c>
      <c r="CD295" s="11"/>
      <c r="CE295" s="11"/>
      <c r="CF295" s="11"/>
      <c r="CG295" s="11"/>
      <c r="CH295" s="11"/>
      <c r="CI295" s="11"/>
      <c r="CJ295" s="11"/>
      <c r="CK295" s="11"/>
      <c r="CL295" s="11"/>
      <c r="CM295" s="11"/>
      <c r="CN295" s="10">
        <v>0.02</v>
      </c>
      <c r="CO295" s="10">
        <v>3.5000000000000003E-2</v>
      </c>
      <c r="CP295" s="10">
        <v>3.6999999999999998E-2</v>
      </c>
      <c r="CQ295" s="10">
        <v>0.08</v>
      </c>
      <c r="CR295" s="11"/>
      <c r="CS295" s="11"/>
      <c r="CT295" s="11"/>
      <c r="CU295" s="10">
        <v>0.41699999999999998</v>
      </c>
      <c r="CV295" s="11"/>
      <c r="CW295" s="11"/>
      <c r="CX295" s="11"/>
      <c r="CY295" s="11"/>
      <c r="CZ295" s="11"/>
      <c r="DA295" s="10">
        <v>-7.1999999999999995E-2</v>
      </c>
      <c r="DB295" s="11"/>
      <c r="DC295" s="11"/>
      <c r="DD295" s="11"/>
      <c r="DE295" s="11"/>
      <c r="DF295" s="10">
        <v>-0.111</v>
      </c>
      <c r="DG295" s="10">
        <v>0.14000000000000001</v>
      </c>
      <c r="DH295" s="11"/>
      <c r="DI295" s="3" t="s">
        <v>212</v>
      </c>
      <c r="DJ295" s="11"/>
      <c r="DK295" s="9">
        <v>-4.2699999999999996</v>
      </c>
      <c r="DL295" s="9">
        <v>-4.2699999999999996</v>
      </c>
      <c r="DM295" s="11"/>
      <c r="DN295" s="11"/>
      <c r="DO295" s="9">
        <v>25</v>
      </c>
      <c r="DP295" s="4" t="s">
        <v>1715</v>
      </c>
      <c r="DQ295" s="11"/>
      <c r="DR295" s="3" t="s">
        <v>1573</v>
      </c>
      <c r="DS295" s="11"/>
      <c r="DT295" s="10">
        <v>0.5</v>
      </c>
      <c r="DU295" s="10">
        <v>0.03</v>
      </c>
      <c r="DV295" s="11"/>
      <c r="DW295" s="14">
        <v>0</v>
      </c>
      <c r="DX295" s="11"/>
      <c r="DY295" s="14">
        <v>0</v>
      </c>
      <c r="DZ295" s="11"/>
      <c r="EA295" s="11"/>
      <c r="EB295" s="10">
        <v>-0.193</v>
      </c>
      <c r="EC295" s="10">
        <v>0</v>
      </c>
      <c r="ED295" s="8">
        <v>18.8</v>
      </c>
      <c r="EE295" s="11"/>
      <c r="EF295" s="11"/>
      <c r="EG295" s="11"/>
      <c r="EH295" s="10">
        <v>0.13</v>
      </c>
      <c r="EI295" s="9">
        <v>2</v>
      </c>
      <c r="EJ295" s="10">
        <v>2E-3</v>
      </c>
      <c r="EK295" s="14">
        <v>0</v>
      </c>
      <c r="EL295" s="10">
        <v>0.16300000000000001</v>
      </c>
      <c r="EM295" s="10">
        <v>3.2000000000000001E-2</v>
      </c>
      <c r="EN295" s="11"/>
      <c r="EO295" s="10">
        <v>0.36</v>
      </c>
      <c r="EP295" s="11"/>
      <c r="EQ295" s="11"/>
      <c r="ER295" s="11">
        <v>3</v>
      </c>
      <c r="ES295" s="11"/>
      <c r="ET295" s="12"/>
      <c r="EU295" s="9">
        <v>-4.96</v>
      </c>
      <c r="EV295" s="9">
        <v>-4.88</v>
      </c>
      <c r="EW295" s="9">
        <v>-4.33</v>
      </c>
      <c r="EX295" s="9">
        <v>-4.28</v>
      </c>
      <c r="EY295" s="9">
        <v>-5.19</v>
      </c>
      <c r="EZ295" s="9">
        <v>-4.74</v>
      </c>
      <c r="FA295" s="9">
        <v>-5.0999999999999996</v>
      </c>
      <c r="FB295" s="9">
        <v>-6.37</v>
      </c>
      <c r="FC295" s="9">
        <v>-7.04</v>
      </c>
      <c r="FD295" s="9">
        <v>-4.9400000000000004</v>
      </c>
      <c r="FE295" s="9">
        <v>-4.96</v>
      </c>
      <c r="FF295" s="9">
        <v>-4.83</v>
      </c>
      <c r="FG295" s="9">
        <v>-4.33</v>
      </c>
      <c r="FH295" s="9">
        <v>-4.28</v>
      </c>
      <c r="FI295" s="9">
        <v>-5.19</v>
      </c>
      <c r="FJ295" s="9">
        <v>-4.74</v>
      </c>
      <c r="FK295" s="9">
        <v>-5.0999999999999996</v>
      </c>
      <c r="FL295" s="9">
        <v>-6.37</v>
      </c>
      <c r="FM295" s="9">
        <v>-7.04</v>
      </c>
      <c r="FN295" s="9">
        <v>-4.9400000000000004</v>
      </c>
      <c r="FO295" s="3"/>
      <c r="FP295" s="3"/>
      <c r="FQ295" s="11"/>
      <c r="FR295" s="12"/>
    </row>
    <row r="296" spans="1:174" x14ac:dyDescent="0.15">
      <c r="A296" s="4" t="s">
        <v>1716</v>
      </c>
      <c r="B296" s="4" t="s">
        <v>1717</v>
      </c>
      <c r="C296" s="3" t="s">
        <v>206</v>
      </c>
      <c r="D296" s="3" t="s">
        <v>207</v>
      </c>
      <c r="E296" s="3" t="s">
        <v>208</v>
      </c>
      <c r="F296" s="8">
        <v>18.100000000000001</v>
      </c>
      <c r="G296" s="11"/>
      <c r="H296" s="10">
        <v>0.02</v>
      </c>
      <c r="I296" s="10">
        <v>1E-3</v>
      </c>
      <c r="J296" s="10">
        <v>2.1000000000000001E-2</v>
      </c>
      <c r="K296" s="10">
        <v>0.73499999999999999</v>
      </c>
      <c r="L296" s="10">
        <v>-0.32500000000000001</v>
      </c>
      <c r="M296" s="9">
        <v>1.5</v>
      </c>
      <c r="N296" s="8">
        <v>108.6</v>
      </c>
      <c r="O296" s="10">
        <v>3.3000000000000002E-2</v>
      </c>
      <c r="P296" s="11"/>
      <c r="Q296" s="11"/>
      <c r="R296" s="11"/>
      <c r="S296" s="11"/>
      <c r="T296" s="11"/>
      <c r="U296" s="11"/>
      <c r="V296" s="11"/>
      <c r="W296" s="11"/>
      <c r="X296" s="11"/>
      <c r="Y296" s="11"/>
      <c r="Z296" s="11"/>
      <c r="AA296" s="11"/>
      <c r="AB296" s="11"/>
      <c r="AC296" s="11"/>
      <c r="AD296" s="11"/>
      <c r="AE296" s="11"/>
      <c r="AF296" s="11"/>
      <c r="AG296" s="11"/>
      <c r="AH296" s="11"/>
      <c r="AI296" s="10">
        <v>0.67100000000000004</v>
      </c>
      <c r="AJ296" s="10">
        <v>4.5999999999999999E-2</v>
      </c>
      <c r="AK296" s="3" t="s">
        <v>209</v>
      </c>
      <c r="AL296" s="12" t="s">
        <v>1718</v>
      </c>
      <c r="AM296" s="3" t="s">
        <v>211</v>
      </c>
      <c r="AN296" s="11"/>
      <c r="AO296" s="8">
        <v>16.600000000000001</v>
      </c>
      <c r="AP296" s="14">
        <v>0</v>
      </c>
      <c r="AQ296" s="9">
        <v>-1.21</v>
      </c>
      <c r="AR296" s="9">
        <v>-1.24</v>
      </c>
      <c r="AS296" s="9">
        <v>-1.2</v>
      </c>
      <c r="AT296" s="10">
        <v>0.83</v>
      </c>
      <c r="AU296" s="10">
        <v>5.1999999999999998E-2</v>
      </c>
      <c r="AV296" s="10">
        <v>0.89400000000000002</v>
      </c>
      <c r="AW296" s="10">
        <v>0.14699999999999999</v>
      </c>
      <c r="AX296" s="10">
        <v>0.29499999999999998</v>
      </c>
      <c r="AY296" s="10">
        <v>3.0000000000000001E-3</v>
      </c>
      <c r="AZ296" s="11"/>
      <c r="BA296" s="9">
        <v>1.1399999999999999</v>
      </c>
      <c r="BB296" s="11"/>
      <c r="BC296" s="10">
        <v>0.67800000000000005</v>
      </c>
      <c r="BD296" s="10">
        <v>0.64800000000000002</v>
      </c>
      <c r="BE296" s="10">
        <v>0.64900000000000002</v>
      </c>
      <c r="BF296" s="10">
        <v>0.57499999999999996</v>
      </c>
      <c r="BG296" s="10">
        <v>0.59199999999999997</v>
      </c>
      <c r="BH296" s="10">
        <v>0.56599999999999995</v>
      </c>
      <c r="BI296" s="10">
        <v>2.1999999999999999E-2</v>
      </c>
      <c r="BJ296" s="9">
        <v>-1.24</v>
      </c>
      <c r="BK296" s="10">
        <v>-7.0000000000000001E-3</v>
      </c>
      <c r="BL296" s="10">
        <v>1E-3</v>
      </c>
      <c r="BM296" s="11"/>
      <c r="BN296" s="9">
        <v>-1.43</v>
      </c>
      <c r="BO296" s="11"/>
      <c r="BP296" s="11"/>
      <c r="BQ296" s="10">
        <v>-1.2E-2</v>
      </c>
      <c r="BR296" s="10">
        <v>-1.2E-2</v>
      </c>
      <c r="BS296" s="10">
        <v>-6.0000000000000001E-3</v>
      </c>
      <c r="BT296" s="10">
        <v>-1.2E-2</v>
      </c>
      <c r="BU296" s="10">
        <v>-1.2E-2</v>
      </c>
      <c r="BV296" s="11"/>
      <c r="BW296" s="11"/>
      <c r="BX296" s="11"/>
      <c r="BY296" s="11"/>
      <c r="BZ296" s="10">
        <v>0.52700000000000002</v>
      </c>
      <c r="CA296" s="10">
        <v>0.47499999999999998</v>
      </c>
      <c r="CB296" s="11"/>
      <c r="CC296" s="10">
        <v>3.5999999999999997E-2</v>
      </c>
      <c r="CD296" s="10">
        <v>0.14699999999999999</v>
      </c>
      <c r="CE296" s="11"/>
      <c r="CF296" s="11"/>
      <c r="CG296" s="9">
        <v>-1.03</v>
      </c>
      <c r="CH296" s="11"/>
      <c r="CI296" s="11"/>
      <c r="CJ296" s="11"/>
      <c r="CK296" s="11"/>
      <c r="CL296" s="11"/>
      <c r="CM296" s="11"/>
      <c r="CN296" s="11"/>
      <c r="CO296" s="11"/>
      <c r="CP296" s="10">
        <v>3.5999999999999997E-2</v>
      </c>
      <c r="CQ296" s="10">
        <v>-2.7E-2</v>
      </c>
      <c r="CR296" s="11"/>
      <c r="CS296" s="11"/>
      <c r="CT296" s="11"/>
      <c r="CU296" s="9">
        <v>1.66</v>
      </c>
      <c r="CV296" s="11"/>
      <c r="CW296" s="11"/>
      <c r="CX296" s="11"/>
      <c r="CY296" s="11"/>
      <c r="CZ296" s="11"/>
      <c r="DA296" s="10">
        <v>3.3000000000000002E-2</v>
      </c>
      <c r="DB296" s="11"/>
      <c r="DC296" s="11"/>
      <c r="DD296" s="9">
        <v>4.83</v>
      </c>
      <c r="DE296" s="11"/>
      <c r="DF296" s="9">
        <v>1.33</v>
      </c>
      <c r="DG296" s="10">
        <v>0.16700000000000001</v>
      </c>
      <c r="DH296" s="11"/>
      <c r="DI296" s="3" t="s">
        <v>212</v>
      </c>
      <c r="DJ296" s="11"/>
      <c r="DK296" s="10">
        <v>-0.96099999999999997</v>
      </c>
      <c r="DL296" s="9">
        <v>-1.1499999999999999</v>
      </c>
      <c r="DM296" s="11"/>
      <c r="DN296" s="11"/>
      <c r="DO296" s="9">
        <v>20</v>
      </c>
      <c r="DP296" s="4" t="s">
        <v>1719</v>
      </c>
      <c r="DQ296" s="11"/>
      <c r="DR296" s="3" t="s">
        <v>237</v>
      </c>
      <c r="DS296" s="11"/>
      <c r="DT296" s="10">
        <v>0.254</v>
      </c>
      <c r="DU296" s="10">
        <v>7.1999999999999995E-2</v>
      </c>
      <c r="DV296" s="10">
        <v>-7.5999999999999998E-2</v>
      </c>
      <c r="DW296" s="10">
        <v>0.16200000000000001</v>
      </c>
      <c r="DX296" s="10">
        <v>-0.81</v>
      </c>
      <c r="DY296" s="10">
        <v>0.193</v>
      </c>
      <c r="DZ296" s="11"/>
      <c r="EA296" s="11"/>
      <c r="EB296" s="10">
        <v>0.13400000000000001</v>
      </c>
      <c r="EC296" s="10">
        <v>6.0000000000000001E-3</v>
      </c>
      <c r="ED296" s="8">
        <v>99.3</v>
      </c>
      <c r="EE296" s="11"/>
      <c r="EF296" s="11"/>
      <c r="EG296" s="11"/>
      <c r="EH296" s="10">
        <v>3.5000000000000003E-2</v>
      </c>
      <c r="EI296" s="11"/>
      <c r="EJ296" s="10">
        <v>0.84199999999999997</v>
      </c>
      <c r="EK296" s="10">
        <v>0.19800000000000001</v>
      </c>
      <c r="EL296" s="10">
        <v>5.1999999999999998E-2</v>
      </c>
      <c r="EM296" s="10">
        <v>0.214</v>
      </c>
      <c r="EN296" s="11"/>
      <c r="EO296" s="10">
        <v>8.6999999999999994E-2</v>
      </c>
      <c r="EP296" s="9">
        <v>7.04</v>
      </c>
      <c r="EQ296" s="10">
        <v>0.11899999999999999</v>
      </c>
      <c r="ER296" s="11">
        <v>1</v>
      </c>
      <c r="ES296" s="11"/>
      <c r="ET296" s="12"/>
      <c r="EU296" s="11"/>
      <c r="EV296" s="11"/>
      <c r="EW296" s="10">
        <v>-0.32400000000000001</v>
      </c>
      <c r="EX296" s="9">
        <v>-1.58</v>
      </c>
      <c r="EY296" s="9">
        <v>-1.26</v>
      </c>
      <c r="EZ296" s="9">
        <v>-1.22</v>
      </c>
      <c r="FA296" s="10">
        <v>-0.96099999999999997</v>
      </c>
      <c r="FB296" s="10">
        <v>-0.877</v>
      </c>
      <c r="FC296" s="9">
        <v>-1.04</v>
      </c>
      <c r="FD296" s="10">
        <v>-0.93100000000000005</v>
      </c>
      <c r="FE296" s="11"/>
      <c r="FF296" s="11"/>
      <c r="FG296" s="10">
        <v>-0.28199999999999997</v>
      </c>
      <c r="FH296" s="9">
        <v>-2.2799999999999998</v>
      </c>
      <c r="FI296" s="9">
        <v>-1.03</v>
      </c>
      <c r="FJ296" s="9">
        <v>-1.21</v>
      </c>
      <c r="FK296" s="10">
        <v>-0.78500000000000003</v>
      </c>
      <c r="FL296" s="10">
        <v>-0.63500000000000001</v>
      </c>
      <c r="FM296" s="10">
        <v>-0.86699999999999999</v>
      </c>
      <c r="FN296" s="9">
        <v>-2.35</v>
      </c>
      <c r="FO296" s="3"/>
      <c r="FP296" s="3"/>
      <c r="FQ296" s="11"/>
      <c r="FR296" s="12"/>
    </row>
    <row r="297" spans="1:174" x14ac:dyDescent="0.15">
      <c r="A297" s="4" t="s">
        <v>1720</v>
      </c>
      <c r="B297" s="4" t="s">
        <v>1721</v>
      </c>
      <c r="C297" s="3" t="s">
        <v>206</v>
      </c>
      <c r="D297" s="3" t="s">
        <v>207</v>
      </c>
      <c r="E297" s="3" t="s">
        <v>208</v>
      </c>
      <c r="F297" s="8">
        <v>17.3</v>
      </c>
      <c r="G297" s="11"/>
      <c r="H297" s="11"/>
      <c r="I297" s="11"/>
      <c r="J297" s="11"/>
      <c r="K297" s="11"/>
      <c r="L297" s="11"/>
      <c r="M297" s="11"/>
      <c r="N297" s="8">
        <v>17.3</v>
      </c>
      <c r="O297" s="10">
        <v>1E-3</v>
      </c>
      <c r="P297" s="11"/>
      <c r="Q297" s="11"/>
      <c r="R297" s="11"/>
      <c r="S297" s="11"/>
      <c r="T297" s="11"/>
      <c r="U297" s="11"/>
      <c r="V297" s="11"/>
      <c r="W297" s="11"/>
      <c r="X297" s="11"/>
      <c r="Y297" s="11"/>
      <c r="Z297" s="11"/>
      <c r="AA297" s="11"/>
      <c r="AB297" s="11"/>
      <c r="AC297" s="11"/>
      <c r="AD297" s="11"/>
      <c r="AE297" s="11"/>
      <c r="AF297" s="11"/>
      <c r="AG297" s="11"/>
      <c r="AH297" s="11"/>
      <c r="AI297" s="9">
        <v>27.51</v>
      </c>
      <c r="AJ297" s="11"/>
      <c r="AK297" s="3" t="s">
        <v>209</v>
      </c>
      <c r="AL297" s="12" t="s">
        <v>1722</v>
      </c>
      <c r="AM297" s="3" t="s">
        <v>211</v>
      </c>
      <c r="AN297" s="11"/>
      <c r="AO297" s="8">
        <v>17.100000000000001</v>
      </c>
      <c r="AP297" s="14">
        <v>0</v>
      </c>
      <c r="AQ297" s="11"/>
      <c r="AR297" s="9">
        <v>-1.6</v>
      </c>
      <c r="AS297" s="9">
        <v>-1.59</v>
      </c>
      <c r="AT297" s="10">
        <v>0.28899999999999998</v>
      </c>
      <c r="AU297" s="11"/>
      <c r="AV297" s="10">
        <v>0.30099999999999999</v>
      </c>
      <c r="AW297" s="10">
        <v>0.06</v>
      </c>
      <c r="AX297" s="9">
        <v>-1.65</v>
      </c>
      <c r="AY297" s="11"/>
      <c r="AZ297" s="11"/>
      <c r="BA297" s="10">
        <v>0.26</v>
      </c>
      <c r="BB297" s="11"/>
      <c r="BC297" s="9">
        <v>1.34</v>
      </c>
      <c r="BD297" s="10">
        <v>0.80500000000000005</v>
      </c>
      <c r="BE297" s="10">
        <v>0.59399999999999997</v>
      </c>
      <c r="BF297" s="10">
        <v>0.38400000000000001</v>
      </c>
      <c r="BG297" s="10">
        <v>0.38100000000000001</v>
      </c>
      <c r="BH297" s="11"/>
      <c r="BI297" s="14">
        <v>0</v>
      </c>
      <c r="BJ297" s="9">
        <v>-1.6</v>
      </c>
      <c r="BK297" s="10">
        <v>-1E-3</v>
      </c>
      <c r="BL297" s="14">
        <v>0</v>
      </c>
      <c r="BM297" s="11"/>
      <c r="BN297" s="9">
        <v>-1.59</v>
      </c>
      <c r="BO297" s="11"/>
      <c r="BP297" s="11"/>
      <c r="BQ297" s="10">
        <v>-0.14699999999999999</v>
      </c>
      <c r="BR297" s="10">
        <v>-0.14699999999999999</v>
      </c>
      <c r="BS297" s="10">
        <v>-9.2999999999999999E-2</v>
      </c>
      <c r="BT297" s="10">
        <v>-0.14699999999999999</v>
      </c>
      <c r="BU297" s="10">
        <v>-0.14699999999999999</v>
      </c>
      <c r="BV297" s="11"/>
      <c r="BW297" s="11"/>
      <c r="BX297" s="11"/>
      <c r="BY297" s="11"/>
      <c r="BZ297" s="11"/>
      <c r="CA297" s="11"/>
      <c r="CB297" s="11"/>
      <c r="CC297" s="10">
        <v>0.41399999999999998</v>
      </c>
      <c r="CD297" s="11"/>
      <c r="CE297" s="9">
        <v>1.47</v>
      </c>
      <c r="CF297" s="10">
        <v>0.06</v>
      </c>
      <c r="CG297" s="11"/>
      <c r="CH297" s="11"/>
      <c r="CI297" s="11"/>
      <c r="CJ297" s="11"/>
      <c r="CK297" s="11"/>
      <c r="CL297" s="11"/>
      <c r="CM297" s="11"/>
      <c r="CN297" s="11"/>
      <c r="CO297" s="11"/>
      <c r="CP297" s="11"/>
      <c r="CQ297" s="11"/>
      <c r="CR297" s="11"/>
      <c r="CS297" s="11"/>
      <c r="CT297" s="11"/>
      <c r="CU297" s="9">
        <v>1.0900000000000001</v>
      </c>
      <c r="CV297" s="11"/>
      <c r="CW297" s="10">
        <v>-0.183</v>
      </c>
      <c r="CX297" s="11"/>
      <c r="CY297" s="11"/>
      <c r="CZ297" s="10">
        <v>0.08</v>
      </c>
      <c r="DA297" s="10">
        <v>0.59199999999999997</v>
      </c>
      <c r="DB297" s="11"/>
      <c r="DC297" s="11"/>
      <c r="DD297" s="9">
        <v>5.29</v>
      </c>
      <c r="DE297" s="11"/>
      <c r="DF297" s="9">
        <v>-1.65</v>
      </c>
      <c r="DG297" s="9">
        <v>1</v>
      </c>
      <c r="DH297" s="11"/>
      <c r="DI297" s="3" t="s">
        <v>212</v>
      </c>
      <c r="DJ297" s="11"/>
      <c r="DK297" s="10">
        <v>-0.56999999999999995</v>
      </c>
      <c r="DL297" s="9">
        <v>-1.92</v>
      </c>
      <c r="DM297" s="11"/>
      <c r="DN297" s="11"/>
      <c r="DO297" s="9">
        <v>100</v>
      </c>
      <c r="DP297" s="4" t="s">
        <v>1723</v>
      </c>
      <c r="DQ297" s="11"/>
      <c r="DR297" s="3" t="s">
        <v>214</v>
      </c>
      <c r="DS297" s="11"/>
      <c r="DT297" s="9">
        <v>1.6</v>
      </c>
      <c r="DU297" s="10">
        <v>0.8</v>
      </c>
      <c r="DV297" s="11"/>
      <c r="DW297" s="11"/>
      <c r="DX297" s="11"/>
      <c r="DY297" s="11"/>
      <c r="DZ297" s="11"/>
      <c r="EA297" s="11"/>
      <c r="EB297" s="11"/>
      <c r="EC297" s="10">
        <v>2E-3</v>
      </c>
      <c r="ED297" s="8">
        <v>72.400000000000006</v>
      </c>
      <c r="EE297" s="11"/>
      <c r="EF297" s="11"/>
      <c r="EG297" s="11"/>
      <c r="EH297" s="11"/>
      <c r="EI297" s="11"/>
      <c r="EJ297" s="10">
        <v>0.30099999999999999</v>
      </c>
      <c r="EK297" s="11"/>
      <c r="EL297" s="11"/>
      <c r="EM297" s="11"/>
      <c r="EN297" s="11"/>
      <c r="EO297" s="11"/>
      <c r="EP297" s="11"/>
      <c r="EQ297" s="11"/>
      <c r="ER297" s="11">
        <v>1</v>
      </c>
      <c r="ES297" s="11"/>
      <c r="ET297" s="12"/>
      <c r="EU297" s="11"/>
      <c r="EV297" s="11"/>
      <c r="EW297" s="11"/>
      <c r="EX297" s="11"/>
      <c r="EY297" s="11"/>
      <c r="EZ297" s="11"/>
      <c r="FA297" s="11"/>
      <c r="FB297" s="11"/>
      <c r="FC297" s="11"/>
      <c r="FD297" s="11"/>
      <c r="FE297" s="11"/>
      <c r="FF297" s="11"/>
      <c r="FG297" s="11"/>
      <c r="FH297" s="11"/>
      <c r="FI297" s="11"/>
      <c r="FJ297" s="11"/>
      <c r="FK297" s="11"/>
      <c r="FL297" s="11"/>
      <c r="FM297" s="11"/>
      <c r="FN297" s="11"/>
      <c r="FO297" s="3"/>
      <c r="FP297" s="3"/>
      <c r="FQ297" s="11"/>
      <c r="FR297" s="12"/>
    </row>
    <row r="298" spans="1:174" x14ac:dyDescent="0.15">
      <c r="A298" s="4" t="s">
        <v>1724</v>
      </c>
      <c r="B298" s="4" t="s">
        <v>1725</v>
      </c>
      <c r="C298" s="3" t="s">
        <v>206</v>
      </c>
      <c r="D298" s="3" t="s">
        <v>207</v>
      </c>
      <c r="E298" s="3" t="s">
        <v>208</v>
      </c>
      <c r="F298" s="8">
        <v>16.7</v>
      </c>
      <c r="G298" s="11"/>
      <c r="H298" s="10">
        <v>5.0000000000000001E-3</v>
      </c>
      <c r="I298" s="10">
        <v>7.0000000000000001E-3</v>
      </c>
      <c r="J298" s="10">
        <v>5.0000000000000001E-3</v>
      </c>
      <c r="K298" s="9">
        <v>1.72</v>
      </c>
      <c r="L298" s="8">
        <v>45.7</v>
      </c>
      <c r="M298" s="8">
        <v>25.6</v>
      </c>
      <c r="N298" s="8">
        <v>78.400000000000006</v>
      </c>
      <c r="O298" s="10">
        <v>4.8000000000000001E-2</v>
      </c>
      <c r="P298" s="11"/>
      <c r="Q298" s="11"/>
      <c r="R298" s="11"/>
      <c r="S298" s="10">
        <v>-1.2999999999999999E-2</v>
      </c>
      <c r="T298" s="11"/>
      <c r="U298" s="11"/>
      <c r="V298" s="11"/>
      <c r="W298" s="11"/>
      <c r="X298" s="11"/>
      <c r="Y298" s="11"/>
      <c r="Z298" s="11"/>
      <c r="AA298" s="11"/>
      <c r="AB298" s="11"/>
      <c r="AC298" s="11"/>
      <c r="AD298" s="11"/>
      <c r="AE298" s="11"/>
      <c r="AF298" s="11"/>
      <c r="AG298" s="11"/>
      <c r="AH298" s="11"/>
      <c r="AI298" s="9">
        <v>48.88</v>
      </c>
      <c r="AJ298" s="9">
        <v>4.41</v>
      </c>
      <c r="AK298" s="3" t="s">
        <v>209</v>
      </c>
      <c r="AL298" s="12" t="s">
        <v>1726</v>
      </c>
      <c r="AM298" s="3" t="s">
        <v>211</v>
      </c>
      <c r="AN298" s="11"/>
      <c r="AO298" s="8">
        <v>16.399999999999999</v>
      </c>
      <c r="AP298" s="10">
        <v>0.161</v>
      </c>
      <c r="AQ298" s="11"/>
      <c r="AR298" s="9">
        <v>-3.37</v>
      </c>
      <c r="AS298" s="9">
        <v>-4.05</v>
      </c>
      <c r="AT298" s="10">
        <v>0.28199999999999997</v>
      </c>
      <c r="AU298" s="11"/>
      <c r="AV298" s="10">
        <v>0.45</v>
      </c>
      <c r="AW298" s="14">
        <v>0</v>
      </c>
      <c r="AX298" s="10">
        <v>0.27900000000000003</v>
      </c>
      <c r="AY298" s="11"/>
      <c r="AZ298" s="11"/>
      <c r="BA298" s="9">
        <v>3.48</v>
      </c>
      <c r="BB298" s="11"/>
      <c r="BC298" s="10">
        <v>3.1E-2</v>
      </c>
      <c r="BD298" s="10">
        <v>0.03</v>
      </c>
      <c r="BE298" s="10">
        <v>1.2E-2</v>
      </c>
      <c r="BF298" s="11"/>
      <c r="BG298" s="11"/>
      <c r="BH298" s="11"/>
      <c r="BI298" s="11"/>
      <c r="BJ298" s="9">
        <v>-3.37</v>
      </c>
      <c r="BK298" s="10">
        <v>-0.68300000000000005</v>
      </c>
      <c r="BL298" s="11"/>
      <c r="BM298" s="11"/>
      <c r="BN298" s="9">
        <v>-4.05</v>
      </c>
      <c r="BO298" s="11"/>
      <c r="BP298" s="11"/>
      <c r="BQ298" s="10">
        <v>-5.0999999999999997E-2</v>
      </c>
      <c r="BR298" s="10">
        <v>-5.0999999999999997E-2</v>
      </c>
      <c r="BS298" s="10">
        <v>-3.2000000000000001E-2</v>
      </c>
      <c r="BT298" s="10">
        <v>-5.0999999999999997E-2</v>
      </c>
      <c r="BU298" s="10">
        <v>-5.0999999999999997E-2</v>
      </c>
      <c r="BV298" s="11"/>
      <c r="BW298" s="11"/>
      <c r="BX298" s="10">
        <v>6.9000000000000006E-2</v>
      </c>
      <c r="BY298" s="11"/>
      <c r="BZ298" s="11"/>
      <c r="CA298" s="11"/>
      <c r="CB298" s="11"/>
      <c r="CC298" s="10">
        <v>3.7999999999999999E-2</v>
      </c>
      <c r="CD298" s="11"/>
      <c r="CE298" s="11"/>
      <c r="CF298" s="11"/>
      <c r="CG298" s="11"/>
      <c r="CH298" s="11"/>
      <c r="CI298" s="11"/>
      <c r="CJ298" s="11"/>
      <c r="CK298" s="11"/>
      <c r="CL298" s="11"/>
      <c r="CM298" s="11"/>
      <c r="CN298" s="11"/>
      <c r="CO298" s="11"/>
      <c r="CP298" s="10">
        <v>1.4E-2</v>
      </c>
      <c r="CQ298" s="10">
        <v>8.4000000000000005E-2</v>
      </c>
      <c r="CR298" s="11"/>
      <c r="CS298" s="11"/>
      <c r="CT298" s="10">
        <v>-0.125</v>
      </c>
      <c r="CU298" s="10">
        <v>0.81499999999999995</v>
      </c>
      <c r="CV298" s="11"/>
      <c r="CW298" s="14">
        <v>0</v>
      </c>
      <c r="CX298" s="10">
        <v>-3.5000000000000003E-2</v>
      </c>
      <c r="CY298" s="11"/>
      <c r="CZ298" s="11"/>
      <c r="DA298" s="10">
        <v>9.1999999999999998E-2</v>
      </c>
      <c r="DB298" s="11"/>
      <c r="DC298" s="11"/>
      <c r="DD298" s="11"/>
      <c r="DE298" s="11"/>
      <c r="DF298" s="10">
        <v>0.27900000000000003</v>
      </c>
      <c r="DG298" s="10">
        <v>0.21299999999999999</v>
      </c>
      <c r="DH298" s="11"/>
      <c r="DI298" s="3" t="s">
        <v>212</v>
      </c>
      <c r="DJ298" s="11"/>
      <c r="DK298" s="11"/>
      <c r="DL298" s="9">
        <v>-3.76</v>
      </c>
      <c r="DM298" s="9">
        <v>7.23</v>
      </c>
      <c r="DN298" s="10">
        <v>-0.67500000000000004</v>
      </c>
      <c r="DO298" s="9">
        <v>25</v>
      </c>
      <c r="DP298" s="4" t="s">
        <v>1727</v>
      </c>
      <c r="DQ298" s="11"/>
      <c r="DR298" s="3" t="s">
        <v>643</v>
      </c>
      <c r="DS298" s="11"/>
      <c r="DT298" s="9">
        <v>2</v>
      </c>
      <c r="DU298" s="10">
        <v>0.1</v>
      </c>
      <c r="DV298" s="10">
        <v>0.11700000000000001</v>
      </c>
      <c r="DW298" s="10">
        <v>0.60299999999999998</v>
      </c>
      <c r="DX298" s="11"/>
      <c r="DY298" s="10">
        <v>0.39800000000000002</v>
      </c>
      <c r="DZ298" s="11"/>
      <c r="EA298" s="11"/>
      <c r="EB298" s="10">
        <v>-0.32700000000000001</v>
      </c>
      <c r="EC298" s="10">
        <v>2E-3</v>
      </c>
      <c r="ED298" s="8">
        <v>51.1</v>
      </c>
      <c r="EE298" s="11"/>
      <c r="EF298" s="11"/>
      <c r="EG298" s="11"/>
      <c r="EH298" s="11"/>
      <c r="EI298" s="9">
        <v>2</v>
      </c>
      <c r="EJ298" s="10">
        <v>0.41499999999999998</v>
      </c>
      <c r="EK298" s="10">
        <v>0.438</v>
      </c>
      <c r="EL298" s="10">
        <v>0.16200000000000001</v>
      </c>
      <c r="EM298" s="11"/>
      <c r="EN298" s="11"/>
      <c r="EO298" s="10">
        <v>5.0000000000000001E-3</v>
      </c>
      <c r="EP298" s="9">
        <v>7.79</v>
      </c>
      <c r="EQ298" s="10">
        <v>0.191</v>
      </c>
      <c r="ER298" s="11">
        <v>1</v>
      </c>
      <c r="ES298" s="11"/>
      <c r="ET298" s="12"/>
      <c r="EU298" s="11"/>
      <c r="EV298" s="11"/>
      <c r="EW298" s="11"/>
      <c r="EX298" s="11"/>
      <c r="EY298" s="11"/>
      <c r="EZ298" s="10">
        <v>-1.7999999999999999E-2</v>
      </c>
      <c r="FA298" s="10">
        <v>-2.1000000000000001E-2</v>
      </c>
      <c r="FB298" s="10">
        <v>-1.7999999999999999E-2</v>
      </c>
      <c r="FC298" s="10">
        <v>-0.02</v>
      </c>
      <c r="FD298" s="10">
        <v>-0.54500000000000004</v>
      </c>
      <c r="FE298" s="11"/>
      <c r="FF298" s="11"/>
      <c r="FG298" s="11"/>
      <c r="FH298" s="11"/>
      <c r="FI298" s="11"/>
      <c r="FJ298" s="10">
        <v>-1.7999999999999999E-2</v>
      </c>
      <c r="FK298" s="10">
        <v>-2.1000000000000001E-2</v>
      </c>
      <c r="FL298" s="10">
        <v>-1.7999999999999999E-2</v>
      </c>
      <c r="FM298" s="10">
        <v>-0.02</v>
      </c>
      <c r="FN298" s="10">
        <v>-0.53400000000000003</v>
      </c>
      <c r="FO298" s="3"/>
      <c r="FP298" s="3"/>
      <c r="FQ298" s="11"/>
      <c r="FR298" s="12"/>
    </row>
    <row r="299" spans="1:174" x14ac:dyDescent="0.15">
      <c r="A299" s="4" t="s">
        <v>1728</v>
      </c>
      <c r="B299" s="4" t="s">
        <v>1729</v>
      </c>
      <c r="C299" s="3" t="s">
        <v>206</v>
      </c>
      <c r="D299" s="3" t="s">
        <v>207</v>
      </c>
      <c r="E299" s="3" t="s">
        <v>208</v>
      </c>
      <c r="F299" s="8">
        <v>16.600000000000001</v>
      </c>
      <c r="G299" s="9">
        <v>3.67</v>
      </c>
      <c r="H299" s="11"/>
      <c r="I299" s="11"/>
      <c r="J299" s="11"/>
      <c r="K299" s="11"/>
      <c r="L299" s="11"/>
      <c r="M299" s="11"/>
      <c r="N299" s="9">
        <v>7.02</v>
      </c>
      <c r="O299" s="10">
        <v>0.17599999999999999</v>
      </c>
      <c r="P299" s="11"/>
      <c r="Q299" s="11"/>
      <c r="R299" s="11"/>
      <c r="S299" s="11"/>
      <c r="T299" s="11"/>
      <c r="U299" s="11"/>
      <c r="V299" s="11"/>
      <c r="W299" s="11"/>
      <c r="X299" s="11"/>
      <c r="Y299" s="11"/>
      <c r="Z299" s="11"/>
      <c r="AA299" s="11"/>
      <c r="AB299" s="11"/>
      <c r="AC299" s="11"/>
      <c r="AD299" s="11"/>
      <c r="AE299" s="11"/>
      <c r="AF299" s="11"/>
      <c r="AG299" s="11"/>
      <c r="AH299" s="9">
        <v>9.9700000000000006</v>
      </c>
      <c r="AI299" s="9">
        <v>31.79</v>
      </c>
      <c r="AJ299" s="14">
        <v>0</v>
      </c>
      <c r="AK299" s="3" t="s">
        <v>209</v>
      </c>
      <c r="AL299" s="12" t="s">
        <v>1730</v>
      </c>
      <c r="AM299" s="3" t="s">
        <v>211</v>
      </c>
      <c r="AN299" s="13">
        <v>2010</v>
      </c>
      <c r="AO299" s="8">
        <v>12.6</v>
      </c>
      <c r="AP299" s="9">
        <v>4.76</v>
      </c>
      <c r="AQ299" s="9">
        <v>-4.46</v>
      </c>
      <c r="AR299" s="9">
        <v>-4.6100000000000003</v>
      </c>
      <c r="AS299" s="9">
        <v>-5.84</v>
      </c>
      <c r="AT299" s="9">
        <v>6.39</v>
      </c>
      <c r="AU299" s="10">
        <v>0.82599999999999996</v>
      </c>
      <c r="AV299" s="9">
        <v>9.5299999999999994</v>
      </c>
      <c r="AW299" s="9">
        <v>1.06</v>
      </c>
      <c r="AX299" s="9">
        <v>7.53</v>
      </c>
      <c r="AY299" s="10">
        <v>7.0000000000000001E-3</v>
      </c>
      <c r="AZ299" s="11"/>
      <c r="BA299" s="9">
        <v>6.65</v>
      </c>
      <c r="BB299" s="9">
        <v>3.58</v>
      </c>
      <c r="BC299" s="10">
        <v>6.3E-2</v>
      </c>
      <c r="BD299" s="10">
        <v>4.5999999999999999E-2</v>
      </c>
      <c r="BE299" s="10">
        <v>0.06</v>
      </c>
      <c r="BF299" s="10">
        <v>9.7000000000000003E-2</v>
      </c>
      <c r="BG299" s="10">
        <v>0.186</v>
      </c>
      <c r="BH299" s="10">
        <v>0.189</v>
      </c>
      <c r="BI299" s="11"/>
      <c r="BJ299" s="9">
        <v>-4.6100000000000003</v>
      </c>
      <c r="BK299" s="9">
        <v>-1.48</v>
      </c>
      <c r="BL299" s="11"/>
      <c r="BM299" s="11"/>
      <c r="BN299" s="9">
        <v>-5.84</v>
      </c>
      <c r="BO299" s="11"/>
      <c r="BP299" s="10">
        <v>4.4999999999999998E-2</v>
      </c>
      <c r="BQ299" s="9">
        <v>-1.83</v>
      </c>
      <c r="BR299" s="9">
        <v>-1.83</v>
      </c>
      <c r="BS299" s="9">
        <v>-1.18</v>
      </c>
      <c r="BT299" s="9">
        <v>-1.83</v>
      </c>
      <c r="BU299" s="9">
        <v>-1.83</v>
      </c>
      <c r="BV299" s="11"/>
      <c r="BW299" s="9">
        <v>1.55</v>
      </c>
      <c r="BX299" s="10">
        <v>0.23200000000000001</v>
      </c>
      <c r="BY299" s="10">
        <v>0.05</v>
      </c>
      <c r="BZ299" s="9">
        <v>1.34</v>
      </c>
      <c r="CA299" s="10">
        <v>0.51700000000000002</v>
      </c>
      <c r="CB299" s="11"/>
      <c r="CC299" s="10">
        <v>0.23899999999999999</v>
      </c>
      <c r="CD299" s="9">
        <v>1.05</v>
      </c>
      <c r="CE299" s="10">
        <v>0.42599999999999999</v>
      </c>
      <c r="CF299" s="11"/>
      <c r="CG299" s="11"/>
      <c r="CH299" s="11"/>
      <c r="CI299" s="11"/>
      <c r="CJ299" s="8">
        <v>10.9</v>
      </c>
      <c r="CK299" s="11"/>
      <c r="CL299" s="11"/>
      <c r="CM299" s="11"/>
      <c r="CN299" s="11"/>
      <c r="CO299" s="11"/>
      <c r="CP299" s="10">
        <v>1.9E-2</v>
      </c>
      <c r="CQ299" s="10">
        <v>0.64300000000000002</v>
      </c>
      <c r="CR299" s="11"/>
      <c r="CS299" s="11"/>
      <c r="CT299" s="11"/>
      <c r="CU299" s="9">
        <v>8.5</v>
      </c>
      <c r="CV299" s="10">
        <v>-4.7E-2</v>
      </c>
      <c r="CW299" s="9">
        <v>1.55</v>
      </c>
      <c r="CX299" s="10">
        <v>-8.0000000000000002E-3</v>
      </c>
      <c r="CY299" s="11"/>
      <c r="CZ299" s="11"/>
      <c r="DA299" s="10">
        <v>0.39500000000000002</v>
      </c>
      <c r="DB299" s="10">
        <v>-2.3E-2</v>
      </c>
      <c r="DC299" s="10">
        <v>-0.76900000000000002</v>
      </c>
      <c r="DD299" s="9">
        <v>1.57</v>
      </c>
      <c r="DE299" s="11"/>
      <c r="DF299" s="9">
        <v>7.53</v>
      </c>
      <c r="DG299" s="9">
        <v>2.36</v>
      </c>
      <c r="DH299" s="11"/>
      <c r="DI299" s="3" t="s">
        <v>212</v>
      </c>
      <c r="DJ299" s="9">
        <v>4.32</v>
      </c>
      <c r="DK299" s="10">
        <v>-0.29799999999999999</v>
      </c>
      <c r="DL299" s="9">
        <v>-2.16</v>
      </c>
      <c r="DM299" s="11"/>
      <c r="DN299" s="11"/>
      <c r="DO299" s="9">
        <v>11.11</v>
      </c>
      <c r="DP299" s="4" t="s">
        <v>1731</v>
      </c>
      <c r="DQ299" s="11"/>
      <c r="DR299" s="3" t="s">
        <v>279</v>
      </c>
      <c r="DS299" s="11"/>
      <c r="DT299" s="9">
        <v>9.99</v>
      </c>
      <c r="DU299" s="9">
        <v>1.69</v>
      </c>
      <c r="DV299" s="9">
        <v>2.0299999999999998</v>
      </c>
      <c r="DW299" s="8">
        <v>25.4</v>
      </c>
      <c r="DX299" s="11"/>
      <c r="DY299" s="10">
        <v>0.22600000000000001</v>
      </c>
      <c r="DZ299" s="11"/>
      <c r="EA299" s="11"/>
      <c r="EB299" s="8">
        <v>-23.6</v>
      </c>
      <c r="EC299" s="10">
        <v>0.33800000000000002</v>
      </c>
      <c r="ED299" s="8">
        <v>51.5</v>
      </c>
      <c r="EE299" s="11"/>
      <c r="EF299" s="9">
        <v>6.03</v>
      </c>
      <c r="EG299" s="8">
        <v>94</v>
      </c>
      <c r="EH299" s="10">
        <v>0.95399999999999996</v>
      </c>
      <c r="EI299" s="11"/>
      <c r="EJ299" s="9">
        <v>8.66</v>
      </c>
      <c r="EK299" s="9">
        <v>1.57</v>
      </c>
      <c r="EL299" s="10">
        <v>5.8000000000000003E-2</v>
      </c>
      <c r="EM299" s="10">
        <v>9.8000000000000004E-2</v>
      </c>
      <c r="EN299" s="10">
        <v>0.502</v>
      </c>
      <c r="EO299" s="10">
        <v>7.5999999999999998E-2</v>
      </c>
      <c r="EP299" s="11"/>
      <c r="EQ299" s="11"/>
      <c r="ER299" s="11">
        <v>1</v>
      </c>
      <c r="ES299" s="9">
        <v>4.76</v>
      </c>
      <c r="ET299" s="12" t="s">
        <v>1217</v>
      </c>
      <c r="EU299" s="11"/>
      <c r="EV299" s="11"/>
      <c r="EW299" s="11"/>
      <c r="EX299" s="11"/>
      <c r="EY299" s="11"/>
      <c r="EZ299" s="11"/>
      <c r="FA299" s="11"/>
      <c r="FB299" s="9">
        <v>-3.78</v>
      </c>
      <c r="FC299" s="9">
        <v>-3.1</v>
      </c>
      <c r="FD299" s="10">
        <v>-0.44600000000000001</v>
      </c>
      <c r="FE299" s="11"/>
      <c r="FF299" s="11"/>
      <c r="FG299" s="11"/>
      <c r="FH299" s="11"/>
      <c r="FI299" s="11"/>
      <c r="FJ299" s="11"/>
      <c r="FK299" s="11"/>
      <c r="FL299" s="8">
        <v>-12.8</v>
      </c>
      <c r="FM299" s="9">
        <v>-7.21</v>
      </c>
      <c r="FN299" s="9">
        <v>-2.16</v>
      </c>
      <c r="FO299" s="3"/>
      <c r="FP299" s="3"/>
      <c r="FQ299" s="9">
        <v>4.76</v>
      </c>
      <c r="FR299" s="12" t="s">
        <v>1732</v>
      </c>
    </row>
    <row r="300" spans="1:174" x14ac:dyDescent="0.15">
      <c r="A300" s="4" t="s">
        <v>1733</v>
      </c>
      <c r="B300" s="4" t="s">
        <v>1734</v>
      </c>
      <c r="C300" s="3" t="s">
        <v>206</v>
      </c>
      <c r="D300" s="3" t="s">
        <v>207</v>
      </c>
      <c r="E300" s="3" t="s">
        <v>208</v>
      </c>
      <c r="F300" s="8">
        <v>16.600000000000001</v>
      </c>
      <c r="G300" s="11"/>
      <c r="H300" s="10">
        <v>6.0000000000000001E-3</v>
      </c>
      <c r="I300" s="10">
        <v>3.0000000000000001E-3</v>
      </c>
      <c r="J300" s="14">
        <v>0</v>
      </c>
      <c r="K300" s="10">
        <v>-0.64800000000000002</v>
      </c>
      <c r="L300" s="10">
        <v>-0.36799999999999999</v>
      </c>
      <c r="M300" s="10">
        <v>-5.0000000000000001E-3</v>
      </c>
      <c r="N300" s="8">
        <v>16.600000000000001</v>
      </c>
      <c r="O300" s="10">
        <v>1E-3</v>
      </c>
      <c r="P300" s="11"/>
      <c r="Q300" s="11"/>
      <c r="R300" s="11"/>
      <c r="S300" s="11"/>
      <c r="T300" s="11"/>
      <c r="U300" s="11"/>
      <c r="V300" s="11"/>
      <c r="W300" s="11"/>
      <c r="X300" s="11"/>
      <c r="Y300" s="11"/>
      <c r="Z300" s="11"/>
      <c r="AA300" s="11"/>
      <c r="AB300" s="11"/>
      <c r="AC300" s="11"/>
      <c r="AD300" s="11"/>
      <c r="AE300" s="11"/>
      <c r="AF300" s="11"/>
      <c r="AG300" s="11"/>
      <c r="AH300" s="11"/>
      <c r="AI300" s="11"/>
      <c r="AJ300" s="11"/>
      <c r="AK300" s="3" t="s">
        <v>209</v>
      </c>
      <c r="AL300" s="12" t="s">
        <v>1735</v>
      </c>
      <c r="AM300" s="3" t="s">
        <v>211</v>
      </c>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c r="CS300" s="11"/>
      <c r="CT300" s="11"/>
      <c r="CU300" s="11"/>
      <c r="CV300" s="11"/>
      <c r="CW300" s="11"/>
      <c r="CX300" s="11"/>
      <c r="CY300" s="11"/>
      <c r="CZ300" s="11"/>
      <c r="DA300" s="11"/>
      <c r="DB300" s="11"/>
      <c r="DC300" s="11"/>
      <c r="DD300" s="11"/>
      <c r="DE300" s="11"/>
      <c r="DF300" s="11"/>
      <c r="DG300" s="9">
        <v>1</v>
      </c>
      <c r="DH300" s="11"/>
      <c r="DI300" s="3" t="s">
        <v>212</v>
      </c>
      <c r="DJ300" s="11"/>
      <c r="DK300" s="11"/>
      <c r="DL300" s="11"/>
      <c r="DM300" s="11"/>
      <c r="DN300" s="11"/>
      <c r="DO300" s="9">
        <v>100</v>
      </c>
      <c r="DP300" s="4" t="s">
        <v>1736</v>
      </c>
      <c r="DQ300" s="11"/>
      <c r="DR300" s="3" t="s">
        <v>643</v>
      </c>
      <c r="DS300" s="11"/>
      <c r="DT300" s="9">
        <v>1</v>
      </c>
      <c r="DU300" s="9">
        <v>1</v>
      </c>
      <c r="DV300" s="11"/>
      <c r="DW300" s="14">
        <v>0</v>
      </c>
      <c r="DX300" s="14">
        <v>0</v>
      </c>
      <c r="DY300" s="10">
        <v>0.48599999999999999</v>
      </c>
      <c r="DZ300" s="11"/>
      <c r="EA300" s="11"/>
      <c r="EB300" s="10">
        <v>0.433</v>
      </c>
      <c r="EC300" s="10">
        <v>0</v>
      </c>
      <c r="ED300" s="11"/>
      <c r="EE300" s="11"/>
      <c r="EF300" s="11"/>
      <c r="EG300" s="11"/>
      <c r="EH300" s="10">
        <v>4.0000000000000001E-3</v>
      </c>
      <c r="EI300" s="11"/>
      <c r="EJ300" s="11"/>
      <c r="EK300" s="10">
        <v>0.51600000000000001</v>
      </c>
      <c r="EL300" s="11"/>
      <c r="EM300" s="10">
        <v>0.13800000000000001</v>
      </c>
      <c r="EN300" s="10">
        <v>1E-3</v>
      </c>
      <c r="EO300" s="11"/>
      <c r="EP300" s="11"/>
      <c r="EQ300" s="11"/>
      <c r="ER300" s="11">
        <v>1</v>
      </c>
      <c r="ES300" s="11"/>
      <c r="ET300" s="12"/>
      <c r="EU300" s="11"/>
      <c r="EV300" s="11"/>
      <c r="EW300" s="11"/>
      <c r="EX300" s="11"/>
      <c r="EY300" s="11"/>
      <c r="EZ300" s="10">
        <v>-5.2999999999999999E-2</v>
      </c>
      <c r="FA300" s="10">
        <v>-0.67200000000000004</v>
      </c>
      <c r="FB300" s="10">
        <v>-0.66700000000000004</v>
      </c>
      <c r="FC300" s="11"/>
      <c r="FD300" s="11"/>
      <c r="FE300" s="11"/>
      <c r="FF300" s="11"/>
      <c r="FG300" s="11"/>
      <c r="FH300" s="11"/>
      <c r="FI300" s="11"/>
      <c r="FJ300" s="10">
        <v>-5.2999999999999999E-2</v>
      </c>
      <c r="FK300" s="10">
        <v>-0.68500000000000005</v>
      </c>
      <c r="FL300" s="10">
        <v>-0.64900000000000002</v>
      </c>
      <c r="FM300" s="11"/>
      <c r="FN300" s="11"/>
      <c r="FO300" s="3"/>
      <c r="FP300" s="3"/>
      <c r="FQ300" s="11"/>
      <c r="FR300" s="12"/>
    </row>
    <row r="301" spans="1:174" x14ac:dyDescent="0.15">
      <c r="A301" s="4" t="s">
        <v>1737</v>
      </c>
      <c r="B301" s="4" t="s">
        <v>1738</v>
      </c>
      <c r="C301" s="3" t="s">
        <v>206</v>
      </c>
      <c r="D301" s="3" t="s">
        <v>207</v>
      </c>
      <c r="E301" s="3" t="s">
        <v>208</v>
      </c>
      <c r="F301" s="8">
        <v>16.399999999999999</v>
      </c>
      <c r="G301" s="9">
        <v>8.58</v>
      </c>
      <c r="H301" s="11"/>
      <c r="I301" s="11"/>
      <c r="J301" s="11"/>
      <c r="K301" s="11"/>
      <c r="L301" s="11"/>
      <c r="M301" s="11"/>
      <c r="N301" s="9">
        <v>4.8</v>
      </c>
      <c r="O301" s="10">
        <v>1.7999999999999999E-2</v>
      </c>
      <c r="P301" s="11"/>
      <c r="Q301" s="11"/>
      <c r="R301" s="11"/>
      <c r="S301" s="9">
        <v>-1.4</v>
      </c>
      <c r="T301" s="11"/>
      <c r="U301" s="11"/>
      <c r="V301" s="11"/>
      <c r="W301" s="11"/>
      <c r="X301" s="11"/>
      <c r="Y301" s="11"/>
      <c r="Z301" s="11"/>
      <c r="AA301" s="11"/>
      <c r="AB301" s="11"/>
      <c r="AC301" s="11"/>
      <c r="AD301" s="11"/>
      <c r="AE301" s="11"/>
      <c r="AF301" s="11"/>
      <c r="AG301" s="11"/>
      <c r="AH301" s="9">
        <v>34.35</v>
      </c>
      <c r="AI301" s="10">
        <v>0.29699999999999999</v>
      </c>
      <c r="AJ301" s="14">
        <v>0</v>
      </c>
      <c r="AK301" s="3" t="s">
        <v>209</v>
      </c>
      <c r="AL301" s="12" t="s">
        <v>1739</v>
      </c>
      <c r="AM301" s="3" t="s">
        <v>211</v>
      </c>
      <c r="AN301" s="13">
        <v>2013</v>
      </c>
      <c r="AO301" s="9">
        <v>4.76</v>
      </c>
      <c r="AP301" s="14">
        <v>0</v>
      </c>
      <c r="AQ301" s="9">
        <v>-6.14</v>
      </c>
      <c r="AR301" s="9">
        <v>-6.14</v>
      </c>
      <c r="AS301" s="9">
        <v>-6.13</v>
      </c>
      <c r="AT301" s="8">
        <v>11.6</v>
      </c>
      <c r="AU301" s="10">
        <v>0.105</v>
      </c>
      <c r="AV301" s="8">
        <v>11.9</v>
      </c>
      <c r="AW301" s="10">
        <v>1E-3</v>
      </c>
      <c r="AX301" s="8">
        <v>11.3</v>
      </c>
      <c r="AY301" s="10">
        <v>0.10299999999999999</v>
      </c>
      <c r="AZ301" s="11"/>
      <c r="BA301" s="9">
        <v>3.9</v>
      </c>
      <c r="BB301" s="11"/>
      <c r="BC301" s="9">
        <v>2.2400000000000002</v>
      </c>
      <c r="BD301" s="9">
        <v>2.02</v>
      </c>
      <c r="BE301" s="9">
        <v>1.88</v>
      </c>
      <c r="BF301" s="9">
        <v>1.38</v>
      </c>
      <c r="BG301" s="9">
        <v>1.27</v>
      </c>
      <c r="BH301" s="10">
        <v>0.90500000000000003</v>
      </c>
      <c r="BI301" s="11"/>
      <c r="BJ301" s="9">
        <v>-6.14</v>
      </c>
      <c r="BK301" s="11"/>
      <c r="BL301" s="10">
        <v>1.2999999999999999E-2</v>
      </c>
      <c r="BM301" s="11"/>
      <c r="BN301" s="9">
        <v>-6.13</v>
      </c>
      <c r="BO301" s="11"/>
      <c r="BP301" s="11"/>
      <c r="BQ301" s="9">
        <v>-1.48</v>
      </c>
      <c r="BR301" s="9">
        <v>-1.48</v>
      </c>
      <c r="BS301" s="10">
        <v>-0.92500000000000004</v>
      </c>
      <c r="BT301" s="9">
        <v>-1.48</v>
      </c>
      <c r="BU301" s="9">
        <v>-1.48</v>
      </c>
      <c r="BV301" s="11"/>
      <c r="BW301" s="11"/>
      <c r="BX301" s="11"/>
      <c r="BY301" s="11"/>
      <c r="BZ301" s="11"/>
      <c r="CA301" s="11"/>
      <c r="CB301" s="11"/>
      <c r="CC301" s="11"/>
      <c r="CD301" s="10">
        <v>1E-3</v>
      </c>
      <c r="CE301" s="11"/>
      <c r="CF301" s="11"/>
      <c r="CG301" s="11"/>
      <c r="CH301" s="11"/>
      <c r="CI301" s="11"/>
      <c r="CJ301" s="11"/>
      <c r="CK301" s="11"/>
      <c r="CL301" s="11"/>
      <c r="CM301" s="11"/>
      <c r="CN301" s="11"/>
      <c r="CO301" s="11"/>
      <c r="CP301" s="10">
        <v>1.2E-2</v>
      </c>
      <c r="CQ301" s="10">
        <v>0.223</v>
      </c>
      <c r="CR301" s="11"/>
      <c r="CS301" s="11"/>
      <c r="CT301" s="11"/>
      <c r="CU301" s="8">
        <v>20.3</v>
      </c>
      <c r="CV301" s="9">
        <v>-1.45</v>
      </c>
      <c r="CW301" s="10">
        <v>0.53700000000000003</v>
      </c>
      <c r="CX301" s="11"/>
      <c r="CY301" s="11"/>
      <c r="CZ301" s="11"/>
      <c r="DA301" s="10">
        <v>-0.32600000000000001</v>
      </c>
      <c r="DB301" s="11"/>
      <c r="DC301" s="11"/>
      <c r="DD301" s="11"/>
      <c r="DE301" s="11"/>
      <c r="DF301" s="8">
        <v>11.3</v>
      </c>
      <c r="DG301" s="9">
        <v>3.41</v>
      </c>
      <c r="DH301" s="11"/>
      <c r="DI301" s="3" t="s">
        <v>212</v>
      </c>
      <c r="DJ301" s="11"/>
      <c r="DK301" s="9">
        <v>-3.12</v>
      </c>
      <c r="DL301" s="9">
        <v>-3.12</v>
      </c>
      <c r="DM301" s="14">
        <v>0</v>
      </c>
      <c r="DN301" s="11"/>
      <c r="DO301" s="9">
        <v>25</v>
      </c>
      <c r="DP301" s="4" t="s">
        <v>1740</v>
      </c>
      <c r="DQ301" s="11"/>
      <c r="DR301" s="3" t="s">
        <v>313</v>
      </c>
      <c r="DS301" s="11"/>
      <c r="DT301" s="9">
        <v>7.15</v>
      </c>
      <c r="DU301" s="9">
        <v>3.31</v>
      </c>
      <c r="DV301" s="11"/>
      <c r="DW301" s="10">
        <v>0.91600000000000004</v>
      </c>
      <c r="DX301" s="11"/>
      <c r="DY301" s="10">
        <v>0.01</v>
      </c>
      <c r="DZ301" s="11"/>
      <c r="EA301" s="11"/>
      <c r="EB301" s="10">
        <v>-0.39100000000000001</v>
      </c>
      <c r="EC301" s="10">
        <v>5.8000000000000003E-2</v>
      </c>
      <c r="ED301" s="8">
        <v>65.400000000000006</v>
      </c>
      <c r="EE301" s="11"/>
      <c r="EF301" s="11"/>
      <c r="EG301" s="11"/>
      <c r="EH301" s="11"/>
      <c r="EI301" s="9">
        <v>6</v>
      </c>
      <c r="EJ301" s="8">
        <v>11.8</v>
      </c>
      <c r="EK301" s="10">
        <v>0.26200000000000001</v>
      </c>
      <c r="EL301" s="10">
        <v>0.83299999999999996</v>
      </c>
      <c r="EM301" s="10">
        <v>6.7000000000000004E-2</v>
      </c>
      <c r="EN301" s="11"/>
      <c r="EO301" s="10">
        <v>0.02</v>
      </c>
      <c r="EP301" s="11"/>
      <c r="EQ301" s="11"/>
      <c r="ER301" s="11">
        <v>3</v>
      </c>
      <c r="ES301" s="11"/>
      <c r="ET301" s="12"/>
      <c r="EU301" s="11"/>
      <c r="EV301" s="11"/>
      <c r="EW301" s="11"/>
      <c r="EX301" s="11"/>
      <c r="EY301" s="11"/>
      <c r="EZ301" s="11"/>
      <c r="FA301" s="11"/>
      <c r="FB301" s="11"/>
      <c r="FC301" s="11"/>
      <c r="FD301" s="9">
        <v>-2.59</v>
      </c>
      <c r="FE301" s="11"/>
      <c r="FF301" s="11"/>
      <c r="FG301" s="11"/>
      <c r="FH301" s="11"/>
      <c r="FI301" s="11"/>
      <c r="FJ301" s="11"/>
      <c r="FK301" s="11"/>
      <c r="FL301" s="11"/>
      <c r="FM301" s="11"/>
      <c r="FN301" s="9">
        <v>-2.59</v>
      </c>
      <c r="FO301" s="3"/>
      <c r="FP301" s="3"/>
      <c r="FQ301" s="11"/>
      <c r="FR301" s="12"/>
    </row>
    <row r="302" spans="1:174" x14ac:dyDescent="0.15">
      <c r="A302" s="4" t="s">
        <v>1741</v>
      </c>
      <c r="B302" s="4" t="s">
        <v>1742</v>
      </c>
      <c r="C302" s="3" t="s">
        <v>206</v>
      </c>
      <c r="D302" s="3" t="s">
        <v>207</v>
      </c>
      <c r="E302" s="3" t="s">
        <v>208</v>
      </c>
      <c r="F302" s="8">
        <v>16.3</v>
      </c>
      <c r="G302" s="9">
        <v>5.29</v>
      </c>
      <c r="H302" s="10">
        <v>5.3999999999999999E-2</v>
      </c>
      <c r="I302" s="14">
        <v>0</v>
      </c>
      <c r="J302" s="10">
        <v>9.8000000000000004E-2</v>
      </c>
      <c r="K302" s="9">
        <v>-1.33</v>
      </c>
      <c r="L302" s="10">
        <v>7.9000000000000001E-2</v>
      </c>
      <c r="M302" s="9">
        <v>2.2000000000000002</v>
      </c>
      <c r="N302" s="8">
        <v>21.2</v>
      </c>
      <c r="O302" s="10">
        <v>0.307</v>
      </c>
      <c r="P302" s="11"/>
      <c r="Q302" s="11"/>
      <c r="R302" s="11"/>
      <c r="S302" s="10">
        <v>-0.48</v>
      </c>
      <c r="T302" s="11"/>
      <c r="U302" s="11"/>
      <c r="V302" s="11"/>
      <c r="W302" s="11"/>
      <c r="X302" s="11"/>
      <c r="Y302" s="11"/>
      <c r="Z302" s="11"/>
      <c r="AA302" s="11"/>
      <c r="AB302" s="11"/>
      <c r="AC302" s="11"/>
      <c r="AD302" s="11"/>
      <c r="AE302" s="11"/>
      <c r="AF302" s="11"/>
      <c r="AG302" s="11"/>
      <c r="AH302" s="11"/>
      <c r="AI302" s="9">
        <v>9.1199999999999992</v>
      </c>
      <c r="AJ302" s="9">
        <v>3.08</v>
      </c>
      <c r="AK302" s="3" t="s">
        <v>209</v>
      </c>
      <c r="AL302" s="12" t="s">
        <v>1743</v>
      </c>
      <c r="AM302" s="3" t="s">
        <v>211</v>
      </c>
      <c r="AN302" s="11"/>
      <c r="AO302" s="10">
        <v>0.94699999999999995</v>
      </c>
      <c r="AP302" s="14">
        <v>0</v>
      </c>
      <c r="AQ302" s="9">
        <v>-9.68</v>
      </c>
      <c r="AR302" s="9">
        <v>-9.69</v>
      </c>
      <c r="AS302" s="9">
        <v>-9.69</v>
      </c>
      <c r="AT302" s="8">
        <v>15.4</v>
      </c>
      <c r="AU302" s="10">
        <v>3.5999999999999997E-2</v>
      </c>
      <c r="AV302" s="8">
        <v>16.100000000000001</v>
      </c>
      <c r="AW302" s="14">
        <v>0</v>
      </c>
      <c r="AX302" s="8">
        <v>14.7</v>
      </c>
      <c r="AY302" s="10">
        <v>1.9E-2</v>
      </c>
      <c r="AZ302" s="11"/>
      <c r="BA302" s="9">
        <v>4.07</v>
      </c>
      <c r="BB302" s="11"/>
      <c r="BC302" s="9">
        <v>5.63</v>
      </c>
      <c r="BD302" s="9">
        <v>5.83</v>
      </c>
      <c r="BE302" s="9">
        <v>5.21</v>
      </c>
      <c r="BF302" s="9">
        <v>4.0599999999999996</v>
      </c>
      <c r="BG302" s="9">
        <v>2.93</v>
      </c>
      <c r="BH302" s="9">
        <v>1.33</v>
      </c>
      <c r="BI302" s="11"/>
      <c r="BJ302" s="9">
        <v>-9.69</v>
      </c>
      <c r="BK302" s="10">
        <v>-3.0000000000000001E-3</v>
      </c>
      <c r="BL302" s="10">
        <v>7.0000000000000001E-3</v>
      </c>
      <c r="BM302" s="11"/>
      <c r="BN302" s="9">
        <v>-9.69</v>
      </c>
      <c r="BO302" s="11"/>
      <c r="BP302" s="11"/>
      <c r="BQ302" s="10">
        <v>-0.47299999999999998</v>
      </c>
      <c r="BR302" s="10">
        <v>-0.47299999999999998</v>
      </c>
      <c r="BS302" s="10">
        <v>-0.29499999999999998</v>
      </c>
      <c r="BT302" s="10">
        <v>-0.47299999999999998</v>
      </c>
      <c r="BU302" s="10">
        <v>-0.47299999999999998</v>
      </c>
      <c r="BV302" s="11"/>
      <c r="BW302" s="11"/>
      <c r="BX302" s="11"/>
      <c r="BY302" s="10">
        <v>0.13400000000000001</v>
      </c>
      <c r="BZ302" s="10">
        <v>0.41799999999999998</v>
      </c>
      <c r="CA302" s="10">
        <v>0.38200000000000001</v>
      </c>
      <c r="CB302" s="11"/>
      <c r="CC302" s="10">
        <v>0.79500000000000004</v>
      </c>
      <c r="CD302" s="11"/>
      <c r="CE302" s="11"/>
      <c r="CF302" s="11"/>
      <c r="CG302" s="11"/>
      <c r="CH302" s="11"/>
      <c r="CI302" s="11"/>
      <c r="CJ302" s="11"/>
      <c r="CK302" s="11"/>
      <c r="CL302" s="11"/>
      <c r="CM302" s="11"/>
      <c r="CN302" s="11"/>
      <c r="CO302" s="10">
        <v>6.2E-2</v>
      </c>
      <c r="CP302" s="10">
        <v>0.08</v>
      </c>
      <c r="CQ302" s="10">
        <v>7.9000000000000001E-2</v>
      </c>
      <c r="CR302" s="11"/>
      <c r="CS302" s="11"/>
      <c r="CT302" s="11"/>
      <c r="CU302" s="9">
        <v>9.0399999999999991</v>
      </c>
      <c r="CV302" s="10">
        <v>-0.17899999999999999</v>
      </c>
      <c r="CW302" s="11"/>
      <c r="CX302" s="11"/>
      <c r="CY302" s="11"/>
      <c r="CZ302" s="11"/>
      <c r="DA302" s="10">
        <v>0.19800000000000001</v>
      </c>
      <c r="DB302" s="11"/>
      <c r="DC302" s="11"/>
      <c r="DD302" s="11"/>
      <c r="DE302" s="8">
        <v>16</v>
      </c>
      <c r="DF302" s="8">
        <v>14.7</v>
      </c>
      <c r="DG302" s="10">
        <v>0.76900000000000002</v>
      </c>
      <c r="DH302" s="10">
        <v>7.8E-2</v>
      </c>
      <c r="DI302" s="3" t="s">
        <v>212</v>
      </c>
      <c r="DJ302" s="11"/>
      <c r="DK302" s="9">
        <v>-9.68</v>
      </c>
      <c r="DL302" s="9">
        <v>-9.69</v>
      </c>
      <c r="DM302" s="14">
        <v>0</v>
      </c>
      <c r="DN302" s="11"/>
      <c r="DO302" s="9">
        <v>20</v>
      </c>
      <c r="DP302" s="4" t="s">
        <v>1744</v>
      </c>
      <c r="DQ302" s="11"/>
      <c r="DR302" s="3" t="s">
        <v>291</v>
      </c>
      <c r="DS302" s="11"/>
      <c r="DT302" s="9">
        <v>2</v>
      </c>
      <c r="DU302" s="10">
        <v>0.64500000000000002</v>
      </c>
      <c r="DV302" s="11"/>
      <c r="DW302" s="14">
        <v>0</v>
      </c>
      <c r="DX302" s="11"/>
      <c r="DY302" s="8">
        <v>16.8</v>
      </c>
      <c r="DZ302" s="11"/>
      <c r="EA302" s="11"/>
      <c r="EB302" s="8">
        <v>15.6</v>
      </c>
      <c r="EC302" s="10">
        <v>4.4999999999999998E-2</v>
      </c>
      <c r="ED302" s="8">
        <v>77.2</v>
      </c>
      <c r="EE302" s="11"/>
      <c r="EF302" s="11"/>
      <c r="EG302" s="11"/>
      <c r="EH302" s="10">
        <v>0.22</v>
      </c>
      <c r="EI302" s="8">
        <v>16</v>
      </c>
      <c r="EJ302" s="8">
        <v>15.5</v>
      </c>
      <c r="EK302" s="8">
        <v>16.899999999999999</v>
      </c>
      <c r="EL302" s="10">
        <v>0.59699999999999998</v>
      </c>
      <c r="EM302" s="10">
        <v>0.90500000000000003</v>
      </c>
      <c r="EN302" s="11"/>
      <c r="EO302" s="10">
        <v>7.8E-2</v>
      </c>
      <c r="EP302" s="9">
        <v>1.07</v>
      </c>
      <c r="EQ302" s="9">
        <v>2.89</v>
      </c>
      <c r="ER302" s="11">
        <v>3</v>
      </c>
      <c r="ES302" s="11"/>
      <c r="ET302" s="12"/>
      <c r="EU302" s="11"/>
      <c r="EV302" s="9">
        <v>-1.42</v>
      </c>
      <c r="EW302" s="9">
        <v>-5.52</v>
      </c>
      <c r="EX302" s="8">
        <v>-14.5</v>
      </c>
      <c r="EY302" s="8">
        <v>-19.5</v>
      </c>
      <c r="EZ302" s="8">
        <v>-22</v>
      </c>
      <c r="FA302" s="9">
        <v>-9.18</v>
      </c>
      <c r="FB302" s="9">
        <v>-7.36</v>
      </c>
      <c r="FC302" s="9">
        <v>-4.32</v>
      </c>
      <c r="FD302" s="9">
        <v>-6.94</v>
      </c>
      <c r="FE302" s="11"/>
      <c r="FF302" s="9">
        <v>-1.46</v>
      </c>
      <c r="FG302" s="9">
        <v>-5.24</v>
      </c>
      <c r="FH302" s="8">
        <v>-14</v>
      </c>
      <c r="FI302" s="8">
        <v>-19.399999999999999</v>
      </c>
      <c r="FJ302" s="9">
        <v>-9.14</v>
      </c>
      <c r="FK302" s="9">
        <v>-8.42</v>
      </c>
      <c r="FL302" s="9">
        <v>-5.36</v>
      </c>
      <c r="FM302" s="9">
        <v>-4.32</v>
      </c>
      <c r="FN302" s="9">
        <v>-6.94</v>
      </c>
      <c r="FO302" s="3"/>
      <c r="FP302" s="3"/>
      <c r="FQ302" s="11"/>
      <c r="FR302" s="12"/>
    </row>
    <row r="303" spans="1:174" x14ac:dyDescent="0.15">
      <c r="A303" s="4" t="s">
        <v>1745</v>
      </c>
      <c r="B303" s="4" t="s">
        <v>1746</v>
      </c>
      <c r="C303" s="3" t="s">
        <v>206</v>
      </c>
      <c r="D303" s="3" t="s">
        <v>207</v>
      </c>
      <c r="E303" s="3" t="s">
        <v>208</v>
      </c>
      <c r="F303" s="8">
        <v>16.100000000000001</v>
      </c>
      <c r="G303" s="9">
        <v>8.86</v>
      </c>
      <c r="H303" s="10">
        <v>0.03</v>
      </c>
      <c r="I303" s="10">
        <v>2.7E-2</v>
      </c>
      <c r="J303" s="10">
        <v>3.7999999999999999E-2</v>
      </c>
      <c r="K303" s="9">
        <v>1.1299999999999999</v>
      </c>
      <c r="L303" s="9">
        <v>1.1200000000000001</v>
      </c>
      <c r="M303" s="9">
        <v>2.63</v>
      </c>
      <c r="N303" s="8">
        <v>21.1</v>
      </c>
      <c r="O303" s="10">
        <v>0.34799999999999998</v>
      </c>
      <c r="P303" s="11"/>
      <c r="Q303" s="11"/>
      <c r="R303" s="11"/>
      <c r="S303" s="10">
        <v>-0.76</v>
      </c>
      <c r="T303" s="11"/>
      <c r="U303" s="11"/>
      <c r="V303" s="11"/>
      <c r="W303" s="11"/>
      <c r="X303" s="11"/>
      <c r="Y303" s="11"/>
      <c r="Z303" s="11"/>
      <c r="AA303" s="11"/>
      <c r="AB303" s="11"/>
      <c r="AC303" s="11"/>
      <c r="AD303" s="11"/>
      <c r="AE303" s="11"/>
      <c r="AF303" s="11"/>
      <c r="AG303" s="11"/>
      <c r="AH303" s="9">
        <v>16.39</v>
      </c>
      <c r="AI303" s="10">
        <v>0.41299999999999998</v>
      </c>
      <c r="AJ303" s="10">
        <v>0.34100000000000003</v>
      </c>
      <c r="AK303" s="3" t="s">
        <v>209</v>
      </c>
      <c r="AL303" s="12" t="s">
        <v>1747</v>
      </c>
      <c r="AM303" s="3" t="s">
        <v>211</v>
      </c>
      <c r="AN303" s="13">
        <v>2011</v>
      </c>
      <c r="AO303" s="8">
        <v>12.8</v>
      </c>
      <c r="AP303" s="10">
        <v>8.5999999999999993E-2</v>
      </c>
      <c r="AQ303" s="9">
        <v>-8.9499999999999993</v>
      </c>
      <c r="AR303" s="9">
        <v>-9.0399999999999991</v>
      </c>
      <c r="AS303" s="9">
        <v>-9</v>
      </c>
      <c r="AT303" s="9">
        <v>5.13</v>
      </c>
      <c r="AU303" s="10">
        <v>0.193</v>
      </c>
      <c r="AV303" s="8">
        <v>10.9</v>
      </c>
      <c r="AW303" s="14">
        <v>0</v>
      </c>
      <c r="AX303" s="9">
        <v>9.75</v>
      </c>
      <c r="AY303" s="10">
        <v>0.154</v>
      </c>
      <c r="AZ303" s="11"/>
      <c r="BA303" s="9">
        <v>3.57</v>
      </c>
      <c r="BB303" s="11"/>
      <c r="BC303" s="9">
        <v>5.56</v>
      </c>
      <c r="BD303" s="9">
        <v>5.33</v>
      </c>
      <c r="BE303" s="9">
        <v>5.36</v>
      </c>
      <c r="BF303" s="8">
        <v>17.7</v>
      </c>
      <c r="BG303" s="8">
        <v>17.399999999999999</v>
      </c>
      <c r="BH303" s="8">
        <v>17.3</v>
      </c>
      <c r="BI303" s="11"/>
      <c r="BJ303" s="9">
        <v>-9.0399999999999991</v>
      </c>
      <c r="BK303" s="11"/>
      <c r="BL303" s="10">
        <v>2.5000000000000001E-2</v>
      </c>
      <c r="BM303" s="11"/>
      <c r="BN303" s="9">
        <v>-9</v>
      </c>
      <c r="BO303" s="11"/>
      <c r="BP303" s="9">
        <v>4.8899999999999997</v>
      </c>
      <c r="BQ303" s="10">
        <v>-0.99399999999999999</v>
      </c>
      <c r="BR303" s="10">
        <v>-0.99399999999999999</v>
      </c>
      <c r="BS303" s="10">
        <v>-0.40300000000000002</v>
      </c>
      <c r="BT303" s="10">
        <v>-0.99399999999999999</v>
      </c>
      <c r="BU303" s="10">
        <v>-0.99399999999999999</v>
      </c>
      <c r="BV303" s="11"/>
      <c r="BW303" s="11"/>
      <c r="BX303" s="11"/>
      <c r="BY303" s="10">
        <v>0.05</v>
      </c>
      <c r="BZ303" s="11"/>
      <c r="CA303" s="11"/>
      <c r="CB303" s="11"/>
      <c r="CC303" s="10">
        <v>0.13700000000000001</v>
      </c>
      <c r="CD303" s="11"/>
      <c r="CE303" s="11"/>
      <c r="CF303" s="11"/>
      <c r="CG303" s="11"/>
      <c r="CH303" s="9">
        <v>6.87</v>
      </c>
      <c r="CI303" s="11"/>
      <c r="CJ303" s="8">
        <v>-79</v>
      </c>
      <c r="CK303" s="10">
        <v>0.03</v>
      </c>
      <c r="CL303" s="10">
        <v>0.12</v>
      </c>
      <c r="CM303" s="10">
        <v>0.11700000000000001</v>
      </c>
      <c r="CN303" s="10">
        <v>0.11899999999999999</v>
      </c>
      <c r="CO303" s="10">
        <v>0.11799999999999999</v>
      </c>
      <c r="CP303" s="10">
        <v>0.11</v>
      </c>
      <c r="CQ303" s="10">
        <v>0.51200000000000001</v>
      </c>
      <c r="CR303" s="11"/>
      <c r="CS303" s="11"/>
      <c r="CT303" s="14">
        <v>0</v>
      </c>
      <c r="CU303" s="9">
        <v>2.0099999999999998</v>
      </c>
      <c r="CV303" s="14">
        <v>0</v>
      </c>
      <c r="CW303" s="11"/>
      <c r="CX303" s="9">
        <v>3.99</v>
      </c>
      <c r="CY303" s="11"/>
      <c r="CZ303" s="11"/>
      <c r="DA303" s="10">
        <v>-0.04</v>
      </c>
      <c r="DB303" s="11"/>
      <c r="DC303" s="11"/>
      <c r="DD303" s="11"/>
      <c r="DE303" s="11"/>
      <c r="DF303" s="9">
        <v>2.88</v>
      </c>
      <c r="DG303" s="10">
        <v>0.76</v>
      </c>
      <c r="DH303" s="11"/>
      <c r="DI303" s="3" t="s">
        <v>212</v>
      </c>
      <c r="DJ303" s="10">
        <v>0.39900000000000002</v>
      </c>
      <c r="DK303" s="8">
        <v>-20.9</v>
      </c>
      <c r="DL303" s="8">
        <v>-20.9</v>
      </c>
      <c r="DM303" s="10">
        <v>6.5000000000000002E-2</v>
      </c>
      <c r="DN303" s="11"/>
      <c r="DO303" s="9">
        <v>11.11</v>
      </c>
      <c r="DP303" s="4" t="s">
        <v>1748</v>
      </c>
      <c r="DQ303" s="8">
        <v>-59.3</v>
      </c>
      <c r="DR303" s="3" t="s">
        <v>279</v>
      </c>
      <c r="DS303" s="11"/>
      <c r="DT303" s="9">
        <v>4.7300000000000004</v>
      </c>
      <c r="DU303" s="10">
        <v>0.72099999999999997</v>
      </c>
      <c r="DV303" s="9">
        <v>-5.47</v>
      </c>
      <c r="DW303" s="14">
        <v>0</v>
      </c>
      <c r="DX303" s="11"/>
      <c r="DY303" s="9">
        <v>6.85</v>
      </c>
      <c r="DZ303" s="11"/>
      <c r="EA303" s="9">
        <v>9.84</v>
      </c>
      <c r="EB303" s="9">
        <v>5.03</v>
      </c>
      <c r="EC303" s="9">
        <v>1.63</v>
      </c>
      <c r="ED303" s="8">
        <v>77.900000000000006</v>
      </c>
      <c r="EE303" s="11"/>
      <c r="EF303" s="11"/>
      <c r="EG303" s="11"/>
      <c r="EH303" s="10">
        <v>7.0000000000000007E-2</v>
      </c>
      <c r="EI303" s="8">
        <v>12</v>
      </c>
      <c r="EJ303" s="8">
        <v>10.7</v>
      </c>
      <c r="EK303" s="8">
        <v>16.100000000000001</v>
      </c>
      <c r="EL303" s="10">
        <v>0.17699999999999999</v>
      </c>
      <c r="EM303" s="9">
        <v>1.02</v>
      </c>
      <c r="EN303" s="10">
        <v>0.14699999999999999</v>
      </c>
      <c r="EO303" s="10">
        <v>6.3E-2</v>
      </c>
      <c r="EP303" s="9">
        <v>2.56</v>
      </c>
      <c r="EQ303" s="9">
        <v>3.47</v>
      </c>
      <c r="ER303" s="11">
        <v>1</v>
      </c>
      <c r="ES303" s="10">
        <v>8.5999999999999993E-2</v>
      </c>
      <c r="ET303" s="12" t="s">
        <v>377</v>
      </c>
      <c r="EU303" s="11"/>
      <c r="EV303" s="11"/>
      <c r="EW303" s="11"/>
      <c r="EX303" s="11"/>
      <c r="EY303" s="11"/>
      <c r="EZ303" s="8">
        <v>-17.5</v>
      </c>
      <c r="FA303" s="8">
        <v>-16.600000000000001</v>
      </c>
      <c r="FB303" s="8">
        <v>-12.8</v>
      </c>
      <c r="FC303" s="8">
        <v>-13</v>
      </c>
      <c r="FD303" s="8">
        <v>-20.9</v>
      </c>
      <c r="FE303" s="11"/>
      <c r="FF303" s="11"/>
      <c r="FG303" s="11"/>
      <c r="FH303" s="11"/>
      <c r="FI303" s="11"/>
      <c r="FJ303" s="8">
        <v>-18.399999999999999</v>
      </c>
      <c r="FK303" s="8">
        <v>-12</v>
      </c>
      <c r="FL303" s="8">
        <v>-10.199999999999999</v>
      </c>
      <c r="FM303" s="8">
        <v>-12.9</v>
      </c>
      <c r="FN303" s="8">
        <v>-20.9</v>
      </c>
      <c r="FO303" s="3"/>
      <c r="FP303" s="3"/>
      <c r="FQ303" s="10">
        <v>8.5999999999999993E-2</v>
      </c>
      <c r="FR303" s="12" t="s">
        <v>1749</v>
      </c>
    </row>
    <row r="304" spans="1:174" x14ac:dyDescent="0.15">
      <c r="A304" s="4" t="s">
        <v>1750</v>
      </c>
      <c r="B304" s="4" t="s">
        <v>1751</v>
      </c>
      <c r="C304" s="3" t="s">
        <v>206</v>
      </c>
      <c r="D304" s="3" t="s">
        <v>207</v>
      </c>
      <c r="E304" s="3" t="s">
        <v>208</v>
      </c>
      <c r="F304" s="8">
        <v>15.8</v>
      </c>
      <c r="G304" s="11"/>
      <c r="H304" s="10">
        <v>4.1000000000000002E-2</v>
      </c>
      <c r="I304" s="10">
        <v>2.1999999999999999E-2</v>
      </c>
      <c r="J304" s="14">
        <v>0</v>
      </c>
      <c r="K304" s="9">
        <v>2.81</v>
      </c>
      <c r="L304" s="9">
        <v>2.02</v>
      </c>
      <c r="M304" s="10">
        <v>0.11</v>
      </c>
      <c r="N304" s="8">
        <v>32.9</v>
      </c>
      <c r="O304" s="10">
        <v>8.0000000000000002E-3</v>
      </c>
      <c r="P304" s="11"/>
      <c r="Q304" s="11"/>
      <c r="R304" s="11"/>
      <c r="S304" s="11"/>
      <c r="T304" s="11"/>
      <c r="U304" s="11"/>
      <c r="V304" s="11"/>
      <c r="W304" s="11"/>
      <c r="X304" s="11"/>
      <c r="Y304" s="11"/>
      <c r="Z304" s="11"/>
      <c r="AA304" s="11"/>
      <c r="AB304" s="11"/>
      <c r="AC304" s="11"/>
      <c r="AD304" s="11"/>
      <c r="AE304" s="8">
        <v>116.1</v>
      </c>
      <c r="AF304" s="11"/>
      <c r="AG304" s="11"/>
      <c r="AH304" s="9">
        <v>63.8</v>
      </c>
      <c r="AI304" s="14">
        <v>0</v>
      </c>
      <c r="AJ304" s="14">
        <v>0</v>
      </c>
      <c r="AK304" s="3" t="s">
        <v>209</v>
      </c>
      <c r="AL304" s="12" t="s">
        <v>1752</v>
      </c>
      <c r="AM304" s="3" t="s">
        <v>211</v>
      </c>
      <c r="AN304" s="13">
        <v>1987</v>
      </c>
      <c r="AO304" s="8">
        <v>16.899999999999999</v>
      </c>
      <c r="AP304" s="10">
        <v>0.151</v>
      </c>
      <c r="AQ304" s="9">
        <v>-1.76</v>
      </c>
      <c r="AR304" s="9">
        <v>-1.8</v>
      </c>
      <c r="AS304" s="9">
        <v>-2.02</v>
      </c>
      <c r="AT304" s="10">
        <v>3.6999999999999998E-2</v>
      </c>
      <c r="AU304" s="10">
        <v>0.24</v>
      </c>
      <c r="AV304" s="10">
        <v>0.54</v>
      </c>
      <c r="AW304" s="9">
        <v>1.1000000000000001</v>
      </c>
      <c r="AX304" s="9">
        <v>-1.35</v>
      </c>
      <c r="AY304" s="10">
        <v>8.0000000000000002E-3</v>
      </c>
      <c r="AZ304" s="11"/>
      <c r="BA304" s="9">
        <v>1.52</v>
      </c>
      <c r="BB304" s="11"/>
      <c r="BC304" s="10">
        <v>0.434</v>
      </c>
      <c r="BD304" s="10">
        <v>0.4</v>
      </c>
      <c r="BE304" s="10">
        <v>0.35299999999999998</v>
      </c>
      <c r="BF304" s="10">
        <v>0.312</v>
      </c>
      <c r="BG304" s="10">
        <v>0.27100000000000002</v>
      </c>
      <c r="BH304" s="10">
        <v>0.25800000000000001</v>
      </c>
      <c r="BI304" s="11"/>
      <c r="BJ304" s="9">
        <v>-1.8</v>
      </c>
      <c r="BK304" s="10">
        <v>-0.19800000000000001</v>
      </c>
      <c r="BL304" s="11"/>
      <c r="BM304" s="11"/>
      <c r="BN304" s="9">
        <v>-2.02</v>
      </c>
      <c r="BO304" s="11"/>
      <c r="BP304" s="11"/>
      <c r="BQ304" s="10">
        <v>-6.2E-2</v>
      </c>
      <c r="BR304" s="10">
        <v>-6.2E-2</v>
      </c>
      <c r="BS304" s="10">
        <v>-3.9E-2</v>
      </c>
      <c r="BT304" s="10">
        <v>-6.2E-2</v>
      </c>
      <c r="BU304" s="10">
        <v>-6.2E-2</v>
      </c>
      <c r="BV304" s="11"/>
      <c r="BW304" s="10">
        <v>6.0000000000000001E-3</v>
      </c>
      <c r="BX304" s="11"/>
      <c r="BY304" s="10">
        <v>4.2999999999999997E-2</v>
      </c>
      <c r="BZ304" s="10">
        <v>0.40500000000000003</v>
      </c>
      <c r="CA304" s="10">
        <v>0.16500000000000001</v>
      </c>
      <c r="CB304" s="11"/>
      <c r="CC304" s="10">
        <v>0.747</v>
      </c>
      <c r="CD304" s="10">
        <v>0.75600000000000001</v>
      </c>
      <c r="CE304" s="11"/>
      <c r="CF304" s="10">
        <v>0.34300000000000003</v>
      </c>
      <c r="CG304" s="11"/>
      <c r="CH304" s="11"/>
      <c r="CI304" s="11"/>
      <c r="CJ304" s="8">
        <v>1102.0999999999999</v>
      </c>
      <c r="CK304" s="11"/>
      <c r="CL304" s="11"/>
      <c r="CM304" s="11"/>
      <c r="CN304" s="11"/>
      <c r="CO304" s="11"/>
      <c r="CP304" s="11"/>
      <c r="CQ304" s="10">
        <v>-0.436</v>
      </c>
      <c r="CR304" s="11"/>
      <c r="CS304" s="11"/>
      <c r="CT304" s="10">
        <v>-9.0999999999999998E-2</v>
      </c>
      <c r="CU304" s="11"/>
      <c r="CV304" s="10">
        <v>-2.7E-2</v>
      </c>
      <c r="CW304" s="10">
        <v>0.89700000000000002</v>
      </c>
      <c r="CX304" s="10">
        <v>-0.04</v>
      </c>
      <c r="CY304" s="11"/>
      <c r="CZ304" s="11"/>
      <c r="DA304" s="10">
        <v>0.41499999999999998</v>
      </c>
      <c r="DB304" s="11"/>
      <c r="DC304" s="10">
        <v>1E-3</v>
      </c>
      <c r="DD304" s="11"/>
      <c r="DE304" s="11"/>
      <c r="DF304" s="9">
        <v>-1.35</v>
      </c>
      <c r="DG304" s="10">
        <v>0.48</v>
      </c>
      <c r="DH304" s="11"/>
      <c r="DI304" s="3" t="s">
        <v>212</v>
      </c>
      <c r="DJ304" s="10">
        <v>0.121</v>
      </c>
      <c r="DK304" s="9">
        <v>-1.85</v>
      </c>
      <c r="DL304" s="9">
        <v>-2.09</v>
      </c>
      <c r="DM304" s="11"/>
      <c r="DN304" s="11"/>
      <c r="DO304" s="9">
        <v>30</v>
      </c>
      <c r="DP304" s="4" t="s">
        <v>1753</v>
      </c>
      <c r="DQ304" s="11"/>
      <c r="DR304" s="3" t="s">
        <v>237</v>
      </c>
      <c r="DS304" s="11"/>
      <c r="DT304" s="9">
        <v>1.25</v>
      </c>
      <c r="DU304" s="10">
        <v>4.1000000000000002E-2</v>
      </c>
      <c r="DV304" s="10">
        <v>0.151</v>
      </c>
      <c r="DW304" s="10">
        <v>0.38700000000000001</v>
      </c>
      <c r="DX304" s="11"/>
      <c r="DY304" s="10">
        <v>3.0000000000000001E-3</v>
      </c>
      <c r="DZ304" s="11"/>
      <c r="EA304" s="11"/>
      <c r="EB304" s="10">
        <v>-0.24099999999999999</v>
      </c>
      <c r="EC304" s="10">
        <v>0</v>
      </c>
      <c r="ED304" s="8">
        <v>36.200000000000003</v>
      </c>
      <c r="EE304" s="11"/>
      <c r="EF304" s="8">
        <v>84.6</v>
      </c>
      <c r="EG304" s="11"/>
      <c r="EH304" s="11"/>
      <c r="EI304" s="9">
        <v>6</v>
      </c>
      <c r="EJ304" s="10">
        <v>8.5000000000000006E-2</v>
      </c>
      <c r="EK304" s="10">
        <v>0.01</v>
      </c>
      <c r="EL304" s="10">
        <v>0.313</v>
      </c>
      <c r="EM304" s="11"/>
      <c r="EN304" s="11"/>
      <c r="EO304" s="10">
        <v>3.1E-2</v>
      </c>
      <c r="EP304" s="8">
        <v>10.6</v>
      </c>
      <c r="EQ304" s="10">
        <v>0.21</v>
      </c>
      <c r="ER304" s="11"/>
      <c r="ES304" s="10">
        <v>0.151</v>
      </c>
      <c r="ET304" s="12" t="s">
        <v>616</v>
      </c>
      <c r="EU304" s="11"/>
      <c r="EV304" s="11"/>
      <c r="EW304" s="11"/>
      <c r="EX304" s="11"/>
      <c r="EY304" s="11"/>
      <c r="EZ304" s="11"/>
      <c r="FA304" s="11"/>
      <c r="FB304" s="9">
        <v>-1.54</v>
      </c>
      <c r="FC304" s="9">
        <v>-2.2599999999999998</v>
      </c>
      <c r="FD304" s="9">
        <v>-2.2200000000000002</v>
      </c>
      <c r="FE304" s="11"/>
      <c r="FF304" s="11"/>
      <c r="FG304" s="11"/>
      <c r="FH304" s="11"/>
      <c r="FI304" s="11"/>
      <c r="FJ304" s="11"/>
      <c r="FK304" s="11"/>
      <c r="FL304" s="9">
        <v>-1.6</v>
      </c>
      <c r="FM304" s="9">
        <v>-2.27</v>
      </c>
      <c r="FN304" s="9">
        <v>-2.5</v>
      </c>
      <c r="FO304" s="3"/>
      <c r="FP304" s="3"/>
      <c r="FQ304" s="10">
        <v>0.151</v>
      </c>
      <c r="FR304" s="12" t="s">
        <v>1754</v>
      </c>
    </row>
    <row r="305" spans="1:174" x14ac:dyDescent="0.15">
      <c r="A305" s="4" t="s">
        <v>1755</v>
      </c>
      <c r="B305" s="4" t="s">
        <v>1756</v>
      </c>
      <c r="C305" s="3" t="s">
        <v>206</v>
      </c>
      <c r="D305" s="3" t="s">
        <v>207</v>
      </c>
      <c r="E305" s="3" t="s">
        <v>208</v>
      </c>
      <c r="F305" s="8">
        <v>15.6</v>
      </c>
      <c r="G305" s="9">
        <v>13.87</v>
      </c>
      <c r="H305" s="10">
        <v>3.1E-2</v>
      </c>
      <c r="I305" s="10">
        <v>2.1000000000000001E-2</v>
      </c>
      <c r="J305" s="10">
        <v>0.09</v>
      </c>
      <c r="K305" s="10">
        <v>0.98899999999999999</v>
      </c>
      <c r="L305" s="10">
        <v>0.89</v>
      </c>
      <c r="M305" s="9">
        <v>1.43</v>
      </c>
      <c r="N305" s="8">
        <v>19.8</v>
      </c>
      <c r="O305" s="10">
        <v>0.69099999999999995</v>
      </c>
      <c r="P305" s="11"/>
      <c r="Q305" s="11"/>
      <c r="R305" s="11"/>
      <c r="S305" s="10">
        <v>-0.5</v>
      </c>
      <c r="T305" s="11"/>
      <c r="U305" s="11"/>
      <c r="V305" s="11"/>
      <c r="W305" s="11"/>
      <c r="X305" s="11"/>
      <c r="Y305" s="11"/>
      <c r="Z305" s="11"/>
      <c r="AA305" s="11"/>
      <c r="AB305" s="11"/>
      <c r="AC305" s="11"/>
      <c r="AD305" s="11"/>
      <c r="AE305" s="11"/>
      <c r="AF305" s="11"/>
      <c r="AG305" s="11"/>
      <c r="AH305" s="11"/>
      <c r="AI305" s="10">
        <v>0.41899999999999998</v>
      </c>
      <c r="AJ305" s="10">
        <v>0.27600000000000002</v>
      </c>
      <c r="AK305" s="3" t="s">
        <v>209</v>
      </c>
      <c r="AL305" s="12" t="s">
        <v>1757</v>
      </c>
      <c r="AM305" s="3" t="s">
        <v>211</v>
      </c>
      <c r="AN305" s="13">
        <v>2002</v>
      </c>
      <c r="AO305" s="9">
        <v>3.61</v>
      </c>
      <c r="AP305" s="9">
        <v>1.89</v>
      </c>
      <c r="AQ305" s="9">
        <v>-8.76</v>
      </c>
      <c r="AR305" s="9">
        <v>-9.4</v>
      </c>
      <c r="AS305" s="9">
        <v>-9</v>
      </c>
      <c r="AT305" s="8">
        <v>12</v>
      </c>
      <c r="AU305" s="10">
        <v>3.5999999999999997E-2</v>
      </c>
      <c r="AV305" s="8">
        <v>17.8</v>
      </c>
      <c r="AW305" s="10">
        <v>0.03</v>
      </c>
      <c r="AX305" s="8">
        <v>13.9</v>
      </c>
      <c r="AY305" s="10">
        <v>2E-3</v>
      </c>
      <c r="AZ305" s="11"/>
      <c r="BA305" s="9">
        <v>9.73</v>
      </c>
      <c r="BB305" s="10">
        <v>1E-3</v>
      </c>
      <c r="BC305" s="10">
        <v>0.47599999999999998</v>
      </c>
      <c r="BD305" s="9">
        <v>1.37</v>
      </c>
      <c r="BE305" s="9">
        <v>1.44</v>
      </c>
      <c r="BF305" s="9">
        <v>1.64</v>
      </c>
      <c r="BG305" s="9">
        <v>1.95</v>
      </c>
      <c r="BH305" s="9">
        <v>3.16</v>
      </c>
      <c r="BI305" s="10">
        <v>0.63800000000000001</v>
      </c>
      <c r="BJ305" s="9">
        <v>-9.4</v>
      </c>
      <c r="BK305" s="10">
        <v>-6.6000000000000003E-2</v>
      </c>
      <c r="BL305" s="11"/>
      <c r="BM305" s="11"/>
      <c r="BN305" s="9">
        <v>-9.24</v>
      </c>
      <c r="BO305" s="11"/>
      <c r="BP305" s="11"/>
      <c r="BQ305" s="10">
        <v>-0.629</v>
      </c>
      <c r="BR305" s="10">
        <v>-0.629</v>
      </c>
      <c r="BS305" s="10">
        <v>-0.38700000000000001</v>
      </c>
      <c r="BT305" s="10">
        <v>-0.629</v>
      </c>
      <c r="BU305" s="10">
        <v>-0.629</v>
      </c>
      <c r="BV305" s="11"/>
      <c r="BW305" s="10">
        <v>0.73599999999999999</v>
      </c>
      <c r="BX305" s="10">
        <v>0.26500000000000001</v>
      </c>
      <c r="BY305" s="11"/>
      <c r="BZ305" s="10">
        <v>0.215</v>
      </c>
      <c r="CA305" s="10">
        <v>0.18</v>
      </c>
      <c r="CB305" s="10">
        <v>0.82099999999999995</v>
      </c>
      <c r="CC305" s="10">
        <v>0.48299999999999998</v>
      </c>
      <c r="CD305" s="11"/>
      <c r="CE305" s="9">
        <v>1.23</v>
      </c>
      <c r="CF305" s="11"/>
      <c r="CG305" s="11"/>
      <c r="CH305" s="14">
        <v>0</v>
      </c>
      <c r="CI305" s="11"/>
      <c r="CJ305" s="8">
        <v>349.9</v>
      </c>
      <c r="CK305" s="11"/>
      <c r="CL305" s="11"/>
      <c r="CM305" s="10">
        <v>4.5999999999999999E-2</v>
      </c>
      <c r="CN305" s="10">
        <v>0.18099999999999999</v>
      </c>
      <c r="CO305" s="10">
        <v>0.17699999999999999</v>
      </c>
      <c r="CP305" s="10">
        <v>0.17299999999999999</v>
      </c>
      <c r="CQ305" s="10">
        <v>-0.78300000000000003</v>
      </c>
      <c r="CR305" s="11"/>
      <c r="CS305" s="11"/>
      <c r="CT305" s="11"/>
      <c r="CU305" s="11"/>
      <c r="CV305" s="10">
        <v>-0.187</v>
      </c>
      <c r="CW305" s="11"/>
      <c r="CX305" s="11"/>
      <c r="CY305" s="11"/>
      <c r="CZ305" s="11"/>
      <c r="DA305" s="10">
        <v>0.83499999999999996</v>
      </c>
      <c r="DB305" s="10">
        <v>-0.161</v>
      </c>
      <c r="DC305" s="9">
        <v>-1.18</v>
      </c>
      <c r="DD305" s="8">
        <v>211.2</v>
      </c>
      <c r="DE305" s="8">
        <v>16</v>
      </c>
      <c r="DF305" s="8">
        <v>13.9</v>
      </c>
      <c r="DG305" s="10">
        <v>0.79</v>
      </c>
      <c r="DH305" s="10">
        <v>0.156</v>
      </c>
      <c r="DI305" s="3" t="s">
        <v>212</v>
      </c>
      <c r="DJ305" s="9">
        <v>1.89</v>
      </c>
      <c r="DK305" s="9">
        <v>-8.76</v>
      </c>
      <c r="DL305" s="9">
        <v>-9</v>
      </c>
      <c r="DM305" s="9">
        <v>3.66</v>
      </c>
      <c r="DN305" s="11"/>
      <c r="DO305" s="9">
        <v>33.33</v>
      </c>
      <c r="DP305" s="4" t="s">
        <v>1758</v>
      </c>
      <c r="DQ305" s="8">
        <v>108.5</v>
      </c>
      <c r="DR305" s="3" t="s">
        <v>1206</v>
      </c>
      <c r="DS305" s="11"/>
      <c r="DT305" s="9">
        <v>3.01</v>
      </c>
      <c r="DU305" s="10">
        <v>0.74</v>
      </c>
      <c r="DV305" s="9">
        <v>1.44</v>
      </c>
      <c r="DW305" s="10">
        <v>0.02</v>
      </c>
      <c r="DX305" s="9">
        <v>-1.05</v>
      </c>
      <c r="DY305" s="9">
        <v>3.43</v>
      </c>
      <c r="DZ305" s="10">
        <v>0.82099999999999995</v>
      </c>
      <c r="EA305" s="14">
        <v>0</v>
      </c>
      <c r="EB305" s="9">
        <v>6.61</v>
      </c>
      <c r="EC305" s="10">
        <v>8.4000000000000005E-2</v>
      </c>
      <c r="ED305" s="8">
        <v>94.4</v>
      </c>
      <c r="EE305" s="11"/>
      <c r="EF305" s="11"/>
      <c r="EG305" s="11"/>
      <c r="EH305" s="10">
        <v>0.73899999999999999</v>
      </c>
      <c r="EI305" s="8">
        <v>16</v>
      </c>
      <c r="EJ305" s="8">
        <v>13.8</v>
      </c>
      <c r="EK305" s="9">
        <v>3.89</v>
      </c>
      <c r="EL305" s="10">
        <v>0.62</v>
      </c>
      <c r="EM305" s="10">
        <v>0.90900000000000003</v>
      </c>
      <c r="EN305" s="10">
        <v>0.14199999999999999</v>
      </c>
      <c r="EO305" s="10">
        <v>0.156</v>
      </c>
      <c r="EP305" s="9">
        <v>1.1399999999999999</v>
      </c>
      <c r="EQ305" s="9">
        <v>3.96</v>
      </c>
      <c r="ER305" s="11">
        <v>1</v>
      </c>
      <c r="ES305" s="9">
        <v>1.89</v>
      </c>
      <c r="ET305" s="12" t="s">
        <v>1759</v>
      </c>
      <c r="EU305" s="9">
        <v>-3.45</v>
      </c>
      <c r="EV305" s="9">
        <v>-5.61</v>
      </c>
      <c r="EW305" s="9">
        <v>-5.59</v>
      </c>
      <c r="EX305" s="9">
        <v>-6.61</v>
      </c>
      <c r="EY305" s="8">
        <v>-12</v>
      </c>
      <c r="EZ305" s="9">
        <v>-4.74</v>
      </c>
      <c r="FA305" s="9">
        <v>-6.49</v>
      </c>
      <c r="FB305" s="9">
        <v>-6.76</v>
      </c>
      <c r="FC305" s="9">
        <v>-9.64</v>
      </c>
      <c r="FD305" s="8">
        <v>-10.5</v>
      </c>
      <c r="FE305" s="9">
        <v>-3.95</v>
      </c>
      <c r="FF305" s="9">
        <v>-4.62</v>
      </c>
      <c r="FG305" s="9">
        <v>-1.97</v>
      </c>
      <c r="FH305" s="9">
        <v>-1.53</v>
      </c>
      <c r="FI305" s="8">
        <v>-11.6</v>
      </c>
      <c r="FJ305" s="9">
        <v>-3.34</v>
      </c>
      <c r="FK305" s="9">
        <v>-5.65</v>
      </c>
      <c r="FL305" s="9">
        <v>-6.17</v>
      </c>
      <c r="FM305" s="9">
        <v>-7.31</v>
      </c>
      <c r="FN305" s="9">
        <v>-9.9700000000000006</v>
      </c>
      <c r="FO305" s="3"/>
      <c r="FP305" s="3"/>
      <c r="FQ305" s="9">
        <v>1.89</v>
      </c>
      <c r="FR305" s="12" t="s">
        <v>1760</v>
      </c>
    </row>
    <row r="306" spans="1:174" x14ac:dyDescent="0.15">
      <c r="A306" s="4" t="s">
        <v>1755</v>
      </c>
      <c r="B306" s="4" t="s">
        <v>1756</v>
      </c>
      <c r="C306" s="3" t="s">
        <v>206</v>
      </c>
      <c r="D306" s="3" t="s">
        <v>207</v>
      </c>
      <c r="E306" s="3" t="s">
        <v>208</v>
      </c>
      <c r="F306" s="8">
        <v>15.6</v>
      </c>
      <c r="G306" s="9">
        <v>13.87</v>
      </c>
      <c r="H306" s="10">
        <v>3.1E-2</v>
      </c>
      <c r="I306" s="10">
        <v>2.1000000000000001E-2</v>
      </c>
      <c r="J306" s="10">
        <v>0.09</v>
      </c>
      <c r="K306" s="10">
        <v>0.98899999999999999</v>
      </c>
      <c r="L306" s="10">
        <v>0.89</v>
      </c>
      <c r="M306" s="9">
        <v>1.43</v>
      </c>
      <c r="N306" s="8">
        <v>19.8</v>
      </c>
      <c r="O306" s="10">
        <v>0.69099999999999995</v>
      </c>
      <c r="P306" s="11"/>
      <c r="Q306" s="11"/>
      <c r="R306" s="11"/>
      <c r="S306" s="10">
        <v>-0.5</v>
      </c>
      <c r="T306" s="11"/>
      <c r="U306" s="11"/>
      <c r="V306" s="11"/>
      <c r="W306" s="11"/>
      <c r="X306" s="11"/>
      <c r="Y306" s="11"/>
      <c r="Z306" s="11"/>
      <c r="AA306" s="11"/>
      <c r="AB306" s="11"/>
      <c r="AC306" s="11"/>
      <c r="AD306" s="11"/>
      <c r="AE306" s="11"/>
      <c r="AF306" s="11"/>
      <c r="AG306" s="11"/>
      <c r="AH306" s="11"/>
      <c r="AI306" s="10">
        <v>0.41899999999999998</v>
      </c>
      <c r="AJ306" s="10">
        <v>0.27600000000000002</v>
      </c>
      <c r="AK306" s="3" t="s">
        <v>209</v>
      </c>
      <c r="AL306" s="12" t="s">
        <v>1757</v>
      </c>
      <c r="AM306" s="3" t="s">
        <v>211</v>
      </c>
      <c r="AN306" s="13">
        <v>2002</v>
      </c>
      <c r="AO306" s="9">
        <v>3.61</v>
      </c>
      <c r="AP306" s="9">
        <v>1.89</v>
      </c>
      <c r="AQ306" s="9">
        <v>-8.76</v>
      </c>
      <c r="AR306" s="9">
        <v>-9.4</v>
      </c>
      <c r="AS306" s="9">
        <v>-9</v>
      </c>
      <c r="AT306" s="8">
        <v>12</v>
      </c>
      <c r="AU306" s="10">
        <v>3.5999999999999997E-2</v>
      </c>
      <c r="AV306" s="8">
        <v>17.8</v>
      </c>
      <c r="AW306" s="10">
        <v>0.03</v>
      </c>
      <c r="AX306" s="8">
        <v>13.9</v>
      </c>
      <c r="AY306" s="10">
        <v>2E-3</v>
      </c>
      <c r="AZ306" s="11"/>
      <c r="BA306" s="9">
        <v>9.73</v>
      </c>
      <c r="BB306" s="10">
        <v>1E-3</v>
      </c>
      <c r="BC306" s="10">
        <v>0.47599999999999998</v>
      </c>
      <c r="BD306" s="9">
        <v>1.37</v>
      </c>
      <c r="BE306" s="9">
        <v>1.44</v>
      </c>
      <c r="BF306" s="9">
        <v>1.64</v>
      </c>
      <c r="BG306" s="9">
        <v>1.95</v>
      </c>
      <c r="BH306" s="9">
        <v>3.16</v>
      </c>
      <c r="BI306" s="10">
        <v>0.63800000000000001</v>
      </c>
      <c r="BJ306" s="9">
        <v>-9.4</v>
      </c>
      <c r="BK306" s="10">
        <v>-6.6000000000000003E-2</v>
      </c>
      <c r="BL306" s="11"/>
      <c r="BM306" s="11"/>
      <c r="BN306" s="9">
        <v>-9.24</v>
      </c>
      <c r="BO306" s="11"/>
      <c r="BP306" s="11"/>
      <c r="BQ306" s="10">
        <v>-0.629</v>
      </c>
      <c r="BR306" s="10">
        <v>-0.629</v>
      </c>
      <c r="BS306" s="10">
        <v>-0.38700000000000001</v>
      </c>
      <c r="BT306" s="10">
        <v>-0.629</v>
      </c>
      <c r="BU306" s="10">
        <v>-0.629</v>
      </c>
      <c r="BV306" s="11"/>
      <c r="BW306" s="10">
        <v>0.73599999999999999</v>
      </c>
      <c r="BX306" s="10">
        <v>0.26500000000000001</v>
      </c>
      <c r="BY306" s="11"/>
      <c r="BZ306" s="10">
        <v>0.215</v>
      </c>
      <c r="CA306" s="10">
        <v>0.18</v>
      </c>
      <c r="CB306" s="10">
        <v>0.82099999999999995</v>
      </c>
      <c r="CC306" s="10">
        <v>0.48299999999999998</v>
      </c>
      <c r="CD306" s="11"/>
      <c r="CE306" s="9">
        <v>1.23</v>
      </c>
      <c r="CF306" s="11"/>
      <c r="CG306" s="11"/>
      <c r="CH306" s="14">
        <v>0</v>
      </c>
      <c r="CI306" s="11"/>
      <c r="CJ306" s="8">
        <v>349.9</v>
      </c>
      <c r="CK306" s="11"/>
      <c r="CL306" s="11"/>
      <c r="CM306" s="10">
        <v>4.5999999999999999E-2</v>
      </c>
      <c r="CN306" s="10">
        <v>0.18099999999999999</v>
      </c>
      <c r="CO306" s="10">
        <v>0.17699999999999999</v>
      </c>
      <c r="CP306" s="10">
        <v>0.17299999999999999</v>
      </c>
      <c r="CQ306" s="10">
        <v>-0.78300000000000003</v>
      </c>
      <c r="CR306" s="11"/>
      <c r="CS306" s="11"/>
      <c r="CT306" s="11"/>
      <c r="CU306" s="11"/>
      <c r="CV306" s="10">
        <v>-0.187</v>
      </c>
      <c r="CW306" s="11"/>
      <c r="CX306" s="11"/>
      <c r="CY306" s="11"/>
      <c r="CZ306" s="11"/>
      <c r="DA306" s="10">
        <v>0.83499999999999996</v>
      </c>
      <c r="DB306" s="10">
        <v>-0.161</v>
      </c>
      <c r="DC306" s="9">
        <v>-1.18</v>
      </c>
      <c r="DD306" s="8">
        <v>211.2</v>
      </c>
      <c r="DE306" s="8">
        <v>16</v>
      </c>
      <c r="DF306" s="8">
        <v>13.9</v>
      </c>
      <c r="DG306" s="10">
        <v>0.79</v>
      </c>
      <c r="DH306" s="10">
        <v>0.156</v>
      </c>
      <c r="DI306" s="3" t="s">
        <v>212</v>
      </c>
      <c r="DJ306" s="9">
        <v>1.89</v>
      </c>
      <c r="DK306" s="9">
        <v>-8.76</v>
      </c>
      <c r="DL306" s="9">
        <v>-9</v>
      </c>
      <c r="DM306" s="9">
        <v>3.66</v>
      </c>
      <c r="DN306" s="11"/>
      <c r="DO306" s="9">
        <v>33.33</v>
      </c>
      <c r="DP306" s="4" t="s">
        <v>1758</v>
      </c>
      <c r="DQ306" s="8">
        <v>108.5</v>
      </c>
      <c r="DR306" s="3" t="s">
        <v>1206</v>
      </c>
      <c r="DS306" s="11"/>
      <c r="DT306" s="9">
        <v>3.01</v>
      </c>
      <c r="DU306" s="10">
        <v>0.74</v>
      </c>
      <c r="DV306" s="9">
        <v>1.44</v>
      </c>
      <c r="DW306" s="10">
        <v>0.02</v>
      </c>
      <c r="DX306" s="9">
        <v>-1.05</v>
      </c>
      <c r="DY306" s="9">
        <v>3.43</v>
      </c>
      <c r="DZ306" s="10">
        <v>0.82099999999999995</v>
      </c>
      <c r="EA306" s="14">
        <v>0</v>
      </c>
      <c r="EB306" s="9">
        <v>6.61</v>
      </c>
      <c r="EC306" s="10">
        <v>8.4000000000000005E-2</v>
      </c>
      <c r="ED306" s="8">
        <v>94.4</v>
      </c>
      <c r="EE306" s="11"/>
      <c r="EF306" s="11"/>
      <c r="EG306" s="11"/>
      <c r="EH306" s="10">
        <v>0.73899999999999999</v>
      </c>
      <c r="EI306" s="8">
        <v>16</v>
      </c>
      <c r="EJ306" s="8">
        <v>13.8</v>
      </c>
      <c r="EK306" s="9">
        <v>3.89</v>
      </c>
      <c r="EL306" s="10">
        <v>0.62</v>
      </c>
      <c r="EM306" s="10">
        <v>0.90900000000000003</v>
      </c>
      <c r="EN306" s="10">
        <v>0.14199999999999999</v>
      </c>
      <c r="EO306" s="10">
        <v>0.156</v>
      </c>
      <c r="EP306" s="9">
        <v>1.1399999999999999</v>
      </c>
      <c r="EQ306" s="9">
        <v>3.96</v>
      </c>
      <c r="ER306" s="11">
        <v>1</v>
      </c>
      <c r="ES306" s="9">
        <v>1.89</v>
      </c>
      <c r="ET306" s="12" t="s">
        <v>1759</v>
      </c>
      <c r="EU306" s="9">
        <v>-3.45</v>
      </c>
      <c r="EV306" s="9">
        <v>-5.61</v>
      </c>
      <c r="EW306" s="9">
        <v>-5.59</v>
      </c>
      <c r="EX306" s="9">
        <v>-6.61</v>
      </c>
      <c r="EY306" s="8">
        <v>-12</v>
      </c>
      <c r="EZ306" s="9">
        <v>-4.74</v>
      </c>
      <c r="FA306" s="9">
        <v>-6.49</v>
      </c>
      <c r="FB306" s="9">
        <v>-6.76</v>
      </c>
      <c r="FC306" s="9">
        <v>-9.64</v>
      </c>
      <c r="FD306" s="8">
        <v>-10.5</v>
      </c>
      <c r="FE306" s="9">
        <v>-3.95</v>
      </c>
      <c r="FF306" s="9">
        <v>-4.62</v>
      </c>
      <c r="FG306" s="9">
        <v>-1.97</v>
      </c>
      <c r="FH306" s="9">
        <v>-1.53</v>
      </c>
      <c r="FI306" s="8">
        <v>-11.6</v>
      </c>
      <c r="FJ306" s="9">
        <v>-3.34</v>
      </c>
      <c r="FK306" s="9">
        <v>-5.65</v>
      </c>
      <c r="FL306" s="9">
        <v>-6.17</v>
      </c>
      <c r="FM306" s="9">
        <v>-7.31</v>
      </c>
      <c r="FN306" s="9">
        <v>-9.9700000000000006</v>
      </c>
      <c r="FO306" s="3"/>
      <c r="FP306" s="3"/>
      <c r="FQ306" s="9">
        <v>1.89</v>
      </c>
      <c r="FR306" s="12" t="s">
        <v>1760</v>
      </c>
    </row>
    <row r="307" spans="1:174" x14ac:dyDescent="0.15">
      <c r="A307" s="4" t="s">
        <v>1761</v>
      </c>
      <c r="B307" s="4" t="s">
        <v>1762</v>
      </c>
      <c r="C307" s="3" t="s">
        <v>206</v>
      </c>
      <c r="D307" s="3" t="s">
        <v>207</v>
      </c>
      <c r="E307" s="3" t="s">
        <v>208</v>
      </c>
      <c r="F307" s="8">
        <v>15.6</v>
      </c>
      <c r="G307" s="9">
        <v>9.9700000000000006</v>
      </c>
      <c r="H307" s="10">
        <v>0.14199999999999999</v>
      </c>
      <c r="I307" s="10">
        <v>9.5000000000000001E-2</v>
      </c>
      <c r="J307" s="10">
        <v>0.113</v>
      </c>
      <c r="K307" s="9">
        <v>1.81</v>
      </c>
      <c r="L307" s="9">
        <v>1.69</v>
      </c>
      <c r="M307" s="9">
        <v>2</v>
      </c>
      <c r="N307" s="8">
        <v>28.2</v>
      </c>
      <c r="O307" s="10">
        <v>0.224</v>
      </c>
      <c r="P307" s="11"/>
      <c r="Q307" s="11"/>
      <c r="R307" s="11"/>
      <c r="S307" s="11"/>
      <c r="T307" s="11"/>
      <c r="U307" s="11"/>
      <c r="V307" s="11"/>
      <c r="W307" s="11"/>
      <c r="X307" s="11"/>
      <c r="Y307" s="11"/>
      <c r="Z307" s="11"/>
      <c r="AA307" s="11"/>
      <c r="AB307" s="11"/>
      <c r="AC307" s="11"/>
      <c r="AD307" s="11"/>
      <c r="AE307" s="11"/>
      <c r="AF307" s="11"/>
      <c r="AG307" s="11"/>
      <c r="AH307" s="9">
        <v>2.46</v>
      </c>
      <c r="AI307" s="9">
        <v>7.08</v>
      </c>
      <c r="AJ307" s="10">
        <v>0.38100000000000001</v>
      </c>
      <c r="AK307" s="3" t="s">
        <v>209</v>
      </c>
      <c r="AL307" s="12" t="s">
        <v>1763</v>
      </c>
      <c r="AM307" s="3" t="s">
        <v>211</v>
      </c>
      <c r="AN307" s="13">
        <v>2003</v>
      </c>
      <c r="AO307" s="9">
        <v>5.65</v>
      </c>
      <c r="AP307" s="9">
        <v>1.27</v>
      </c>
      <c r="AQ307" s="8">
        <v>-14.7</v>
      </c>
      <c r="AR307" s="8">
        <v>-15.1</v>
      </c>
      <c r="AS307" s="8">
        <v>-15.1</v>
      </c>
      <c r="AT307" s="9">
        <v>9.91</v>
      </c>
      <c r="AU307" s="9">
        <v>1.1000000000000001</v>
      </c>
      <c r="AV307" s="8">
        <v>11.8</v>
      </c>
      <c r="AW307" s="14">
        <v>0</v>
      </c>
      <c r="AX307" s="9">
        <v>7.44</v>
      </c>
      <c r="AY307" s="10">
        <v>0.191</v>
      </c>
      <c r="AZ307" s="11"/>
      <c r="BA307" s="9">
        <v>3.83</v>
      </c>
      <c r="BB307" s="11"/>
      <c r="BC307" s="8">
        <v>12.1</v>
      </c>
      <c r="BD307" s="8">
        <v>12.2</v>
      </c>
      <c r="BE307" s="8">
        <v>11.6</v>
      </c>
      <c r="BF307" s="8">
        <v>10.4</v>
      </c>
      <c r="BG307" s="9">
        <v>9.18</v>
      </c>
      <c r="BH307" s="9">
        <v>8.15</v>
      </c>
      <c r="BI307" s="10">
        <v>0.38800000000000001</v>
      </c>
      <c r="BJ307" s="8">
        <v>-15.1</v>
      </c>
      <c r="BK307" s="10">
        <v>-2E-3</v>
      </c>
      <c r="BL307" s="10">
        <v>1.4999999999999999E-2</v>
      </c>
      <c r="BM307" s="11"/>
      <c r="BN307" s="8">
        <v>-15.1</v>
      </c>
      <c r="BO307" s="11"/>
      <c r="BP307" s="11"/>
      <c r="BQ307" s="10">
        <v>-0.54100000000000004</v>
      </c>
      <c r="BR307" s="10">
        <v>-0.54100000000000004</v>
      </c>
      <c r="BS307" s="10">
        <v>-0.33800000000000002</v>
      </c>
      <c r="BT307" s="10">
        <v>-0.54100000000000004</v>
      </c>
      <c r="BU307" s="10">
        <v>-0.54100000000000004</v>
      </c>
      <c r="BV307" s="11"/>
      <c r="BW307" s="11"/>
      <c r="BX307" s="11"/>
      <c r="BY307" s="10">
        <v>0.26</v>
      </c>
      <c r="BZ307" s="9">
        <v>3.2</v>
      </c>
      <c r="CA307" s="9">
        <v>2.1</v>
      </c>
      <c r="CB307" s="11"/>
      <c r="CC307" s="10">
        <v>0.70199999999999996</v>
      </c>
      <c r="CD307" s="11"/>
      <c r="CE307" s="11"/>
      <c r="CF307" s="11"/>
      <c r="CG307" s="11"/>
      <c r="CH307" s="11"/>
      <c r="CI307" s="11"/>
      <c r="CJ307" s="10">
        <v>0.41699999999999998</v>
      </c>
      <c r="CK307" s="11"/>
      <c r="CL307" s="11"/>
      <c r="CM307" s="11"/>
      <c r="CN307" s="11"/>
      <c r="CO307" s="11"/>
      <c r="CP307" s="10">
        <v>0.11799999999999999</v>
      </c>
      <c r="CQ307" s="10">
        <v>-0.17199999999999999</v>
      </c>
      <c r="CR307" s="11"/>
      <c r="CS307" s="11"/>
      <c r="CT307" s="11"/>
      <c r="CU307" s="10">
        <v>0.64800000000000002</v>
      </c>
      <c r="CV307" s="11"/>
      <c r="CW307" s="11"/>
      <c r="CX307" s="11"/>
      <c r="CY307" s="11"/>
      <c r="CZ307" s="11"/>
      <c r="DA307" s="10">
        <v>6.0000000000000001E-3</v>
      </c>
      <c r="DB307" s="11"/>
      <c r="DC307" s="11"/>
      <c r="DD307" s="11"/>
      <c r="DE307" s="8">
        <v>39</v>
      </c>
      <c r="DF307" s="9">
        <v>7.44</v>
      </c>
      <c r="DG307" s="10">
        <v>0.55100000000000005</v>
      </c>
      <c r="DH307" s="10">
        <v>0.13600000000000001</v>
      </c>
      <c r="DI307" s="3" t="s">
        <v>212</v>
      </c>
      <c r="DJ307" s="9">
        <v>1.27</v>
      </c>
      <c r="DK307" s="8">
        <v>-14.7</v>
      </c>
      <c r="DL307" s="8">
        <v>-15.1</v>
      </c>
      <c r="DM307" s="11"/>
      <c r="DN307" s="11"/>
      <c r="DO307" s="9">
        <v>16.670000000000002</v>
      </c>
      <c r="DP307" s="4" t="s">
        <v>1764</v>
      </c>
      <c r="DQ307" s="11"/>
      <c r="DR307" s="3" t="s">
        <v>230</v>
      </c>
      <c r="DS307" s="11"/>
      <c r="DT307" s="9">
        <v>1.94</v>
      </c>
      <c r="DU307" s="10">
        <v>0.55000000000000004</v>
      </c>
      <c r="DV307" s="9">
        <v>1.27</v>
      </c>
      <c r="DW307" s="14">
        <v>0</v>
      </c>
      <c r="DX307" s="11"/>
      <c r="DY307" s="8">
        <v>23.6</v>
      </c>
      <c r="DZ307" s="11"/>
      <c r="EA307" s="11"/>
      <c r="EB307" s="8">
        <v>20.6</v>
      </c>
      <c r="EC307" s="10">
        <v>0.19900000000000001</v>
      </c>
      <c r="ED307" s="8">
        <v>90.5</v>
      </c>
      <c r="EE307" s="11"/>
      <c r="EF307" s="11"/>
      <c r="EG307" s="11"/>
      <c r="EH307" s="10">
        <v>0.27600000000000002</v>
      </c>
      <c r="EI307" s="8">
        <v>39</v>
      </c>
      <c r="EJ307" s="8">
        <v>10.7</v>
      </c>
      <c r="EK307" s="8">
        <v>24.8</v>
      </c>
      <c r="EL307" s="10">
        <v>0.69599999999999995</v>
      </c>
      <c r="EM307" s="9">
        <v>1.23</v>
      </c>
      <c r="EN307" s="9">
        <v>1.4</v>
      </c>
      <c r="EO307" s="10">
        <v>0.13600000000000001</v>
      </c>
      <c r="EP307" s="9">
        <v>2.42</v>
      </c>
      <c r="EQ307" s="9">
        <v>2.92</v>
      </c>
      <c r="ER307" s="11">
        <v>1</v>
      </c>
      <c r="ES307" s="9">
        <v>1.27</v>
      </c>
      <c r="ET307" s="12" t="s">
        <v>1765</v>
      </c>
      <c r="EU307" s="9">
        <v>-3.3</v>
      </c>
      <c r="EV307" s="9">
        <v>-9.5299999999999994</v>
      </c>
      <c r="EW307" s="8">
        <v>-13.5</v>
      </c>
      <c r="EX307" s="8">
        <v>-16.7</v>
      </c>
      <c r="EY307" s="8">
        <v>-12</v>
      </c>
      <c r="EZ307" s="9">
        <v>-4.34</v>
      </c>
      <c r="FA307" s="9">
        <v>-5.21</v>
      </c>
      <c r="FB307" s="9">
        <v>-5.96</v>
      </c>
      <c r="FC307" s="9">
        <v>-9.1300000000000008</v>
      </c>
      <c r="FD307" s="8">
        <v>-11.9</v>
      </c>
      <c r="FE307" s="9">
        <v>-4.62</v>
      </c>
      <c r="FF307" s="8">
        <v>-14.9</v>
      </c>
      <c r="FG307" s="8">
        <v>-12.6</v>
      </c>
      <c r="FH307" s="8">
        <v>-14.7</v>
      </c>
      <c r="FI307" s="8">
        <v>-11.9</v>
      </c>
      <c r="FJ307" s="9">
        <v>-1.43</v>
      </c>
      <c r="FK307" s="9">
        <v>-5.47</v>
      </c>
      <c r="FL307" s="9">
        <v>-5.97</v>
      </c>
      <c r="FM307" s="9">
        <v>-8.93</v>
      </c>
      <c r="FN307" s="8">
        <v>-16.7</v>
      </c>
      <c r="FO307" s="3"/>
      <c r="FP307" s="3"/>
      <c r="FQ307" s="9">
        <v>1.27</v>
      </c>
      <c r="FR307" s="12" t="s">
        <v>1766</v>
      </c>
    </row>
    <row r="308" spans="1:174" x14ac:dyDescent="0.15">
      <c r="A308" s="4" t="s">
        <v>1767</v>
      </c>
      <c r="B308" s="4" t="s">
        <v>1768</v>
      </c>
      <c r="C308" s="3" t="s">
        <v>206</v>
      </c>
      <c r="D308" s="3" t="s">
        <v>207</v>
      </c>
      <c r="E308" s="3" t="s">
        <v>208</v>
      </c>
      <c r="F308" s="8">
        <v>15.6</v>
      </c>
      <c r="G308" s="10">
        <v>0.20300000000000001</v>
      </c>
      <c r="H308" s="10">
        <v>1.2E-2</v>
      </c>
      <c r="I308" s="10">
        <v>8.0000000000000002E-3</v>
      </c>
      <c r="J308" s="14">
        <v>0</v>
      </c>
      <c r="K308" s="10">
        <v>0.877</v>
      </c>
      <c r="L308" s="10">
        <v>0.89500000000000002</v>
      </c>
      <c r="M308" s="10">
        <v>-2.5999999999999999E-2</v>
      </c>
      <c r="N308" s="8">
        <v>25.5</v>
      </c>
      <c r="O308" s="10">
        <v>9.9000000000000005E-2</v>
      </c>
      <c r="P308" s="11"/>
      <c r="Q308" s="11"/>
      <c r="R308" s="11"/>
      <c r="S308" s="11"/>
      <c r="T308" s="11"/>
      <c r="U308" s="11"/>
      <c r="V308" s="11"/>
      <c r="W308" s="8">
        <v>-12.2</v>
      </c>
      <c r="X308" s="11"/>
      <c r="Y308" s="11"/>
      <c r="Z308" s="11"/>
      <c r="AA308" s="8">
        <v>-49.2</v>
      </c>
      <c r="AB308" s="11"/>
      <c r="AC308" s="11"/>
      <c r="AD308" s="11"/>
      <c r="AE308" s="8">
        <v>-39.299999999999997</v>
      </c>
      <c r="AF308" s="11"/>
      <c r="AG308" s="11"/>
      <c r="AH308" s="9">
        <v>7.09</v>
      </c>
      <c r="AI308" s="9">
        <v>8.2899999999999991</v>
      </c>
      <c r="AJ308" s="9">
        <v>3.22</v>
      </c>
      <c r="AK308" s="3" t="s">
        <v>209</v>
      </c>
      <c r="AL308" s="12" t="s">
        <v>1769</v>
      </c>
      <c r="AM308" s="3" t="s">
        <v>211</v>
      </c>
      <c r="AN308" s="13">
        <v>1983</v>
      </c>
      <c r="AO308" s="8">
        <v>13.7</v>
      </c>
      <c r="AP308" s="10">
        <v>0.5</v>
      </c>
      <c r="AQ308" s="11"/>
      <c r="AR308" s="9">
        <v>-3.52</v>
      </c>
      <c r="AS308" s="9">
        <v>-6.48</v>
      </c>
      <c r="AT308" s="9">
        <v>1.82</v>
      </c>
      <c r="AU308" s="11"/>
      <c r="AV308" s="9">
        <v>9.2200000000000006</v>
      </c>
      <c r="AW308" s="14">
        <v>0</v>
      </c>
      <c r="AX308" s="9">
        <v>-4.37</v>
      </c>
      <c r="AY308" s="11"/>
      <c r="AZ308" s="11"/>
      <c r="BA308" s="9">
        <v>3.33</v>
      </c>
      <c r="BB308" s="11"/>
      <c r="BC308" s="10">
        <v>0.68600000000000005</v>
      </c>
      <c r="BD308" s="10">
        <v>0.66500000000000004</v>
      </c>
      <c r="BE308" s="10">
        <v>0.59499999999999997</v>
      </c>
      <c r="BF308" s="10">
        <v>0.64500000000000002</v>
      </c>
      <c r="BG308" s="10">
        <v>0.71499999999999997</v>
      </c>
      <c r="BH308" s="10">
        <v>0.98099999999999998</v>
      </c>
      <c r="BI308" s="11"/>
      <c r="BJ308" s="9">
        <v>-3.52</v>
      </c>
      <c r="BK308" s="9">
        <v>-1.01</v>
      </c>
      <c r="BL308" s="11"/>
      <c r="BM308" s="11"/>
      <c r="BN308" s="9">
        <v>-6.48</v>
      </c>
      <c r="BO308" s="11"/>
      <c r="BP308" s="11"/>
      <c r="BQ308" s="10">
        <v>-0.26300000000000001</v>
      </c>
      <c r="BR308" s="10">
        <v>-0.26300000000000001</v>
      </c>
      <c r="BS308" s="10">
        <v>-0.17799999999999999</v>
      </c>
      <c r="BT308" s="10">
        <v>-0.26300000000000001</v>
      </c>
      <c r="BU308" s="10">
        <v>-0.26300000000000001</v>
      </c>
      <c r="BV308" s="11"/>
      <c r="BW308" s="10">
        <v>0.5</v>
      </c>
      <c r="BX308" s="11"/>
      <c r="BY308" s="11"/>
      <c r="BZ308" s="11"/>
      <c r="CA308" s="11"/>
      <c r="CB308" s="11"/>
      <c r="CC308" s="10">
        <v>0.68700000000000006</v>
      </c>
      <c r="CD308" s="11"/>
      <c r="CE308" s="11"/>
      <c r="CF308" s="11"/>
      <c r="CG308" s="11"/>
      <c r="CH308" s="11"/>
      <c r="CI308" s="11"/>
      <c r="CJ308" s="8">
        <v>-76.400000000000006</v>
      </c>
      <c r="CK308" s="11"/>
      <c r="CL308" s="11"/>
      <c r="CM308" s="11"/>
      <c r="CN308" s="11"/>
      <c r="CO308" s="11"/>
      <c r="CP308" s="11"/>
      <c r="CQ308" s="9">
        <v>3.21</v>
      </c>
      <c r="CR308" s="11"/>
      <c r="CS308" s="11"/>
      <c r="CT308" s="11"/>
      <c r="CU308" s="10">
        <v>2.3E-2</v>
      </c>
      <c r="CV308" s="10">
        <v>-0.25800000000000001</v>
      </c>
      <c r="CW308" s="11"/>
      <c r="CX308" s="11"/>
      <c r="CY308" s="11"/>
      <c r="CZ308" s="11"/>
      <c r="DA308" s="10">
        <v>-0.56299999999999994</v>
      </c>
      <c r="DB308" s="11"/>
      <c r="DC308" s="10">
        <v>-0.495</v>
      </c>
      <c r="DD308" s="11"/>
      <c r="DE308" s="9">
        <v>1</v>
      </c>
      <c r="DF308" s="9">
        <v>-4.37</v>
      </c>
      <c r="DG308" s="10">
        <v>0.61</v>
      </c>
      <c r="DH308" s="11"/>
      <c r="DI308" s="3" t="s">
        <v>212</v>
      </c>
      <c r="DJ308" s="10">
        <v>0.5</v>
      </c>
      <c r="DK308" s="11"/>
      <c r="DL308" s="9">
        <v>-6.48</v>
      </c>
      <c r="DM308" s="11"/>
      <c r="DN308" s="11"/>
      <c r="DO308" s="9">
        <v>11.11</v>
      </c>
      <c r="DP308" s="4" t="s">
        <v>1770</v>
      </c>
      <c r="DQ308" s="11"/>
      <c r="DR308" s="3" t="s">
        <v>214</v>
      </c>
      <c r="DS308" s="11"/>
      <c r="DT308" s="9">
        <v>1.3</v>
      </c>
      <c r="DU308" s="10">
        <v>0.48</v>
      </c>
      <c r="DV308" s="10">
        <v>0.5</v>
      </c>
      <c r="DW308" s="9">
        <v>1.62</v>
      </c>
      <c r="DX308" s="11"/>
      <c r="DY308" s="10">
        <v>0.90900000000000003</v>
      </c>
      <c r="DZ308" s="11"/>
      <c r="EA308" s="11"/>
      <c r="EB308" s="9">
        <v>-7.06</v>
      </c>
      <c r="EC308" s="10">
        <v>1.7000000000000001E-2</v>
      </c>
      <c r="ED308" s="8">
        <v>84.6</v>
      </c>
      <c r="EE308" s="11"/>
      <c r="EF308" s="11"/>
      <c r="EG308" s="11"/>
      <c r="EH308" s="11"/>
      <c r="EI308" s="9">
        <v>1</v>
      </c>
      <c r="EJ308" s="9">
        <v>2.52</v>
      </c>
      <c r="EK308" s="9">
        <v>1.04</v>
      </c>
      <c r="EL308" s="9">
        <v>1.61</v>
      </c>
      <c r="EM308" s="9">
        <v>2.52</v>
      </c>
      <c r="EN308" s="10">
        <v>0.46200000000000002</v>
      </c>
      <c r="EO308" s="11"/>
      <c r="EP308" s="9">
        <v>1.08</v>
      </c>
      <c r="EQ308" s="9">
        <v>5.52</v>
      </c>
      <c r="ER308" s="11">
        <v>1</v>
      </c>
      <c r="ES308" s="10">
        <v>0.5</v>
      </c>
      <c r="ET308" s="12" t="s">
        <v>1477</v>
      </c>
      <c r="EU308" s="8">
        <v>-28.5</v>
      </c>
      <c r="EV308" s="8">
        <v>-33.799999999999997</v>
      </c>
      <c r="EW308" s="8">
        <v>-25.2</v>
      </c>
      <c r="EX308" s="8">
        <v>-54.5</v>
      </c>
      <c r="EY308" s="8">
        <v>-48.1</v>
      </c>
      <c r="EZ308" s="9">
        <v>-9.8800000000000008</v>
      </c>
      <c r="FA308" s="8">
        <v>-24.6</v>
      </c>
      <c r="FB308" s="8">
        <v>-17.600000000000001</v>
      </c>
      <c r="FC308" s="9">
        <v>-6.2</v>
      </c>
      <c r="FD308" s="10">
        <v>-0.36499999999999999</v>
      </c>
      <c r="FE308" s="8">
        <v>-28.6</v>
      </c>
      <c r="FF308" s="8">
        <v>-32.200000000000003</v>
      </c>
      <c r="FG308" s="8">
        <v>-26.9</v>
      </c>
      <c r="FH308" s="8">
        <v>-52.4</v>
      </c>
      <c r="FI308" s="8">
        <v>-59.2</v>
      </c>
      <c r="FJ308" s="9">
        <v>-8.0500000000000007</v>
      </c>
      <c r="FK308" s="8">
        <v>-27.8</v>
      </c>
      <c r="FL308" s="8">
        <v>-29.4</v>
      </c>
      <c r="FM308" s="9">
        <v>-9.5500000000000007</v>
      </c>
      <c r="FN308" s="9">
        <v>-1.57</v>
      </c>
      <c r="FO308" s="3"/>
      <c r="FP308" s="3"/>
      <c r="FQ308" s="10">
        <v>0.5</v>
      </c>
      <c r="FR308" s="12" t="s">
        <v>1771</v>
      </c>
    </row>
    <row r="309" spans="1:174" x14ac:dyDescent="0.15">
      <c r="A309" s="4" t="s">
        <v>1772</v>
      </c>
      <c r="B309" s="4" t="s">
        <v>1773</v>
      </c>
      <c r="C309" s="3" t="s">
        <v>206</v>
      </c>
      <c r="D309" s="3" t="s">
        <v>207</v>
      </c>
      <c r="E309" s="3" t="s">
        <v>208</v>
      </c>
      <c r="F309" s="8">
        <v>15.3</v>
      </c>
      <c r="G309" s="9">
        <v>3.62</v>
      </c>
      <c r="H309" s="10">
        <v>0.03</v>
      </c>
      <c r="I309" s="10">
        <v>3.0000000000000001E-3</v>
      </c>
      <c r="J309" s="10">
        <v>0.12</v>
      </c>
      <c r="K309" s="9">
        <v>1.42</v>
      </c>
      <c r="L309" s="10">
        <v>0.48699999999999999</v>
      </c>
      <c r="M309" s="9">
        <v>2.0499999999999998</v>
      </c>
      <c r="N309" s="8">
        <v>251.6</v>
      </c>
      <c r="O309" s="10">
        <v>0.72399999999999998</v>
      </c>
      <c r="P309" s="11"/>
      <c r="Q309" s="11"/>
      <c r="R309" s="11"/>
      <c r="S309" s="11"/>
      <c r="T309" s="11"/>
      <c r="U309" s="11"/>
      <c r="V309" s="11"/>
      <c r="W309" s="11"/>
      <c r="X309" s="11"/>
      <c r="Y309" s="11"/>
      <c r="Z309" s="11"/>
      <c r="AA309" s="8">
        <v>47.3</v>
      </c>
      <c r="AB309" s="11"/>
      <c r="AC309" s="11"/>
      <c r="AD309" s="11"/>
      <c r="AE309" s="8">
        <v>20.399999999999999</v>
      </c>
      <c r="AF309" s="11"/>
      <c r="AG309" s="11"/>
      <c r="AH309" s="11"/>
      <c r="AI309" s="9">
        <v>28.57</v>
      </c>
      <c r="AJ309" s="9">
        <v>24.74</v>
      </c>
      <c r="AK309" s="3" t="s">
        <v>209</v>
      </c>
      <c r="AL309" s="12" t="s">
        <v>1774</v>
      </c>
      <c r="AM309" s="3" t="s">
        <v>211</v>
      </c>
      <c r="AN309" s="13">
        <v>2001</v>
      </c>
      <c r="AO309" s="8">
        <v>19.8</v>
      </c>
      <c r="AP309" s="9">
        <v>6.94</v>
      </c>
      <c r="AQ309" s="9">
        <v>-7.73</v>
      </c>
      <c r="AR309" s="9">
        <v>-8.1999999999999993</v>
      </c>
      <c r="AS309" s="8">
        <v>-10.6</v>
      </c>
      <c r="AT309" s="10">
        <v>0.47099999999999997</v>
      </c>
      <c r="AU309" s="10">
        <v>0.78100000000000003</v>
      </c>
      <c r="AV309" s="9">
        <v>6.36</v>
      </c>
      <c r="AW309" s="14">
        <v>0</v>
      </c>
      <c r="AX309" s="9">
        <v>4.0999999999999996</v>
      </c>
      <c r="AY309" s="10">
        <v>0.39500000000000002</v>
      </c>
      <c r="AZ309" s="11"/>
      <c r="BA309" s="9">
        <v>8.5399999999999991</v>
      </c>
      <c r="BB309" s="11"/>
      <c r="BC309" s="9">
        <v>4.6900000000000004</v>
      </c>
      <c r="BD309" s="9">
        <v>4.2300000000000004</v>
      </c>
      <c r="BE309" s="9">
        <v>3.8</v>
      </c>
      <c r="BF309" s="9">
        <v>3.56</v>
      </c>
      <c r="BG309" s="9">
        <v>3.52</v>
      </c>
      <c r="BH309" s="9">
        <v>3.49</v>
      </c>
      <c r="BI309" s="11"/>
      <c r="BJ309" s="9">
        <v>-8.1999999999999993</v>
      </c>
      <c r="BK309" s="10">
        <v>-5.0000000000000001E-3</v>
      </c>
      <c r="BL309" s="11"/>
      <c r="BM309" s="11"/>
      <c r="BN309" s="8">
        <v>-10.6</v>
      </c>
      <c r="BO309" s="11"/>
      <c r="BP309" s="11"/>
      <c r="BQ309" s="10">
        <v>-6.2E-2</v>
      </c>
      <c r="BR309" s="10">
        <v>-6.2E-2</v>
      </c>
      <c r="BS309" s="10">
        <v>-2.5999999999999999E-2</v>
      </c>
      <c r="BT309" s="10">
        <v>-6.2E-2</v>
      </c>
      <c r="BU309" s="10">
        <v>-6.2E-2</v>
      </c>
      <c r="BV309" s="11"/>
      <c r="BW309" s="10">
        <v>0.46400000000000002</v>
      </c>
      <c r="BX309" s="9">
        <v>1.53</v>
      </c>
      <c r="BY309" s="10">
        <v>0.05</v>
      </c>
      <c r="BZ309" s="9">
        <v>2.59</v>
      </c>
      <c r="CA309" s="9">
        <v>1.81</v>
      </c>
      <c r="CB309" s="11"/>
      <c r="CC309" s="10">
        <v>0.71499999999999997</v>
      </c>
      <c r="CD309" s="11"/>
      <c r="CE309" s="10">
        <v>0.25</v>
      </c>
      <c r="CF309" s="11"/>
      <c r="CG309" s="11"/>
      <c r="CH309" s="9">
        <v>4.9400000000000004</v>
      </c>
      <c r="CI309" s="11"/>
      <c r="CJ309" s="8">
        <v>22.5</v>
      </c>
      <c r="CK309" s="11"/>
      <c r="CL309" s="11"/>
      <c r="CM309" s="10">
        <v>3.0000000000000001E-3</v>
      </c>
      <c r="CN309" s="10">
        <v>0.10100000000000001</v>
      </c>
      <c r="CO309" s="10">
        <v>0.39700000000000002</v>
      </c>
      <c r="CP309" s="10">
        <v>0.38600000000000001</v>
      </c>
      <c r="CQ309" s="9">
        <v>4.3099999999999996</v>
      </c>
      <c r="CR309" s="11"/>
      <c r="CS309" s="11"/>
      <c r="CT309" s="11"/>
      <c r="CU309" s="9">
        <v>6.04</v>
      </c>
      <c r="CV309" s="11"/>
      <c r="CW309" s="11"/>
      <c r="CX309" s="10">
        <v>-0.73399999999999999</v>
      </c>
      <c r="CY309" s="11"/>
      <c r="CZ309" s="11"/>
      <c r="DA309" s="10">
        <v>0.19400000000000001</v>
      </c>
      <c r="DB309" s="10">
        <v>-0.253</v>
      </c>
      <c r="DC309" s="10">
        <v>-6.5000000000000002E-2</v>
      </c>
      <c r="DD309" s="11"/>
      <c r="DE309" s="11"/>
      <c r="DF309" s="10">
        <v>-0.84599999999999997</v>
      </c>
      <c r="DG309" s="10">
        <v>6.0999999999999999E-2</v>
      </c>
      <c r="DH309" s="11"/>
      <c r="DI309" s="3" t="s">
        <v>212</v>
      </c>
      <c r="DJ309" s="9">
        <v>6.15</v>
      </c>
      <c r="DK309" s="9">
        <v>-7</v>
      </c>
      <c r="DL309" s="8">
        <v>-10.5</v>
      </c>
      <c r="DM309" s="11"/>
      <c r="DN309" s="11"/>
      <c r="DO309" s="9">
        <v>23.08</v>
      </c>
      <c r="DP309" s="4" t="s">
        <v>1775</v>
      </c>
      <c r="DQ309" s="11"/>
      <c r="DR309" s="3" t="s">
        <v>1206</v>
      </c>
      <c r="DS309" s="11"/>
      <c r="DT309" s="10">
        <v>0.20300000000000001</v>
      </c>
      <c r="DU309" s="10">
        <v>5.6000000000000001E-2</v>
      </c>
      <c r="DV309" s="9">
        <v>5.04</v>
      </c>
      <c r="DW309" s="14">
        <v>0</v>
      </c>
      <c r="DX309" s="11"/>
      <c r="DY309" s="9">
        <v>1.79</v>
      </c>
      <c r="DZ309" s="11"/>
      <c r="EA309" s="9">
        <v>4.9400000000000004</v>
      </c>
      <c r="EB309" s="9">
        <v>-4.4000000000000004</v>
      </c>
      <c r="EC309" s="10">
        <v>9.5000000000000001E-2</v>
      </c>
      <c r="ED309" s="8">
        <v>71.400000000000006</v>
      </c>
      <c r="EE309" s="11"/>
      <c r="EF309" s="11"/>
      <c r="EG309" s="11"/>
      <c r="EH309" s="9">
        <v>1.2</v>
      </c>
      <c r="EI309" s="8">
        <v>42</v>
      </c>
      <c r="EJ309" s="9">
        <v>2.88</v>
      </c>
      <c r="EK309" s="9">
        <v>4.01</v>
      </c>
      <c r="EL309" s="10">
        <v>0.52200000000000002</v>
      </c>
      <c r="EM309" s="9">
        <v>1.07</v>
      </c>
      <c r="EN309" s="9">
        <v>4.8</v>
      </c>
      <c r="EO309" s="10">
        <v>0.28399999999999997</v>
      </c>
      <c r="EP309" s="8">
        <v>23.6</v>
      </c>
      <c r="EQ309" s="10">
        <v>0.96</v>
      </c>
      <c r="ER309" s="11">
        <v>1</v>
      </c>
      <c r="ES309" s="9">
        <v>6.94</v>
      </c>
      <c r="ET309" s="12" t="s">
        <v>1776</v>
      </c>
      <c r="EU309" s="10">
        <v>-0.78500000000000003</v>
      </c>
      <c r="EV309" s="9">
        <v>-1.3</v>
      </c>
      <c r="EW309" s="9">
        <v>-5.71</v>
      </c>
      <c r="EX309" s="9">
        <v>-6.06</v>
      </c>
      <c r="EY309" s="9">
        <v>-5.53</v>
      </c>
      <c r="EZ309" s="9">
        <v>-7.19</v>
      </c>
      <c r="FA309" s="8">
        <v>-10.199999999999999</v>
      </c>
      <c r="FB309" s="8">
        <v>-11.3</v>
      </c>
      <c r="FC309" s="9">
        <v>-9.6199999999999992</v>
      </c>
      <c r="FD309" s="9">
        <v>-7.47</v>
      </c>
      <c r="FE309" s="10">
        <v>-0.85499999999999998</v>
      </c>
      <c r="FF309" s="9">
        <v>-1.39</v>
      </c>
      <c r="FG309" s="9">
        <v>-6.58</v>
      </c>
      <c r="FH309" s="9">
        <v>-6.07</v>
      </c>
      <c r="FI309" s="9">
        <v>-6.57</v>
      </c>
      <c r="FJ309" s="9">
        <v>-8.5</v>
      </c>
      <c r="FK309" s="8">
        <v>-12.7</v>
      </c>
      <c r="FL309" s="9">
        <v>-9.17</v>
      </c>
      <c r="FM309" s="9">
        <v>-9.83</v>
      </c>
      <c r="FN309" s="8">
        <v>-10.5</v>
      </c>
      <c r="FO309" s="3"/>
      <c r="FP309" s="3"/>
      <c r="FQ309" s="9">
        <v>6.94</v>
      </c>
      <c r="FR309" s="12" t="s">
        <v>1777</v>
      </c>
    </row>
    <row r="310" spans="1:174" x14ac:dyDescent="0.15">
      <c r="A310" s="4" t="s">
        <v>1778</v>
      </c>
      <c r="B310" s="4" t="s">
        <v>1779</v>
      </c>
      <c r="C310" s="3" t="s">
        <v>206</v>
      </c>
      <c r="D310" s="3" t="s">
        <v>207</v>
      </c>
      <c r="E310" s="3" t="s">
        <v>208</v>
      </c>
      <c r="F310" s="8">
        <v>15.1</v>
      </c>
      <c r="G310" s="9">
        <v>47.06</v>
      </c>
      <c r="H310" s="10">
        <v>3.0000000000000001E-3</v>
      </c>
      <c r="I310" s="10">
        <v>1.2E-2</v>
      </c>
      <c r="J310" s="10">
        <v>0.30299999999999999</v>
      </c>
      <c r="K310" s="10">
        <v>0.441</v>
      </c>
      <c r="L310" s="10">
        <v>0.83299999999999996</v>
      </c>
      <c r="M310" s="9">
        <v>4.49</v>
      </c>
      <c r="N310" s="8">
        <v>32.9</v>
      </c>
      <c r="O310" s="10">
        <v>0.48699999999999999</v>
      </c>
      <c r="P310" s="11"/>
      <c r="Q310" s="11"/>
      <c r="R310" s="11"/>
      <c r="S310" s="9">
        <v>-1.34</v>
      </c>
      <c r="T310" s="11"/>
      <c r="U310" s="11"/>
      <c r="V310" s="11"/>
      <c r="W310" s="11"/>
      <c r="X310" s="11"/>
      <c r="Y310" s="11"/>
      <c r="Z310" s="11"/>
      <c r="AA310" s="11"/>
      <c r="AB310" s="11"/>
      <c r="AC310" s="11"/>
      <c r="AD310" s="11"/>
      <c r="AE310" s="11"/>
      <c r="AF310" s="11"/>
      <c r="AG310" s="11"/>
      <c r="AH310" s="9">
        <v>1.49</v>
      </c>
      <c r="AI310" s="9">
        <v>2.98</v>
      </c>
      <c r="AJ310" s="11"/>
      <c r="AK310" s="3" t="s">
        <v>209</v>
      </c>
      <c r="AL310" s="12" t="s">
        <v>1780</v>
      </c>
      <c r="AM310" s="3" t="s">
        <v>211</v>
      </c>
      <c r="AN310" s="13">
        <v>2000</v>
      </c>
      <c r="AO310" s="8">
        <v>-14.6</v>
      </c>
      <c r="AP310" s="14">
        <v>0</v>
      </c>
      <c r="AQ310" s="8">
        <v>-36.4</v>
      </c>
      <c r="AR310" s="8">
        <v>-36.700000000000003</v>
      </c>
      <c r="AS310" s="8">
        <v>-38</v>
      </c>
      <c r="AT310" s="8">
        <v>10.9</v>
      </c>
      <c r="AU310" s="10">
        <v>0.41399999999999998</v>
      </c>
      <c r="AV310" s="8">
        <v>43</v>
      </c>
      <c r="AW310" s="8">
        <v>11</v>
      </c>
      <c r="AX310" s="8">
        <v>24.6</v>
      </c>
      <c r="AY310" s="10">
        <v>0.44800000000000001</v>
      </c>
      <c r="AZ310" s="11"/>
      <c r="BA310" s="8">
        <v>10.1</v>
      </c>
      <c r="BB310" s="11"/>
      <c r="BC310" s="8">
        <v>26.6</v>
      </c>
      <c r="BD310" s="8">
        <v>27.2</v>
      </c>
      <c r="BE310" s="8">
        <v>31.1</v>
      </c>
      <c r="BF310" s="8">
        <v>34</v>
      </c>
      <c r="BG310" s="8">
        <v>32.6</v>
      </c>
      <c r="BH310" s="8">
        <v>35.200000000000003</v>
      </c>
      <c r="BI310" s="11"/>
      <c r="BJ310" s="8">
        <v>-36.700000000000003</v>
      </c>
      <c r="BK310" s="9">
        <v>-1.21</v>
      </c>
      <c r="BL310" s="10">
        <v>8.7999999999999995E-2</v>
      </c>
      <c r="BM310" s="11"/>
      <c r="BN310" s="8">
        <v>-38</v>
      </c>
      <c r="BO310" s="11"/>
      <c r="BP310" s="11"/>
      <c r="BQ310" s="9">
        <v>-1.1499999999999999</v>
      </c>
      <c r="BR310" s="9">
        <v>-1.1499999999999999</v>
      </c>
      <c r="BS310" s="10">
        <v>-0.72</v>
      </c>
      <c r="BT310" s="9">
        <v>-1.1499999999999999</v>
      </c>
      <c r="BU310" s="9">
        <v>-1.1499999999999999</v>
      </c>
      <c r="BV310" s="11"/>
      <c r="BW310" s="11"/>
      <c r="BX310" s="11"/>
      <c r="BY310" s="11"/>
      <c r="BZ310" s="9">
        <v>1.35</v>
      </c>
      <c r="CA310" s="10">
        <v>0.93400000000000005</v>
      </c>
      <c r="CB310" s="11"/>
      <c r="CC310" s="9">
        <v>1.82</v>
      </c>
      <c r="CD310" s="11"/>
      <c r="CE310" s="10">
        <v>1.6E-2</v>
      </c>
      <c r="CF310" s="11"/>
      <c r="CG310" s="11"/>
      <c r="CH310" s="11"/>
      <c r="CI310" s="11"/>
      <c r="CJ310" s="11"/>
      <c r="CK310" s="11"/>
      <c r="CL310" s="10">
        <v>0.42799999999999999</v>
      </c>
      <c r="CM310" s="10">
        <v>0.84299999999999997</v>
      </c>
      <c r="CN310" s="10">
        <v>0.68</v>
      </c>
      <c r="CO310" s="10">
        <v>0.75900000000000001</v>
      </c>
      <c r="CP310" s="10">
        <v>0.7</v>
      </c>
      <c r="CQ310" s="9">
        <v>1.71</v>
      </c>
      <c r="CR310" s="11"/>
      <c r="CS310" s="11"/>
      <c r="CT310" s="11"/>
      <c r="CU310" s="10">
        <v>7.2999999999999995E-2</v>
      </c>
      <c r="CV310" s="9">
        <v>-4.21</v>
      </c>
      <c r="CW310" s="9">
        <v>5</v>
      </c>
      <c r="CX310" s="9">
        <v>-7.77</v>
      </c>
      <c r="CY310" s="11"/>
      <c r="CZ310" s="11"/>
      <c r="DA310" s="9">
        <v>-1.38</v>
      </c>
      <c r="DB310" s="11"/>
      <c r="DC310" s="10">
        <v>4.3999999999999997E-2</v>
      </c>
      <c r="DD310" s="8">
        <v>10.9</v>
      </c>
      <c r="DE310" s="8">
        <v>34</v>
      </c>
      <c r="DF310" s="8">
        <v>24.6</v>
      </c>
      <c r="DG310" s="10">
        <v>0.46</v>
      </c>
      <c r="DH310" s="10">
        <v>0.4</v>
      </c>
      <c r="DI310" s="3" t="s">
        <v>212</v>
      </c>
      <c r="DJ310" s="11"/>
      <c r="DK310" s="8">
        <v>-36.4</v>
      </c>
      <c r="DL310" s="8">
        <v>-38</v>
      </c>
      <c r="DM310" s="14">
        <v>0</v>
      </c>
      <c r="DN310" s="11"/>
      <c r="DO310" s="9">
        <v>14.29</v>
      </c>
      <c r="DP310" s="4" t="s">
        <v>1781</v>
      </c>
      <c r="DQ310" s="11"/>
      <c r="DR310" s="3" t="s">
        <v>1782</v>
      </c>
      <c r="DS310" s="11"/>
      <c r="DT310" s="9">
        <v>2.8</v>
      </c>
      <c r="DU310" s="10">
        <v>0.36199999999999999</v>
      </c>
      <c r="DV310" s="8">
        <v>-17.2</v>
      </c>
      <c r="DW310" s="9">
        <v>9.9700000000000006</v>
      </c>
      <c r="DX310" s="11"/>
      <c r="DY310" s="8">
        <v>54.2</v>
      </c>
      <c r="DZ310" s="11"/>
      <c r="EA310" s="11"/>
      <c r="EB310" s="8">
        <v>60.5</v>
      </c>
      <c r="EC310" s="10">
        <v>0.17100000000000001</v>
      </c>
      <c r="ED310" s="8">
        <v>83.4</v>
      </c>
      <c r="EE310" s="11"/>
      <c r="EF310" s="11"/>
      <c r="EG310" s="8">
        <v>136.19999999999999</v>
      </c>
      <c r="EH310" s="9">
        <v>4.1500000000000004</v>
      </c>
      <c r="EI310" s="8">
        <v>34</v>
      </c>
      <c r="EJ310" s="8">
        <v>42.2</v>
      </c>
      <c r="EK310" s="8">
        <v>77.7</v>
      </c>
      <c r="EL310" s="9">
        <v>3.2</v>
      </c>
      <c r="EM310" s="9">
        <v>4.84</v>
      </c>
      <c r="EN310" s="10">
        <v>0.16</v>
      </c>
      <c r="EO310" s="10">
        <v>0.4</v>
      </c>
      <c r="EP310" s="9">
        <v>2.68</v>
      </c>
      <c r="EQ310" s="9">
        <v>4.24</v>
      </c>
      <c r="ER310" s="11">
        <v>1</v>
      </c>
      <c r="ES310" s="11"/>
      <c r="ET310" s="12"/>
      <c r="EU310" s="11"/>
      <c r="EV310" s="11"/>
      <c r="EW310" s="11"/>
      <c r="EX310" s="11"/>
      <c r="EY310" s="11"/>
      <c r="EZ310" s="8">
        <v>-27.5</v>
      </c>
      <c r="FA310" s="9">
        <v>-6.12</v>
      </c>
      <c r="FB310" s="9">
        <v>-1.17</v>
      </c>
      <c r="FC310" s="8">
        <v>-23.5</v>
      </c>
      <c r="FD310" s="8">
        <v>-40.9</v>
      </c>
      <c r="FE310" s="11"/>
      <c r="FF310" s="11"/>
      <c r="FG310" s="11"/>
      <c r="FH310" s="11"/>
      <c r="FI310" s="11"/>
      <c r="FJ310" s="8">
        <v>-26.8</v>
      </c>
      <c r="FK310" s="9">
        <v>-5.0999999999999996</v>
      </c>
      <c r="FL310" s="9">
        <v>-2.23</v>
      </c>
      <c r="FM310" s="8">
        <v>-23.5</v>
      </c>
      <c r="FN310" s="8">
        <v>-41.9</v>
      </c>
      <c r="FO310" s="3"/>
      <c r="FP310" s="3"/>
      <c r="FQ310" s="11"/>
      <c r="FR310" s="12"/>
    </row>
    <row r="311" spans="1:174" x14ac:dyDescent="0.15">
      <c r="A311" s="4" t="s">
        <v>1783</v>
      </c>
      <c r="B311" s="4" t="s">
        <v>1784</v>
      </c>
      <c r="C311" s="3" t="s">
        <v>206</v>
      </c>
      <c r="D311" s="3" t="s">
        <v>207</v>
      </c>
      <c r="E311" s="3" t="s">
        <v>208</v>
      </c>
      <c r="F311" s="8">
        <v>14.1</v>
      </c>
      <c r="G311" s="9">
        <v>18.34</v>
      </c>
      <c r="H311" s="10">
        <v>0.10299999999999999</v>
      </c>
      <c r="I311" s="10">
        <v>8.5999999999999993E-2</v>
      </c>
      <c r="J311" s="10">
        <v>3.5000000000000003E-2</v>
      </c>
      <c r="K311" s="9">
        <v>2.5499999999999998</v>
      </c>
      <c r="L311" s="9">
        <v>2.11</v>
      </c>
      <c r="M311" s="9">
        <v>1.31</v>
      </c>
      <c r="N311" s="8">
        <v>31</v>
      </c>
      <c r="O311" s="10">
        <v>0.376</v>
      </c>
      <c r="P311" s="11"/>
      <c r="Q311" s="8">
        <v>20</v>
      </c>
      <c r="R311" s="11"/>
      <c r="S311" s="10">
        <v>-0.375</v>
      </c>
      <c r="T311" s="11"/>
      <c r="U311" s="11"/>
      <c r="V311" s="11"/>
      <c r="W311" s="8">
        <v>-17.3</v>
      </c>
      <c r="X311" s="11"/>
      <c r="Y311" s="11"/>
      <c r="Z311" s="11"/>
      <c r="AA311" s="8">
        <v>-23.7</v>
      </c>
      <c r="AB311" s="11"/>
      <c r="AC311" s="11"/>
      <c r="AD311" s="11"/>
      <c r="AE311" s="8">
        <v>-30.6</v>
      </c>
      <c r="AF311" s="11"/>
      <c r="AG311" s="11"/>
      <c r="AH311" s="11"/>
      <c r="AI311" s="10">
        <v>0.24</v>
      </c>
      <c r="AJ311" s="10">
        <v>1.2999999999999999E-2</v>
      </c>
      <c r="AK311" s="3" t="s">
        <v>209</v>
      </c>
      <c r="AL311" s="12" t="s">
        <v>1785</v>
      </c>
      <c r="AM311" s="3" t="s">
        <v>211</v>
      </c>
      <c r="AN311" s="13">
        <v>2000</v>
      </c>
      <c r="AO311" s="8">
        <v>-10.199999999999999</v>
      </c>
      <c r="AP311" s="10">
        <v>8.7999999999999995E-2</v>
      </c>
      <c r="AQ311" s="8">
        <v>-10.8</v>
      </c>
      <c r="AR311" s="8">
        <v>-11.1</v>
      </c>
      <c r="AS311" s="8">
        <v>-11.2</v>
      </c>
      <c r="AT311" s="9">
        <v>4.37</v>
      </c>
      <c r="AU311" s="9">
        <v>2.13</v>
      </c>
      <c r="AV311" s="8">
        <v>31.1</v>
      </c>
      <c r="AW311" s="9">
        <v>2.44</v>
      </c>
      <c r="AX311" s="8">
        <v>25.9</v>
      </c>
      <c r="AY311" s="10">
        <v>1.7000000000000001E-2</v>
      </c>
      <c r="AZ311" s="11"/>
      <c r="BA311" s="9">
        <v>6.45</v>
      </c>
      <c r="BB311" s="11"/>
      <c r="BC311" s="9">
        <v>4.8099999999999996</v>
      </c>
      <c r="BD311" s="9">
        <v>5.5</v>
      </c>
      <c r="BE311" s="9">
        <v>6.35</v>
      </c>
      <c r="BF311" s="9">
        <v>6.71</v>
      </c>
      <c r="BG311" s="9">
        <v>6.23</v>
      </c>
      <c r="BH311" s="9">
        <v>5.49</v>
      </c>
      <c r="BI311" s="11"/>
      <c r="BJ311" s="8">
        <v>-11.1</v>
      </c>
      <c r="BK311" s="10">
        <v>-8.5999999999999993E-2</v>
      </c>
      <c r="BL311" s="11"/>
      <c r="BM311" s="11"/>
      <c r="BN311" s="8">
        <v>-11.2</v>
      </c>
      <c r="BO311" s="11"/>
      <c r="BP311" s="11"/>
      <c r="BQ311" s="10">
        <v>-0.42699999999999999</v>
      </c>
      <c r="BR311" s="10">
        <v>-0.42699999999999999</v>
      </c>
      <c r="BS311" s="10">
        <v>-0.26400000000000001</v>
      </c>
      <c r="BT311" s="10">
        <v>-0.42699999999999999</v>
      </c>
      <c r="BU311" s="10">
        <v>-0.42699999999999999</v>
      </c>
      <c r="BV311" s="11"/>
      <c r="BW311" s="10">
        <v>1.2E-2</v>
      </c>
      <c r="BX311" s="11"/>
      <c r="BY311" s="11"/>
      <c r="BZ311" s="9">
        <v>5.38</v>
      </c>
      <c r="CA311" s="9">
        <v>3.24</v>
      </c>
      <c r="CB311" s="10">
        <v>0.38700000000000001</v>
      </c>
      <c r="CC311" s="10">
        <v>0.52100000000000002</v>
      </c>
      <c r="CD311" s="10">
        <v>0.25600000000000001</v>
      </c>
      <c r="CE311" s="11"/>
      <c r="CF311" s="9">
        <v>2.04</v>
      </c>
      <c r="CG311" s="11"/>
      <c r="CH311" s="11"/>
      <c r="CI311" s="11"/>
      <c r="CJ311" s="8">
        <v>54.8</v>
      </c>
      <c r="CK311" s="11"/>
      <c r="CL311" s="11"/>
      <c r="CM311" s="11"/>
      <c r="CN311" s="11"/>
      <c r="CO311" s="11"/>
      <c r="CP311" s="11"/>
      <c r="CQ311" s="10">
        <v>0.57499999999999996</v>
      </c>
      <c r="CR311" s="11"/>
      <c r="CS311" s="11"/>
      <c r="CT311" s="11"/>
      <c r="CU311" s="8">
        <v>20.100000000000001</v>
      </c>
      <c r="CV311" s="10">
        <v>-0.48399999999999999</v>
      </c>
      <c r="CW311" s="11"/>
      <c r="CX311" s="9">
        <v>-9.59</v>
      </c>
      <c r="CY311" s="11"/>
      <c r="CZ311" s="11"/>
      <c r="DA311" s="10">
        <v>-0.34899999999999998</v>
      </c>
      <c r="DB311" s="11"/>
      <c r="DC311" s="10">
        <v>2.9000000000000001E-2</v>
      </c>
      <c r="DD311" s="9">
        <v>4.66</v>
      </c>
      <c r="DE311" s="11"/>
      <c r="DF311" s="8">
        <v>25.9</v>
      </c>
      <c r="DG311" s="10">
        <v>0.45500000000000002</v>
      </c>
      <c r="DH311" s="11"/>
      <c r="DI311" s="3" t="s">
        <v>212</v>
      </c>
      <c r="DJ311" s="10">
        <v>5.6000000000000001E-2</v>
      </c>
      <c r="DK311" s="8">
        <v>-11.7</v>
      </c>
      <c r="DL311" s="8">
        <v>-12.1</v>
      </c>
      <c r="DM311" s="11"/>
      <c r="DN311" s="8">
        <v>-11.8</v>
      </c>
      <c r="DO311" s="9">
        <v>9.09</v>
      </c>
      <c r="DP311" s="4" t="s">
        <v>1786</v>
      </c>
      <c r="DQ311" s="8">
        <v>352.4</v>
      </c>
      <c r="DR311" s="3" t="s">
        <v>643</v>
      </c>
      <c r="DS311" s="11"/>
      <c r="DT311" s="9">
        <v>2.83</v>
      </c>
      <c r="DU311" s="10">
        <v>0.4</v>
      </c>
      <c r="DV311" s="10">
        <v>4.3999999999999997E-2</v>
      </c>
      <c r="DW311" s="9">
        <v>2.61</v>
      </c>
      <c r="DX311" s="11"/>
      <c r="DY311" s="9">
        <v>4.3600000000000003</v>
      </c>
      <c r="DZ311" s="10">
        <v>0.38700000000000001</v>
      </c>
      <c r="EA311" s="11"/>
      <c r="EB311" s="8">
        <v>15.9</v>
      </c>
      <c r="EC311" s="10">
        <v>0.04</v>
      </c>
      <c r="ED311" s="8">
        <v>99.8</v>
      </c>
      <c r="EE311" s="11"/>
      <c r="EF311" s="11"/>
      <c r="EG311" s="8">
        <v>100</v>
      </c>
      <c r="EH311" s="11"/>
      <c r="EI311" s="8">
        <v>22</v>
      </c>
      <c r="EJ311" s="8">
        <v>27.3</v>
      </c>
      <c r="EK311" s="8">
        <v>17.8</v>
      </c>
      <c r="EL311" s="10">
        <v>0.87</v>
      </c>
      <c r="EM311" s="9">
        <v>1.02</v>
      </c>
      <c r="EN311" s="10">
        <v>9.2999999999999999E-2</v>
      </c>
      <c r="EO311" s="11"/>
      <c r="EP311" s="9">
        <v>5.84</v>
      </c>
      <c r="EQ311" s="9">
        <v>3.26</v>
      </c>
      <c r="ER311" s="11">
        <v>1</v>
      </c>
      <c r="ES311" s="11"/>
      <c r="ET311" s="12"/>
      <c r="EU311" s="9">
        <v>-1.77</v>
      </c>
      <c r="EV311" s="9">
        <v>-1.9</v>
      </c>
      <c r="EW311" s="9">
        <v>-3</v>
      </c>
      <c r="EX311" s="9">
        <v>-6.45</v>
      </c>
      <c r="EY311" s="8">
        <v>-10.199999999999999</v>
      </c>
      <c r="EZ311" s="8">
        <v>-14.6</v>
      </c>
      <c r="FA311" s="8">
        <v>-13.2</v>
      </c>
      <c r="FB311" s="8">
        <v>-10.7</v>
      </c>
      <c r="FC311" s="9">
        <v>-8.92</v>
      </c>
      <c r="FD311" s="8">
        <v>-12.1</v>
      </c>
      <c r="FE311" s="9">
        <v>-2.09</v>
      </c>
      <c r="FF311" s="9">
        <v>-2.11</v>
      </c>
      <c r="FG311" s="9">
        <v>-3.11</v>
      </c>
      <c r="FH311" s="9">
        <v>-6.2</v>
      </c>
      <c r="FI311" s="9">
        <v>-9.57</v>
      </c>
      <c r="FJ311" s="8">
        <v>-15.5</v>
      </c>
      <c r="FK311" s="8">
        <v>-13.3</v>
      </c>
      <c r="FL311" s="8">
        <v>-10.199999999999999</v>
      </c>
      <c r="FM311" s="9">
        <v>-9.2100000000000009</v>
      </c>
      <c r="FN311" s="8">
        <v>-12.1</v>
      </c>
      <c r="FO311" s="3"/>
      <c r="FP311" s="3"/>
      <c r="FQ311" s="10">
        <v>8.7999999999999995E-2</v>
      </c>
      <c r="FR311" s="12" t="s">
        <v>1787</v>
      </c>
    </row>
    <row r="312" spans="1:174" x14ac:dyDescent="0.15">
      <c r="A312" s="4" t="s">
        <v>1788</v>
      </c>
      <c r="B312" s="4" t="s">
        <v>1789</v>
      </c>
      <c r="C312" s="3" t="s">
        <v>206</v>
      </c>
      <c r="D312" s="3" t="s">
        <v>207</v>
      </c>
      <c r="E312" s="3" t="s">
        <v>208</v>
      </c>
      <c r="F312" s="8">
        <v>13.3</v>
      </c>
      <c r="G312" s="11"/>
      <c r="H312" s="10">
        <v>4.7E-2</v>
      </c>
      <c r="I312" s="10">
        <v>1.7999999999999999E-2</v>
      </c>
      <c r="J312" s="10">
        <v>8.2000000000000003E-2</v>
      </c>
      <c r="K312" s="9">
        <v>-2.83</v>
      </c>
      <c r="L312" s="9">
        <v>-1.58</v>
      </c>
      <c r="M312" s="9">
        <v>1.77</v>
      </c>
      <c r="N312" s="9">
        <v>1.47</v>
      </c>
      <c r="O312" s="10">
        <v>1E-3</v>
      </c>
      <c r="P312" s="11"/>
      <c r="Q312" s="11"/>
      <c r="R312" s="11"/>
      <c r="S312" s="11"/>
      <c r="T312" s="11"/>
      <c r="U312" s="11"/>
      <c r="V312" s="11"/>
      <c r="W312" s="11"/>
      <c r="X312" s="11"/>
      <c r="Y312" s="11"/>
      <c r="Z312" s="11"/>
      <c r="AA312" s="11"/>
      <c r="AB312" s="11"/>
      <c r="AC312" s="11"/>
      <c r="AD312" s="11"/>
      <c r="AE312" s="11"/>
      <c r="AF312" s="11"/>
      <c r="AG312" s="11"/>
      <c r="AH312" s="9">
        <v>4.54</v>
      </c>
      <c r="AI312" s="9">
        <v>8.68</v>
      </c>
      <c r="AJ312" s="9">
        <v>1.4</v>
      </c>
      <c r="AK312" s="3" t="s">
        <v>209</v>
      </c>
      <c r="AL312" s="12" t="s">
        <v>1790</v>
      </c>
      <c r="AM312" s="3" t="s">
        <v>211</v>
      </c>
      <c r="AN312" s="13">
        <v>1998</v>
      </c>
      <c r="AO312" s="8">
        <v>25.2</v>
      </c>
      <c r="AP312" s="14">
        <v>0</v>
      </c>
      <c r="AQ312" s="9">
        <v>-4.51</v>
      </c>
      <c r="AR312" s="9">
        <v>-4.57</v>
      </c>
      <c r="AS312" s="9">
        <v>-9.49</v>
      </c>
      <c r="AT312" s="10">
        <v>1.2999999999999999E-2</v>
      </c>
      <c r="AU312" s="10">
        <v>0.13700000000000001</v>
      </c>
      <c r="AV312" s="10">
        <v>0.25900000000000001</v>
      </c>
      <c r="AW312" s="8">
        <v>11.9</v>
      </c>
      <c r="AX312" s="8">
        <v>-17.8</v>
      </c>
      <c r="AY312" s="14">
        <v>0</v>
      </c>
      <c r="AZ312" s="11"/>
      <c r="BA312" s="9">
        <v>2.5299999999999998</v>
      </c>
      <c r="BB312" s="11"/>
      <c r="BC312" s="9">
        <v>2.04</v>
      </c>
      <c r="BD312" s="9">
        <v>2.15</v>
      </c>
      <c r="BE312" s="9">
        <v>2.2599999999999998</v>
      </c>
      <c r="BF312" s="9">
        <v>2.48</v>
      </c>
      <c r="BG312" s="9">
        <v>2.2599999999999998</v>
      </c>
      <c r="BH312" s="9">
        <v>2.82</v>
      </c>
      <c r="BI312" s="11"/>
      <c r="BJ312" s="9">
        <v>-4.57</v>
      </c>
      <c r="BK312" s="9">
        <v>-2.73</v>
      </c>
      <c r="BL312" s="10">
        <v>7.0000000000000001E-3</v>
      </c>
      <c r="BM312" s="11"/>
      <c r="BN312" s="9">
        <v>-9.49</v>
      </c>
      <c r="BO312" s="10">
        <v>2E-3</v>
      </c>
      <c r="BP312" s="11"/>
      <c r="BQ312" s="9">
        <v>-7.63</v>
      </c>
      <c r="BR312" s="9">
        <v>-7.63</v>
      </c>
      <c r="BS312" s="9">
        <v>-3.51</v>
      </c>
      <c r="BT312" s="9">
        <v>-7.73</v>
      </c>
      <c r="BU312" s="9">
        <v>-7.73</v>
      </c>
      <c r="BV312" s="11"/>
      <c r="BW312" s="11"/>
      <c r="BX312" s="11"/>
      <c r="BY312" s="11"/>
      <c r="BZ312" s="11"/>
      <c r="CA312" s="11"/>
      <c r="CB312" s="11"/>
      <c r="CC312" s="9">
        <v>2.42</v>
      </c>
      <c r="CD312" s="9">
        <v>2.04</v>
      </c>
      <c r="CE312" s="11"/>
      <c r="CF312" s="9">
        <v>4.74</v>
      </c>
      <c r="CG312" s="11"/>
      <c r="CH312" s="10">
        <v>1E-3</v>
      </c>
      <c r="CI312" s="11"/>
      <c r="CJ312" s="11"/>
      <c r="CK312" s="11"/>
      <c r="CL312" s="11"/>
      <c r="CM312" s="10">
        <v>9.4E-2</v>
      </c>
      <c r="CN312" s="10">
        <v>0.27700000000000002</v>
      </c>
      <c r="CO312" s="10">
        <v>0.26400000000000001</v>
      </c>
      <c r="CP312" s="10">
        <v>0.251</v>
      </c>
      <c r="CQ312" s="10">
        <v>-0.81699999999999995</v>
      </c>
      <c r="CR312" s="11"/>
      <c r="CS312" s="11"/>
      <c r="CT312" s="11"/>
      <c r="CU312" s="9">
        <v>2.61</v>
      </c>
      <c r="CV312" s="10">
        <v>-0.27200000000000002</v>
      </c>
      <c r="CW312" s="14">
        <v>0</v>
      </c>
      <c r="CX312" s="11"/>
      <c r="CY312" s="11"/>
      <c r="CZ312" s="11"/>
      <c r="DA312" s="9">
        <v>2.2000000000000002</v>
      </c>
      <c r="DB312" s="11"/>
      <c r="DC312" s="11"/>
      <c r="DD312" s="8">
        <v>28.3</v>
      </c>
      <c r="DE312" s="9">
        <v>9</v>
      </c>
      <c r="DF312" s="8">
        <v>-17.8</v>
      </c>
      <c r="DG312" s="9">
        <v>9</v>
      </c>
      <c r="DH312" s="11"/>
      <c r="DI312" s="3" t="s">
        <v>212</v>
      </c>
      <c r="DJ312" s="11"/>
      <c r="DK312" s="9">
        <v>-4.97</v>
      </c>
      <c r="DL312" s="9">
        <v>-2.97</v>
      </c>
      <c r="DM312" s="11"/>
      <c r="DN312" s="11"/>
      <c r="DO312" s="9">
        <v>30</v>
      </c>
      <c r="DP312" s="4" t="s">
        <v>1791</v>
      </c>
      <c r="DQ312" s="11"/>
      <c r="DR312" s="3" t="s">
        <v>1206</v>
      </c>
      <c r="DS312" s="11"/>
      <c r="DT312" s="9">
        <v>15</v>
      </c>
      <c r="DU312" s="9">
        <v>3.16</v>
      </c>
      <c r="DV312" s="9">
        <v>-2.04</v>
      </c>
      <c r="DW312" s="9">
        <v>6.39</v>
      </c>
      <c r="DX312" s="11"/>
      <c r="DY312" s="10">
        <v>2.1000000000000001E-2</v>
      </c>
      <c r="DZ312" s="11"/>
      <c r="EA312" s="10">
        <v>1E-3</v>
      </c>
      <c r="EB312" s="8">
        <v>-11.7</v>
      </c>
      <c r="EC312" s="10">
        <v>6.0000000000000001E-3</v>
      </c>
      <c r="ED312" s="8">
        <v>27.1</v>
      </c>
      <c r="EE312" s="8">
        <v>15.3</v>
      </c>
      <c r="EF312" s="8">
        <v>122.6</v>
      </c>
      <c r="EG312" s="11"/>
      <c r="EH312" s="9">
        <v>1.03</v>
      </c>
      <c r="EI312" s="8">
        <v>10</v>
      </c>
      <c r="EJ312" s="10">
        <v>7.5999999999999998E-2</v>
      </c>
      <c r="EK312" s="10">
        <v>9.0999999999999998E-2</v>
      </c>
      <c r="EL312" s="9">
        <v>2.2599999999999998</v>
      </c>
      <c r="EM312" s="10">
        <v>0.53300000000000003</v>
      </c>
      <c r="EN312" s="10">
        <v>0.01</v>
      </c>
      <c r="EO312" s="10">
        <v>0.28399999999999997</v>
      </c>
      <c r="EP312" s="10">
        <v>0.21199999999999999</v>
      </c>
      <c r="EQ312" s="9">
        <v>10</v>
      </c>
      <c r="ER312" s="11"/>
      <c r="ES312" s="11"/>
      <c r="ET312" s="12"/>
      <c r="EU312" s="11"/>
      <c r="EV312" s="11"/>
      <c r="EW312" s="11"/>
      <c r="EX312" s="11"/>
      <c r="EY312" s="11"/>
      <c r="EZ312" s="9">
        <v>-2.2000000000000002</v>
      </c>
      <c r="FA312" s="9">
        <v>-5.12</v>
      </c>
      <c r="FB312" s="9">
        <v>-8.9700000000000006</v>
      </c>
      <c r="FC312" s="9">
        <v>-7.92</v>
      </c>
      <c r="FD312" s="9">
        <v>-5.44</v>
      </c>
      <c r="FE312" s="11"/>
      <c r="FF312" s="11"/>
      <c r="FG312" s="11"/>
      <c r="FH312" s="11"/>
      <c r="FI312" s="11"/>
      <c r="FJ312" s="9">
        <v>-3.15</v>
      </c>
      <c r="FK312" s="9">
        <v>-7.7</v>
      </c>
      <c r="FL312" s="8">
        <v>-12.7</v>
      </c>
      <c r="FM312" s="8">
        <v>-12.2</v>
      </c>
      <c r="FN312" s="9">
        <v>-4.91</v>
      </c>
      <c r="FO312" s="3"/>
      <c r="FP312" s="3"/>
      <c r="FQ312" s="11"/>
      <c r="FR312" s="12"/>
    </row>
    <row r="313" spans="1:174" x14ac:dyDescent="0.15">
      <c r="A313" s="4" t="s">
        <v>1792</v>
      </c>
      <c r="B313" s="4" t="s">
        <v>1793</v>
      </c>
      <c r="C313" s="3" t="s">
        <v>206</v>
      </c>
      <c r="D313" s="3" t="s">
        <v>207</v>
      </c>
      <c r="E313" s="3" t="s">
        <v>208</v>
      </c>
      <c r="F313" s="8">
        <v>12.7</v>
      </c>
      <c r="G313" s="11"/>
      <c r="H313" s="10">
        <v>6.0000000000000001E-3</v>
      </c>
      <c r="I313" s="10">
        <v>1E-3</v>
      </c>
      <c r="J313" s="10">
        <v>2.9000000000000001E-2</v>
      </c>
      <c r="K313" s="10">
        <v>0.60499999999999998</v>
      </c>
      <c r="L313" s="10">
        <v>0.26800000000000002</v>
      </c>
      <c r="M313" s="9">
        <v>1.18</v>
      </c>
      <c r="N313" s="8">
        <v>31.7</v>
      </c>
      <c r="O313" s="10">
        <v>3.5000000000000003E-2</v>
      </c>
      <c r="P313" s="11"/>
      <c r="Q313" s="11"/>
      <c r="R313" s="11"/>
      <c r="S313" s="11"/>
      <c r="T313" s="11"/>
      <c r="U313" s="11"/>
      <c r="V313" s="11"/>
      <c r="W313" s="11"/>
      <c r="X313" s="11"/>
      <c r="Y313" s="11"/>
      <c r="Z313" s="11"/>
      <c r="AA313" s="11"/>
      <c r="AB313" s="11"/>
      <c r="AC313" s="11"/>
      <c r="AD313" s="11"/>
      <c r="AE313" s="11"/>
      <c r="AF313" s="11"/>
      <c r="AG313" s="11"/>
      <c r="AH313" s="9">
        <v>13.5</v>
      </c>
      <c r="AI313" s="9">
        <v>12.44</v>
      </c>
      <c r="AJ313" s="9">
        <v>5.37</v>
      </c>
      <c r="AK313" s="3" t="s">
        <v>209</v>
      </c>
      <c r="AL313" s="12" t="s">
        <v>1794</v>
      </c>
      <c r="AM313" s="3" t="s">
        <v>211</v>
      </c>
      <c r="AN313" s="13">
        <v>1997</v>
      </c>
      <c r="AO313" s="8">
        <v>18.100000000000001</v>
      </c>
      <c r="AP313" s="10">
        <v>0.33600000000000002</v>
      </c>
      <c r="AQ313" s="9">
        <v>-4.6900000000000004</v>
      </c>
      <c r="AR313" s="9">
        <v>-4.79</v>
      </c>
      <c r="AS313" s="9">
        <v>-5.73</v>
      </c>
      <c r="AT313" s="10">
        <v>0.374</v>
      </c>
      <c r="AU313" s="10">
        <v>7.3999999999999996E-2</v>
      </c>
      <c r="AV313" s="9">
        <v>1.6</v>
      </c>
      <c r="AW313" s="9">
        <v>5.79</v>
      </c>
      <c r="AX313" s="9">
        <v>-6.46</v>
      </c>
      <c r="AY313" s="10">
        <v>1.2999999999999999E-2</v>
      </c>
      <c r="AZ313" s="11"/>
      <c r="BA313" s="9">
        <v>3.53</v>
      </c>
      <c r="BB313" s="11"/>
      <c r="BC313" s="9">
        <v>1.59</v>
      </c>
      <c r="BD313" s="9">
        <v>1.61</v>
      </c>
      <c r="BE313" s="9">
        <v>1.69</v>
      </c>
      <c r="BF313" s="9">
        <v>1.59</v>
      </c>
      <c r="BG313" s="9">
        <v>1.5</v>
      </c>
      <c r="BH313" s="9">
        <v>1.36</v>
      </c>
      <c r="BI313" s="11"/>
      <c r="BJ313" s="9">
        <v>-4.79</v>
      </c>
      <c r="BK313" s="10">
        <v>-0.80800000000000005</v>
      </c>
      <c r="BL313" s="11"/>
      <c r="BM313" s="11"/>
      <c r="BN313" s="9">
        <v>-5.73</v>
      </c>
      <c r="BO313" s="11"/>
      <c r="BP313" s="11"/>
      <c r="BQ313" s="10">
        <v>-0.26200000000000001</v>
      </c>
      <c r="BR313" s="10">
        <v>-0.26200000000000001</v>
      </c>
      <c r="BS313" s="10">
        <v>-0.16</v>
      </c>
      <c r="BT313" s="10">
        <v>-0.26200000000000001</v>
      </c>
      <c r="BU313" s="10">
        <v>-0.26200000000000001</v>
      </c>
      <c r="BV313" s="11"/>
      <c r="BW313" s="11"/>
      <c r="BX313" s="10">
        <v>1.7000000000000001E-2</v>
      </c>
      <c r="BY313" s="11"/>
      <c r="BZ313" s="11"/>
      <c r="CA313" s="11"/>
      <c r="CB313" s="11"/>
      <c r="CC313" s="10">
        <v>0.77400000000000002</v>
      </c>
      <c r="CD313" s="11"/>
      <c r="CE313" s="10">
        <v>4.0000000000000001E-3</v>
      </c>
      <c r="CF313" s="10">
        <v>0.623</v>
      </c>
      <c r="CG313" s="11"/>
      <c r="CH313" s="11"/>
      <c r="CI313" s="11"/>
      <c r="CJ313" s="8">
        <v>16350.4</v>
      </c>
      <c r="CK313" s="11"/>
      <c r="CL313" s="11"/>
      <c r="CM313" s="11"/>
      <c r="CN313" s="11"/>
      <c r="CO313" s="11"/>
      <c r="CP313" s="10">
        <v>1.2E-2</v>
      </c>
      <c r="CQ313" s="10">
        <v>0.61799999999999999</v>
      </c>
      <c r="CR313" s="11"/>
      <c r="CS313" s="11"/>
      <c r="CT313" s="11"/>
      <c r="CU313" s="9">
        <v>2.68</v>
      </c>
      <c r="CV313" s="10">
        <v>-0.14399999999999999</v>
      </c>
      <c r="CW313" s="9">
        <v>1.21</v>
      </c>
      <c r="CX313" s="11"/>
      <c r="CY313" s="11"/>
      <c r="CZ313" s="11"/>
      <c r="DA313" s="10">
        <v>-0.375</v>
      </c>
      <c r="DB313" s="10">
        <v>1E-3</v>
      </c>
      <c r="DC313" s="11"/>
      <c r="DD313" s="8">
        <v>14.4</v>
      </c>
      <c r="DE313" s="11"/>
      <c r="DF313" s="9">
        <v>-6.46</v>
      </c>
      <c r="DG313" s="10">
        <v>0.4</v>
      </c>
      <c r="DH313" s="11"/>
      <c r="DI313" s="3" t="s">
        <v>212</v>
      </c>
      <c r="DJ313" s="10">
        <v>2E-3</v>
      </c>
      <c r="DK313" s="9">
        <v>-4.6500000000000004</v>
      </c>
      <c r="DL313" s="9">
        <v>-5.75</v>
      </c>
      <c r="DM313" s="11"/>
      <c r="DN313" s="11"/>
      <c r="DO313" s="9">
        <v>11.11</v>
      </c>
      <c r="DP313" s="4" t="s">
        <v>1795</v>
      </c>
      <c r="DQ313" s="11"/>
      <c r="DR313" s="3" t="s">
        <v>313</v>
      </c>
      <c r="DS313" s="11"/>
      <c r="DT313" s="10">
        <v>0.6</v>
      </c>
      <c r="DU313" s="10">
        <v>0.24</v>
      </c>
      <c r="DV313" s="10">
        <v>0.22800000000000001</v>
      </c>
      <c r="DW313" s="9">
        <v>4.97</v>
      </c>
      <c r="DX313" s="11"/>
      <c r="DY313" s="10">
        <v>1E-3</v>
      </c>
      <c r="DZ313" s="11"/>
      <c r="EA313" s="11"/>
      <c r="EB313" s="9">
        <v>-6.63</v>
      </c>
      <c r="EC313" s="10">
        <v>6.0000000000000001E-3</v>
      </c>
      <c r="ED313" s="8">
        <v>74.099999999999994</v>
      </c>
      <c r="EE313" s="11"/>
      <c r="EF313" s="8">
        <v>104.4</v>
      </c>
      <c r="EG313" s="11"/>
      <c r="EH313" s="10">
        <v>8.3000000000000004E-2</v>
      </c>
      <c r="EI313" s="9">
        <v>3</v>
      </c>
      <c r="EJ313" s="10">
        <v>0.42199999999999999</v>
      </c>
      <c r="EK313" s="10">
        <v>6.6000000000000003E-2</v>
      </c>
      <c r="EL313" s="9">
        <v>1.1599999999999999</v>
      </c>
      <c r="EM313" s="9">
        <v>1.72</v>
      </c>
      <c r="EN313" s="10">
        <v>1.6E-2</v>
      </c>
      <c r="EO313" s="10">
        <v>9.9000000000000005E-2</v>
      </c>
      <c r="EP313" s="9">
        <v>5.04</v>
      </c>
      <c r="EQ313" s="9">
        <v>1.03</v>
      </c>
      <c r="ER313" s="11"/>
      <c r="ES313" s="10">
        <v>0.33600000000000002</v>
      </c>
      <c r="ET313" s="12" t="s">
        <v>928</v>
      </c>
      <c r="EU313" s="11"/>
      <c r="EV313" s="11"/>
      <c r="EW313" s="11"/>
      <c r="EX313" s="11"/>
      <c r="EY313" s="11"/>
      <c r="EZ313" s="9">
        <v>-1.1599999999999999</v>
      </c>
      <c r="FA313" s="9">
        <v>-2.0699999999999998</v>
      </c>
      <c r="FB313" s="9">
        <v>-3.55</v>
      </c>
      <c r="FC313" s="9">
        <v>-5.57</v>
      </c>
      <c r="FD313" s="9">
        <v>-4.75</v>
      </c>
      <c r="FE313" s="11"/>
      <c r="FF313" s="11"/>
      <c r="FG313" s="11"/>
      <c r="FH313" s="11"/>
      <c r="FI313" s="11"/>
      <c r="FJ313" s="9">
        <v>-1.2</v>
      </c>
      <c r="FK313" s="9">
        <v>-2.2599999999999998</v>
      </c>
      <c r="FL313" s="9">
        <v>-4.07</v>
      </c>
      <c r="FM313" s="9">
        <v>-6.54</v>
      </c>
      <c r="FN313" s="9">
        <v>-5.75</v>
      </c>
      <c r="FO313" s="3"/>
      <c r="FP313" s="3"/>
      <c r="FQ313" s="10">
        <v>0.33600000000000002</v>
      </c>
      <c r="FR313" s="12" t="s">
        <v>1796</v>
      </c>
    </row>
    <row r="314" spans="1:174" x14ac:dyDescent="0.15">
      <c r="A314" s="4" t="s">
        <v>1797</v>
      </c>
      <c r="B314" s="4" t="s">
        <v>1798</v>
      </c>
      <c r="C314" s="3" t="s">
        <v>206</v>
      </c>
      <c r="D314" s="3" t="s">
        <v>207</v>
      </c>
      <c r="E314" s="3" t="s">
        <v>208</v>
      </c>
      <c r="F314" s="8">
        <v>12.4</v>
      </c>
      <c r="G314" s="9">
        <v>3.53</v>
      </c>
      <c r="H314" s="10">
        <v>1.6E-2</v>
      </c>
      <c r="I314" s="10">
        <v>1E-3</v>
      </c>
      <c r="J314" s="10">
        <v>3.1E-2</v>
      </c>
      <c r="K314" s="10">
        <v>0.71599999999999997</v>
      </c>
      <c r="L314" s="10">
        <v>-0.311</v>
      </c>
      <c r="M314" s="10">
        <v>-0.96599999999999997</v>
      </c>
      <c r="N314" s="8">
        <v>56.4</v>
      </c>
      <c r="O314" s="10">
        <v>0.22600000000000001</v>
      </c>
      <c r="P314" s="11"/>
      <c r="Q314" s="11"/>
      <c r="R314" s="11"/>
      <c r="S314" s="11"/>
      <c r="T314" s="11"/>
      <c r="U314" s="11"/>
      <c r="V314" s="11"/>
      <c r="W314" s="11"/>
      <c r="X314" s="11"/>
      <c r="Y314" s="11"/>
      <c r="Z314" s="11"/>
      <c r="AA314" s="11"/>
      <c r="AB314" s="11"/>
      <c r="AC314" s="11"/>
      <c r="AD314" s="11"/>
      <c r="AE314" s="11"/>
      <c r="AF314" s="11"/>
      <c r="AG314" s="11"/>
      <c r="AH314" s="14">
        <v>0</v>
      </c>
      <c r="AI314" s="9">
        <v>16.350000000000001</v>
      </c>
      <c r="AJ314" s="9">
        <v>7.09</v>
      </c>
      <c r="AK314" s="3" t="s">
        <v>209</v>
      </c>
      <c r="AL314" s="12" t="s">
        <v>1799</v>
      </c>
      <c r="AM314" s="3" t="s">
        <v>211</v>
      </c>
      <c r="AN314" s="13">
        <v>2006</v>
      </c>
      <c r="AO314" s="9">
        <v>5.7</v>
      </c>
      <c r="AP314" s="14">
        <v>0</v>
      </c>
      <c r="AQ314" s="9">
        <v>-2.42</v>
      </c>
      <c r="AR314" s="9">
        <v>-2.42</v>
      </c>
      <c r="AS314" s="8">
        <v>-12.5</v>
      </c>
      <c r="AT314" s="9">
        <v>6.98</v>
      </c>
      <c r="AU314" s="10">
        <v>2E-3</v>
      </c>
      <c r="AV314" s="9">
        <v>7.05</v>
      </c>
      <c r="AW314" s="10">
        <v>0.32</v>
      </c>
      <c r="AX314" s="10">
        <v>0.47299999999999998</v>
      </c>
      <c r="AY314" s="10">
        <v>1E-3</v>
      </c>
      <c r="AZ314" s="11"/>
      <c r="BA314" s="9">
        <v>1.37</v>
      </c>
      <c r="BB314" s="11"/>
      <c r="BC314" s="9">
        <v>1.05</v>
      </c>
      <c r="BD314" s="10">
        <v>0.73199999999999998</v>
      </c>
      <c r="BE314" s="10">
        <v>0.48599999999999999</v>
      </c>
      <c r="BF314" s="10">
        <v>0.26</v>
      </c>
      <c r="BG314" s="10">
        <v>0.14199999999999999</v>
      </c>
      <c r="BH314" s="10">
        <v>0.26400000000000001</v>
      </c>
      <c r="BI314" s="11"/>
      <c r="BJ314" s="9">
        <v>-2.42</v>
      </c>
      <c r="BK314" s="9">
        <v>-3.12</v>
      </c>
      <c r="BL314" s="11"/>
      <c r="BM314" s="11"/>
      <c r="BN314" s="8">
        <v>-12.5</v>
      </c>
      <c r="BO314" s="11"/>
      <c r="BP314" s="11"/>
      <c r="BQ314" s="10">
        <v>-0.28899999999999998</v>
      </c>
      <c r="BR314" s="10">
        <v>-0.28899999999999998</v>
      </c>
      <c r="BS314" s="10">
        <v>-0.16900000000000001</v>
      </c>
      <c r="BT314" s="10">
        <v>-0.28899999999999998</v>
      </c>
      <c r="BU314" s="10">
        <v>-0.28899999999999998</v>
      </c>
      <c r="BV314" s="11"/>
      <c r="BW314" s="11"/>
      <c r="BX314" s="11"/>
      <c r="BY314" s="11"/>
      <c r="BZ314" s="10">
        <v>3.0000000000000001E-3</v>
      </c>
      <c r="CA314" s="10">
        <v>1E-3</v>
      </c>
      <c r="CB314" s="11"/>
      <c r="CC314" s="9">
        <v>1.28</v>
      </c>
      <c r="CD314" s="10">
        <v>9.8000000000000004E-2</v>
      </c>
      <c r="CE314" s="11"/>
      <c r="CF314" s="10">
        <v>0.221</v>
      </c>
      <c r="CG314" s="11"/>
      <c r="CH314" s="11"/>
      <c r="CI314" s="11"/>
      <c r="CJ314" s="11"/>
      <c r="CK314" s="11"/>
      <c r="CL314" s="11"/>
      <c r="CM314" s="11"/>
      <c r="CN314" s="11"/>
      <c r="CO314" s="11"/>
      <c r="CP314" s="11"/>
      <c r="CQ314" s="10">
        <v>0.316</v>
      </c>
      <c r="CR314" s="11"/>
      <c r="CS314" s="11"/>
      <c r="CT314" s="11"/>
      <c r="CU314" s="10">
        <v>0.68</v>
      </c>
      <c r="CV314" s="10">
        <v>-8.7999999999999995E-2</v>
      </c>
      <c r="CW314" s="8">
        <v>10</v>
      </c>
      <c r="CX314" s="11"/>
      <c r="CY314" s="11"/>
      <c r="CZ314" s="11"/>
      <c r="DA314" s="10">
        <v>-0.121</v>
      </c>
      <c r="DB314" s="11"/>
      <c r="DC314" s="11"/>
      <c r="DD314" s="8">
        <v>79.5</v>
      </c>
      <c r="DE314" s="11"/>
      <c r="DF314" s="10">
        <v>0.47299999999999998</v>
      </c>
      <c r="DG314" s="10">
        <v>0.219</v>
      </c>
      <c r="DH314" s="11"/>
      <c r="DI314" s="3" t="s">
        <v>212</v>
      </c>
      <c r="DJ314" s="11"/>
      <c r="DK314" s="9">
        <v>-1.96</v>
      </c>
      <c r="DL314" s="8">
        <v>-11.4</v>
      </c>
      <c r="DM314" s="11"/>
      <c r="DN314" s="11"/>
      <c r="DO314" s="9">
        <v>7.14</v>
      </c>
      <c r="DP314" s="4" t="s">
        <v>1800</v>
      </c>
      <c r="DQ314" s="11"/>
      <c r="DR314" s="3" t="s">
        <v>643</v>
      </c>
      <c r="DS314" s="11"/>
      <c r="DT314" s="10">
        <v>0.48499999999999999</v>
      </c>
      <c r="DU314" s="10">
        <v>0.15</v>
      </c>
      <c r="DV314" s="11"/>
      <c r="DW314" s="10">
        <v>0.2</v>
      </c>
      <c r="DX314" s="11"/>
      <c r="DY314" s="10">
        <v>9.6000000000000002E-2</v>
      </c>
      <c r="DZ314" s="11"/>
      <c r="EA314" s="11"/>
      <c r="EB314" s="9">
        <v>-1.67</v>
      </c>
      <c r="EC314" s="10">
        <v>8.7999999999999995E-2</v>
      </c>
      <c r="ED314" s="8">
        <v>83.7</v>
      </c>
      <c r="EE314" s="11"/>
      <c r="EF314" s="8">
        <v>1675.8</v>
      </c>
      <c r="EG314" s="11"/>
      <c r="EH314" s="11"/>
      <c r="EI314" s="9">
        <v>4</v>
      </c>
      <c r="EJ314" s="9">
        <v>7.05</v>
      </c>
      <c r="EK314" s="10">
        <v>0.14899999999999999</v>
      </c>
      <c r="EL314" s="9">
        <v>1.59</v>
      </c>
      <c r="EM314" s="11"/>
      <c r="EN314" s="10">
        <v>2.9000000000000001E-2</v>
      </c>
      <c r="EO314" s="11"/>
      <c r="EP314" s="9">
        <v>3.17</v>
      </c>
      <c r="EQ314" s="10">
        <v>0.7</v>
      </c>
      <c r="ER314" s="11">
        <v>1</v>
      </c>
      <c r="ES314" s="11"/>
      <c r="ET314" s="12"/>
      <c r="EU314" s="11"/>
      <c r="EV314" s="10">
        <v>-9.4E-2</v>
      </c>
      <c r="EW314" s="10">
        <v>-2.5000000000000001E-2</v>
      </c>
      <c r="EX314" s="9">
        <v>-2.54</v>
      </c>
      <c r="EY314" s="9">
        <v>-5.0199999999999996</v>
      </c>
      <c r="EZ314" s="9">
        <v>-4.5199999999999996</v>
      </c>
      <c r="FA314" s="9">
        <v>-5.91</v>
      </c>
      <c r="FB314" s="9">
        <v>-6.84</v>
      </c>
      <c r="FC314" s="9">
        <v>-2.2799999999999998</v>
      </c>
      <c r="FD314" s="9">
        <v>-2.19</v>
      </c>
      <c r="FE314" s="11"/>
      <c r="FF314" s="10">
        <v>-9.7000000000000003E-2</v>
      </c>
      <c r="FG314" s="10">
        <v>-2.8000000000000001E-2</v>
      </c>
      <c r="FH314" s="9">
        <v>-2.56</v>
      </c>
      <c r="FI314" s="9">
        <v>-5.29</v>
      </c>
      <c r="FJ314" s="9">
        <v>-5.04</v>
      </c>
      <c r="FK314" s="8">
        <v>-10.199999999999999</v>
      </c>
      <c r="FL314" s="9">
        <v>-7.6</v>
      </c>
      <c r="FM314" s="9">
        <v>-6.58</v>
      </c>
      <c r="FN314" s="9">
        <v>-2.89</v>
      </c>
      <c r="FO314" s="3"/>
      <c r="FP314" s="3"/>
      <c r="FQ314" s="11"/>
      <c r="FR314" s="12"/>
    </row>
    <row r="315" spans="1:174" x14ac:dyDescent="0.15">
      <c r="A315" s="4" t="s">
        <v>1801</v>
      </c>
      <c r="B315" s="4" t="s">
        <v>1802</v>
      </c>
      <c r="C315" s="3" t="s">
        <v>206</v>
      </c>
      <c r="D315" s="3" t="s">
        <v>207</v>
      </c>
      <c r="E315" s="3" t="s">
        <v>208</v>
      </c>
      <c r="F315" s="8">
        <v>12.3</v>
      </c>
      <c r="G315" s="9">
        <v>1.47</v>
      </c>
      <c r="H315" s="14">
        <v>0</v>
      </c>
      <c r="I315" s="10">
        <v>1E-3</v>
      </c>
      <c r="J315" s="14">
        <v>0</v>
      </c>
      <c r="K315" s="10">
        <v>-0.10299999999999999</v>
      </c>
      <c r="L315" s="10">
        <v>0.215</v>
      </c>
      <c r="M315" s="10">
        <v>-4.0000000000000001E-3</v>
      </c>
      <c r="N315" s="8">
        <v>29.2</v>
      </c>
      <c r="O315" s="10">
        <v>4.8000000000000001E-2</v>
      </c>
      <c r="P315" s="11"/>
      <c r="Q315" s="11"/>
      <c r="R315" s="11"/>
      <c r="S315" s="10">
        <v>-0.24</v>
      </c>
      <c r="T315" s="11"/>
      <c r="U315" s="11"/>
      <c r="V315" s="11"/>
      <c r="W315" s="11"/>
      <c r="X315" s="11"/>
      <c r="Y315" s="11"/>
      <c r="Z315" s="11"/>
      <c r="AA315" s="11"/>
      <c r="AB315" s="11"/>
      <c r="AC315" s="11"/>
      <c r="AD315" s="11"/>
      <c r="AE315" s="11"/>
      <c r="AF315" s="11"/>
      <c r="AG315" s="11"/>
      <c r="AH315" s="11"/>
      <c r="AI315" s="9">
        <v>4.2</v>
      </c>
      <c r="AJ315" s="10">
        <v>0.68600000000000005</v>
      </c>
      <c r="AK315" s="3" t="s">
        <v>209</v>
      </c>
      <c r="AL315" s="12" t="s">
        <v>1803</v>
      </c>
      <c r="AM315" s="3" t="s">
        <v>211</v>
      </c>
      <c r="AN315" s="13">
        <v>2003</v>
      </c>
      <c r="AO315" s="8">
        <v>13.6</v>
      </c>
      <c r="AP315" s="14">
        <v>0</v>
      </c>
      <c r="AQ315" s="9">
        <v>-5.0599999999999996</v>
      </c>
      <c r="AR315" s="9">
        <v>-5.09</v>
      </c>
      <c r="AS315" s="9">
        <v>-6.66</v>
      </c>
      <c r="AT315" s="10">
        <v>0.06</v>
      </c>
      <c r="AU315" s="10">
        <v>1.4999999999999999E-2</v>
      </c>
      <c r="AV315" s="10">
        <v>0.63</v>
      </c>
      <c r="AW315" s="9">
        <v>1.37</v>
      </c>
      <c r="AX315" s="9">
        <v>-4.8899999999999997</v>
      </c>
      <c r="AY315" s="10">
        <v>0.01</v>
      </c>
      <c r="AZ315" s="11"/>
      <c r="BA315" s="9">
        <v>3.53</v>
      </c>
      <c r="BB315" s="11"/>
      <c r="BC315" s="9">
        <v>1.57</v>
      </c>
      <c r="BD315" s="9">
        <v>1.25</v>
      </c>
      <c r="BE315" s="9">
        <v>1.35</v>
      </c>
      <c r="BF315" s="9">
        <v>1.31</v>
      </c>
      <c r="BG315" s="9">
        <v>1.5</v>
      </c>
      <c r="BH315" s="9">
        <v>1.52</v>
      </c>
      <c r="BI315" s="11"/>
      <c r="BJ315" s="9">
        <v>-5.09</v>
      </c>
      <c r="BK315" s="10">
        <v>-4.1000000000000002E-2</v>
      </c>
      <c r="BL315" s="14">
        <v>0</v>
      </c>
      <c r="BM315" s="11"/>
      <c r="BN315" s="9">
        <v>-6.66</v>
      </c>
      <c r="BO315" s="11"/>
      <c r="BP315" s="10">
        <v>0.59399999999999997</v>
      </c>
      <c r="BQ315" s="10">
        <v>-0.26400000000000001</v>
      </c>
      <c r="BR315" s="10">
        <v>-0.26400000000000001</v>
      </c>
      <c r="BS315" s="10">
        <v>-0.125</v>
      </c>
      <c r="BT315" s="10">
        <v>-0.26400000000000001</v>
      </c>
      <c r="BU315" s="10">
        <v>-0.26400000000000001</v>
      </c>
      <c r="BV315" s="11"/>
      <c r="BW315" s="11"/>
      <c r="BX315" s="11"/>
      <c r="BY315" s="10">
        <v>0.157</v>
      </c>
      <c r="BZ315" s="11"/>
      <c r="CA315" s="11"/>
      <c r="CB315" s="11"/>
      <c r="CC315" s="10">
        <v>0.54</v>
      </c>
      <c r="CD315" s="9">
        <v>1.37</v>
      </c>
      <c r="CE315" s="9">
        <v>3.27</v>
      </c>
      <c r="CF315" s="11"/>
      <c r="CG315" s="11"/>
      <c r="CH315" s="10">
        <v>7.0000000000000001E-3</v>
      </c>
      <c r="CI315" s="11"/>
      <c r="CJ315" s="11"/>
      <c r="CK315" s="11"/>
      <c r="CL315" s="11"/>
      <c r="CM315" s="11"/>
      <c r="CN315" s="11"/>
      <c r="CO315" s="10">
        <v>1.4999999999999999E-2</v>
      </c>
      <c r="CP315" s="10">
        <v>4.5999999999999999E-2</v>
      </c>
      <c r="CQ315" s="9">
        <v>-1.21</v>
      </c>
      <c r="CR315" s="11"/>
      <c r="CS315" s="11"/>
      <c r="CT315" s="11"/>
      <c r="CU315" s="10">
        <v>0.93600000000000005</v>
      </c>
      <c r="CV315" s="10">
        <v>-5.5E-2</v>
      </c>
      <c r="CW315" s="9">
        <v>1.37</v>
      </c>
      <c r="CX315" s="9">
        <v>2.0099999999999998</v>
      </c>
      <c r="CY315" s="11"/>
      <c r="CZ315" s="11"/>
      <c r="DA315" s="10">
        <v>0.13200000000000001</v>
      </c>
      <c r="DB315" s="11"/>
      <c r="DC315" s="11"/>
      <c r="DD315" s="11"/>
      <c r="DE315" s="11"/>
      <c r="DF315" s="9">
        <v>-4.8899999999999997</v>
      </c>
      <c r="DG315" s="10">
        <v>0.42</v>
      </c>
      <c r="DH315" s="11"/>
      <c r="DI315" s="3" t="s">
        <v>212</v>
      </c>
      <c r="DJ315" s="11"/>
      <c r="DK315" s="9">
        <v>-4.21</v>
      </c>
      <c r="DL315" s="9">
        <v>-5.61</v>
      </c>
      <c r="DM315" s="14">
        <v>0</v>
      </c>
      <c r="DN315" s="11"/>
      <c r="DO315" s="9">
        <v>9.09</v>
      </c>
      <c r="DP315" s="4" t="s">
        <v>1804</v>
      </c>
      <c r="DQ315" s="11"/>
      <c r="DR315" s="3" t="s">
        <v>214</v>
      </c>
      <c r="DS315" s="11"/>
      <c r="DT315" s="10">
        <v>0.92</v>
      </c>
      <c r="DU315" s="10">
        <v>0.32700000000000001</v>
      </c>
      <c r="DV315" s="11"/>
      <c r="DW315" s="10">
        <v>5.5E-2</v>
      </c>
      <c r="DX315" s="11"/>
      <c r="DY315" s="10">
        <v>0.123</v>
      </c>
      <c r="DZ315" s="11"/>
      <c r="EA315" s="10">
        <v>8.0000000000000002E-3</v>
      </c>
      <c r="EB315" s="10">
        <v>0.78</v>
      </c>
      <c r="EC315" s="10">
        <v>7.0000000000000001E-3</v>
      </c>
      <c r="ED315" s="8">
        <v>82.3</v>
      </c>
      <c r="EE315" s="11"/>
      <c r="EF315" s="11"/>
      <c r="EG315" s="11"/>
      <c r="EH315" s="10">
        <v>0.106</v>
      </c>
      <c r="EI315" s="9">
        <v>5</v>
      </c>
      <c r="EJ315" s="10">
        <v>0.248</v>
      </c>
      <c r="EK315" s="9">
        <v>3.4</v>
      </c>
      <c r="EL315" s="10">
        <v>0.40799999999999997</v>
      </c>
      <c r="EM315" s="10">
        <v>0.21099999999999999</v>
      </c>
      <c r="EN315" s="9">
        <v>2.15</v>
      </c>
      <c r="EO315" s="10">
        <v>3.1E-2</v>
      </c>
      <c r="EP315" s="9">
        <v>4.54</v>
      </c>
      <c r="EQ315" s="10">
        <v>0.68</v>
      </c>
      <c r="ER315" s="11"/>
      <c r="ES315" s="11"/>
      <c r="ET315" s="12"/>
      <c r="EU315" s="11"/>
      <c r="EV315" s="10">
        <v>-0.68799999999999994</v>
      </c>
      <c r="EW315" s="9">
        <v>-2</v>
      </c>
      <c r="EX315" s="11"/>
      <c r="EY315" s="10">
        <v>-1.2E-2</v>
      </c>
      <c r="EZ315" s="9">
        <v>-1.1100000000000001</v>
      </c>
      <c r="FA315" s="10">
        <v>-0.89300000000000002</v>
      </c>
      <c r="FB315" s="9">
        <v>-2.0699999999999998</v>
      </c>
      <c r="FC315" s="9">
        <v>-4.1500000000000004</v>
      </c>
      <c r="FD315" s="9">
        <v>-4.2300000000000004</v>
      </c>
      <c r="FE315" s="11"/>
      <c r="FF315" s="10">
        <v>-0.68799999999999994</v>
      </c>
      <c r="FG315" s="9">
        <v>-2</v>
      </c>
      <c r="FH315" s="11"/>
      <c r="FI315" s="10">
        <v>-1.7000000000000001E-2</v>
      </c>
      <c r="FJ315" s="10">
        <v>0.13200000000000001</v>
      </c>
      <c r="FK315" s="10">
        <v>-0.95399999999999996</v>
      </c>
      <c r="FL315" s="9">
        <v>-3.26</v>
      </c>
      <c r="FM315" s="9">
        <v>-4.0199999999999996</v>
      </c>
      <c r="FN315" s="9">
        <v>-5.61</v>
      </c>
      <c r="FO315" s="3"/>
      <c r="FP315" s="3"/>
      <c r="FQ315" s="11"/>
      <c r="FR315" s="12"/>
    </row>
    <row r="316" spans="1:174" x14ac:dyDescent="0.15">
      <c r="A316" s="4" t="s">
        <v>1805</v>
      </c>
      <c r="B316" s="4" t="s">
        <v>1806</v>
      </c>
      <c r="C316" s="3" t="s">
        <v>206</v>
      </c>
      <c r="D316" s="3" t="s">
        <v>207</v>
      </c>
      <c r="E316" s="3" t="s">
        <v>208</v>
      </c>
      <c r="F316" s="8">
        <v>12.2</v>
      </c>
      <c r="G316" s="9">
        <v>4.97</v>
      </c>
      <c r="H316" s="10">
        <v>4.3999999999999997E-2</v>
      </c>
      <c r="I316" s="10">
        <v>6.8000000000000005E-2</v>
      </c>
      <c r="J316" s="10">
        <v>0.13500000000000001</v>
      </c>
      <c r="K316" s="9">
        <v>1.51</v>
      </c>
      <c r="L316" s="9">
        <v>1.65</v>
      </c>
      <c r="M316" s="9">
        <v>1.86</v>
      </c>
      <c r="N316" s="9">
        <v>3.44</v>
      </c>
      <c r="O316" s="10">
        <v>2.4E-2</v>
      </c>
      <c r="P316" s="11"/>
      <c r="Q316" s="11"/>
      <c r="R316" s="11"/>
      <c r="S316" s="11"/>
      <c r="T316" s="11"/>
      <c r="U316" s="11"/>
      <c r="V316" s="11"/>
      <c r="W316" s="8">
        <v>19.3</v>
      </c>
      <c r="X316" s="11"/>
      <c r="Y316" s="11"/>
      <c r="Z316" s="11"/>
      <c r="AA316" s="8">
        <v>-23.7</v>
      </c>
      <c r="AB316" s="11"/>
      <c r="AC316" s="11"/>
      <c r="AD316" s="11"/>
      <c r="AE316" s="8">
        <v>-25</v>
      </c>
      <c r="AF316" s="11"/>
      <c r="AG316" s="11"/>
      <c r="AH316" s="11"/>
      <c r="AI316" s="9">
        <v>11.4</v>
      </c>
      <c r="AJ316" s="10">
        <v>0.96399999999999997</v>
      </c>
      <c r="AK316" s="3" t="s">
        <v>209</v>
      </c>
      <c r="AL316" s="12" t="s">
        <v>1807</v>
      </c>
      <c r="AM316" s="3" t="s">
        <v>211</v>
      </c>
      <c r="AN316" s="13">
        <v>2003</v>
      </c>
      <c r="AO316" s="8">
        <v>16.7</v>
      </c>
      <c r="AP316" s="9">
        <v>3.7</v>
      </c>
      <c r="AQ316" s="8">
        <v>-14.2</v>
      </c>
      <c r="AR316" s="8">
        <v>-14.4</v>
      </c>
      <c r="AS316" s="9">
        <v>1.63</v>
      </c>
      <c r="AT316" s="9">
        <v>3.1</v>
      </c>
      <c r="AU316" s="10">
        <v>0.245</v>
      </c>
      <c r="AV316" s="9">
        <v>9.81</v>
      </c>
      <c r="AW316" s="9">
        <v>4.1500000000000004</v>
      </c>
      <c r="AX316" s="9">
        <v>1.79</v>
      </c>
      <c r="AY316" s="10">
        <v>0.02</v>
      </c>
      <c r="AZ316" s="11"/>
      <c r="BA316" s="9">
        <v>8.4700000000000006</v>
      </c>
      <c r="BB316" s="11"/>
      <c r="BC316" s="9">
        <v>9.65</v>
      </c>
      <c r="BD316" s="8">
        <v>11.4</v>
      </c>
      <c r="BE316" s="8">
        <v>13.6</v>
      </c>
      <c r="BF316" s="8">
        <v>16.600000000000001</v>
      </c>
      <c r="BG316" s="8">
        <v>19.5</v>
      </c>
      <c r="BH316" s="8">
        <v>20.5</v>
      </c>
      <c r="BI316" s="11"/>
      <c r="BJ316" s="8">
        <v>-14.4</v>
      </c>
      <c r="BK316" s="9">
        <v>-1.34</v>
      </c>
      <c r="BL316" s="10">
        <v>0.251</v>
      </c>
      <c r="BM316" s="11"/>
      <c r="BN316" s="10">
        <v>3.5000000000000003E-2</v>
      </c>
      <c r="BO316" s="11"/>
      <c r="BP316" s="11"/>
      <c r="BQ316" s="10">
        <v>0.60299999999999998</v>
      </c>
      <c r="BR316" s="10">
        <v>0.60299999999999998</v>
      </c>
      <c r="BS316" s="9">
        <v>-2.69</v>
      </c>
      <c r="BT316" s="10">
        <v>0.60299999999999998</v>
      </c>
      <c r="BU316" s="10">
        <v>0.60299999999999998</v>
      </c>
      <c r="BV316" s="11"/>
      <c r="BW316" s="10">
        <v>0.26700000000000002</v>
      </c>
      <c r="BX316" s="11"/>
      <c r="BY316" s="10">
        <v>0.17399999999999999</v>
      </c>
      <c r="BZ316" s="9">
        <v>1.89</v>
      </c>
      <c r="CA316" s="9">
        <v>1.64</v>
      </c>
      <c r="CB316" s="11"/>
      <c r="CC316" s="9">
        <v>1.06</v>
      </c>
      <c r="CD316" s="11"/>
      <c r="CE316" s="10">
        <v>0.86199999999999999</v>
      </c>
      <c r="CF316" s="9">
        <v>1.5</v>
      </c>
      <c r="CG316" s="9">
        <v>3.39</v>
      </c>
      <c r="CH316" s="11"/>
      <c r="CI316" s="11"/>
      <c r="CJ316" s="8">
        <v>-56.4</v>
      </c>
      <c r="CK316" s="11"/>
      <c r="CL316" s="10">
        <v>0.191</v>
      </c>
      <c r="CM316" s="10">
        <v>0.377</v>
      </c>
      <c r="CN316" s="10">
        <v>0.36599999999999999</v>
      </c>
      <c r="CO316" s="10">
        <v>0.35499999999999998</v>
      </c>
      <c r="CP316" s="10">
        <v>0.378</v>
      </c>
      <c r="CQ316" s="9">
        <v>1.31</v>
      </c>
      <c r="CR316" s="11"/>
      <c r="CS316" s="11"/>
      <c r="CT316" s="11"/>
      <c r="CU316" s="9">
        <v>9.6999999999999993</v>
      </c>
      <c r="CV316" s="9">
        <v>-4.26</v>
      </c>
      <c r="CW316" s="11"/>
      <c r="CX316" s="9">
        <v>-1.77</v>
      </c>
      <c r="CY316" s="11"/>
      <c r="CZ316" s="11"/>
      <c r="DA316" s="10">
        <v>0.45900000000000002</v>
      </c>
      <c r="DB316" s="11"/>
      <c r="DC316" s="10">
        <v>0.629</v>
      </c>
      <c r="DD316" s="8">
        <v>31.5</v>
      </c>
      <c r="DE316" s="8">
        <v>23</v>
      </c>
      <c r="DF316" s="9">
        <v>-1.61</v>
      </c>
      <c r="DG316" s="9">
        <v>3.56</v>
      </c>
      <c r="DH316" s="10">
        <v>0.46700000000000003</v>
      </c>
      <c r="DI316" s="3" t="s">
        <v>212</v>
      </c>
      <c r="DJ316" s="9">
        <v>3.7</v>
      </c>
      <c r="DK316" s="8">
        <v>-14.2</v>
      </c>
      <c r="DL316" s="9">
        <v>1.63</v>
      </c>
      <c r="DM316" s="11"/>
      <c r="DN316" s="11"/>
      <c r="DO316" s="9">
        <v>20</v>
      </c>
      <c r="DP316" s="4" t="s">
        <v>1808</v>
      </c>
      <c r="DQ316" s="11"/>
      <c r="DR316" s="3" t="s">
        <v>336</v>
      </c>
      <c r="DS316" s="11"/>
      <c r="DT316" s="9">
        <v>16.2</v>
      </c>
      <c r="DU316" s="9">
        <v>3.07</v>
      </c>
      <c r="DV316" s="9">
        <v>-5.95</v>
      </c>
      <c r="DW316" s="9">
        <v>7.56</v>
      </c>
      <c r="DX316" s="8">
        <v>11.1</v>
      </c>
      <c r="DY316" s="8">
        <v>10</v>
      </c>
      <c r="DZ316" s="11"/>
      <c r="EA316" s="11"/>
      <c r="EB316" s="9">
        <v>-9.52</v>
      </c>
      <c r="EC316" s="10">
        <v>7.0000000000000001E-3</v>
      </c>
      <c r="ED316" s="8">
        <v>65.2</v>
      </c>
      <c r="EE316" s="11"/>
      <c r="EF316" s="8">
        <v>94.8</v>
      </c>
      <c r="EG316" s="11"/>
      <c r="EH316" s="9">
        <v>1.91</v>
      </c>
      <c r="EI316" s="8">
        <v>23</v>
      </c>
      <c r="EJ316" s="9">
        <v>3.55</v>
      </c>
      <c r="EK316" s="8">
        <v>11.2</v>
      </c>
      <c r="EL316" s="10">
        <v>0.79400000000000004</v>
      </c>
      <c r="EM316" s="9">
        <v>2.4500000000000002</v>
      </c>
      <c r="EN316" s="9">
        <v>2.31</v>
      </c>
      <c r="EO316" s="10">
        <v>0.46700000000000003</v>
      </c>
      <c r="EP316" s="10">
        <v>0.26100000000000001</v>
      </c>
      <c r="EQ316" s="9">
        <v>67.89</v>
      </c>
      <c r="ER316" s="11">
        <v>1</v>
      </c>
      <c r="ES316" s="11"/>
      <c r="ET316" s="12"/>
      <c r="EU316" s="9">
        <v>-2.52</v>
      </c>
      <c r="EV316" s="9">
        <v>-2.4900000000000002</v>
      </c>
      <c r="EW316" s="9">
        <v>-7.42</v>
      </c>
      <c r="EX316" s="8">
        <v>-25.9</v>
      </c>
      <c r="EY316" s="8">
        <v>-14.3</v>
      </c>
      <c r="EZ316" s="9">
        <v>-6.38</v>
      </c>
      <c r="FA316" s="8">
        <v>-10.7</v>
      </c>
      <c r="FB316" s="8">
        <v>-25.1</v>
      </c>
      <c r="FC316" s="8">
        <v>-30</v>
      </c>
      <c r="FD316" s="8">
        <v>-22.6</v>
      </c>
      <c r="FE316" s="9">
        <v>-2.52</v>
      </c>
      <c r="FF316" s="9">
        <v>-2.39</v>
      </c>
      <c r="FG316" s="9">
        <v>-7.22</v>
      </c>
      <c r="FH316" s="8">
        <v>-27</v>
      </c>
      <c r="FI316" s="8">
        <v>-14</v>
      </c>
      <c r="FJ316" s="8">
        <v>-12.8</v>
      </c>
      <c r="FK316" s="8">
        <v>-26.4</v>
      </c>
      <c r="FL316" s="9">
        <v>-4.01</v>
      </c>
      <c r="FM316" s="8">
        <v>-18.2</v>
      </c>
      <c r="FN316" s="8">
        <v>-17.3</v>
      </c>
      <c r="FO316" s="3"/>
      <c r="FP316" s="3"/>
      <c r="FQ316" s="9">
        <v>3.7</v>
      </c>
      <c r="FR316" s="12" t="s">
        <v>1809</v>
      </c>
    </row>
    <row r="317" spans="1:174" x14ac:dyDescent="0.15">
      <c r="A317" s="4" t="s">
        <v>1810</v>
      </c>
      <c r="B317" s="4" t="s">
        <v>1811</v>
      </c>
      <c r="C317" s="3" t="s">
        <v>206</v>
      </c>
      <c r="D317" s="3" t="s">
        <v>207</v>
      </c>
      <c r="E317" s="3" t="s">
        <v>208</v>
      </c>
      <c r="F317" s="8">
        <v>12</v>
      </c>
      <c r="G317" s="9">
        <v>7.68</v>
      </c>
      <c r="H317" s="10">
        <v>3.0000000000000001E-3</v>
      </c>
      <c r="I317" s="14">
        <v>0</v>
      </c>
      <c r="J317" s="10">
        <v>3.0000000000000001E-3</v>
      </c>
      <c r="K317" s="10">
        <v>0.58199999999999996</v>
      </c>
      <c r="L317" s="10">
        <v>0.184</v>
      </c>
      <c r="M317" s="10">
        <v>-0.54400000000000004</v>
      </c>
      <c r="N317" s="8">
        <v>50.1</v>
      </c>
      <c r="O317" s="10">
        <v>2.5999999999999999E-2</v>
      </c>
      <c r="P317" s="11"/>
      <c r="Q317" s="11"/>
      <c r="R317" s="11"/>
      <c r="S317" s="10">
        <v>-0.1</v>
      </c>
      <c r="T317" s="11"/>
      <c r="U317" s="11"/>
      <c r="V317" s="11"/>
      <c r="W317" s="11"/>
      <c r="X317" s="11"/>
      <c r="Y317" s="11"/>
      <c r="Z317" s="11"/>
      <c r="AA317" s="11"/>
      <c r="AB317" s="11"/>
      <c r="AC317" s="11"/>
      <c r="AD317" s="11"/>
      <c r="AE317" s="11"/>
      <c r="AF317" s="11"/>
      <c r="AG317" s="11"/>
      <c r="AH317" s="11"/>
      <c r="AI317" s="9">
        <v>17.059999999999999</v>
      </c>
      <c r="AJ317" s="14">
        <v>0</v>
      </c>
      <c r="AK317" s="3" t="s">
        <v>209</v>
      </c>
      <c r="AL317" s="12" t="s">
        <v>1812</v>
      </c>
      <c r="AM317" s="3" t="s">
        <v>211</v>
      </c>
      <c r="AN317" s="13">
        <v>2006</v>
      </c>
      <c r="AO317" s="8">
        <v>13.9</v>
      </c>
      <c r="AP317" s="14">
        <v>0</v>
      </c>
      <c r="AQ317" s="9">
        <v>-1.96</v>
      </c>
      <c r="AR317" s="9">
        <v>-1.97</v>
      </c>
      <c r="AS317" s="9">
        <v>-3.66</v>
      </c>
      <c r="AT317" s="10">
        <v>0.85199999999999998</v>
      </c>
      <c r="AU317" s="11"/>
      <c r="AV317" s="9">
        <v>1.03</v>
      </c>
      <c r="AW317" s="9">
        <v>2.79</v>
      </c>
      <c r="AX317" s="9">
        <v>-2.82</v>
      </c>
      <c r="AY317" s="11"/>
      <c r="AZ317" s="11"/>
      <c r="BA317" s="9">
        <v>1.5</v>
      </c>
      <c r="BB317" s="11"/>
      <c r="BC317" s="10">
        <v>0.47099999999999997</v>
      </c>
      <c r="BD317" s="10">
        <v>0.39500000000000002</v>
      </c>
      <c r="BE317" s="10">
        <v>0.35499999999999998</v>
      </c>
      <c r="BF317" s="10">
        <v>0.16300000000000001</v>
      </c>
      <c r="BG317" s="10">
        <v>0.23799999999999999</v>
      </c>
      <c r="BH317" s="10">
        <v>0.27400000000000002</v>
      </c>
      <c r="BI317" s="11"/>
      <c r="BJ317" s="9">
        <v>-1.97</v>
      </c>
      <c r="BK317" s="9">
        <v>-1.29</v>
      </c>
      <c r="BL317" s="11"/>
      <c r="BM317" s="11"/>
      <c r="BN317" s="9">
        <v>-3.66</v>
      </c>
      <c r="BO317" s="11"/>
      <c r="BP317" s="11"/>
      <c r="BQ317" s="10">
        <v>-9.4E-2</v>
      </c>
      <c r="BR317" s="10">
        <v>-9.4E-2</v>
      </c>
      <c r="BS317" s="10">
        <v>-5.7000000000000002E-2</v>
      </c>
      <c r="BT317" s="10">
        <v>-9.4E-2</v>
      </c>
      <c r="BU317" s="10">
        <v>-9.4E-2</v>
      </c>
      <c r="BV317" s="11"/>
      <c r="BW317" s="11"/>
      <c r="BX317" s="11"/>
      <c r="BY317" s="10">
        <v>7.0000000000000007E-2</v>
      </c>
      <c r="BZ317" s="11"/>
      <c r="CA317" s="11"/>
      <c r="CB317" s="11"/>
      <c r="CC317" s="11"/>
      <c r="CD317" s="11"/>
      <c r="CE317" s="11"/>
      <c r="CF317" s="9">
        <v>1.66</v>
      </c>
      <c r="CG317" s="11"/>
      <c r="CH317" s="11"/>
      <c r="CI317" s="11"/>
      <c r="CJ317" s="11"/>
      <c r="CK317" s="11"/>
      <c r="CL317" s="11"/>
      <c r="CM317" s="11"/>
      <c r="CN317" s="11"/>
      <c r="CO317" s="11"/>
      <c r="CP317" s="10">
        <v>8.0000000000000002E-3</v>
      </c>
      <c r="CQ317" s="10">
        <v>-0.4</v>
      </c>
      <c r="CR317" s="11"/>
      <c r="CS317" s="11"/>
      <c r="CT317" s="11"/>
      <c r="CU317" s="9">
        <v>1.36</v>
      </c>
      <c r="CV317" s="11"/>
      <c r="CW317" s="10">
        <v>0.63900000000000001</v>
      </c>
      <c r="CX317" s="11"/>
      <c r="CY317" s="11"/>
      <c r="CZ317" s="11"/>
      <c r="DA317" s="10">
        <v>-1.2999999999999999E-2</v>
      </c>
      <c r="DB317" s="11"/>
      <c r="DC317" s="11"/>
      <c r="DD317" s="8">
        <v>78.900000000000006</v>
      </c>
      <c r="DE317" s="11"/>
      <c r="DF317" s="9">
        <v>-2.82</v>
      </c>
      <c r="DG317" s="10">
        <v>0.24</v>
      </c>
      <c r="DH317" s="11"/>
      <c r="DI317" s="3" t="s">
        <v>212</v>
      </c>
      <c r="DJ317" s="11"/>
      <c r="DK317" s="9">
        <v>-1.91</v>
      </c>
      <c r="DL317" s="9">
        <v>-2.52</v>
      </c>
      <c r="DM317" s="14">
        <v>0</v>
      </c>
      <c r="DN317" s="11"/>
      <c r="DO317" s="9">
        <v>22.22</v>
      </c>
      <c r="DP317" s="4" t="s">
        <v>1813</v>
      </c>
      <c r="DQ317" s="11"/>
      <c r="DR317" s="3" t="s">
        <v>643</v>
      </c>
      <c r="DS317" s="11"/>
      <c r="DT317" s="10">
        <v>0.45</v>
      </c>
      <c r="DU317" s="10">
        <v>0.15</v>
      </c>
      <c r="DV317" s="11"/>
      <c r="DW317" s="10">
        <v>0.94499999999999995</v>
      </c>
      <c r="DX317" s="11"/>
      <c r="DY317" s="10">
        <v>0.48499999999999999</v>
      </c>
      <c r="DZ317" s="11"/>
      <c r="EA317" s="11"/>
      <c r="EB317" s="10">
        <v>-0.46100000000000002</v>
      </c>
      <c r="EC317" s="10">
        <v>0</v>
      </c>
      <c r="ED317" s="8">
        <v>82.9</v>
      </c>
      <c r="EE317" s="11"/>
      <c r="EF317" s="8">
        <v>100</v>
      </c>
      <c r="EG317" s="11"/>
      <c r="EH317" s="10">
        <v>2.4E-2</v>
      </c>
      <c r="EI317" s="9">
        <v>1</v>
      </c>
      <c r="EJ317" s="10">
        <v>0.92200000000000004</v>
      </c>
      <c r="EK317" s="10">
        <v>0.55400000000000005</v>
      </c>
      <c r="EL317" s="10">
        <v>1.2999999999999999E-2</v>
      </c>
      <c r="EM317" s="10">
        <v>5.6000000000000001E-2</v>
      </c>
      <c r="EN317" s="11"/>
      <c r="EO317" s="10">
        <v>2.1000000000000001E-2</v>
      </c>
      <c r="EP317" s="11"/>
      <c r="EQ317" s="11"/>
      <c r="ER317" s="11">
        <v>1</v>
      </c>
      <c r="ES317" s="11"/>
      <c r="ET317" s="12"/>
      <c r="EU317" s="11"/>
      <c r="EV317" s="11"/>
      <c r="EW317" s="11"/>
      <c r="EX317" s="11"/>
      <c r="EY317" s="9">
        <v>-1.36</v>
      </c>
      <c r="EZ317" s="8">
        <v>-13.2</v>
      </c>
      <c r="FA317" s="9">
        <v>-9.9</v>
      </c>
      <c r="FB317" s="9">
        <v>-5.48</v>
      </c>
      <c r="FC317" s="9">
        <v>-4.79</v>
      </c>
      <c r="FD317" s="9">
        <v>-3.14</v>
      </c>
      <c r="FE317" s="11"/>
      <c r="FF317" s="11"/>
      <c r="FG317" s="11"/>
      <c r="FH317" s="11"/>
      <c r="FI317" s="9">
        <v>-1.4</v>
      </c>
      <c r="FJ317" s="8">
        <v>-15.9</v>
      </c>
      <c r="FK317" s="9">
        <v>-9.9</v>
      </c>
      <c r="FL317" s="9">
        <v>-6.07</v>
      </c>
      <c r="FM317" s="9">
        <v>-5.39</v>
      </c>
      <c r="FN317" s="9">
        <v>-4.9000000000000004</v>
      </c>
      <c r="FO317" s="3"/>
      <c r="FP317" s="3"/>
      <c r="FQ317" s="11"/>
      <c r="FR317" s="12"/>
    </row>
    <row r="318" spans="1:174" x14ac:dyDescent="0.15">
      <c r="A318" s="4" t="s">
        <v>1814</v>
      </c>
      <c r="B318" s="4" t="s">
        <v>1815</v>
      </c>
      <c r="C318" s="3" t="s">
        <v>206</v>
      </c>
      <c r="D318" s="3" t="s">
        <v>207</v>
      </c>
      <c r="E318" s="3" t="s">
        <v>208</v>
      </c>
      <c r="F318" s="8">
        <v>11.8</v>
      </c>
      <c r="G318" s="9">
        <v>1.23</v>
      </c>
      <c r="H318" s="10">
        <v>6.5000000000000002E-2</v>
      </c>
      <c r="I318" s="10">
        <v>3.3000000000000002E-2</v>
      </c>
      <c r="J318" s="10">
        <v>3.2000000000000001E-2</v>
      </c>
      <c r="K318" s="9">
        <v>7.64</v>
      </c>
      <c r="L318" s="9">
        <v>5.55</v>
      </c>
      <c r="M318" s="9">
        <v>2.92</v>
      </c>
      <c r="N318" s="8">
        <v>45.6</v>
      </c>
      <c r="O318" s="10">
        <v>2.1000000000000001E-2</v>
      </c>
      <c r="P318" s="11"/>
      <c r="Q318" s="11"/>
      <c r="R318" s="11"/>
      <c r="S318" s="11"/>
      <c r="T318" s="11"/>
      <c r="U318" s="11"/>
      <c r="V318" s="11"/>
      <c r="W318" s="11"/>
      <c r="X318" s="11"/>
      <c r="Y318" s="11"/>
      <c r="Z318" s="11"/>
      <c r="AA318" s="11"/>
      <c r="AB318" s="11"/>
      <c r="AC318" s="11"/>
      <c r="AD318" s="11"/>
      <c r="AE318" s="11"/>
      <c r="AF318" s="11"/>
      <c r="AG318" s="11"/>
      <c r="AH318" s="11"/>
      <c r="AI318" s="9">
        <v>77.209999999999994</v>
      </c>
      <c r="AJ318" s="9">
        <v>37.57</v>
      </c>
      <c r="AK318" s="3" t="s">
        <v>209</v>
      </c>
      <c r="AL318" s="12" t="s">
        <v>1816</v>
      </c>
      <c r="AM318" s="3" t="s">
        <v>211</v>
      </c>
      <c r="AN318" s="13">
        <v>2005</v>
      </c>
      <c r="AO318" s="8">
        <v>10.9</v>
      </c>
      <c r="AP318" s="14">
        <v>0</v>
      </c>
      <c r="AQ318" s="11"/>
      <c r="AR318" s="9">
        <v>-2.09</v>
      </c>
      <c r="AS318" s="9">
        <v>-2.5299999999999998</v>
      </c>
      <c r="AT318" s="10">
        <v>8.9999999999999993E-3</v>
      </c>
      <c r="AU318" s="11"/>
      <c r="AV318" s="10">
        <v>0.996</v>
      </c>
      <c r="AW318" s="14">
        <v>0</v>
      </c>
      <c r="AX318" s="10">
        <v>0.59399999999999997</v>
      </c>
      <c r="AY318" s="11"/>
      <c r="AZ318" s="11"/>
      <c r="BA318" s="9">
        <v>1.04</v>
      </c>
      <c r="BB318" s="11"/>
      <c r="BC318" s="9">
        <v>1.05</v>
      </c>
      <c r="BD318" s="10">
        <v>0.96299999999999997</v>
      </c>
      <c r="BE318" s="10">
        <v>0.876</v>
      </c>
      <c r="BF318" s="10">
        <v>0.88</v>
      </c>
      <c r="BG318" s="10">
        <v>0.76300000000000001</v>
      </c>
      <c r="BH318" s="10">
        <v>0.93600000000000005</v>
      </c>
      <c r="BI318" s="11"/>
      <c r="BJ318" s="9">
        <v>-2.09</v>
      </c>
      <c r="BK318" s="11"/>
      <c r="BL318" s="14">
        <v>0</v>
      </c>
      <c r="BM318" s="11"/>
      <c r="BN318" s="9">
        <v>-2.5299999999999998</v>
      </c>
      <c r="BO318" s="11"/>
      <c r="BP318" s="11"/>
      <c r="BQ318" s="10">
        <v>-5.8000000000000003E-2</v>
      </c>
      <c r="BR318" s="10">
        <v>-5.8000000000000003E-2</v>
      </c>
      <c r="BS318" s="10">
        <v>-3.5999999999999997E-2</v>
      </c>
      <c r="BT318" s="10">
        <v>-5.8000000000000003E-2</v>
      </c>
      <c r="BU318" s="10">
        <v>-5.8000000000000003E-2</v>
      </c>
      <c r="BV318" s="11"/>
      <c r="BW318" s="11"/>
      <c r="BX318" s="11"/>
      <c r="BY318" s="10">
        <v>0.03</v>
      </c>
      <c r="BZ318" s="11"/>
      <c r="CA318" s="11"/>
      <c r="CB318" s="11"/>
      <c r="CC318" s="10">
        <v>0.1</v>
      </c>
      <c r="CD318" s="11"/>
      <c r="CE318" s="10">
        <v>0.16700000000000001</v>
      </c>
      <c r="CF318" s="11"/>
      <c r="CG318" s="11"/>
      <c r="CH318" s="11"/>
      <c r="CI318" s="11"/>
      <c r="CJ318" s="11"/>
      <c r="CK318" s="11"/>
      <c r="CL318" s="11"/>
      <c r="CM318" s="11"/>
      <c r="CN318" s="11"/>
      <c r="CO318" s="11"/>
      <c r="CP318" s="11"/>
      <c r="CQ318" s="10">
        <v>-0.185</v>
      </c>
      <c r="CR318" s="11"/>
      <c r="CS318" s="11"/>
      <c r="CT318" s="11"/>
      <c r="CU318" s="9">
        <v>1.41</v>
      </c>
      <c r="CV318" s="11"/>
      <c r="CW318" s="11"/>
      <c r="CX318" s="10">
        <v>-0.88800000000000001</v>
      </c>
      <c r="CY318" s="11"/>
      <c r="CZ318" s="11"/>
      <c r="DA318" s="10">
        <v>6.6000000000000003E-2</v>
      </c>
      <c r="DB318" s="11"/>
      <c r="DC318" s="11"/>
      <c r="DD318" s="11"/>
      <c r="DE318" s="11"/>
      <c r="DF318" s="10">
        <v>0.59399999999999997</v>
      </c>
      <c r="DG318" s="10">
        <v>0.26</v>
      </c>
      <c r="DH318" s="11"/>
      <c r="DI318" s="3" t="s">
        <v>212</v>
      </c>
      <c r="DJ318" s="11"/>
      <c r="DK318" s="11"/>
      <c r="DL318" s="9">
        <v>-1.38</v>
      </c>
      <c r="DM318" s="11"/>
      <c r="DN318" s="11"/>
      <c r="DO318" s="9">
        <v>14.29</v>
      </c>
      <c r="DP318" s="4" t="s">
        <v>1817</v>
      </c>
      <c r="DQ318" s="11"/>
      <c r="DR318" s="3" t="s">
        <v>237</v>
      </c>
      <c r="DS318" s="11"/>
      <c r="DT318" s="10">
        <v>0.55000000000000004</v>
      </c>
      <c r="DU318" s="10">
        <v>7.0000000000000007E-2</v>
      </c>
      <c r="DV318" s="11"/>
      <c r="DW318" s="10">
        <v>9.2999999999999999E-2</v>
      </c>
      <c r="DX318" s="11"/>
      <c r="DY318" s="10">
        <v>0.79100000000000004</v>
      </c>
      <c r="DZ318" s="11"/>
      <c r="EA318" s="11"/>
      <c r="EB318" s="10">
        <v>0.57999999999999996</v>
      </c>
      <c r="EC318" s="10">
        <v>1E-3</v>
      </c>
      <c r="ED318" s="8">
        <v>22.8</v>
      </c>
      <c r="EE318" s="11"/>
      <c r="EF318" s="11"/>
      <c r="EG318" s="11"/>
      <c r="EH318" s="11"/>
      <c r="EI318" s="11"/>
      <c r="EJ318" s="10">
        <v>0.996</v>
      </c>
      <c r="EK318" s="10">
        <v>0.874</v>
      </c>
      <c r="EL318" s="10">
        <v>6.5000000000000002E-2</v>
      </c>
      <c r="EM318" s="11"/>
      <c r="EN318" s="10">
        <v>0.13600000000000001</v>
      </c>
      <c r="EO318" s="11"/>
      <c r="EP318" s="9">
        <v>3.15</v>
      </c>
      <c r="EQ318" s="10">
        <v>0.81799999999999995</v>
      </c>
      <c r="ER318" s="11">
        <v>1</v>
      </c>
      <c r="ES318" s="11"/>
      <c r="ET318" s="12"/>
      <c r="EU318" s="11"/>
      <c r="EV318" s="10">
        <v>-3.9E-2</v>
      </c>
      <c r="EW318" s="10">
        <v>-0.45</v>
      </c>
      <c r="EX318" s="9">
        <v>-1.66</v>
      </c>
      <c r="EY318" s="9">
        <v>-1.27</v>
      </c>
      <c r="EZ318" s="9">
        <v>-1.55</v>
      </c>
      <c r="FA318" s="10">
        <v>-0.88200000000000001</v>
      </c>
      <c r="FB318" s="9">
        <v>-1.87</v>
      </c>
      <c r="FC318" s="9">
        <v>-2.11</v>
      </c>
      <c r="FD318" s="9">
        <v>-1.38</v>
      </c>
      <c r="FE318" s="11"/>
      <c r="FF318" s="10">
        <v>-3.9E-2</v>
      </c>
      <c r="FG318" s="10">
        <v>-0.56200000000000006</v>
      </c>
      <c r="FH318" s="9">
        <v>-1.65</v>
      </c>
      <c r="FI318" s="9">
        <v>-1.27</v>
      </c>
      <c r="FJ318" s="9">
        <v>-1.55</v>
      </c>
      <c r="FK318" s="10">
        <v>-0.88</v>
      </c>
      <c r="FL318" s="9">
        <v>-2.0699999999999998</v>
      </c>
      <c r="FM318" s="9">
        <v>-3.58</v>
      </c>
      <c r="FN318" s="9">
        <v>-1.38</v>
      </c>
      <c r="FO318" s="3"/>
      <c r="FP318" s="3"/>
      <c r="FQ318" s="11"/>
      <c r="FR318" s="12"/>
    </row>
    <row r="319" spans="1:174" x14ac:dyDescent="0.15">
      <c r="A319" s="4" t="s">
        <v>1818</v>
      </c>
      <c r="B319" s="4" t="s">
        <v>1819</v>
      </c>
      <c r="C319" s="3" t="s">
        <v>206</v>
      </c>
      <c r="D319" s="3" t="s">
        <v>207</v>
      </c>
      <c r="E319" s="3" t="s">
        <v>208</v>
      </c>
      <c r="F319" s="8">
        <v>11.4</v>
      </c>
      <c r="G319" s="9">
        <v>21.21</v>
      </c>
      <c r="H319" s="10">
        <v>4.8000000000000001E-2</v>
      </c>
      <c r="I319" s="10">
        <v>5.7000000000000002E-2</v>
      </c>
      <c r="J319" s="14">
        <v>0</v>
      </c>
      <c r="K319" s="10">
        <v>-0.97699999999999998</v>
      </c>
      <c r="L319" s="9">
        <v>-2.14</v>
      </c>
      <c r="M319" s="10">
        <v>-0.26600000000000001</v>
      </c>
      <c r="N319" s="8">
        <v>20.399999999999999</v>
      </c>
      <c r="O319" s="10">
        <v>1.4E-2</v>
      </c>
      <c r="P319" s="11"/>
      <c r="Q319" s="11"/>
      <c r="R319" s="11"/>
      <c r="S319" s="11"/>
      <c r="T319" s="11"/>
      <c r="U319" s="11"/>
      <c r="V319" s="11"/>
      <c r="W319" s="11"/>
      <c r="X319" s="11"/>
      <c r="Y319" s="11"/>
      <c r="Z319" s="11"/>
      <c r="AA319" s="11"/>
      <c r="AB319" s="11"/>
      <c r="AC319" s="11"/>
      <c r="AD319" s="11"/>
      <c r="AE319" s="11"/>
      <c r="AF319" s="11"/>
      <c r="AG319" s="11"/>
      <c r="AH319" s="9">
        <v>4.83</v>
      </c>
      <c r="AI319" s="9">
        <v>21.26</v>
      </c>
      <c r="AJ319" s="10">
        <v>0.57299999999999995</v>
      </c>
      <c r="AK319" s="3" t="s">
        <v>209</v>
      </c>
      <c r="AL319" s="12" t="s">
        <v>1820</v>
      </c>
      <c r="AM319" s="3" t="s">
        <v>211</v>
      </c>
      <c r="AN319" s="11"/>
      <c r="AO319" s="10">
        <v>-1.9E-2</v>
      </c>
      <c r="AP319" s="14">
        <v>0</v>
      </c>
      <c r="AQ319" s="8">
        <v>-23.1</v>
      </c>
      <c r="AR319" s="8">
        <v>-23.1</v>
      </c>
      <c r="AS319" s="8">
        <v>-20.5</v>
      </c>
      <c r="AT319" s="8">
        <v>11.6</v>
      </c>
      <c r="AU319" s="10">
        <v>2.1999999999999999E-2</v>
      </c>
      <c r="AV319" s="8">
        <v>11.8</v>
      </c>
      <c r="AW319" s="14">
        <v>0</v>
      </c>
      <c r="AX319" s="9">
        <v>-6.05</v>
      </c>
      <c r="AY319" s="10">
        <v>0.02</v>
      </c>
      <c r="AZ319" s="11"/>
      <c r="BA319" s="9">
        <v>6.26</v>
      </c>
      <c r="BB319" s="11"/>
      <c r="BC319" s="8">
        <v>16.8</v>
      </c>
      <c r="BD319" s="8">
        <v>16.3</v>
      </c>
      <c r="BE319" s="8">
        <v>14.9</v>
      </c>
      <c r="BF319" s="8">
        <v>13.5</v>
      </c>
      <c r="BG319" s="8">
        <v>11.2</v>
      </c>
      <c r="BH319" s="8">
        <v>10.1</v>
      </c>
      <c r="BI319" s="11"/>
      <c r="BJ319" s="8">
        <v>-23.1</v>
      </c>
      <c r="BK319" s="8">
        <v>-12.7</v>
      </c>
      <c r="BL319" s="10">
        <v>4.3999999999999997E-2</v>
      </c>
      <c r="BM319" s="11"/>
      <c r="BN319" s="8">
        <v>-20.5</v>
      </c>
      <c r="BO319" s="11"/>
      <c r="BP319" s="11"/>
      <c r="BQ319" s="9">
        <v>-1.07</v>
      </c>
      <c r="BR319" s="9">
        <v>-1.07</v>
      </c>
      <c r="BS319" s="10">
        <v>-0.65500000000000003</v>
      </c>
      <c r="BT319" s="9">
        <v>-1.07</v>
      </c>
      <c r="BU319" s="9">
        <v>-1.07</v>
      </c>
      <c r="BV319" s="11"/>
      <c r="BW319" s="11"/>
      <c r="BX319" s="11"/>
      <c r="BY319" s="11"/>
      <c r="BZ319" s="11"/>
      <c r="CA319" s="11"/>
      <c r="CB319" s="11"/>
      <c r="CC319" s="9">
        <v>1.21</v>
      </c>
      <c r="CD319" s="11"/>
      <c r="CE319" s="10">
        <v>3.0000000000000001E-3</v>
      </c>
      <c r="CF319" s="11"/>
      <c r="CG319" s="11"/>
      <c r="CH319" s="10">
        <v>0.128</v>
      </c>
      <c r="CI319" s="11"/>
      <c r="CJ319" s="11"/>
      <c r="CK319" s="11"/>
      <c r="CL319" s="11"/>
      <c r="CM319" s="11"/>
      <c r="CN319" s="11"/>
      <c r="CO319" s="10">
        <v>8.9999999999999993E-3</v>
      </c>
      <c r="CP319" s="10">
        <v>7.1999999999999995E-2</v>
      </c>
      <c r="CQ319" s="10">
        <v>0.61799999999999999</v>
      </c>
      <c r="CR319" s="11"/>
      <c r="CS319" s="11"/>
      <c r="CT319" s="11"/>
      <c r="CU319" s="8">
        <v>19.399999999999999</v>
      </c>
      <c r="CV319" s="11"/>
      <c r="CW319" s="11"/>
      <c r="CX319" s="11"/>
      <c r="CY319" s="11"/>
      <c r="CZ319" s="11"/>
      <c r="DA319" s="9">
        <v>-1.3</v>
      </c>
      <c r="DB319" s="11"/>
      <c r="DC319" s="11"/>
      <c r="DD319" s="11"/>
      <c r="DE319" s="11"/>
      <c r="DF319" s="9">
        <v>-6.17</v>
      </c>
      <c r="DG319" s="10">
        <v>0.56000000000000005</v>
      </c>
      <c r="DH319" s="11"/>
      <c r="DI319" s="3" t="s">
        <v>212</v>
      </c>
      <c r="DJ319" s="11"/>
      <c r="DK319" s="8">
        <v>-16.899999999999999</v>
      </c>
      <c r="DL319" s="8">
        <v>-39.700000000000003</v>
      </c>
      <c r="DM319" s="11"/>
      <c r="DN319" s="11"/>
      <c r="DO319" s="9">
        <v>16.670000000000002</v>
      </c>
      <c r="DP319" s="4" t="s">
        <v>1821</v>
      </c>
      <c r="DQ319" s="11"/>
      <c r="DR319" s="3" t="s">
        <v>237</v>
      </c>
      <c r="DS319" s="11"/>
      <c r="DT319" s="9">
        <v>2.2999999999999998</v>
      </c>
      <c r="DU319" s="10">
        <v>0.43</v>
      </c>
      <c r="DV319" s="11"/>
      <c r="DW319" s="9">
        <v>4.7</v>
      </c>
      <c r="DX319" s="11"/>
      <c r="DY319" s="9">
        <v>1.54</v>
      </c>
      <c r="DZ319" s="11"/>
      <c r="EA319" s="10">
        <v>0.34599999999999997</v>
      </c>
      <c r="EB319" s="8">
        <v>-26.3</v>
      </c>
      <c r="EC319" s="10">
        <v>4.0000000000000001E-3</v>
      </c>
      <c r="ED319" s="8">
        <v>40.799999999999997</v>
      </c>
      <c r="EE319" s="11"/>
      <c r="EF319" s="11"/>
      <c r="EG319" s="11"/>
      <c r="EH319" s="10">
        <v>0.151</v>
      </c>
      <c r="EI319" s="9">
        <v>7</v>
      </c>
      <c r="EJ319" s="8">
        <v>11.8</v>
      </c>
      <c r="EK319" s="9">
        <v>1.61</v>
      </c>
      <c r="EL319" s="9">
        <v>2.5</v>
      </c>
      <c r="EM319" s="10">
        <v>0.871</v>
      </c>
      <c r="EN319" s="10">
        <v>8.9999999999999993E-3</v>
      </c>
      <c r="EO319" s="10">
        <v>8.1000000000000003E-2</v>
      </c>
      <c r="EP319" s="9">
        <v>5.76</v>
      </c>
      <c r="EQ319" s="9">
        <v>2.66</v>
      </c>
      <c r="ER319" s="11"/>
      <c r="ES319" s="11"/>
      <c r="ET319" s="12"/>
      <c r="EU319" s="11"/>
      <c r="EV319" s="11"/>
      <c r="EW319" s="10">
        <v>-0.371</v>
      </c>
      <c r="EX319" s="9">
        <v>-3.26</v>
      </c>
      <c r="EY319" s="8">
        <v>-11.6</v>
      </c>
      <c r="EZ319" s="9">
        <v>-6.97</v>
      </c>
      <c r="FA319" s="9">
        <v>-5.03</v>
      </c>
      <c r="FB319" s="9">
        <v>-7.65</v>
      </c>
      <c r="FC319" s="8">
        <v>-10.8</v>
      </c>
      <c r="FD319" s="8">
        <v>-16.899999999999999</v>
      </c>
      <c r="FE319" s="11"/>
      <c r="FF319" s="11"/>
      <c r="FG319" s="10">
        <v>-0.371</v>
      </c>
      <c r="FH319" s="9">
        <v>-3.36</v>
      </c>
      <c r="FI319" s="8">
        <v>-12.9</v>
      </c>
      <c r="FJ319" s="9">
        <v>-6.94</v>
      </c>
      <c r="FK319" s="9">
        <v>-4.0199999999999996</v>
      </c>
      <c r="FL319" s="9">
        <v>-7.91</v>
      </c>
      <c r="FM319" s="8">
        <v>-14.4</v>
      </c>
      <c r="FN319" s="8">
        <v>-39.700000000000003</v>
      </c>
      <c r="FO319" s="3"/>
      <c r="FP319" s="3"/>
      <c r="FQ319" s="11"/>
      <c r="FR319" s="12"/>
    </row>
    <row r="320" spans="1:174" x14ac:dyDescent="0.15">
      <c r="A320" s="4" t="s">
        <v>1822</v>
      </c>
      <c r="B320" s="4" t="s">
        <v>1823</v>
      </c>
      <c r="C320" s="3" t="s">
        <v>206</v>
      </c>
      <c r="D320" s="3" t="s">
        <v>207</v>
      </c>
      <c r="E320" s="3" t="s">
        <v>208</v>
      </c>
      <c r="F320" s="8">
        <v>11</v>
      </c>
      <c r="G320" s="11"/>
      <c r="H320" s="11"/>
      <c r="I320" s="11"/>
      <c r="J320" s="11"/>
      <c r="K320" s="11"/>
      <c r="L320" s="11"/>
      <c r="M320" s="11"/>
      <c r="N320" s="9">
        <v>6.41</v>
      </c>
      <c r="O320" s="10">
        <v>7.0000000000000001E-3</v>
      </c>
      <c r="P320" s="11"/>
      <c r="Q320" s="11"/>
      <c r="R320" s="11"/>
      <c r="S320" s="11"/>
      <c r="T320" s="11"/>
      <c r="U320" s="11"/>
      <c r="V320" s="11"/>
      <c r="W320" s="11"/>
      <c r="X320" s="11"/>
      <c r="Y320" s="11"/>
      <c r="Z320" s="11"/>
      <c r="AA320" s="11"/>
      <c r="AB320" s="11"/>
      <c r="AC320" s="11"/>
      <c r="AD320" s="11"/>
      <c r="AE320" s="11"/>
      <c r="AF320" s="11"/>
      <c r="AG320" s="11"/>
      <c r="AH320" s="11"/>
      <c r="AI320" s="11"/>
      <c r="AJ320" s="11"/>
      <c r="AK320" s="3" t="s">
        <v>209</v>
      </c>
      <c r="AL320" s="12" t="s">
        <v>1824</v>
      </c>
      <c r="AM320" s="3" t="s">
        <v>211</v>
      </c>
      <c r="AN320" s="13">
        <v>2009</v>
      </c>
      <c r="AO320" s="9">
        <v>9.35</v>
      </c>
      <c r="AP320" s="14">
        <v>0</v>
      </c>
      <c r="AQ320" s="11"/>
      <c r="AR320" s="10">
        <v>-0.52500000000000002</v>
      </c>
      <c r="AS320" s="10">
        <v>-0.52500000000000002</v>
      </c>
      <c r="AT320" s="11"/>
      <c r="AU320" s="11"/>
      <c r="AV320" s="11"/>
      <c r="AW320" s="11"/>
      <c r="AX320" s="11"/>
      <c r="AY320" s="11"/>
      <c r="AZ320" s="11"/>
      <c r="BA320" s="10">
        <v>0.52500000000000002</v>
      </c>
      <c r="BB320" s="11"/>
      <c r="BC320" s="11"/>
      <c r="BD320" s="11"/>
      <c r="BE320" s="10">
        <v>5.2999999999999999E-2</v>
      </c>
      <c r="BF320" s="10">
        <v>7.3999999999999996E-2</v>
      </c>
      <c r="BG320" s="10">
        <v>9.6000000000000002E-2</v>
      </c>
      <c r="BH320" s="10">
        <v>0.16700000000000001</v>
      </c>
      <c r="BI320" s="11"/>
      <c r="BJ320" s="10">
        <v>-0.52500000000000002</v>
      </c>
      <c r="BK320" s="11"/>
      <c r="BL320" s="11"/>
      <c r="BM320" s="11"/>
      <c r="BN320" s="10">
        <v>-0.52500000000000002</v>
      </c>
      <c r="BO320" s="11"/>
      <c r="BP320" s="11"/>
      <c r="BQ320" s="10">
        <v>-0.125</v>
      </c>
      <c r="BR320" s="10">
        <v>-0.125</v>
      </c>
      <c r="BS320" s="10">
        <v>-7.8E-2</v>
      </c>
      <c r="BT320" s="10">
        <v>-0.125</v>
      </c>
      <c r="BU320" s="10">
        <v>-0.125</v>
      </c>
      <c r="BV320" s="11"/>
      <c r="BW320" s="11"/>
      <c r="BX320" s="11"/>
      <c r="BY320" s="11"/>
      <c r="BZ320" s="11"/>
      <c r="CA320" s="11"/>
      <c r="CB320" s="11"/>
      <c r="CC320" s="11"/>
      <c r="CD320" s="11"/>
      <c r="CE320" s="11"/>
      <c r="CF320" s="11"/>
      <c r="CG320" s="11"/>
      <c r="CH320" s="11"/>
      <c r="CI320" s="11"/>
      <c r="CJ320" s="11"/>
      <c r="CK320" s="11"/>
      <c r="CL320" s="11"/>
      <c r="CM320" s="11"/>
      <c r="CN320" s="11"/>
      <c r="CO320" s="11"/>
      <c r="CP320" s="11"/>
      <c r="CQ320" s="10">
        <v>0.08</v>
      </c>
      <c r="CR320" s="11"/>
      <c r="CS320" s="11"/>
      <c r="CT320" s="11"/>
      <c r="CU320" s="10">
        <v>0.09</v>
      </c>
      <c r="CV320" s="11"/>
      <c r="CW320" s="11"/>
      <c r="CX320" s="11"/>
      <c r="CY320" s="11"/>
      <c r="CZ320" s="11"/>
      <c r="DA320" s="10">
        <v>-2E-3</v>
      </c>
      <c r="DB320" s="11"/>
      <c r="DC320" s="11"/>
      <c r="DD320" s="11"/>
      <c r="DE320" s="11"/>
      <c r="DF320" s="11"/>
      <c r="DG320" s="9">
        <v>1.71</v>
      </c>
      <c r="DH320" s="11"/>
      <c r="DI320" s="3" t="s">
        <v>212</v>
      </c>
      <c r="DJ320" s="11"/>
      <c r="DK320" s="11"/>
      <c r="DL320" s="10">
        <v>-0.52500000000000002</v>
      </c>
      <c r="DM320" s="11"/>
      <c r="DN320" s="11"/>
      <c r="DO320" s="9">
        <v>50</v>
      </c>
      <c r="DP320" s="4" t="s">
        <v>1825</v>
      </c>
      <c r="DQ320" s="11"/>
      <c r="DR320" s="3" t="s">
        <v>291</v>
      </c>
      <c r="DS320" s="11"/>
      <c r="DT320" s="9">
        <v>1.95</v>
      </c>
      <c r="DU320" s="10">
        <v>0.26500000000000001</v>
      </c>
      <c r="DV320" s="11"/>
      <c r="DW320" s="11"/>
      <c r="DX320" s="11"/>
      <c r="DY320" s="11"/>
      <c r="DZ320" s="11"/>
      <c r="EA320" s="11"/>
      <c r="EB320" s="11"/>
      <c r="EC320" s="10">
        <v>1.4E-2</v>
      </c>
      <c r="ED320" s="11"/>
      <c r="EE320" s="11"/>
      <c r="EF320" s="11"/>
      <c r="EG320" s="11"/>
      <c r="EH320" s="11"/>
      <c r="EI320" s="9">
        <v>1</v>
      </c>
      <c r="EJ320" s="11"/>
      <c r="EK320" s="11"/>
      <c r="EL320" s="11"/>
      <c r="EM320" s="11"/>
      <c r="EN320" s="11"/>
      <c r="EO320" s="11"/>
      <c r="EP320" s="10">
        <v>0.58799999999999997</v>
      </c>
      <c r="EQ320" s="10">
        <v>0.85</v>
      </c>
      <c r="ER320" s="11">
        <v>3</v>
      </c>
      <c r="ES320" s="11"/>
      <c r="ET320" s="12"/>
      <c r="EU320" s="11"/>
      <c r="EV320" s="11"/>
      <c r="EW320" s="11"/>
      <c r="EX320" s="11"/>
      <c r="EY320" s="11"/>
      <c r="EZ320" s="11"/>
      <c r="FA320" s="10">
        <v>-0.63100000000000001</v>
      </c>
      <c r="FB320" s="10">
        <v>-0.27400000000000002</v>
      </c>
      <c r="FC320" s="11"/>
      <c r="FD320" s="11"/>
      <c r="FE320" s="11"/>
      <c r="FF320" s="11"/>
      <c r="FG320" s="11"/>
      <c r="FH320" s="11"/>
      <c r="FI320" s="11"/>
      <c r="FJ320" s="11"/>
      <c r="FK320" s="10">
        <v>-0.61899999999999999</v>
      </c>
      <c r="FL320" s="10">
        <v>-0.29099999999999998</v>
      </c>
      <c r="FM320" s="11"/>
      <c r="FN320" s="11"/>
      <c r="FO320" s="3"/>
      <c r="FP320" s="3"/>
      <c r="FQ320" s="11"/>
      <c r="FR320" s="12"/>
    </row>
    <row r="321" spans="1:174" x14ac:dyDescent="0.15">
      <c r="A321" s="4" t="s">
        <v>1826</v>
      </c>
      <c r="B321" s="4" t="s">
        <v>1827</v>
      </c>
      <c r="C321" s="3" t="s">
        <v>206</v>
      </c>
      <c r="D321" s="3" t="s">
        <v>207</v>
      </c>
      <c r="E321" s="3" t="s">
        <v>208</v>
      </c>
      <c r="F321" s="8">
        <v>10.1</v>
      </c>
      <c r="G321" s="11"/>
      <c r="H321" s="11"/>
      <c r="I321" s="11"/>
      <c r="J321" s="11"/>
      <c r="K321" s="11"/>
      <c r="L321" s="11"/>
      <c r="M321" s="11"/>
      <c r="N321" s="8">
        <v>52</v>
      </c>
      <c r="O321" s="10">
        <v>0.121</v>
      </c>
      <c r="P321" s="11"/>
      <c r="Q321" s="11"/>
      <c r="R321" s="11"/>
      <c r="S321" s="11"/>
      <c r="T321" s="11"/>
      <c r="U321" s="11"/>
      <c r="V321" s="11"/>
      <c r="W321" s="11"/>
      <c r="X321" s="11"/>
      <c r="Y321" s="11"/>
      <c r="Z321" s="11"/>
      <c r="AA321" s="11"/>
      <c r="AB321" s="11"/>
      <c r="AC321" s="11"/>
      <c r="AD321" s="11"/>
      <c r="AE321" s="11"/>
      <c r="AF321" s="11"/>
      <c r="AG321" s="11"/>
      <c r="AH321" s="9">
        <v>57.02</v>
      </c>
      <c r="AI321" s="10">
        <v>0.77400000000000002</v>
      </c>
      <c r="AJ321" s="10">
        <v>0.77400000000000002</v>
      </c>
      <c r="AK321" s="3" t="s">
        <v>209</v>
      </c>
      <c r="AL321" s="12" t="s">
        <v>1828</v>
      </c>
      <c r="AM321" s="3" t="s">
        <v>211</v>
      </c>
      <c r="AN321" s="13">
        <v>2012</v>
      </c>
      <c r="AO321" s="8">
        <v>10.4</v>
      </c>
      <c r="AP321" s="14">
        <v>0</v>
      </c>
      <c r="AQ321" s="11"/>
      <c r="AR321" s="10">
        <v>-0.73399999999999999</v>
      </c>
      <c r="AS321" s="10">
        <v>-0.76600000000000001</v>
      </c>
      <c r="AT321" s="10">
        <v>5.3999999999999999E-2</v>
      </c>
      <c r="AU321" s="11"/>
      <c r="AV321" s="10">
        <v>6.5000000000000002E-2</v>
      </c>
      <c r="AW321" s="10">
        <v>0.30599999999999999</v>
      </c>
      <c r="AX321" s="10">
        <v>-0.26100000000000001</v>
      </c>
      <c r="AY321" s="11"/>
      <c r="AZ321" s="11"/>
      <c r="BA321" s="10">
        <v>0.71399999999999997</v>
      </c>
      <c r="BB321" s="11"/>
      <c r="BC321" s="10">
        <v>0.02</v>
      </c>
      <c r="BD321" s="10">
        <v>2.4E-2</v>
      </c>
      <c r="BE321" s="10">
        <v>1.4E-2</v>
      </c>
      <c r="BF321" s="10">
        <v>1.7000000000000001E-2</v>
      </c>
      <c r="BG321" s="10">
        <v>8.9999999999999993E-3</v>
      </c>
      <c r="BH321" s="10">
        <v>8.0000000000000002E-3</v>
      </c>
      <c r="BI321" s="11"/>
      <c r="BJ321" s="10">
        <v>-0.73399999999999999</v>
      </c>
      <c r="BK321" s="10">
        <v>-8.0000000000000002E-3</v>
      </c>
      <c r="BL321" s="14">
        <v>0</v>
      </c>
      <c r="BM321" s="11"/>
      <c r="BN321" s="10">
        <v>-0.76600000000000001</v>
      </c>
      <c r="BO321" s="11"/>
      <c r="BP321" s="11"/>
      <c r="BQ321" s="10">
        <v>-1.4999999999999999E-2</v>
      </c>
      <c r="BR321" s="10">
        <v>-1.4999999999999999E-2</v>
      </c>
      <c r="BS321" s="10">
        <v>-8.9999999999999993E-3</v>
      </c>
      <c r="BT321" s="10">
        <v>-1.4999999999999999E-2</v>
      </c>
      <c r="BU321" s="10">
        <v>-1.4999999999999999E-2</v>
      </c>
      <c r="BV321" s="11"/>
      <c r="BW321" s="11"/>
      <c r="BX321" s="11"/>
      <c r="BY321" s="11"/>
      <c r="BZ321" s="11"/>
      <c r="CA321" s="11"/>
      <c r="CB321" s="11"/>
      <c r="CC321" s="10">
        <v>4.0000000000000001E-3</v>
      </c>
      <c r="CD321" s="10">
        <v>0.30599999999999999</v>
      </c>
      <c r="CE321" s="11"/>
      <c r="CF321" s="11"/>
      <c r="CG321" s="11"/>
      <c r="CH321" s="11"/>
      <c r="CI321" s="11"/>
      <c r="CJ321" s="11"/>
      <c r="CK321" s="11"/>
      <c r="CL321" s="11"/>
      <c r="CM321" s="11"/>
      <c r="CN321" s="10">
        <v>7.0000000000000001E-3</v>
      </c>
      <c r="CO321" s="10">
        <v>4.2000000000000003E-2</v>
      </c>
      <c r="CP321" s="10">
        <v>0.04</v>
      </c>
      <c r="CQ321" s="10">
        <v>7.0000000000000001E-3</v>
      </c>
      <c r="CR321" s="11"/>
      <c r="CS321" s="11"/>
      <c r="CT321" s="11"/>
      <c r="CU321" s="10">
        <v>0.23100000000000001</v>
      </c>
      <c r="CV321" s="11"/>
      <c r="CW321" s="10">
        <v>0.30599999999999999</v>
      </c>
      <c r="CX321" s="11"/>
      <c r="CY321" s="11"/>
      <c r="CZ321" s="11"/>
      <c r="DA321" s="10">
        <v>3.0000000000000001E-3</v>
      </c>
      <c r="DB321" s="11"/>
      <c r="DC321" s="11"/>
      <c r="DD321" s="8">
        <v>11.2</v>
      </c>
      <c r="DE321" s="11"/>
      <c r="DF321" s="10">
        <v>-0.26100000000000001</v>
      </c>
      <c r="DG321" s="10">
        <v>0.19500000000000001</v>
      </c>
      <c r="DH321" s="11"/>
      <c r="DI321" s="3" t="s">
        <v>212</v>
      </c>
      <c r="DJ321" s="11"/>
      <c r="DK321" s="11"/>
      <c r="DL321" s="10">
        <v>-0.75600000000000001</v>
      </c>
      <c r="DM321" s="11"/>
      <c r="DN321" s="11"/>
      <c r="DO321" s="9">
        <v>42.86</v>
      </c>
      <c r="DP321" s="4" t="s">
        <v>1829</v>
      </c>
      <c r="DQ321" s="11"/>
      <c r="DR321" s="3" t="s">
        <v>643</v>
      </c>
      <c r="DS321" s="11"/>
      <c r="DT321" s="10">
        <v>0.5</v>
      </c>
      <c r="DU321" s="10">
        <v>0</v>
      </c>
      <c r="DV321" s="11"/>
      <c r="DW321" s="14">
        <v>0</v>
      </c>
      <c r="DX321" s="11"/>
      <c r="DY321" s="10">
        <v>0.26800000000000002</v>
      </c>
      <c r="DZ321" s="11"/>
      <c r="EA321" s="11"/>
      <c r="EB321" s="10">
        <v>0.251</v>
      </c>
      <c r="EC321" s="10">
        <v>0.01</v>
      </c>
      <c r="ED321" s="8">
        <v>42.2</v>
      </c>
      <c r="EE321" s="11"/>
      <c r="EF321" s="8">
        <v>95.1</v>
      </c>
      <c r="EG321" s="11"/>
      <c r="EH321" s="11"/>
      <c r="EI321" s="9">
        <v>3</v>
      </c>
      <c r="EJ321" s="10">
        <v>6.5000000000000002E-2</v>
      </c>
      <c r="EK321" s="10">
        <v>0.26800000000000002</v>
      </c>
      <c r="EL321" s="14">
        <v>0</v>
      </c>
      <c r="EM321" s="10">
        <v>1.6E-2</v>
      </c>
      <c r="EN321" s="11"/>
      <c r="EO321" s="11"/>
      <c r="EP321" s="11"/>
      <c r="EQ321" s="11"/>
      <c r="ER321" s="11">
        <v>1</v>
      </c>
      <c r="ES321" s="11"/>
      <c r="ET321" s="12"/>
      <c r="EU321" s="11"/>
      <c r="EV321" s="11"/>
      <c r="EW321" s="11"/>
      <c r="EX321" s="11"/>
      <c r="EY321" s="11"/>
      <c r="EZ321" s="11"/>
      <c r="FA321" s="11"/>
      <c r="FB321" s="11"/>
      <c r="FC321" s="11"/>
      <c r="FD321" s="10">
        <v>-0.41399999999999998</v>
      </c>
      <c r="FE321" s="11"/>
      <c r="FF321" s="11"/>
      <c r="FG321" s="11"/>
      <c r="FH321" s="11"/>
      <c r="FI321" s="11"/>
      <c r="FJ321" s="11"/>
      <c r="FK321" s="11"/>
      <c r="FL321" s="11"/>
      <c r="FM321" s="11"/>
      <c r="FN321" s="10">
        <v>-0.47299999999999998</v>
      </c>
      <c r="FO321" s="3"/>
      <c r="FP321" s="3"/>
      <c r="FQ321" s="11"/>
      <c r="FR321" s="12"/>
    </row>
    <row r="322" spans="1:174" x14ac:dyDescent="0.15">
      <c r="A322" s="4" t="s">
        <v>1830</v>
      </c>
      <c r="B322" s="4" t="s">
        <v>1831</v>
      </c>
      <c r="C322" s="3" t="s">
        <v>206</v>
      </c>
      <c r="D322" s="3" t="s">
        <v>207</v>
      </c>
      <c r="E322" s="3" t="s">
        <v>208</v>
      </c>
      <c r="F322" s="9">
        <v>9.94</v>
      </c>
      <c r="G322" s="9">
        <v>21.22</v>
      </c>
      <c r="H322" s="10">
        <v>6.9000000000000006E-2</v>
      </c>
      <c r="I322" s="10">
        <v>3.0000000000000001E-3</v>
      </c>
      <c r="J322" s="10">
        <v>0.14399999999999999</v>
      </c>
      <c r="K322" s="9">
        <v>-2.91</v>
      </c>
      <c r="L322" s="10">
        <v>-0.56100000000000005</v>
      </c>
      <c r="M322" s="9">
        <v>3.38</v>
      </c>
      <c r="N322" s="8">
        <v>16.8</v>
      </c>
      <c r="O322" s="10">
        <v>0.184</v>
      </c>
      <c r="P322" s="11"/>
      <c r="Q322" s="11"/>
      <c r="R322" s="11"/>
      <c r="S322" s="9">
        <v>-1.1599999999999999</v>
      </c>
      <c r="T322" s="11"/>
      <c r="U322" s="11"/>
      <c r="V322" s="11"/>
      <c r="W322" s="11"/>
      <c r="X322" s="11"/>
      <c r="Y322" s="11"/>
      <c r="Z322" s="11"/>
      <c r="AA322" s="11"/>
      <c r="AB322" s="11"/>
      <c r="AC322" s="11"/>
      <c r="AD322" s="11"/>
      <c r="AE322" s="11"/>
      <c r="AF322" s="11"/>
      <c r="AG322" s="11"/>
      <c r="AH322" s="11"/>
      <c r="AI322" s="9">
        <v>3.21</v>
      </c>
      <c r="AJ322" s="10">
        <v>0.104</v>
      </c>
      <c r="AK322" s="3" t="s">
        <v>209</v>
      </c>
      <c r="AL322" s="12" t="s">
        <v>1832</v>
      </c>
      <c r="AM322" s="3" t="s">
        <v>211</v>
      </c>
      <c r="AN322" s="11"/>
      <c r="AO322" s="9">
        <v>-6.82</v>
      </c>
      <c r="AP322" s="14">
        <v>0</v>
      </c>
      <c r="AQ322" s="8">
        <v>-30</v>
      </c>
      <c r="AR322" s="8">
        <v>-30</v>
      </c>
      <c r="AS322" s="8">
        <v>-30.7</v>
      </c>
      <c r="AT322" s="9">
        <v>4.12</v>
      </c>
      <c r="AU322" s="10">
        <v>3.5999999999999997E-2</v>
      </c>
      <c r="AV322" s="8">
        <v>25.6</v>
      </c>
      <c r="AW322" s="9">
        <v>5.94</v>
      </c>
      <c r="AX322" s="8">
        <v>14.7</v>
      </c>
      <c r="AY322" s="10">
        <v>8.9999999999999993E-3</v>
      </c>
      <c r="AZ322" s="11"/>
      <c r="BA322" s="9">
        <v>5.33</v>
      </c>
      <c r="BB322" s="11"/>
      <c r="BC322" s="8">
        <v>24.7</v>
      </c>
      <c r="BD322" s="8">
        <v>24.8</v>
      </c>
      <c r="BE322" s="8">
        <v>20.2</v>
      </c>
      <c r="BF322" s="8">
        <v>14.2</v>
      </c>
      <c r="BG322" s="8">
        <v>10.3</v>
      </c>
      <c r="BH322" s="9">
        <v>9.4700000000000006</v>
      </c>
      <c r="BI322" s="11"/>
      <c r="BJ322" s="8">
        <v>-30</v>
      </c>
      <c r="BK322" s="10">
        <v>-0.72599999999999998</v>
      </c>
      <c r="BL322" s="10">
        <v>5.0999999999999997E-2</v>
      </c>
      <c r="BM322" s="11"/>
      <c r="BN322" s="8">
        <v>-30.7</v>
      </c>
      <c r="BO322" s="11"/>
      <c r="BP322" s="11"/>
      <c r="BQ322" s="9">
        <v>-1.85</v>
      </c>
      <c r="BR322" s="9">
        <v>-1.85</v>
      </c>
      <c r="BS322" s="9">
        <v>-1.1599999999999999</v>
      </c>
      <c r="BT322" s="9">
        <v>-1.85</v>
      </c>
      <c r="BU322" s="9">
        <v>-1.85</v>
      </c>
      <c r="BV322" s="11"/>
      <c r="BW322" s="11"/>
      <c r="BX322" s="11"/>
      <c r="BY322" s="11"/>
      <c r="BZ322" s="10">
        <v>0.27800000000000002</v>
      </c>
      <c r="CA322" s="10">
        <v>0.24199999999999999</v>
      </c>
      <c r="CB322" s="11"/>
      <c r="CC322" s="9">
        <v>2.63</v>
      </c>
      <c r="CD322" s="11"/>
      <c r="CE322" s="11"/>
      <c r="CF322" s="9">
        <v>5.34</v>
      </c>
      <c r="CG322" s="11"/>
      <c r="CH322" s="11"/>
      <c r="CI322" s="11"/>
      <c r="CJ322" s="11"/>
      <c r="CK322" s="11"/>
      <c r="CL322" s="11"/>
      <c r="CM322" s="11"/>
      <c r="CN322" s="10">
        <v>5.0999999999999997E-2</v>
      </c>
      <c r="CO322" s="10">
        <v>0.11899999999999999</v>
      </c>
      <c r="CP322" s="10">
        <v>0.11899999999999999</v>
      </c>
      <c r="CQ322" s="9">
        <v>-2.09</v>
      </c>
      <c r="CR322" s="11"/>
      <c r="CS322" s="11"/>
      <c r="CT322" s="11"/>
      <c r="CU322" s="9">
        <v>1.89</v>
      </c>
      <c r="CV322" s="9">
        <v>-3.36</v>
      </c>
      <c r="CW322" s="9">
        <v>2.36</v>
      </c>
      <c r="CX322" s="8">
        <v>14.7</v>
      </c>
      <c r="CY322" s="11"/>
      <c r="CZ322" s="11"/>
      <c r="DA322" s="9">
        <v>1.17</v>
      </c>
      <c r="DB322" s="11"/>
      <c r="DC322" s="10">
        <v>3.3000000000000002E-2</v>
      </c>
      <c r="DD322" s="8">
        <v>11.8</v>
      </c>
      <c r="DE322" s="8">
        <v>10</v>
      </c>
      <c r="DF322" s="8">
        <v>14.7</v>
      </c>
      <c r="DG322" s="10">
        <v>0.59</v>
      </c>
      <c r="DH322" s="10">
        <v>0.1</v>
      </c>
      <c r="DI322" s="3" t="s">
        <v>212</v>
      </c>
      <c r="DJ322" s="11"/>
      <c r="DK322" s="8">
        <v>-30</v>
      </c>
      <c r="DL322" s="8">
        <v>-30.7</v>
      </c>
      <c r="DM322" s="14">
        <v>0</v>
      </c>
      <c r="DN322" s="8">
        <v>-12.9</v>
      </c>
      <c r="DO322" s="9">
        <v>25</v>
      </c>
      <c r="DP322" s="4" t="s">
        <v>1833</v>
      </c>
      <c r="DQ322" s="11"/>
      <c r="DR322" s="3" t="s">
        <v>214</v>
      </c>
      <c r="DS322" s="11"/>
      <c r="DT322" s="9">
        <v>3.73</v>
      </c>
      <c r="DU322" s="10">
        <v>0.42</v>
      </c>
      <c r="DV322" s="11"/>
      <c r="DW322" s="9">
        <v>6.88</v>
      </c>
      <c r="DX322" s="11"/>
      <c r="DY322" s="8">
        <v>14.8</v>
      </c>
      <c r="DZ322" s="11"/>
      <c r="EA322" s="11"/>
      <c r="EB322" s="8">
        <v>40.299999999999997</v>
      </c>
      <c r="EC322" s="10">
        <v>7.4999999999999997E-2</v>
      </c>
      <c r="ED322" s="8">
        <v>90.5</v>
      </c>
      <c r="EE322" s="11"/>
      <c r="EF322" s="11"/>
      <c r="EG322" s="8">
        <v>100</v>
      </c>
      <c r="EH322" s="10">
        <v>0.42399999999999999</v>
      </c>
      <c r="EI322" s="8">
        <v>10</v>
      </c>
      <c r="EJ322" s="8">
        <v>25.5</v>
      </c>
      <c r="EK322" s="8">
        <v>51.8</v>
      </c>
      <c r="EL322" s="9">
        <v>1.47</v>
      </c>
      <c r="EM322" s="9">
        <v>2.1800000000000002</v>
      </c>
      <c r="EN322" s="11"/>
      <c r="EO322" s="10">
        <v>0.1</v>
      </c>
      <c r="EP322" s="9">
        <v>1.38</v>
      </c>
      <c r="EQ322" s="9">
        <v>6.65</v>
      </c>
      <c r="ER322" s="11">
        <v>1</v>
      </c>
      <c r="ES322" s="11"/>
      <c r="ET322" s="12"/>
      <c r="EU322" s="9">
        <v>-2.5099999999999998</v>
      </c>
      <c r="EV322" s="9">
        <v>-4.78</v>
      </c>
      <c r="EW322" s="9">
        <v>-4.3899999999999997</v>
      </c>
      <c r="EX322" s="9">
        <v>-7.56</v>
      </c>
      <c r="EY322" s="9">
        <v>-7.36</v>
      </c>
      <c r="EZ322" s="9">
        <v>-7.68</v>
      </c>
      <c r="FA322" s="9">
        <v>-4.34</v>
      </c>
      <c r="FB322" s="8">
        <v>-12.2</v>
      </c>
      <c r="FC322" s="8">
        <v>-19.2</v>
      </c>
      <c r="FD322" s="9">
        <v>-9.7899999999999991</v>
      </c>
      <c r="FE322" s="9">
        <v>-2.48</v>
      </c>
      <c r="FF322" s="9">
        <v>-4.76</v>
      </c>
      <c r="FG322" s="9">
        <v>-4.3099999999999996</v>
      </c>
      <c r="FH322" s="9">
        <v>-7.54</v>
      </c>
      <c r="FI322" s="9">
        <v>-7.27</v>
      </c>
      <c r="FJ322" s="9">
        <v>-7.58</v>
      </c>
      <c r="FK322" s="9">
        <v>-4.41</v>
      </c>
      <c r="FL322" s="8">
        <v>-14.2</v>
      </c>
      <c r="FM322" s="8">
        <v>-21.2</v>
      </c>
      <c r="FN322" s="8">
        <v>-11.1</v>
      </c>
      <c r="FO322" s="3"/>
      <c r="FP322" s="3"/>
      <c r="FQ322" s="11"/>
      <c r="FR322" s="12"/>
    </row>
    <row r="323" spans="1:174" x14ac:dyDescent="0.15">
      <c r="A323" s="4" t="s">
        <v>1834</v>
      </c>
      <c r="B323" s="4" t="s">
        <v>1835</v>
      </c>
      <c r="C323" s="3" t="s">
        <v>206</v>
      </c>
      <c r="D323" s="3" t="s">
        <v>207</v>
      </c>
      <c r="E323" s="3" t="s">
        <v>208</v>
      </c>
      <c r="F323" s="9">
        <v>9.44</v>
      </c>
      <c r="G323" s="9">
        <v>4.8099999999999996</v>
      </c>
      <c r="H323" s="11"/>
      <c r="I323" s="11"/>
      <c r="J323" s="11"/>
      <c r="K323" s="11"/>
      <c r="L323" s="11"/>
      <c r="M323" s="11"/>
      <c r="N323" s="9">
        <v>5.83</v>
      </c>
      <c r="O323" s="10">
        <v>0.03</v>
      </c>
      <c r="P323" s="11"/>
      <c r="Q323" s="11"/>
      <c r="R323" s="11"/>
      <c r="S323" s="11"/>
      <c r="T323" s="11"/>
      <c r="U323" s="11"/>
      <c r="V323" s="11"/>
      <c r="W323" s="11"/>
      <c r="X323" s="11"/>
      <c r="Y323" s="11"/>
      <c r="Z323" s="11"/>
      <c r="AA323" s="11"/>
      <c r="AB323" s="11"/>
      <c r="AC323" s="11"/>
      <c r="AD323" s="11"/>
      <c r="AE323" s="11"/>
      <c r="AF323" s="11"/>
      <c r="AG323" s="11"/>
      <c r="AH323" s="11"/>
      <c r="AI323" s="9">
        <v>5.15</v>
      </c>
      <c r="AJ323" s="9">
        <v>1.1399999999999999</v>
      </c>
      <c r="AK323" s="3" t="s">
        <v>209</v>
      </c>
      <c r="AL323" s="12" t="s">
        <v>1836</v>
      </c>
      <c r="AM323" s="3" t="s">
        <v>211</v>
      </c>
      <c r="AN323" s="13">
        <v>2006</v>
      </c>
      <c r="AO323" s="8">
        <v>14.7</v>
      </c>
      <c r="AP323" s="10">
        <v>0.34300000000000003</v>
      </c>
      <c r="AQ323" s="9">
        <v>-6.72</v>
      </c>
      <c r="AR323" s="9">
        <v>-6.74</v>
      </c>
      <c r="AS323" s="9">
        <v>-7.26</v>
      </c>
      <c r="AT323" s="9">
        <v>3.45</v>
      </c>
      <c r="AU323" s="10">
        <v>5.5E-2</v>
      </c>
      <c r="AV323" s="8">
        <v>10.1</v>
      </c>
      <c r="AW323" s="14">
        <v>0</v>
      </c>
      <c r="AX323" s="9">
        <v>7.29</v>
      </c>
      <c r="AY323" s="10">
        <v>4.7E-2</v>
      </c>
      <c r="AZ323" s="11"/>
      <c r="BA323" s="9">
        <v>4.03</v>
      </c>
      <c r="BB323" s="11"/>
      <c r="BC323" s="9">
        <v>3.05</v>
      </c>
      <c r="BD323" s="9">
        <v>2.99</v>
      </c>
      <c r="BE323" s="9">
        <v>1.77</v>
      </c>
      <c r="BF323" s="9">
        <v>2.97</v>
      </c>
      <c r="BG323" s="9">
        <v>2.73</v>
      </c>
      <c r="BH323" s="9">
        <v>2.58</v>
      </c>
      <c r="BI323" s="11"/>
      <c r="BJ323" s="9">
        <v>-6.74</v>
      </c>
      <c r="BK323" s="10">
        <v>-1E-3</v>
      </c>
      <c r="BL323" s="14">
        <v>0</v>
      </c>
      <c r="BM323" s="11"/>
      <c r="BN323" s="9">
        <v>-7.26</v>
      </c>
      <c r="BO323" s="11"/>
      <c r="BP323" s="9">
        <v>3.21</v>
      </c>
      <c r="BQ323" s="8">
        <v>-11.2</v>
      </c>
      <c r="BR323" s="8">
        <v>-11.2</v>
      </c>
      <c r="BS323" s="9">
        <v>-4.3499999999999996</v>
      </c>
      <c r="BT323" s="8">
        <v>-11.2</v>
      </c>
      <c r="BU323" s="8">
        <v>-11.2</v>
      </c>
      <c r="BV323" s="11"/>
      <c r="BW323" s="10">
        <v>2.7E-2</v>
      </c>
      <c r="BX323" s="11"/>
      <c r="BY323" s="10">
        <v>2.5000000000000001E-2</v>
      </c>
      <c r="BZ323" s="11"/>
      <c r="CA323" s="11"/>
      <c r="CB323" s="9">
        <v>6.16</v>
      </c>
      <c r="CC323" s="10">
        <v>0.66700000000000004</v>
      </c>
      <c r="CD323" s="11"/>
      <c r="CE323" s="10">
        <v>0.34100000000000003</v>
      </c>
      <c r="CF323" s="11"/>
      <c r="CG323" s="11"/>
      <c r="CH323" s="9">
        <v>8.68</v>
      </c>
      <c r="CI323" s="11"/>
      <c r="CJ323" s="8">
        <v>-78.7</v>
      </c>
      <c r="CK323" s="11"/>
      <c r="CL323" s="11"/>
      <c r="CM323" s="11"/>
      <c r="CN323" s="11"/>
      <c r="CO323" s="10">
        <v>7.6999999999999999E-2</v>
      </c>
      <c r="CP323" s="10">
        <v>0.13</v>
      </c>
      <c r="CQ323" s="11"/>
      <c r="CR323" s="11"/>
      <c r="CS323" s="11"/>
      <c r="CT323" s="11"/>
      <c r="CU323" s="9">
        <v>2.89</v>
      </c>
      <c r="CV323" s="11"/>
      <c r="CW323" s="11"/>
      <c r="CX323" s="11"/>
      <c r="CY323" s="11"/>
      <c r="CZ323" s="9">
        <v>1.5</v>
      </c>
      <c r="DA323" s="10">
        <v>0.315</v>
      </c>
      <c r="DB323" s="11"/>
      <c r="DC323" s="10">
        <v>4.1000000000000002E-2</v>
      </c>
      <c r="DD323" s="11"/>
      <c r="DE323" s="8">
        <v>14</v>
      </c>
      <c r="DF323" s="9">
        <v>-1.39</v>
      </c>
      <c r="DG323" s="9">
        <v>1.62</v>
      </c>
      <c r="DH323" s="11"/>
      <c r="DI323" s="3" t="s">
        <v>212</v>
      </c>
      <c r="DJ323" s="10">
        <v>0.36599999999999999</v>
      </c>
      <c r="DK323" s="9">
        <v>-4.01</v>
      </c>
      <c r="DL323" s="9">
        <v>-4.05</v>
      </c>
      <c r="DM323" s="11"/>
      <c r="DN323" s="11"/>
      <c r="DO323" s="9">
        <v>28.57</v>
      </c>
      <c r="DP323" s="4" t="s">
        <v>1837</v>
      </c>
      <c r="DQ323" s="11"/>
      <c r="DR323" s="3" t="s">
        <v>398</v>
      </c>
      <c r="DS323" s="11"/>
      <c r="DT323" s="9">
        <v>15</v>
      </c>
      <c r="DU323" s="10">
        <v>0.83199999999999996</v>
      </c>
      <c r="DV323" s="9">
        <v>-2.71</v>
      </c>
      <c r="DW323" s="11"/>
      <c r="DX323" s="11"/>
      <c r="DY323" s="11"/>
      <c r="DZ323" s="11"/>
      <c r="EA323" s="11"/>
      <c r="EB323" s="11"/>
      <c r="EC323" s="10">
        <v>2.9000000000000001E-2</v>
      </c>
      <c r="ED323" s="8">
        <v>89.6</v>
      </c>
      <c r="EE323" s="11"/>
      <c r="EF323" s="11"/>
      <c r="EG323" s="11"/>
      <c r="EH323" s="11"/>
      <c r="EI323" s="11"/>
      <c r="EJ323" s="9">
        <v>3.92</v>
      </c>
      <c r="EK323" s="11"/>
      <c r="EL323" s="11"/>
      <c r="EM323" s="11"/>
      <c r="EN323" s="11"/>
      <c r="EO323" s="10">
        <v>0.13900000000000001</v>
      </c>
      <c r="EP323" s="10">
        <v>0.54700000000000004</v>
      </c>
      <c r="EQ323" s="10">
        <v>0.33</v>
      </c>
      <c r="ER323" s="11"/>
      <c r="ES323" s="10">
        <v>0.34300000000000003</v>
      </c>
      <c r="ET323" s="12" t="s">
        <v>928</v>
      </c>
      <c r="EU323" s="11"/>
      <c r="EV323" s="11"/>
      <c r="EW323" s="8">
        <v>-87.8</v>
      </c>
      <c r="EX323" s="8">
        <v>-59</v>
      </c>
      <c r="EY323" s="8">
        <v>-34.5</v>
      </c>
      <c r="EZ323" s="11"/>
      <c r="FA323" s="11"/>
      <c r="FB323" s="8">
        <v>-12.1</v>
      </c>
      <c r="FC323" s="9">
        <v>-3</v>
      </c>
      <c r="FD323" s="9">
        <v>-4.04</v>
      </c>
      <c r="FE323" s="11"/>
      <c r="FF323" s="11"/>
      <c r="FG323" s="8">
        <v>-79.599999999999994</v>
      </c>
      <c r="FH323" s="8">
        <v>-55.2</v>
      </c>
      <c r="FI323" s="8">
        <v>-31.8</v>
      </c>
      <c r="FJ323" s="11"/>
      <c r="FK323" s="11"/>
      <c r="FL323" s="8">
        <v>-12</v>
      </c>
      <c r="FM323" s="9">
        <v>-3.03</v>
      </c>
      <c r="FN323" s="9">
        <v>-4.05</v>
      </c>
      <c r="FO323" s="3"/>
      <c r="FP323" s="3"/>
      <c r="FQ323" s="10">
        <v>0.34300000000000003</v>
      </c>
      <c r="FR323" s="12" t="s">
        <v>1838</v>
      </c>
    </row>
    <row r="324" spans="1:174" x14ac:dyDescent="0.15">
      <c r="A324" s="4" t="s">
        <v>1839</v>
      </c>
      <c r="B324" s="4" t="s">
        <v>1840</v>
      </c>
      <c r="C324" s="3" t="s">
        <v>206</v>
      </c>
      <c r="D324" s="3" t="s">
        <v>207</v>
      </c>
      <c r="E324" s="3" t="s">
        <v>208</v>
      </c>
      <c r="F324" s="9">
        <v>8.8699999999999992</v>
      </c>
      <c r="G324" s="9">
        <v>2.25</v>
      </c>
      <c r="H324" s="10">
        <v>1E-3</v>
      </c>
      <c r="I324" s="14">
        <v>0</v>
      </c>
      <c r="J324" s="10">
        <v>5.0000000000000001E-3</v>
      </c>
      <c r="K324" s="9">
        <v>-1.02</v>
      </c>
      <c r="L324" s="10">
        <v>0.21099999999999999</v>
      </c>
      <c r="M324" s="9">
        <v>-1.53</v>
      </c>
      <c r="N324" s="8">
        <v>21.6</v>
      </c>
      <c r="O324" s="10">
        <v>4.9000000000000002E-2</v>
      </c>
      <c r="P324" s="11"/>
      <c r="Q324" s="11"/>
      <c r="R324" s="11"/>
      <c r="S324" s="11"/>
      <c r="T324" s="11"/>
      <c r="U324" s="11"/>
      <c r="V324" s="11"/>
      <c r="W324" s="11"/>
      <c r="X324" s="11"/>
      <c r="Y324" s="11"/>
      <c r="Z324" s="11"/>
      <c r="AA324" s="11"/>
      <c r="AB324" s="11"/>
      <c r="AC324" s="11"/>
      <c r="AD324" s="11"/>
      <c r="AE324" s="11"/>
      <c r="AF324" s="11"/>
      <c r="AG324" s="11"/>
      <c r="AH324" s="9">
        <v>2.31</v>
      </c>
      <c r="AI324" s="9">
        <v>23.13</v>
      </c>
      <c r="AJ324" s="9">
        <v>22.45</v>
      </c>
      <c r="AK324" s="3" t="s">
        <v>209</v>
      </c>
      <c r="AL324" s="12" t="s">
        <v>1841</v>
      </c>
      <c r="AM324" s="3" t="s">
        <v>211</v>
      </c>
      <c r="AN324" s="13">
        <v>2004</v>
      </c>
      <c r="AO324" s="9">
        <v>9</v>
      </c>
      <c r="AP324" s="14">
        <v>0</v>
      </c>
      <c r="AQ324" s="9">
        <v>-1.26</v>
      </c>
      <c r="AR324" s="9">
        <v>-1.26</v>
      </c>
      <c r="AS324" s="9">
        <v>-1.35</v>
      </c>
      <c r="AT324" s="10">
        <v>7.5999999999999998E-2</v>
      </c>
      <c r="AU324" s="14">
        <v>0</v>
      </c>
      <c r="AV324" s="10">
        <v>0.11899999999999999</v>
      </c>
      <c r="AW324" s="10">
        <v>0.20399999999999999</v>
      </c>
      <c r="AX324" s="9">
        <v>-4.09</v>
      </c>
      <c r="AY324" s="11"/>
      <c r="AZ324" s="11"/>
      <c r="BA324" s="10">
        <v>0.63100000000000001</v>
      </c>
      <c r="BB324" s="11"/>
      <c r="BC324" s="10">
        <v>0.625</v>
      </c>
      <c r="BD324" s="10">
        <v>0.72199999999999998</v>
      </c>
      <c r="BE324" s="10">
        <v>0.81299999999999994</v>
      </c>
      <c r="BF324" s="10">
        <v>0.90100000000000002</v>
      </c>
      <c r="BG324" s="10">
        <v>0.88700000000000001</v>
      </c>
      <c r="BH324" s="10">
        <v>0.91400000000000003</v>
      </c>
      <c r="BI324" s="11"/>
      <c r="BJ324" s="9">
        <v>-1.26</v>
      </c>
      <c r="BK324" s="10">
        <v>-4.0000000000000001E-3</v>
      </c>
      <c r="BL324" s="14">
        <v>0</v>
      </c>
      <c r="BM324" s="11"/>
      <c r="BN324" s="9">
        <v>-1.35</v>
      </c>
      <c r="BO324" s="11"/>
      <c r="BP324" s="11"/>
      <c r="BQ324" s="10">
        <v>-6.2E-2</v>
      </c>
      <c r="BR324" s="10">
        <v>-6.2E-2</v>
      </c>
      <c r="BS324" s="10">
        <v>-3.9E-2</v>
      </c>
      <c r="BT324" s="10">
        <v>-6.2E-2</v>
      </c>
      <c r="BU324" s="10">
        <v>-6.2E-2</v>
      </c>
      <c r="BV324" s="11"/>
      <c r="BW324" s="11"/>
      <c r="BX324" s="11"/>
      <c r="BY324" s="11"/>
      <c r="BZ324" s="10">
        <v>3.9E-2</v>
      </c>
      <c r="CA324" s="10">
        <v>3.9E-2</v>
      </c>
      <c r="CB324" s="11"/>
      <c r="CC324" s="10">
        <v>0.36799999999999999</v>
      </c>
      <c r="CD324" s="10">
        <v>0.20399999999999999</v>
      </c>
      <c r="CE324" s="9">
        <v>1.21</v>
      </c>
      <c r="CF324" s="11"/>
      <c r="CG324" s="11"/>
      <c r="CH324" s="11"/>
      <c r="CI324" s="11"/>
      <c r="CJ324" s="11"/>
      <c r="CK324" s="11"/>
      <c r="CL324" s="11"/>
      <c r="CM324" s="11"/>
      <c r="CN324" s="11"/>
      <c r="CO324" s="11"/>
      <c r="CP324" s="11"/>
      <c r="CQ324" s="9">
        <v>-1.1399999999999999</v>
      </c>
      <c r="CR324" s="11"/>
      <c r="CS324" s="11"/>
      <c r="CT324" s="11"/>
      <c r="CU324" s="11"/>
      <c r="CV324" s="11"/>
      <c r="CW324" s="10">
        <v>0.2</v>
      </c>
      <c r="CX324" s="11"/>
      <c r="CY324" s="11"/>
      <c r="CZ324" s="11"/>
      <c r="DA324" s="10">
        <v>0.24299999999999999</v>
      </c>
      <c r="DB324" s="11"/>
      <c r="DC324" s="10">
        <v>3.2000000000000001E-2</v>
      </c>
      <c r="DD324" s="9">
        <v>6.8</v>
      </c>
      <c r="DE324" s="9">
        <v>2</v>
      </c>
      <c r="DF324" s="9">
        <v>-4.09</v>
      </c>
      <c r="DG324" s="10">
        <v>0.41</v>
      </c>
      <c r="DH324" s="11"/>
      <c r="DI324" s="3" t="s">
        <v>212</v>
      </c>
      <c r="DJ324" s="11"/>
      <c r="DK324" s="9">
        <v>-1.52</v>
      </c>
      <c r="DL324" s="9">
        <v>-1.45</v>
      </c>
      <c r="DM324" s="11"/>
      <c r="DN324" s="11"/>
      <c r="DO324" s="9">
        <v>8.33</v>
      </c>
      <c r="DP324" s="4" t="s">
        <v>1842</v>
      </c>
      <c r="DQ324" s="11"/>
      <c r="DR324" s="3" t="s">
        <v>1627</v>
      </c>
      <c r="DS324" s="11"/>
      <c r="DT324" s="9">
        <v>1.75</v>
      </c>
      <c r="DU324" s="10">
        <v>7.0000000000000001E-3</v>
      </c>
      <c r="DV324" s="11"/>
      <c r="DW324" s="14">
        <v>0</v>
      </c>
      <c r="DX324" s="11"/>
      <c r="DY324" s="10">
        <v>7.4999999999999997E-2</v>
      </c>
      <c r="DZ324" s="11"/>
      <c r="EA324" s="11"/>
      <c r="EB324" s="9">
        <v>-2.75</v>
      </c>
      <c r="EC324" s="10">
        <v>1E-3</v>
      </c>
      <c r="ED324" s="8">
        <v>74.599999999999994</v>
      </c>
      <c r="EE324" s="11"/>
      <c r="EF324" s="11"/>
      <c r="EG324" s="11"/>
      <c r="EH324" s="10">
        <v>0.14399999999999999</v>
      </c>
      <c r="EI324" s="9">
        <v>2</v>
      </c>
      <c r="EJ324" s="10">
        <v>0.11899999999999999</v>
      </c>
      <c r="EK324" s="10">
        <v>0.16</v>
      </c>
      <c r="EL324" s="9">
        <v>1.17</v>
      </c>
      <c r="EM324" s="9">
        <v>1.66</v>
      </c>
      <c r="EN324" s="10">
        <v>7.0999999999999994E-2</v>
      </c>
      <c r="EO324" s="10">
        <v>0.16</v>
      </c>
      <c r="EP324" s="9">
        <v>1.38</v>
      </c>
      <c r="EQ324" s="10">
        <v>0.91</v>
      </c>
      <c r="ER324" s="11">
        <v>1</v>
      </c>
      <c r="ES324" s="11"/>
      <c r="ET324" s="12"/>
      <c r="EU324" s="11"/>
      <c r="EV324" s="9">
        <v>-1.62</v>
      </c>
      <c r="EW324" s="9">
        <v>-3.68</v>
      </c>
      <c r="EX324" s="9">
        <v>-5.52</v>
      </c>
      <c r="EY324" s="9">
        <v>-8.01</v>
      </c>
      <c r="EZ324" s="9">
        <v>-3.93</v>
      </c>
      <c r="FA324" s="9">
        <v>-2.4</v>
      </c>
      <c r="FB324" s="9">
        <v>-2.2000000000000002</v>
      </c>
      <c r="FC324" s="9">
        <v>-1.98</v>
      </c>
      <c r="FD324" s="9">
        <v>-1.52</v>
      </c>
      <c r="FE324" s="11"/>
      <c r="FF324" s="9">
        <v>-1.62</v>
      </c>
      <c r="FG324" s="9">
        <v>-8.67</v>
      </c>
      <c r="FH324" s="9">
        <v>-5.6</v>
      </c>
      <c r="FI324" s="9">
        <v>-7.48</v>
      </c>
      <c r="FJ324" s="9">
        <v>-4.78</v>
      </c>
      <c r="FK324" s="8">
        <v>10.1</v>
      </c>
      <c r="FL324" s="9">
        <v>-2.0299999999999998</v>
      </c>
      <c r="FM324" s="9">
        <v>-1.63</v>
      </c>
      <c r="FN324" s="9">
        <v>-1.45</v>
      </c>
      <c r="FO324" s="3"/>
      <c r="FP324" s="3"/>
      <c r="FQ324" s="11"/>
      <c r="FR324" s="12"/>
    </row>
    <row r="325" spans="1:174" x14ac:dyDescent="0.15">
      <c r="A325" s="4" t="s">
        <v>1843</v>
      </c>
      <c r="B325" s="4" t="s">
        <v>1844</v>
      </c>
      <c r="C325" s="3" t="s">
        <v>206</v>
      </c>
      <c r="D325" s="3" t="s">
        <v>207</v>
      </c>
      <c r="E325" s="3" t="s">
        <v>208</v>
      </c>
      <c r="F325" s="9">
        <v>8.81</v>
      </c>
      <c r="G325" s="9">
        <v>17.600000000000001</v>
      </c>
      <c r="H325" s="10">
        <v>1.2999999999999999E-2</v>
      </c>
      <c r="I325" s="10">
        <v>6.0000000000000001E-3</v>
      </c>
      <c r="J325" s="10">
        <v>0.05</v>
      </c>
      <c r="K325" s="10">
        <v>0.75900000000000001</v>
      </c>
      <c r="L325" s="10">
        <v>0.74099999999999999</v>
      </c>
      <c r="M325" s="9">
        <v>1.17</v>
      </c>
      <c r="N325" s="8">
        <v>13.9</v>
      </c>
      <c r="O325" s="10">
        <v>2.7E-2</v>
      </c>
      <c r="P325" s="11"/>
      <c r="Q325" s="11"/>
      <c r="R325" s="11"/>
      <c r="S325" s="11"/>
      <c r="T325" s="11"/>
      <c r="U325" s="11"/>
      <c r="V325" s="11"/>
      <c r="W325" s="11"/>
      <c r="X325" s="11"/>
      <c r="Y325" s="11"/>
      <c r="Z325" s="11"/>
      <c r="AA325" s="11"/>
      <c r="AB325" s="11"/>
      <c r="AC325" s="11"/>
      <c r="AD325" s="11"/>
      <c r="AE325" s="11"/>
      <c r="AF325" s="11"/>
      <c r="AG325" s="11"/>
      <c r="AH325" s="9">
        <v>4.6900000000000004</v>
      </c>
      <c r="AI325" s="9">
        <v>16.559999999999999</v>
      </c>
      <c r="AJ325" s="10">
        <v>2.5000000000000001E-2</v>
      </c>
      <c r="AK325" s="3" t="s">
        <v>209</v>
      </c>
      <c r="AL325" s="12" t="s">
        <v>1845</v>
      </c>
      <c r="AM325" s="3" t="s">
        <v>211</v>
      </c>
      <c r="AN325" s="13">
        <v>1964</v>
      </c>
      <c r="AO325" s="9">
        <v>6.7</v>
      </c>
      <c r="AP325" s="14">
        <v>0</v>
      </c>
      <c r="AQ325" s="9">
        <v>-8.99</v>
      </c>
      <c r="AR325" s="9">
        <v>-9.2899999999999991</v>
      </c>
      <c r="AS325" s="8">
        <v>-21.8</v>
      </c>
      <c r="AT325" s="9">
        <v>2.11</v>
      </c>
      <c r="AU325" s="10">
        <v>0.25900000000000001</v>
      </c>
      <c r="AV325" s="8">
        <v>18.600000000000001</v>
      </c>
      <c r="AW325" s="14">
        <v>0</v>
      </c>
      <c r="AX325" s="8">
        <v>11.9</v>
      </c>
      <c r="AY325" s="10">
        <v>0.114</v>
      </c>
      <c r="AZ325" s="11"/>
      <c r="BA325" s="9">
        <v>4.21</v>
      </c>
      <c r="BB325" s="11"/>
      <c r="BC325" s="9">
        <v>5.29</v>
      </c>
      <c r="BD325" s="9">
        <v>4.6500000000000004</v>
      </c>
      <c r="BE325" s="9">
        <v>3.34</v>
      </c>
      <c r="BF325" s="9">
        <v>2.74</v>
      </c>
      <c r="BG325" s="9">
        <v>2.52</v>
      </c>
      <c r="BH325" s="9">
        <v>2.38</v>
      </c>
      <c r="BI325" s="11"/>
      <c r="BJ325" s="9">
        <v>-9.2899999999999991</v>
      </c>
      <c r="BK325" s="10">
        <v>-2.3E-2</v>
      </c>
      <c r="BL325" s="10">
        <v>1.0999999999999999E-2</v>
      </c>
      <c r="BM325" s="9">
        <v>-8.1199999999999992</v>
      </c>
      <c r="BN325" s="8">
        <v>-21.8</v>
      </c>
      <c r="BO325" s="11"/>
      <c r="BP325" s="9">
        <v>4.62</v>
      </c>
      <c r="BQ325" s="9">
        <v>-2.4</v>
      </c>
      <c r="BR325" s="9">
        <v>-2.4</v>
      </c>
      <c r="BS325" s="10">
        <v>-0.53</v>
      </c>
      <c r="BT325" s="9">
        <v>-2.4</v>
      </c>
      <c r="BU325" s="9">
        <v>-2.4</v>
      </c>
      <c r="BV325" s="11"/>
      <c r="BW325" s="11"/>
      <c r="BX325" s="11"/>
      <c r="BY325" s="10">
        <v>6.2E-2</v>
      </c>
      <c r="BZ325" s="11"/>
      <c r="CA325" s="11"/>
      <c r="CB325" s="9">
        <v>5.78</v>
      </c>
      <c r="CC325" s="9">
        <v>1.31</v>
      </c>
      <c r="CD325" s="11"/>
      <c r="CE325" s="11"/>
      <c r="CF325" s="11"/>
      <c r="CG325" s="11"/>
      <c r="CH325" s="14">
        <v>0</v>
      </c>
      <c r="CI325" s="11"/>
      <c r="CJ325" s="8">
        <v>-100</v>
      </c>
      <c r="CK325" s="11"/>
      <c r="CL325" s="11"/>
      <c r="CM325" s="11"/>
      <c r="CN325" s="11"/>
      <c r="CO325" s="11"/>
      <c r="CP325" s="10">
        <v>0.03</v>
      </c>
      <c r="CQ325" s="9">
        <v>-2.68</v>
      </c>
      <c r="CR325" s="11"/>
      <c r="CS325" s="11"/>
      <c r="CT325" s="14">
        <v>0</v>
      </c>
      <c r="CU325" s="9">
        <v>4.05</v>
      </c>
      <c r="CV325" s="9">
        <v>-2.19</v>
      </c>
      <c r="CW325" s="11"/>
      <c r="CX325" s="10">
        <v>-0.79200000000000004</v>
      </c>
      <c r="CY325" s="11"/>
      <c r="CZ325" s="9">
        <v>1.28</v>
      </c>
      <c r="DA325" s="10">
        <v>0.41799999999999998</v>
      </c>
      <c r="DB325" s="11"/>
      <c r="DC325" s="10">
        <v>-0.161</v>
      </c>
      <c r="DD325" s="11"/>
      <c r="DE325" s="11"/>
      <c r="DF325" s="8">
        <v>11.9</v>
      </c>
      <c r="DG325" s="10">
        <v>0.63500000000000001</v>
      </c>
      <c r="DH325" s="11"/>
      <c r="DI325" s="3" t="s">
        <v>212</v>
      </c>
      <c r="DJ325" s="10">
        <v>0.1</v>
      </c>
      <c r="DK325" s="9">
        <v>-6.57</v>
      </c>
      <c r="DL325" s="9">
        <v>-9.23</v>
      </c>
      <c r="DM325" s="11"/>
      <c r="DN325" s="11"/>
      <c r="DO325" s="9">
        <v>22.22</v>
      </c>
      <c r="DP325" s="4" t="s">
        <v>1846</v>
      </c>
      <c r="DQ325" s="11"/>
      <c r="DR325" s="3" t="s">
        <v>251</v>
      </c>
      <c r="DS325" s="11"/>
      <c r="DT325" s="9">
        <v>3.69</v>
      </c>
      <c r="DU325" s="10">
        <v>0.51</v>
      </c>
      <c r="DV325" s="14">
        <v>0</v>
      </c>
      <c r="DW325" s="9">
        <v>2.19</v>
      </c>
      <c r="DX325" s="11"/>
      <c r="DY325" s="9">
        <v>6.12</v>
      </c>
      <c r="DZ325" s="11"/>
      <c r="EA325" s="14">
        <v>0</v>
      </c>
      <c r="EB325" s="9">
        <v>7.72</v>
      </c>
      <c r="EC325" s="10">
        <v>5.0000000000000001E-3</v>
      </c>
      <c r="ED325" s="8">
        <v>71.099999999999994</v>
      </c>
      <c r="EE325" s="11"/>
      <c r="EF325" s="11"/>
      <c r="EG325" s="11"/>
      <c r="EH325" s="10">
        <v>6.3E-2</v>
      </c>
      <c r="EI325" s="8">
        <v>13</v>
      </c>
      <c r="EJ325" s="9">
        <v>2.37</v>
      </c>
      <c r="EK325" s="9">
        <v>7.61</v>
      </c>
      <c r="EL325" s="10">
        <v>0.47799999999999998</v>
      </c>
      <c r="EM325" s="10">
        <v>0.61699999999999999</v>
      </c>
      <c r="EN325" s="11"/>
      <c r="EO325" s="10">
        <v>7.0000000000000007E-2</v>
      </c>
      <c r="EP325" s="10">
        <v>0.97899999999999998</v>
      </c>
      <c r="EQ325" s="9">
        <v>9.49</v>
      </c>
      <c r="ER325" s="11">
        <v>1</v>
      </c>
      <c r="ES325" s="11"/>
      <c r="ET325" s="12"/>
      <c r="EU325" s="9">
        <v>-2.62</v>
      </c>
      <c r="EV325" s="9">
        <v>-3.65</v>
      </c>
      <c r="EW325" s="9">
        <v>-3.32</v>
      </c>
      <c r="EX325" s="9">
        <v>-2.89</v>
      </c>
      <c r="EY325" s="9">
        <v>-4.32</v>
      </c>
      <c r="EZ325" s="9">
        <v>-4.22</v>
      </c>
      <c r="FA325" s="9">
        <v>-6.56</v>
      </c>
      <c r="FB325" s="9">
        <v>-5.47</v>
      </c>
      <c r="FC325" s="9">
        <v>-4.9000000000000004</v>
      </c>
      <c r="FD325" s="9">
        <v>-5.2</v>
      </c>
      <c r="FE325" s="9">
        <v>-2.25</v>
      </c>
      <c r="FF325" s="9">
        <v>-3.42</v>
      </c>
      <c r="FG325" s="9">
        <v>-3.24</v>
      </c>
      <c r="FH325" s="9">
        <v>-2.95</v>
      </c>
      <c r="FI325" s="9">
        <v>-5.98</v>
      </c>
      <c r="FJ325" s="9">
        <v>-4.8099999999999996</v>
      </c>
      <c r="FK325" s="8">
        <v>-14.6</v>
      </c>
      <c r="FL325" s="9">
        <v>-6.68</v>
      </c>
      <c r="FM325" s="9">
        <v>-5.86</v>
      </c>
      <c r="FN325" s="9">
        <v>-6.17</v>
      </c>
      <c r="FO325" s="3"/>
      <c r="FP325" s="3"/>
      <c r="FQ325" s="11"/>
      <c r="FR325" s="12"/>
    </row>
    <row r="326" spans="1:174" x14ac:dyDescent="0.15">
      <c r="A326" s="4" t="s">
        <v>1847</v>
      </c>
      <c r="B326" s="4" t="s">
        <v>1848</v>
      </c>
      <c r="C326" s="3" t="s">
        <v>206</v>
      </c>
      <c r="D326" s="3" t="s">
        <v>207</v>
      </c>
      <c r="E326" s="3" t="s">
        <v>208</v>
      </c>
      <c r="F326" s="9">
        <v>8.8000000000000007</v>
      </c>
      <c r="G326" s="11"/>
      <c r="H326" s="10">
        <v>7.8E-2</v>
      </c>
      <c r="I326" s="10">
        <v>3.1E-2</v>
      </c>
      <c r="J326" s="11"/>
      <c r="K326" s="9">
        <v>2.4900000000000002</v>
      </c>
      <c r="L326" s="9">
        <v>1.72</v>
      </c>
      <c r="M326" s="11"/>
      <c r="N326" s="8">
        <v>67.099999999999994</v>
      </c>
      <c r="O326" s="10">
        <v>3.2000000000000001E-2</v>
      </c>
      <c r="P326" s="11"/>
      <c r="Q326" s="11"/>
      <c r="R326" s="11"/>
      <c r="S326" s="11"/>
      <c r="T326" s="11"/>
      <c r="U326" s="11"/>
      <c r="V326" s="11"/>
      <c r="W326" s="11"/>
      <c r="X326" s="11"/>
      <c r="Y326" s="11"/>
      <c r="Z326" s="11"/>
      <c r="AA326" s="11"/>
      <c r="AB326" s="11"/>
      <c r="AC326" s="11"/>
      <c r="AD326" s="11"/>
      <c r="AE326" s="11"/>
      <c r="AF326" s="11"/>
      <c r="AG326" s="11"/>
      <c r="AH326" s="11"/>
      <c r="AI326" s="9">
        <v>24.04</v>
      </c>
      <c r="AJ326" s="10">
        <v>0.59799999999999998</v>
      </c>
      <c r="AK326" s="3" t="s">
        <v>209</v>
      </c>
      <c r="AL326" s="12" t="s">
        <v>1849</v>
      </c>
      <c r="AM326" s="3" t="s">
        <v>211</v>
      </c>
      <c r="AN326" s="13">
        <v>2011</v>
      </c>
      <c r="AO326" s="9">
        <v>8.9</v>
      </c>
      <c r="AP326" s="10">
        <v>9.6000000000000002E-2</v>
      </c>
      <c r="AQ326" s="9">
        <v>-2.89</v>
      </c>
      <c r="AR326" s="9">
        <v>-2.95</v>
      </c>
      <c r="AS326" s="9">
        <v>-3.05</v>
      </c>
      <c r="AT326" s="9">
        <v>1.1399999999999999</v>
      </c>
      <c r="AU326" s="10">
        <v>0.108</v>
      </c>
      <c r="AV326" s="9">
        <v>1.8</v>
      </c>
      <c r="AW326" s="9">
        <v>1.26</v>
      </c>
      <c r="AX326" s="10">
        <v>0.154</v>
      </c>
      <c r="AY326" s="10">
        <v>4.4999999999999998E-2</v>
      </c>
      <c r="AZ326" s="11"/>
      <c r="BA326" s="9">
        <v>2.67</v>
      </c>
      <c r="BB326" s="10">
        <v>0.35799999999999998</v>
      </c>
      <c r="BC326" s="10">
        <v>3.3000000000000002E-2</v>
      </c>
      <c r="BD326" s="10">
        <v>3.3000000000000002E-2</v>
      </c>
      <c r="BE326" s="10">
        <v>5.8000000000000003E-2</v>
      </c>
      <c r="BF326" s="10">
        <v>5.8000000000000003E-2</v>
      </c>
      <c r="BG326" s="10">
        <v>2.5000000000000001E-2</v>
      </c>
      <c r="BH326" s="10">
        <v>2.5000000000000001E-2</v>
      </c>
      <c r="BI326" s="10">
        <v>5.2999999999999999E-2</v>
      </c>
      <c r="BJ326" s="9">
        <v>-2.95</v>
      </c>
      <c r="BK326" s="10">
        <v>-0.13400000000000001</v>
      </c>
      <c r="BL326" s="10">
        <v>3.0000000000000001E-3</v>
      </c>
      <c r="BM326" s="10">
        <v>-0.69099999999999995</v>
      </c>
      <c r="BN326" s="9">
        <v>-3.04</v>
      </c>
      <c r="BO326" s="10">
        <v>8.9999999999999993E-3</v>
      </c>
      <c r="BP326" s="11"/>
      <c r="BQ326" s="10">
        <v>-4.5999999999999999E-2</v>
      </c>
      <c r="BR326" s="10">
        <v>-4.5999999999999999E-2</v>
      </c>
      <c r="BS326" s="10">
        <v>-2.3E-2</v>
      </c>
      <c r="BT326" s="10">
        <v>-5.0999999999999997E-2</v>
      </c>
      <c r="BU326" s="10">
        <v>-5.0999999999999997E-2</v>
      </c>
      <c r="BV326" s="11"/>
      <c r="BW326" s="10">
        <v>0.13200000000000001</v>
      </c>
      <c r="BX326" s="10">
        <v>0.38100000000000001</v>
      </c>
      <c r="BY326" s="10">
        <v>1.2E-2</v>
      </c>
      <c r="BZ326" s="10">
        <v>0.28799999999999998</v>
      </c>
      <c r="CA326" s="10">
        <v>0.18</v>
      </c>
      <c r="CB326" s="11"/>
      <c r="CC326" s="10">
        <v>0.26100000000000001</v>
      </c>
      <c r="CD326" s="10">
        <v>0.98399999999999999</v>
      </c>
      <c r="CE326" s="10">
        <v>3.1E-2</v>
      </c>
      <c r="CF326" s="11"/>
      <c r="CG326" s="11"/>
      <c r="CH326" s="11"/>
      <c r="CI326" s="11"/>
      <c r="CJ326" s="8">
        <v>-78.8</v>
      </c>
      <c r="CK326" s="11"/>
      <c r="CL326" s="11"/>
      <c r="CM326" s="11"/>
      <c r="CN326" s="11"/>
      <c r="CO326" s="10">
        <v>0.01</v>
      </c>
      <c r="CP326" s="10">
        <v>4.1000000000000002E-2</v>
      </c>
      <c r="CQ326" s="10">
        <v>0.50700000000000001</v>
      </c>
      <c r="CR326" s="11"/>
      <c r="CS326" s="11"/>
      <c r="CT326" s="11"/>
      <c r="CU326" s="10">
        <v>0.20899999999999999</v>
      </c>
      <c r="CV326" s="14">
        <v>0</v>
      </c>
      <c r="CW326" s="14">
        <v>0</v>
      </c>
      <c r="CX326" s="10">
        <v>-2.5000000000000001E-2</v>
      </c>
      <c r="CY326" s="11"/>
      <c r="CZ326" s="14">
        <v>0</v>
      </c>
      <c r="DA326" s="10">
        <v>-7.4999999999999997E-2</v>
      </c>
      <c r="DB326" s="10">
        <v>-0.38100000000000001</v>
      </c>
      <c r="DC326" s="10">
        <v>-0.11600000000000001</v>
      </c>
      <c r="DD326" s="8">
        <v>10.8</v>
      </c>
      <c r="DE326" s="11"/>
      <c r="DF326" s="10">
        <v>0.154</v>
      </c>
      <c r="DG326" s="10">
        <v>0.13100000000000001</v>
      </c>
      <c r="DH326" s="11"/>
      <c r="DI326" s="3" t="s">
        <v>212</v>
      </c>
      <c r="DJ326" s="10">
        <v>0.35599999999999998</v>
      </c>
      <c r="DK326" s="9">
        <v>-2.39</v>
      </c>
      <c r="DL326" s="9">
        <v>-3.57</v>
      </c>
      <c r="DM326" s="11"/>
      <c r="DN326" s="11"/>
      <c r="DO326" s="9">
        <v>16.670000000000002</v>
      </c>
      <c r="DP326" s="4" t="s">
        <v>1850</v>
      </c>
      <c r="DQ326" s="11"/>
      <c r="DR326" s="3" t="s">
        <v>237</v>
      </c>
      <c r="DS326" s="11"/>
      <c r="DT326" s="10">
        <v>0.35</v>
      </c>
      <c r="DU326" s="10">
        <v>0.111</v>
      </c>
      <c r="DV326" s="10">
        <v>-0.19500000000000001</v>
      </c>
      <c r="DW326" s="9">
        <v>1.29</v>
      </c>
      <c r="DX326" s="11"/>
      <c r="DY326" s="9">
        <v>4.08</v>
      </c>
      <c r="DZ326" s="11"/>
      <c r="EA326" s="11"/>
      <c r="EB326" s="9">
        <v>2.57</v>
      </c>
      <c r="EC326" s="10">
        <v>0</v>
      </c>
      <c r="ED326" s="8">
        <v>76</v>
      </c>
      <c r="EE326" s="11"/>
      <c r="EF326" s="11"/>
      <c r="EG326" s="14">
        <v>0</v>
      </c>
      <c r="EH326" s="11"/>
      <c r="EI326" s="11"/>
      <c r="EJ326" s="9">
        <v>1.67</v>
      </c>
      <c r="EK326" s="9">
        <v>4.0999999999999996</v>
      </c>
      <c r="EL326" s="10">
        <v>0.33600000000000002</v>
      </c>
      <c r="EM326" s="11"/>
      <c r="EN326" s="10">
        <v>0.05</v>
      </c>
      <c r="EO326" s="10">
        <v>4.4999999999999998E-2</v>
      </c>
      <c r="EP326" s="9">
        <v>3.67</v>
      </c>
      <c r="EQ326" s="11"/>
      <c r="ER326" s="11">
        <v>1</v>
      </c>
      <c r="ES326" s="10">
        <v>9.6000000000000002E-2</v>
      </c>
      <c r="ET326" s="12" t="s">
        <v>377</v>
      </c>
      <c r="EU326" s="11"/>
      <c r="EV326" s="11"/>
      <c r="EW326" s="11"/>
      <c r="EX326" s="11"/>
      <c r="EY326" s="11"/>
      <c r="EZ326" s="11"/>
      <c r="FA326" s="11"/>
      <c r="FB326" s="10">
        <v>-0.36899999999999999</v>
      </c>
      <c r="FC326" s="9">
        <v>-2.02</v>
      </c>
      <c r="FD326" s="9">
        <v>-2.4700000000000002</v>
      </c>
      <c r="FE326" s="11"/>
      <c r="FF326" s="11"/>
      <c r="FG326" s="11"/>
      <c r="FH326" s="11"/>
      <c r="FI326" s="11"/>
      <c r="FJ326" s="11"/>
      <c r="FK326" s="11"/>
      <c r="FL326" s="10">
        <v>0.10299999999999999</v>
      </c>
      <c r="FM326" s="9">
        <v>-2.15</v>
      </c>
      <c r="FN326" s="9">
        <v>-3.57</v>
      </c>
      <c r="FO326" s="3"/>
      <c r="FP326" s="3"/>
      <c r="FQ326" s="10">
        <v>9.6000000000000002E-2</v>
      </c>
      <c r="FR326" s="12" t="s">
        <v>1851</v>
      </c>
    </row>
    <row r="327" spans="1:174" x14ac:dyDescent="0.15">
      <c r="A327" s="4" t="s">
        <v>1852</v>
      </c>
      <c r="B327" s="4" t="s">
        <v>1853</v>
      </c>
      <c r="C327" s="3" t="s">
        <v>206</v>
      </c>
      <c r="D327" s="3" t="s">
        <v>207</v>
      </c>
      <c r="E327" s="3" t="s">
        <v>208</v>
      </c>
      <c r="F327" s="9">
        <v>7.51</v>
      </c>
      <c r="G327" s="9">
        <v>11.55</v>
      </c>
      <c r="H327" s="10">
        <v>1E-3</v>
      </c>
      <c r="I327" s="10">
        <v>7.0000000000000001E-3</v>
      </c>
      <c r="J327" s="10">
        <v>8.6999999999999994E-2</v>
      </c>
      <c r="K327" s="10">
        <v>0.47099999999999997</v>
      </c>
      <c r="L327" s="9">
        <v>1.63</v>
      </c>
      <c r="M327" s="9">
        <v>3.02</v>
      </c>
      <c r="N327" s="8">
        <v>32.6</v>
      </c>
      <c r="O327" s="10">
        <v>0.105</v>
      </c>
      <c r="P327" s="11"/>
      <c r="Q327" s="11"/>
      <c r="R327" s="11"/>
      <c r="S327" s="10">
        <v>-0.8</v>
      </c>
      <c r="T327" s="11"/>
      <c r="U327" s="11"/>
      <c r="V327" s="11"/>
      <c r="W327" s="11"/>
      <c r="X327" s="11"/>
      <c r="Y327" s="11"/>
      <c r="Z327" s="11"/>
      <c r="AA327" s="11"/>
      <c r="AB327" s="11"/>
      <c r="AC327" s="11"/>
      <c r="AD327" s="11"/>
      <c r="AE327" s="11"/>
      <c r="AF327" s="11"/>
      <c r="AG327" s="11"/>
      <c r="AH327" s="9">
        <v>3.19</v>
      </c>
      <c r="AI327" s="9">
        <v>7.66</v>
      </c>
      <c r="AJ327" s="9">
        <v>1.0900000000000001</v>
      </c>
      <c r="AK327" s="3" t="s">
        <v>209</v>
      </c>
      <c r="AL327" s="12" t="s">
        <v>1854</v>
      </c>
      <c r="AM327" s="3" t="s">
        <v>211</v>
      </c>
      <c r="AN327" s="13">
        <v>1999</v>
      </c>
      <c r="AO327" s="9">
        <v>6.95</v>
      </c>
      <c r="AP327" s="14">
        <v>0</v>
      </c>
      <c r="AQ327" s="11"/>
      <c r="AR327" s="9">
        <v>-4.1900000000000004</v>
      </c>
      <c r="AS327" s="8">
        <v>-33.6</v>
      </c>
      <c r="AT327" s="10">
        <v>0.61399999999999999</v>
      </c>
      <c r="AU327" s="11"/>
      <c r="AV327" s="10">
        <v>0.64400000000000002</v>
      </c>
      <c r="AW327" s="10">
        <v>5.2999999999999999E-2</v>
      </c>
      <c r="AX327" s="10">
        <v>-0.65600000000000003</v>
      </c>
      <c r="AY327" s="11"/>
      <c r="AZ327" s="11"/>
      <c r="BA327" s="9">
        <v>3.67</v>
      </c>
      <c r="BB327" s="11"/>
      <c r="BC327" s="10">
        <v>0.52</v>
      </c>
      <c r="BD327" s="10">
        <v>0.51800000000000002</v>
      </c>
      <c r="BE327" s="10">
        <v>0.55000000000000004</v>
      </c>
      <c r="BF327" s="10">
        <v>0.66200000000000003</v>
      </c>
      <c r="BG327" s="10">
        <v>0.84399999999999997</v>
      </c>
      <c r="BH327" s="10">
        <v>0.88500000000000001</v>
      </c>
      <c r="BI327" s="11"/>
      <c r="BJ327" s="9">
        <v>-4.1900000000000004</v>
      </c>
      <c r="BK327" s="9">
        <v>-1.26</v>
      </c>
      <c r="BL327" s="11"/>
      <c r="BM327" s="11"/>
      <c r="BN327" s="8">
        <v>-33.6</v>
      </c>
      <c r="BO327" s="11"/>
      <c r="BP327" s="11"/>
      <c r="BQ327" s="9">
        <v>-3.25</v>
      </c>
      <c r="BR327" s="9">
        <v>-3.25</v>
      </c>
      <c r="BS327" s="10">
        <v>-0.35099999999999998</v>
      </c>
      <c r="BT327" s="9">
        <v>-3.25</v>
      </c>
      <c r="BU327" s="9">
        <v>-3.25</v>
      </c>
      <c r="BV327" s="11"/>
      <c r="BW327" s="11"/>
      <c r="BX327" s="11"/>
      <c r="BY327" s="11"/>
      <c r="BZ327" s="11"/>
      <c r="CA327" s="11"/>
      <c r="CB327" s="11"/>
      <c r="CC327" s="10">
        <v>0.59</v>
      </c>
      <c r="CD327" s="10">
        <v>5.2999999999999999E-2</v>
      </c>
      <c r="CE327" s="10">
        <v>0.57599999999999996</v>
      </c>
      <c r="CF327" s="11"/>
      <c r="CG327" s="11"/>
      <c r="CH327" s="11"/>
      <c r="CI327" s="11"/>
      <c r="CJ327" s="11"/>
      <c r="CK327" s="11"/>
      <c r="CL327" s="11"/>
      <c r="CM327" s="11"/>
      <c r="CN327" s="11"/>
      <c r="CO327" s="11"/>
      <c r="CP327" s="11"/>
      <c r="CQ327" s="9">
        <v>1.25</v>
      </c>
      <c r="CR327" s="11"/>
      <c r="CS327" s="11"/>
      <c r="CT327" s="11"/>
      <c r="CU327" s="9">
        <v>1.87</v>
      </c>
      <c r="CV327" s="10">
        <v>-6.6000000000000003E-2</v>
      </c>
      <c r="CW327" s="10">
        <v>0.42599999999999999</v>
      </c>
      <c r="CX327" s="11"/>
      <c r="CY327" s="11"/>
      <c r="CZ327" s="11"/>
      <c r="DA327" s="9">
        <v>2.06</v>
      </c>
      <c r="DB327" s="11"/>
      <c r="DC327" s="11"/>
      <c r="DD327" s="8">
        <v>24.9</v>
      </c>
      <c r="DE327" s="11"/>
      <c r="DF327" s="10">
        <v>-0.65600000000000003</v>
      </c>
      <c r="DG327" s="10">
        <v>0.23</v>
      </c>
      <c r="DH327" s="11"/>
      <c r="DI327" s="3" t="s">
        <v>212</v>
      </c>
      <c r="DJ327" s="11"/>
      <c r="DK327" s="11"/>
      <c r="DL327" s="9">
        <v>-5.53</v>
      </c>
      <c r="DM327" s="14">
        <v>0</v>
      </c>
      <c r="DN327" s="9">
        <v>-7.43</v>
      </c>
      <c r="DO327" s="9">
        <v>14.29</v>
      </c>
      <c r="DP327" s="4" t="s">
        <v>1855</v>
      </c>
      <c r="DQ327" s="11"/>
      <c r="DR327" s="3" t="s">
        <v>214</v>
      </c>
      <c r="DS327" s="11"/>
      <c r="DT327" s="9">
        <v>4.18</v>
      </c>
      <c r="DU327" s="10">
        <v>0.121</v>
      </c>
      <c r="DV327" s="11"/>
      <c r="DW327" s="9">
        <v>2.64</v>
      </c>
      <c r="DX327" s="11"/>
      <c r="DY327" s="10">
        <v>5.0000000000000001E-3</v>
      </c>
      <c r="DZ327" s="11"/>
      <c r="EA327" s="11"/>
      <c r="EB327" s="9">
        <v>-5.0999999999999996</v>
      </c>
      <c r="EC327" s="10">
        <v>4.9000000000000002E-2</v>
      </c>
      <c r="ED327" s="8">
        <v>72.3</v>
      </c>
      <c r="EE327" s="11"/>
      <c r="EF327" s="8">
        <v>114.2</v>
      </c>
      <c r="EG327" s="9">
        <v>1.21</v>
      </c>
      <c r="EH327" s="10">
        <v>8.5999999999999993E-2</v>
      </c>
      <c r="EI327" s="9">
        <v>2</v>
      </c>
      <c r="EJ327" s="10">
        <v>0.64400000000000002</v>
      </c>
      <c r="EK327" s="10">
        <v>0.15</v>
      </c>
      <c r="EL327" s="10">
        <v>0.98299999999999998</v>
      </c>
      <c r="EM327" s="10">
        <v>0.85599999999999998</v>
      </c>
      <c r="EN327" s="10">
        <v>0.77700000000000002</v>
      </c>
      <c r="EO327" s="11"/>
      <c r="EP327" s="10">
        <v>6.5000000000000002E-2</v>
      </c>
      <c r="EQ327" s="9">
        <v>18</v>
      </c>
      <c r="ER327" s="11">
        <v>1</v>
      </c>
      <c r="ES327" s="11"/>
      <c r="ET327" s="12"/>
      <c r="EU327" s="9">
        <v>-2.37</v>
      </c>
      <c r="EV327" s="10">
        <v>-0.999</v>
      </c>
      <c r="EW327" s="10">
        <v>-0.88800000000000001</v>
      </c>
      <c r="EX327" s="9">
        <v>-2.5099999999999998</v>
      </c>
      <c r="EY327" s="9">
        <v>-1.5</v>
      </c>
      <c r="EZ327" s="9">
        <v>-4.1900000000000004</v>
      </c>
      <c r="FA327" s="9">
        <v>-4.2300000000000004</v>
      </c>
      <c r="FB327" s="9">
        <v>-2.64</v>
      </c>
      <c r="FC327" s="9">
        <v>-5.48</v>
      </c>
      <c r="FD327" s="9">
        <v>-2.66</v>
      </c>
      <c r="FE327" s="9">
        <v>-2.68</v>
      </c>
      <c r="FF327" s="10">
        <v>-0.98599999999999999</v>
      </c>
      <c r="FG327" s="9">
        <v>-1.3</v>
      </c>
      <c r="FH327" s="9">
        <v>-3.89</v>
      </c>
      <c r="FI327" s="9">
        <v>-2.2000000000000002</v>
      </c>
      <c r="FJ327" s="8">
        <v>-17.600000000000001</v>
      </c>
      <c r="FK327" s="9">
        <v>-3.53</v>
      </c>
      <c r="FL327" s="9">
        <v>-2.0299999999999998</v>
      </c>
      <c r="FM327" s="9">
        <v>-6.17</v>
      </c>
      <c r="FN327" s="9">
        <v>-5.53</v>
      </c>
      <c r="FO327" s="3"/>
      <c r="FP327" s="3"/>
      <c r="FQ327" s="11"/>
      <c r="FR327" s="12"/>
    </row>
    <row r="328" spans="1:174" x14ac:dyDescent="0.15">
      <c r="A328" s="4" t="s">
        <v>1856</v>
      </c>
      <c r="B328" s="4" t="s">
        <v>1857</v>
      </c>
      <c r="C328" s="3" t="s">
        <v>206</v>
      </c>
      <c r="D328" s="3" t="s">
        <v>207</v>
      </c>
      <c r="E328" s="3" t="s">
        <v>208</v>
      </c>
      <c r="F328" s="9">
        <v>7.47</v>
      </c>
      <c r="G328" s="11"/>
      <c r="H328" s="10">
        <v>0.11600000000000001</v>
      </c>
      <c r="I328" s="10">
        <v>0.03</v>
      </c>
      <c r="J328" s="10">
        <v>0.08</v>
      </c>
      <c r="K328" s="9">
        <v>1.28</v>
      </c>
      <c r="L328" s="10">
        <v>0.54400000000000004</v>
      </c>
      <c r="M328" s="9">
        <v>1.94</v>
      </c>
      <c r="N328" s="10">
        <v>0.16600000000000001</v>
      </c>
      <c r="O328" s="10">
        <v>0</v>
      </c>
      <c r="P328" s="11"/>
      <c r="Q328" s="11"/>
      <c r="R328" s="11"/>
      <c r="S328" s="11"/>
      <c r="T328" s="11"/>
      <c r="U328" s="11"/>
      <c r="V328" s="11"/>
      <c r="W328" s="11"/>
      <c r="X328" s="11"/>
      <c r="Y328" s="11"/>
      <c r="Z328" s="11"/>
      <c r="AA328" s="11"/>
      <c r="AB328" s="11"/>
      <c r="AC328" s="11"/>
      <c r="AD328" s="11"/>
      <c r="AE328" s="11"/>
      <c r="AF328" s="11"/>
      <c r="AG328" s="11"/>
      <c r="AH328" s="11"/>
      <c r="AI328" s="11"/>
      <c r="AJ328" s="11"/>
      <c r="AK328" s="3" t="s">
        <v>209</v>
      </c>
      <c r="AL328" s="12" t="s">
        <v>1858</v>
      </c>
      <c r="AM328" s="3" t="s">
        <v>211</v>
      </c>
      <c r="AN328" s="13">
        <v>1988</v>
      </c>
      <c r="AO328" s="11"/>
      <c r="AP328" s="11"/>
      <c r="AQ328" s="11"/>
      <c r="AR328" s="11"/>
      <c r="AS328" s="11"/>
      <c r="AT328" s="11"/>
      <c r="AU328" s="11"/>
      <c r="AV328" s="11"/>
      <c r="AW328" s="11"/>
      <c r="AX328" s="11"/>
      <c r="AY328" s="11"/>
      <c r="AZ328" s="11"/>
      <c r="BA328" s="11"/>
      <c r="BB328" s="11"/>
      <c r="BC328" s="11"/>
      <c r="BD328" s="10">
        <v>0.36</v>
      </c>
      <c r="BE328" s="10">
        <v>0.36299999999999999</v>
      </c>
      <c r="BF328" s="10">
        <v>0.501</v>
      </c>
      <c r="BG328" s="10">
        <v>0.60099999999999998</v>
      </c>
      <c r="BH328" s="10">
        <v>0.68899999999999995</v>
      </c>
      <c r="BI328" s="11"/>
      <c r="BJ328" s="11"/>
      <c r="BK328" s="11"/>
      <c r="BL328" s="11"/>
      <c r="BM328" s="11"/>
      <c r="BN328" s="11"/>
      <c r="BO328" s="11"/>
      <c r="BP328" s="11"/>
      <c r="BQ328" s="11"/>
      <c r="BR328" s="11"/>
      <c r="BS328" s="11"/>
      <c r="BT328" s="11"/>
      <c r="BU328" s="11"/>
      <c r="BV328" s="11"/>
      <c r="BW328" s="11"/>
      <c r="BX328" s="11"/>
      <c r="BY328" s="11"/>
      <c r="BZ328" s="11"/>
      <c r="CA328" s="11"/>
      <c r="CB328" s="11"/>
      <c r="CC328" s="11"/>
      <c r="CD328" s="11"/>
      <c r="CE328" s="11"/>
      <c r="CF328" s="11"/>
      <c r="CG328" s="11"/>
      <c r="CH328" s="11"/>
      <c r="CI328" s="11"/>
      <c r="CJ328" s="11"/>
      <c r="CK328" s="11"/>
      <c r="CL328" s="11"/>
      <c r="CM328" s="11"/>
      <c r="CN328" s="11"/>
      <c r="CO328" s="11"/>
      <c r="CP328" s="11"/>
      <c r="CQ328" s="11"/>
      <c r="CR328" s="11"/>
      <c r="CS328" s="11"/>
      <c r="CT328" s="11"/>
      <c r="CU328" s="11"/>
      <c r="CV328" s="11"/>
      <c r="CW328" s="11"/>
      <c r="CX328" s="11"/>
      <c r="CY328" s="11"/>
      <c r="CZ328" s="11"/>
      <c r="DA328" s="11"/>
      <c r="DB328" s="11"/>
      <c r="DC328" s="11"/>
      <c r="DD328" s="11"/>
      <c r="DE328" s="11"/>
      <c r="DF328" s="11"/>
      <c r="DG328" s="9">
        <v>45</v>
      </c>
      <c r="DH328" s="11"/>
      <c r="DI328" s="3" t="s">
        <v>212</v>
      </c>
      <c r="DJ328" s="11"/>
      <c r="DK328" s="11"/>
      <c r="DL328" s="11"/>
      <c r="DM328" s="11"/>
      <c r="DN328" s="11"/>
      <c r="DO328" s="9">
        <v>25</v>
      </c>
      <c r="DP328" s="4" t="s">
        <v>1859</v>
      </c>
      <c r="DQ328" s="11"/>
      <c r="DR328" s="3" t="s">
        <v>398</v>
      </c>
      <c r="DS328" s="11"/>
      <c r="DT328" s="9">
        <v>45</v>
      </c>
      <c r="DU328" s="8">
        <v>23</v>
      </c>
      <c r="DV328" s="11"/>
      <c r="DW328" s="14">
        <v>0</v>
      </c>
      <c r="DX328" s="11"/>
      <c r="DY328" s="9">
        <v>2.0699999999999998</v>
      </c>
      <c r="DZ328" s="11"/>
      <c r="EA328" s="11"/>
      <c r="EB328" s="9">
        <v>3.07</v>
      </c>
      <c r="EC328" s="10">
        <v>5.0000000000000001E-3</v>
      </c>
      <c r="ED328" s="11"/>
      <c r="EE328" s="11"/>
      <c r="EF328" s="11"/>
      <c r="EG328" s="11"/>
      <c r="EH328" s="10">
        <v>0.36499999999999999</v>
      </c>
      <c r="EI328" s="11"/>
      <c r="EJ328" s="11"/>
      <c r="EK328" s="9">
        <v>2.98</v>
      </c>
      <c r="EL328" s="10">
        <v>7.5999999999999998E-2</v>
      </c>
      <c r="EM328" s="10">
        <v>8.1000000000000003E-2</v>
      </c>
      <c r="EN328" s="10">
        <v>0.17799999999999999</v>
      </c>
      <c r="EO328" s="11"/>
      <c r="EP328" s="11"/>
      <c r="EQ328" s="11"/>
      <c r="ER328" s="11">
        <v>3</v>
      </c>
      <c r="ES328" s="11"/>
      <c r="ET328" s="12"/>
      <c r="EU328" s="9">
        <v>-3.14</v>
      </c>
      <c r="EV328" s="9">
        <v>-3.32</v>
      </c>
      <c r="EW328" s="9">
        <v>-3.9</v>
      </c>
      <c r="EX328" s="9">
        <v>-3.52</v>
      </c>
      <c r="EY328" s="9">
        <v>-3.54</v>
      </c>
      <c r="EZ328" s="9">
        <v>-3.22</v>
      </c>
      <c r="FA328" s="9">
        <v>-2.96</v>
      </c>
      <c r="FB328" s="9">
        <v>-2.4</v>
      </c>
      <c r="FC328" s="11"/>
      <c r="FD328" s="11"/>
      <c r="FE328" s="9">
        <v>-3.11</v>
      </c>
      <c r="FF328" s="9">
        <v>-3.28</v>
      </c>
      <c r="FG328" s="9">
        <v>-3.83</v>
      </c>
      <c r="FH328" s="9">
        <v>-3.43</v>
      </c>
      <c r="FI328" s="9">
        <v>-4.5199999999999996</v>
      </c>
      <c r="FJ328" s="9">
        <v>-3.78</v>
      </c>
      <c r="FK328" s="9">
        <v>-7.71</v>
      </c>
      <c r="FL328" s="9">
        <v>-2.4900000000000002</v>
      </c>
      <c r="FM328" s="11"/>
      <c r="FN328" s="11"/>
      <c r="FO328" s="3"/>
      <c r="FP328" s="3"/>
      <c r="FQ328" s="11"/>
      <c r="FR328" s="12"/>
    </row>
    <row r="329" spans="1:174" x14ac:dyDescent="0.15">
      <c r="A329" s="4" t="s">
        <v>1860</v>
      </c>
      <c r="B329" s="4" t="s">
        <v>1861</v>
      </c>
      <c r="C329" s="3" t="s">
        <v>206</v>
      </c>
      <c r="D329" s="3" t="s">
        <v>207</v>
      </c>
      <c r="E329" s="3" t="s">
        <v>208</v>
      </c>
      <c r="F329" s="9">
        <v>7.2</v>
      </c>
      <c r="G329" s="10">
        <v>0</v>
      </c>
      <c r="H329" s="14">
        <v>0</v>
      </c>
      <c r="I329" s="10">
        <v>2E-3</v>
      </c>
      <c r="J329" s="10">
        <v>5.8999999999999997E-2</v>
      </c>
      <c r="K329" s="10">
        <v>0.16500000000000001</v>
      </c>
      <c r="L329" s="10">
        <v>-0.85099999999999998</v>
      </c>
      <c r="M329" s="9">
        <v>1.8</v>
      </c>
      <c r="N329" s="8">
        <v>60</v>
      </c>
      <c r="O329" s="10">
        <v>3.0000000000000001E-3</v>
      </c>
      <c r="P329" s="11"/>
      <c r="Q329" s="11"/>
      <c r="R329" s="11"/>
      <c r="S329" s="11"/>
      <c r="T329" s="11"/>
      <c r="U329" s="11"/>
      <c r="V329" s="11"/>
      <c r="W329" s="11"/>
      <c r="X329" s="11"/>
      <c r="Y329" s="11"/>
      <c r="Z329" s="11"/>
      <c r="AA329" s="11"/>
      <c r="AB329" s="11"/>
      <c r="AC329" s="11"/>
      <c r="AD329" s="11"/>
      <c r="AE329" s="11"/>
      <c r="AF329" s="11"/>
      <c r="AG329" s="11"/>
      <c r="AH329" s="11"/>
      <c r="AI329" s="11"/>
      <c r="AJ329" s="11"/>
      <c r="AK329" s="3" t="s">
        <v>209</v>
      </c>
      <c r="AL329" s="12" t="s">
        <v>1862</v>
      </c>
      <c r="AM329" s="3" t="s">
        <v>211</v>
      </c>
      <c r="AN329" s="13">
        <v>1984</v>
      </c>
      <c r="AO329" s="11"/>
      <c r="AP329" s="11"/>
      <c r="AQ329" s="11"/>
      <c r="AR329" s="11"/>
      <c r="AS329" s="11"/>
      <c r="AT329" s="11"/>
      <c r="AU329" s="11"/>
      <c r="AV329" s="11"/>
      <c r="AW329" s="11"/>
      <c r="AX329" s="11"/>
      <c r="AY329" s="11"/>
      <c r="AZ329" s="11"/>
      <c r="BA329" s="11"/>
      <c r="BB329" s="11"/>
      <c r="BC329" s="11"/>
      <c r="BD329" s="9">
        <v>1.77</v>
      </c>
      <c r="BE329" s="9">
        <v>3.42</v>
      </c>
      <c r="BF329" s="9">
        <v>7.98</v>
      </c>
      <c r="BG329" s="8">
        <v>15.1</v>
      </c>
      <c r="BH329" s="8">
        <v>19.2</v>
      </c>
      <c r="BI329" s="11"/>
      <c r="BJ329" s="11"/>
      <c r="BK329" s="11"/>
      <c r="BL329" s="11"/>
      <c r="BM329" s="11"/>
      <c r="BN329" s="11"/>
      <c r="BO329" s="11"/>
      <c r="BP329" s="11"/>
      <c r="BQ329" s="11"/>
      <c r="BR329" s="11"/>
      <c r="BS329" s="11"/>
      <c r="BT329" s="11"/>
      <c r="BU329" s="11"/>
      <c r="BV329" s="11"/>
      <c r="BW329" s="11"/>
      <c r="BX329" s="11"/>
      <c r="BY329" s="11"/>
      <c r="BZ329" s="11"/>
      <c r="CA329" s="11"/>
      <c r="CB329" s="11"/>
      <c r="CC329" s="11"/>
      <c r="CD329" s="11"/>
      <c r="CE329" s="11"/>
      <c r="CF329" s="11"/>
      <c r="CG329" s="11"/>
      <c r="CH329" s="11"/>
      <c r="CI329" s="11"/>
      <c r="CJ329" s="11"/>
      <c r="CK329" s="11"/>
      <c r="CL329" s="11"/>
      <c r="CM329" s="11"/>
      <c r="CN329" s="11"/>
      <c r="CO329" s="11"/>
      <c r="CP329" s="11"/>
      <c r="CQ329" s="11"/>
      <c r="CR329" s="11"/>
      <c r="CS329" s="11"/>
      <c r="CT329" s="11"/>
      <c r="CU329" s="11"/>
      <c r="CV329" s="11"/>
      <c r="CW329" s="11"/>
      <c r="CX329" s="11"/>
      <c r="CY329" s="11"/>
      <c r="CZ329" s="11"/>
      <c r="DA329" s="11"/>
      <c r="DB329" s="11"/>
      <c r="DC329" s="11"/>
      <c r="DD329" s="11"/>
      <c r="DE329" s="11"/>
      <c r="DF329" s="11"/>
      <c r="DG329" s="10">
        <v>0.12</v>
      </c>
      <c r="DH329" s="11"/>
      <c r="DI329" s="3" t="s">
        <v>212</v>
      </c>
      <c r="DJ329" s="11"/>
      <c r="DK329" s="11"/>
      <c r="DL329" s="11"/>
      <c r="DM329" s="11"/>
      <c r="DN329" s="11"/>
      <c r="DO329" s="14">
        <v>0</v>
      </c>
      <c r="DP329" s="4" t="s">
        <v>1863</v>
      </c>
      <c r="DQ329" s="11"/>
      <c r="DR329" s="3" t="s">
        <v>398</v>
      </c>
      <c r="DS329" s="11"/>
      <c r="DT329" s="10">
        <v>0.45</v>
      </c>
      <c r="DU329" s="10">
        <v>0.12</v>
      </c>
      <c r="DV329" s="11"/>
      <c r="DW329" s="8">
        <v>14.5</v>
      </c>
      <c r="DX329" s="11"/>
      <c r="DY329" s="8">
        <v>11</v>
      </c>
      <c r="DZ329" s="11"/>
      <c r="EA329" s="10">
        <v>2E-3</v>
      </c>
      <c r="EB329" s="8">
        <v>12.1</v>
      </c>
      <c r="EC329" s="10">
        <v>0</v>
      </c>
      <c r="ED329" s="11"/>
      <c r="EE329" s="11"/>
      <c r="EF329" s="11"/>
      <c r="EG329" s="11"/>
      <c r="EH329" s="9">
        <v>1.61</v>
      </c>
      <c r="EI329" s="11"/>
      <c r="EJ329" s="11"/>
      <c r="EK329" s="8">
        <v>24.4</v>
      </c>
      <c r="EL329" s="9">
        <v>1.58</v>
      </c>
      <c r="EM329" s="9">
        <v>2.96</v>
      </c>
      <c r="EN329" s="11"/>
      <c r="EO329" s="11"/>
      <c r="EP329" s="11"/>
      <c r="EQ329" s="11"/>
      <c r="ER329" s="11">
        <v>1</v>
      </c>
      <c r="ES329" s="11"/>
      <c r="ET329" s="12"/>
      <c r="EU329" s="8">
        <v>-19.5</v>
      </c>
      <c r="EV329" s="8">
        <v>-16.100000000000001</v>
      </c>
      <c r="EW329" s="8">
        <v>-20.9</v>
      </c>
      <c r="EX329" s="8">
        <v>-35.5</v>
      </c>
      <c r="EY329" s="8">
        <v>-49.2</v>
      </c>
      <c r="EZ329" s="8">
        <v>-40.9</v>
      </c>
      <c r="FA329" s="8">
        <v>-25.1</v>
      </c>
      <c r="FB329" s="11"/>
      <c r="FC329" s="11"/>
      <c r="FD329" s="11"/>
      <c r="FE329" s="8">
        <v>-19.399999999999999</v>
      </c>
      <c r="FF329" s="8">
        <v>-21</v>
      </c>
      <c r="FG329" s="8">
        <v>-23.3</v>
      </c>
      <c r="FH329" s="8">
        <v>-32.799999999999997</v>
      </c>
      <c r="FI329" s="8">
        <v>-48.6</v>
      </c>
      <c r="FJ329" s="8">
        <v>-45.7</v>
      </c>
      <c r="FK329" s="8">
        <v>-30.1</v>
      </c>
      <c r="FL329" s="11"/>
      <c r="FM329" s="11"/>
      <c r="FN329" s="11"/>
      <c r="FO329" s="3"/>
      <c r="FP329" s="3"/>
      <c r="FQ329" s="11"/>
      <c r="FR329" s="12"/>
    </row>
    <row r="330" spans="1:174" x14ac:dyDescent="0.15">
      <c r="A330" s="4" t="s">
        <v>1864</v>
      </c>
      <c r="B330" s="4" t="s">
        <v>1865</v>
      </c>
      <c r="C330" s="3" t="s">
        <v>206</v>
      </c>
      <c r="D330" s="3" t="s">
        <v>207</v>
      </c>
      <c r="E330" s="3" t="s">
        <v>208</v>
      </c>
      <c r="F330" s="9">
        <v>6.95</v>
      </c>
      <c r="G330" s="9">
        <v>19.02</v>
      </c>
      <c r="H330" s="14">
        <v>0</v>
      </c>
      <c r="I330" s="10">
        <v>1E-3</v>
      </c>
      <c r="J330" s="14">
        <v>0</v>
      </c>
      <c r="K330" s="10">
        <v>6.5000000000000002E-2</v>
      </c>
      <c r="L330" s="10">
        <v>0.158</v>
      </c>
      <c r="M330" s="10">
        <v>6.6000000000000003E-2</v>
      </c>
      <c r="N330" s="8">
        <v>40.9</v>
      </c>
      <c r="O330" s="10">
        <v>2.3E-2</v>
      </c>
      <c r="P330" s="11"/>
      <c r="Q330" s="11"/>
      <c r="R330" s="11"/>
      <c r="S330" s="11"/>
      <c r="T330" s="11"/>
      <c r="U330" s="11"/>
      <c r="V330" s="11"/>
      <c r="W330" s="11"/>
      <c r="X330" s="11"/>
      <c r="Y330" s="11"/>
      <c r="Z330" s="11"/>
      <c r="AA330" s="11"/>
      <c r="AB330" s="11"/>
      <c r="AC330" s="11"/>
      <c r="AD330" s="11"/>
      <c r="AE330" s="11"/>
      <c r="AF330" s="11"/>
      <c r="AG330" s="11"/>
      <c r="AH330" s="11"/>
      <c r="AI330" s="9">
        <v>2.94</v>
      </c>
      <c r="AJ330" s="9">
        <v>1.25</v>
      </c>
      <c r="AK330" s="3" t="s">
        <v>209</v>
      </c>
      <c r="AL330" s="12" t="s">
        <v>1866</v>
      </c>
      <c r="AM330" s="3" t="s">
        <v>211</v>
      </c>
      <c r="AN330" s="13">
        <v>1987</v>
      </c>
      <c r="AO330" s="9">
        <v>4.79</v>
      </c>
      <c r="AP330" s="14">
        <v>0</v>
      </c>
      <c r="AQ330" s="9">
        <v>-4.3600000000000003</v>
      </c>
      <c r="AR330" s="9">
        <v>-4.5199999999999996</v>
      </c>
      <c r="AS330" s="9">
        <v>-4.17</v>
      </c>
      <c r="AT330" s="9">
        <v>2.16</v>
      </c>
      <c r="AU330" s="14">
        <v>0</v>
      </c>
      <c r="AV330" s="9">
        <v>3.39</v>
      </c>
      <c r="AW330" s="14">
        <v>0</v>
      </c>
      <c r="AX330" s="9">
        <v>3.1</v>
      </c>
      <c r="AY330" s="11"/>
      <c r="AZ330" s="11"/>
      <c r="BA330" s="9">
        <v>1.45</v>
      </c>
      <c r="BB330" s="11"/>
      <c r="BC330" s="9">
        <v>3.07</v>
      </c>
      <c r="BD330" s="9">
        <v>3.17</v>
      </c>
      <c r="BE330" s="9">
        <v>3.27</v>
      </c>
      <c r="BF330" s="9">
        <v>2.84</v>
      </c>
      <c r="BG330" s="9">
        <v>3.12</v>
      </c>
      <c r="BH330" s="9">
        <v>3.38</v>
      </c>
      <c r="BI330" s="11"/>
      <c r="BJ330" s="9">
        <v>-4.5199999999999996</v>
      </c>
      <c r="BK330" s="11"/>
      <c r="BL330" s="10">
        <v>1.7000000000000001E-2</v>
      </c>
      <c r="BM330" s="11"/>
      <c r="BN330" s="9">
        <v>-4.57</v>
      </c>
      <c r="BO330" s="10">
        <v>-0.4</v>
      </c>
      <c r="BP330" s="11"/>
      <c r="BQ330" s="10">
        <v>-0.10199999999999999</v>
      </c>
      <c r="BR330" s="10">
        <v>-0.10199999999999999</v>
      </c>
      <c r="BS330" s="10">
        <v>-7.0999999999999994E-2</v>
      </c>
      <c r="BT330" s="10">
        <v>-0.10199999999999999</v>
      </c>
      <c r="BU330" s="10">
        <v>-0.10199999999999999</v>
      </c>
      <c r="BV330" s="11"/>
      <c r="BW330" s="11"/>
      <c r="BX330" s="11"/>
      <c r="BY330" s="10">
        <v>0.55500000000000005</v>
      </c>
      <c r="BZ330" s="10">
        <v>0.255</v>
      </c>
      <c r="CA330" s="10">
        <v>0.255</v>
      </c>
      <c r="CB330" s="11"/>
      <c r="CC330" s="10">
        <v>0.124</v>
      </c>
      <c r="CD330" s="11"/>
      <c r="CE330" s="11"/>
      <c r="CF330" s="11"/>
      <c r="CG330" s="11"/>
      <c r="CH330" s="11"/>
      <c r="CI330" s="11"/>
      <c r="CJ330" s="11"/>
      <c r="CK330" s="11"/>
      <c r="CL330" s="11"/>
      <c r="CM330" s="11"/>
      <c r="CN330" s="11"/>
      <c r="CO330" s="10">
        <v>0.01</v>
      </c>
      <c r="CP330" s="10">
        <v>0.06</v>
      </c>
      <c r="CQ330" s="10">
        <v>0.14000000000000001</v>
      </c>
      <c r="CR330" s="11"/>
      <c r="CS330" s="11"/>
      <c r="CT330" s="11"/>
      <c r="CU330" s="11"/>
      <c r="CV330" s="11"/>
      <c r="CW330" s="11"/>
      <c r="CX330" s="11"/>
      <c r="CY330" s="11"/>
      <c r="CZ330" s="11"/>
      <c r="DA330" s="10">
        <v>3.5999999999999997E-2</v>
      </c>
      <c r="DB330" s="11"/>
      <c r="DC330" s="11"/>
      <c r="DD330" s="11"/>
      <c r="DE330" s="9">
        <v>2</v>
      </c>
      <c r="DF330" s="9">
        <v>3.1</v>
      </c>
      <c r="DG330" s="10">
        <v>0.17</v>
      </c>
      <c r="DH330" s="10">
        <v>6.4000000000000001E-2</v>
      </c>
      <c r="DI330" s="3" t="s">
        <v>212</v>
      </c>
      <c r="DJ330" s="11"/>
      <c r="DK330" s="9">
        <v>-4.3600000000000003</v>
      </c>
      <c r="DL330" s="9">
        <v>-4.17</v>
      </c>
      <c r="DM330" s="11"/>
      <c r="DN330" s="11"/>
      <c r="DO330" s="9">
        <v>16.670000000000002</v>
      </c>
      <c r="DP330" s="4" t="s">
        <v>1867</v>
      </c>
      <c r="DQ330" s="11"/>
      <c r="DR330" s="3" t="s">
        <v>297</v>
      </c>
      <c r="DS330" s="11"/>
      <c r="DT330" s="10">
        <v>0.39</v>
      </c>
      <c r="DU330" s="10">
        <v>0.17</v>
      </c>
      <c r="DV330" s="11"/>
      <c r="DW330" s="14">
        <v>0</v>
      </c>
      <c r="DX330" s="11"/>
      <c r="DY330" s="9">
        <v>6.26</v>
      </c>
      <c r="DZ330" s="11"/>
      <c r="EA330" s="11"/>
      <c r="EB330" s="9">
        <v>7.22</v>
      </c>
      <c r="EC330" s="10">
        <v>0</v>
      </c>
      <c r="ED330" s="8">
        <v>78.099999999999994</v>
      </c>
      <c r="EE330" s="11"/>
      <c r="EF330" s="11"/>
      <c r="EG330" s="11"/>
      <c r="EH330" s="10">
        <v>5.6000000000000001E-2</v>
      </c>
      <c r="EI330" s="9">
        <v>2</v>
      </c>
      <c r="EJ330" s="9">
        <v>2.72</v>
      </c>
      <c r="EK330" s="9">
        <v>6.49</v>
      </c>
      <c r="EL330" s="10">
        <v>8.7999999999999995E-2</v>
      </c>
      <c r="EM330" s="10">
        <v>1.2E-2</v>
      </c>
      <c r="EN330" s="11"/>
      <c r="EO330" s="10">
        <v>6.4000000000000001E-2</v>
      </c>
      <c r="EP330" s="9">
        <v>3.02</v>
      </c>
      <c r="EQ330" s="9">
        <v>1.06</v>
      </c>
      <c r="ER330" s="11">
        <v>3</v>
      </c>
      <c r="ES330" s="11"/>
      <c r="ET330" s="12"/>
      <c r="EU330" s="8">
        <v>-20.399999999999999</v>
      </c>
      <c r="EV330" s="8">
        <v>-30.1</v>
      </c>
      <c r="EW330" s="8">
        <v>-24.1</v>
      </c>
      <c r="EX330" s="8">
        <v>-13.4</v>
      </c>
      <c r="EY330" s="8">
        <v>-13.7</v>
      </c>
      <c r="EZ330" s="8">
        <v>-14.9</v>
      </c>
      <c r="FA330" s="8">
        <v>-11.4</v>
      </c>
      <c r="FB330" s="9">
        <v>-8.1999999999999993</v>
      </c>
      <c r="FC330" s="9">
        <v>-4.1500000000000004</v>
      </c>
      <c r="FD330" s="9">
        <v>-4.29</v>
      </c>
      <c r="FE330" s="8">
        <v>-41.8</v>
      </c>
      <c r="FF330" s="8">
        <v>-27.2</v>
      </c>
      <c r="FG330" s="8">
        <v>-31.9</v>
      </c>
      <c r="FH330" s="8">
        <v>-10.1</v>
      </c>
      <c r="FI330" s="8">
        <v>-11.2</v>
      </c>
      <c r="FJ330" s="8">
        <v>-13.1</v>
      </c>
      <c r="FK330" s="8">
        <v>-10.9</v>
      </c>
      <c r="FL330" s="9">
        <v>-9.7100000000000009</v>
      </c>
      <c r="FM330" s="9">
        <v>-3.58</v>
      </c>
      <c r="FN330" s="9">
        <v>-3.92</v>
      </c>
      <c r="FO330" s="3"/>
      <c r="FP330" s="3"/>
      <c r="FQ330" s="11"/>
      <c r="FR330" s="12"/>
    </row>
    <row r="331" spans="1:174" x14ac:dyDescent="0.15">
      <c r="A331" s="4" t="s">
        <v>1868</v>
      </c>
      <c r="B331" s="4" t="s">
        <v>1869</v>
      </c>
      <c r="C331" s="3" t="s">
        <v>206</v>
      </c>
      <c r="D331" s="3" t="s">
        <v>207</v>
      </c>
      <c r="E331" s="3" t="s">
        <v>208</v>
      </c>
      <c r="F331" s="9">
        <v>6.67</v>
      </c>
      <c r="G331" s="9">
        <v>1.02</v>
      </c>
      <c r="H331" s="10">
        <v>2.5999999999999999E-2</v>
      </c>
      <c r="I331" s="10">
        <v>2E-3</v>
      </c>
      <c r="J331" s="10">
        <v>8.9999999999999993E-3</v>
      </c>
      <c r="K331" s="9">
        <v>-1.57</v>
      </c>
      <c r="L331" s="10">
        <v>-0.64900000000000002</v>
      </c>
      <c r="M331" s="10">
        <v>0.96099999999999997</v>
      </c>
      <c r="N331" s="8">
        <v>647.70000000000005</v>
      </c>
      <c r="O331" s="9">
        <v>1.71</v>
      </c>
      <c r="P331" s="11"/>
      <c r="Q331" s="11"/>
      <c r="R331" s="11"/>
      <c r="S331" s="11"/>
      <c r="T331" s="11"/>
      <c r="U331" s="11"/>
      <c r="V331" s="11"/>
      <c r="W331" s="8">
        <v>37.4</v>
      </c>
      <c r="X331" s="11"/>
      <c r="Y331" s="11"/>
      <c r="Z331" s="11"/>
      <c r="AA331" s="8">
        <v>41.7</v>
      </c>
      <c r="AB331" s="11"/>
      <c r="AC331" s="11"/>
      <c r="AD331" s="11"/>
      <c r="AE331" s="8">
        <v>390</v>
      </c>
      <c r="AF331" s="11"/>
      <c r="AG331" s="11"/>
      <c r="AH331" s="9">
        <v>5</v>
      </c>
      <c r="AI331" s="9">
        <v>8.91</v>
      </c>
      <c r="AJ331" s="11"/>
      <c r="AK331" s="3" t="s">
        <v>209</v>
      </c>
      <c r="AL331" s="12" t="s">
        <v>1870</v>
      </c>
      <c r="AM331" s="3" t="s">
        <v>211</v>
      </c>
      <c r="AN331" s="13">
        <v>1999</v>
      </c>
      <c r="AO331" s="8">
        <v>12</v>
      </c>
      <c r="AP331" s="9">
        <v>2.06</v>
      </c>
      <c r="AQ331" s="9">
        <v>-3.53</v>
      </c>
      <c r="AR331" s="9">
        <v>-3.53</v>
      </c>
      <c r="AS331" s="9">
        <v>-2.25</v>
      </c>
      <c r="AT331" s="10">
        <v>3.6999999999999998E-2</v>
      </c>
      <c r="AU331" s="10">
        <v>1.2999999999999999E-2</v>
      </c>
      <c r="AV331" s="10">
        <v>0.20499999999999999</v>
      </c>
      <c r="AW331" s="9">
        <v>5.37</v>
      </c>
      <c r="AX331" s="8">
        <v>-10.9</v>
      </c>
      <c r="AY331" s="10">
        <v>8.0000000000000002E-3</v>
      </c>
      <c r="AZ331" s="11"/>
      <c r="BA331" s="9">
        <v>4.67</v>
      </c>
      <c r="BB331" s="11"/>
      <c r="BC331" s="10">
        <v>6.6000000000000003E-2</v>
      </c>
      <c r="BD331" s="10">
        <v>0.16600000000000001</v>
      </c>
      <c r="BE331" s="10">
        <v>0.316</v>
      </c>
      <c r="BF331" s="10">
        <v>0.47299999999999998</v>
      </c>
      <c r="BG331" s="10">
        <v>0.627</v>
      </c>
      <c r="BH331" s="10">
        <v>0.59899999999999998</v>
      </c>
      <c r="BI331" s="10">
        <v>4.0000000000000001E-3</v>
      </c>
      <c r="BJ331" s="9">
        <v>-3.53</v>
      </c>
      <c r="BK331" s="9">
        <v>-1.64</v>
      </c>
      <c r="BL331" s="11"/>
      <c r="BM331" s="11"/>
      <c r="BN331" s="9">
        <v>-2.25</v>
      </c>
      <c r="BO331" s="11"/>
      <c r="BP331" s="11"/>
      <c r="BQ331" s="10">
        <v>-5.0000000000000001E-3</v>
      </c>
      <c r="BR331" s="10">
        <v>-5.0000000000000001E-3</v>
      </c>
      <c r="BS331" s="10">
        <v>-6.0000000000000001E-3</v>
      </c>
      <c r="BT331" s="10">
        <v>-5.0000000000000001E-3</v>
      </c>
      <c r="BU331" s="10">
        <v>-5.0000000000000001E-3</v>
      </c>
      <c r="BV331" s="11"/>
      <c r="BW331" s="10">
        <v>9.5000000000000001E-2</v>
      </c>
      <c r="BX331" s="11"/>
      <c r="BY331" s="11"/>
      <c r="BZ331" s="10">
        <v>0.88800000000000001</v>
      </c>
      <c r="CA331" s="10">
        <v>0.875</v>
      </c>
      <c r="CB331" s="11"/>
      <c r="CC331" s="9">
        <v>1.99</v>
      </c>
      <c r="CD331" s="9">
        <v>2.33</v>
      </c>
      <c r="CE331" s="9">
        <v>2.42</v>
      </c>
      <c r="CF331" s="11"/>
      <c r="CG331" s="11"/>
      <c r="CH331" s="10">
        <v>0.02</v>
      </c>
      <c r="CI331" s="11"/>
      <c r="CJ331" s="8">
        <v>2039.6</v>
      </c>
      <c r="CK331" s="11"/>
      <c r="CL331" s="11"/>
      <c r="CM331" s="11"/>
      <c r="CN331" s="11"/>
      <c r="CO331" s="10">
        <v>4.3999999999999997E-2</v>
      </c>
      <c r="CP331" s="10">
        <v>8.5999999999999993E-2</v>
      </c>
      <c r="CQ331" s="9">
        <v>2.5099999999999998</v>
      </c>
      <c r="CR331" s="11"/>
      <c r="CS331" s="11"/>
      <c r="CT331" s="11"/>
      <c r="CU331" s="10">
        <v>0.61599999999999999</v>
      </c>
      <c r="CV331" s="10">
        <v>-0.23300000000000001</v>
      </c>
      <c r="CW331" s="10">
        <v>0.77400000000000002</v>
      </c>
      <c r="CX331" s="10">
        <v>-0.05</v>
      </c>
      <c r="CY331" s="11"/>
      <c r="CZ331" s="11"/>
      <c r="DA331" s="10">
        <v>0.85799999999999998</v>
      </c>
      <c r="DB331" s="11"/>
      <c r="DC331" s="10">
        <v>-0.104</v>
      </c>
      <c r="DD331" s="8">
        <v>45.1</v>
      </c>
      <c r="DE331" s="9">
        <v>3</v>
      </c>
      <c r="DF331" s="8">
        <v>-10.9</v>
      </c>
      <c r="DG331" s="10">
        <v>0.01</v>
      </c>
      <c r="DH331" s="10">
        <v>0.128</v>
      </c>
      <c r="DI331" s="3" t="s">
        <v>212</v>
      </c>
      <c r="DJ331" s="9">
        <v>2.06</v>
      </c>
      <c r="DK331" s="9">
        <v>-3.53</v>
      </c>
      <c r="DL331" s="9">
        <v>-2.25</v>
      </c>
      <c r="DM331" s="11"/>
      <c r="DN331" s="11"/>
      <c r="DO331" s="9">
        <v>6.67</v>
      </c>
      <c r="DP331" s="4" t="s">
        <v>1871</v>
      </c>
      <c r="DQ331" s="11"/>
      <c r="DR331" s="3" t="s">
        <v>673</v>
      </c>
      <c r="DS331" s="11"/>
      <c r="DT331" s="10">
        <v>5.5E-2</v>
      </c>
      <c r="DU331" s="10">
        <v>7.0000000000000001E-3</v>
      </c>
      <c r="DV331" s="9">
        <v>1.21</v>
      </c>
      <c r="DW331" s="9">
        <v>5.67</v>
      </c>
      <c r="DX331" s="11"/>
      <c r="DY331" s="10">
        <v>4.5999999999999999E-2</v>
      </c>
      <c r="DZ331" s="11"/>
      <c r="EA331" s="10">
        <v>0.02</v>
      </c>
      <c r="EB331" s="8">
        <v>-13.8</v>
      </c>
      <c r="EC331" s="10">
        <v>1.4999999999999999E-2</v>
      </c>
      <c r="ED331" s="8">
        <v>86</v>
      </c>
      <c r="EE331" s="11"/>
      <c r="EF331" s="11"/>
      <c r="EG331" s="11"/>
      <c r="EH331" s="10">
        <v>4.8000000000000001E-2</v>
      </c>
      <c r="EI331" s="9">
        <v>3</v>
      </c>
      <c r="EJ331" s="10">
        <v>0.14099999999999999</v>
      </c>
      <c r="EK331" s="10">
        <v>6.7000000000000004E-2</v>
      </c>
      <c r="EL331" s="9">
        <v>2.38</v>
      </c>
      <c r="EM331" s="9">
        <v>3.11</v>
      </c>
      <c r="EN331" s="9">
        <v>2.67</v>
      </c>
      <c r="EO331" s="10">
        <v>0.128</v>
      </c>
      <c r="EP331" s="8">
        <v>66.900000000000006</v>
      </c>
      <c r="EQ331" s="10">
        <v>5.6000000000000001E-2</v>
      </c>
      <c r="ER331" s="11">
        <v>1</v>
      </c>
      <c r="ES331" s="11"/>
      <c r="ET331" s="12"/>
      <c r="EU331" s="9">
        <v>-5.51</v>
      </c>
      <c r="EV331" s="9">
        <v>-7.36</v>
      </c>
      <c r="EW331" s="8">
        <v>-13.3</v>
      </c>
      <c r="EX331" s="8">
        <v>-14.7</v>
      </c>
      <c r="EY331" s="8">
        <v>-11.9</v>
      </c>
      <c r="EZ331" s="9">
        <v>-4.7699999999999996</v>
      </c>
      <c r="FA331" s="9">
        <v>-3.27</v>
      </c>
      <c r="FB331" s="9">
        <v>-2.61</v>
      </c>
      <c r="FC331" s="9">
        <v>-2.54</v>
      </c>
      <c r="FD331" s="9">
        <v>-2.83</v>
      </c>
      <c r="FE331" s="9">
        <v>-5.52</v>
      </c>
      <c r="FF331" s="9">
        <v>-7.33</v>
      </c>
      <c r="FG331" s="8">
        <v>-13.2</v>
      </c>
      <c r="FH331" s="8">
        <v>-18.100000000000001</v>
      </c>
      <c r="FI331" s="8">
        <v>-14.2</v>
      </c>
      <c r="FJ331" s="9">
        <v>-4.4400000000000004</v>
      </c>
      <c r="FK331" s="9">
        <v>-5.16</v>
      </c>
      <c r="FL331" s="9">
        <v>-4.7</v>
      </c>
      <c r="FM331" s="9">
        <v>-4.0199999999999996</v>
      </c>
      <c r="FN331" s="9">
        <v>-3.14</v>
      </c>
      <c r="FO331" s="3"/>
      <c r="FP331" s="3"/>
      <c r="FQ331" s="9">
        <v>2.06</v>
      </c>
      <c r="FR331" s="12" t="s">
        <v>1872</v>
      </c>
    </row>
    <row r="332" spans="1:174" x14ac:dyDescent="0.15">
      <c r="A332" s="4" t="s">
        <v>1873</v>
      </c>
      <c r="B332" s="4" t="s">
        <v>1874</v>
      </c>
      <c r="C332" s="3" t="s">
        <v>206</v>
      </c>
      <c r="D332" s="3" t="s">
        <v>207</v>
      </c>
      <c r="E332" s="3" t="s">
        <v>208</v>
      </c>
      <c r="F332" s="9">
        <v>6.39</v>
      </c>
      <c r="G332" s="9">
        <v>3.16</v>
      </c>
      <c r="H332" s="10">
        <v>2E-3</v>
      </c>
      <c r="I332" s="14">
        <v>0</v>
      </c>
      <c r="J332" s="10">
        <v>3.3000000000000002E-2</v>
      </c>
      <c r="K332" s="10">
        <v>-0.66300000000000003</v>
      </c>
      <c r="L332" s="10">
        <v>0.11</v>
      </c>
      <c r="M332" s="9">
        <v>1.49</v>
      </c>
      <c r="N332" s="8">
        <v>158.69999999999999</v>
      </c>
      <c r="O332" s="9">
        <v>3.67</v>
      </c>
      <c r="P332" s="11"/>
      <c r="Q332" s="11"/>
      <c r="R332" s="11"/>
      <c r="S332" s="11"/>
      <c r="T332" s="11"/>
      <c r="U332" s="11"/>
      <c r="V332" s="11"/>
      <c r="W332" s="8">
        <v>27.4</v>
      </c>
      <c r="X332" s="11"/>
      <c r="Y332" s="11"/>
      <c r="Z332" s="11"/>
      <c r="AA332" s="8">
        <v>388</v>
      </c>
      <c r="AB332" s="11"/>
      <c r="AC332" s="11"/>
      <c r="AD332" s="11"/>
      <c r="AE332" s="8">
        <v>22</v>
      </c>
      <c r="AF332" s="11"/>
      <c r="AG332" s="11"/>
      <c r="AH332" s="11"/>
      <c r="AI332" s="9">
        <v>3.03</v>
      </c>
      <c r="AJ332" s="11"/>
      <c r="AK332" s="3" t="s">
        <v>209</v>
      </c>
      <c r="AL332" s="12" t="s">
        <v>1875</v>
      </c>
      <c r="AM332" s="3" t="s">
        <v>211</v>
      </c>
      <c r="AN332" s="13">
        <v>1992</v>
      </c>
      <c r="AO332" s="8">
        <v>494.1</v>
      </c>
      <c r="AP332" s="8">
        <v>298.89999999999998</v>
      </c>
      <c r="AQ332" s="8">
        <v>-37.5</v>
      </c>
      <c r="AR332" s="8">
        <v>-63</v>
      </c>
      <c r="AS332" s="8">
        <v>-162.5</v>
      </c>
      <c r="AT332" s="8">
        <v>53.9</v>
      </c>
      <c r="AU332" s="8">
        <v>107.8</v>
      </c>
      <c r="AV332" s="8">
        <v>340.3</v>
      </c>
      <c r="AW332" s="8">
        <v>594.6</v>
      </c>
      <c r="AX332" s="8">
        <v>-320.5</v>
      </c>
      <c r="AY332" s="9">
        <v>1.27</v>
      </c>
      <c r="AZ332" s="11"/>
      <c r="BA332" s="8">
        <v>166</v>
      </c>
      <c r="BB332" s="11"/>
      <c r="BC332" s="8">
        <v>53.6</v>
      </c>
      <c r="BD332" s="8">
        <v>61.8</v>
      </c>
      <c r="BE332" s="8">
        <v>66.400000000000006</v>
      </c>
      <c r="BF332" s="8">
        <v>70.8</v>
      </c>
      <c r="BG332" s="8">
        <v>73.2</v>
      </c>
      <c r="BH332" s="8">
        <v>74.2</v>
      </c>
      <c r="BI332" s="11"/>
      <c r="BJ332" s="8">
        <v>-63</v>
      </c>
      <c r="BK332" s="8">
        <v>-53.8</v>
      </c>
      <c r="BL332" s="10">
        <v>0.28699999999999998</v>
      </c>
      <c r="BM332" s="11"/>
      <c r="BN332" s="8">
        <v>-162.5</v>
      </c>
      <c r="BO332" s="11"/>
      <c r="BP332" s="11"/>
      <c r="BQ332" s="9">
        <v>-1.06</v>
      </c>
      <c r="BR332" s="9">
        <v>-1.06</v>
      </c>
      <c r="BS332" s="10">
        <v>-0.47399999999999998</v>
      </c>
      <c r="BT332" s="9">
        <v>-1.06</v>
      </c>
      <c r="BU332" s="9">
        <v>-1.06</v>
      </c>
      <c r="BV332" s="11"/>
      <c r="BW332" s="8">
        <v>20.6</v>
      </c>
      <c r="BX332" s="8">
        <v>66.400000000000006</v>
      </c>
      <c r="BY332" s="8">
        <v>19.5</v>
      </c>
      <c r="BZ332" s="8">
        <v>239.1</v>
      </c>
      <c r="CA332" s="8">
        <v>131.30000000000001</v>
      </c>
      <c r="CB332" s="11"/>
      <c r="CC332" s="8">
        <v>12.7</v>
      </c>
      <c r="CD332" s="11"/>
      <c r="CE332" s="8">
        <v>12.3</v>
      </c>
      <c r="CF332" s="8">
        <v>580.4</v>
      </c>
      <c r="CG332" s="11"/>
      <c r="CH332" s="11"/>
      <c r="CI332" s="11"/>
      <c r="CJ332" s="9">
        <v>1.54</v>
      </c>
      <c r="CK332" s="9">
        <v>8.27</v>
      </c>
      <c r="CL332" s="9">
        <v>6.17</v>
      </c>
      <c r="CM332" s="9">
        <v>5.99</v>
      </c>
      <c r="CN332" s="9">
        <v>8.92</v>
      </c>
      <c r="CO332" s="9">
        <v>8.86</v>
      </c>
      <c r="CP332" s="9">
        <v>9.19</v>
      </c>
      <c r="CQ332" s="8">
        <v>-15.6</v>
      </c>
      <c r="CR332" s="11"/>
      <c r="CS332" s="11"/>
      <c r="CT332" s="11"/>
      <c r="CU332" s="10">
        <v>0.92600000000000005</v>
      </c>
      <c r="CV332" s="8">
        <v>-31</v>
      </c>
      <c r="CW332" s="11"/>
      <c r="CX332" s="8">
        <v>86</v>
      </c>
      <c r="CY332" s="11"/>
      <c r="CZ332" s="11"/>
      <c r="DA332" s="9">
        <v>4.8</v>
      </c>
      <c r="DB332" s="8">
        <v>-12</v>
      </c>
      <c r="DC332" s="8">
        <v>14.1</v>
      </c>
      <c r="DD332" s="9">
        <v>9.0299999999999994</v>
      </c>
      <c r="DE332" s="8">
        <v>710</v>
      </c>
      <c r="DF332" s="8">
        <v>-320.5</v>
      </c>
      <c r="DG332" s="10">
        <v>0.04</v>
      </c>
      <c r="DH332" s="11"/>
      <c r="DI332" s="3" t="s">
        <v>212</v>
      </c>
      <c r="DJ332" s="8">
        <v>283.7</v>
      </c>
      <c r="DK332" s="8">
        <v>-155.4</v>
      </c>
      <c r="DL332" s="8">
        <v>-296.8</v>
      </c>
      <c r="DM332" s="8">
        <v>345.2</v>
      </c>
      <c r="DN332" s="8">
        <v>-10.8</v>
      </c>
      <c r="DO332" s="14">
        <v>0</v>
      </c>
      <c r="DP332" s="4" t="s">
        <v>1876</v>
      </c>
      <c r="DQ332" s="9">
        <v>6.88</v>
      </c>
      <c r="DR332" s="3" t="s">
        <v>1877</v>
      </c>
      <c r="DS332" s="11"/>
      <c r="DT332" s="9">
        <v>3.11</v>
      </c>
      <c r="DU332" s="10">
        <v>3.5000000000000003E-2</v>
      </c>
      <c r="DV332" s="8">
        <v>156.6</v>
      </c>
      <c r="DW332" s="8">
        <v>597.6</v>
      </c>
      <c r="DX332" s="11"/>
      <c r="DY332" s="8">
        <v>87.7</v>
      </c>
      <c r="DZ332" s="11"/>
      <c r="EA332" s="11"/>
      <c r="EB332" s="8">
        <v>-161.19999999999999</v>
      </c>
      <c r="EC332" s="10">
        <v>4.2999999999999997E-2</v>
      </c>
      <c r="ED332" s="8">
        <v>96.9</v>
      </c>
      <c r="EE332" s="9">
        <v>4.59</v>
      </c>
      <c r="EF332" s="8">
        <v>102.7</v>
      </c>
      <c r="EG332" s="11"/>
      <c r="EH332" s="8">
        <v>45.9</v>
      </c>
      <c r="EI332" s="8">
        <v>755</v>
      </c>
      <c r="EJ332" s="8">
        <v>222.7</v>
      </c>
      <c r="EK332" s="8">
        <v>317.8</v>
      </c>
      <c r="EL332" s="9">
        <v>7.88</v>
      </c>
      <c r="EM332" s="8">
        <v>44.5</v>
      </c>
      <c r="EN332" s="8">
        <v>27.7</v>
      </c>
      <c r="EO332" s="9">
        <v>8.4</v>
      </c>
      <c r="EP332" s="9">
        <v>3.01</v>
      </c>
      <c r="EQ332" s="9">
        <v>15.1</v>
      </c>
      <c r="ER332" s="11">
        <v>3</v>
      </c>
      <c r="ES332" s="8">
        <v>298.89999999999998</v>
      </c>
      <c r="ET332" s="12" t="s">
        <v>1878</v>
      </c>
      <c r="EU332" s="8">
        <v>-77.400000000000006</v>
      </c>
      <c r="EV332" s="8">
        <v>-86.5</v>
      </c>
      <c r="EW332" s="8">
        <v>-97.4</v>
      </c>
      <c r="EX332" s="8">
        <v>-99.3</v>
      </c>
      <c r="EY332" s="8">
        <v>-70.5</v>
      </c>
      <c r="EZ332" s="8">
        <v>-100</v>
      </c>
      <c r="FA332" s="8">
        <v>-292.2</v>
      </c>
      <c r="FB332" s="8">
        <v>-253.1</v>
      </c>
      <c r="FC332" s="8">
        <v>-294.10000000000002</v>
      </c>
      <c r="FD332" s="8">
        <v>-186.3</v>
      </c>
      <c r="FE332" s="8">
        <v>-75.2</v>
      </c>
      <c r="FF332" s="8">
        <v>-81.5</v>
      </c>
      <c r="FG332" s="8">
        <v>-91.6</v>
      </c>
      <c r="FH332" s="8">
        <v>-99.3</v>
      </c>
      <c r="FI332" s="8">
        <v>-71.599999999999994</v>
      </c>
      <c r="FJ332" s="8">
        <v>-220.2</v>
      </c>
      <c r="FK332" s="8">
        <v>-439.5</v>
      </c>
      <c r="FL332" s="8">
        <v>-337.8</v>
      </c>
      <c r="FM332" s="8">
        <v>-393.6</v>
      </c>
      <c r="FN332" s="8">
        <v>-296.8</v>
      </c>
      <c r="FO332" s="3"/>
      <c r="FP332" s="3"/>
      <c r="FQ332" s="8">
        <v>298.89999999999998</v>
      </c>
      <c r="FR332" s="12" t="s">
        <v>1879</v>
      </c>
    </row>
    <row r="333" spans="1:174" x14ac:dyDescent="0.15">
      <c r="A333" s="4" t="s">
        <v>1880</v>
      </c>
      <c r="B333" s="4" t="s">
        <v>1881</v>
      </c>
      <c r="C333" s="3" t="s">
        <v>206</v>
      </c>
      <c r="D333" s="3" t="s">
        <v>207</v>
      </c>
      <c r="E333" s="3" t="s">
        <v>208</v>
      </c>
      <c r="F333" s="9">
        <v>5.53</v>
      </c>
      <c r="G333" s="9">
        <v>16.59</v>
      </c>
      <c r="H333" s="10">
        <v>2.4E-2</v>
      </c>
      <c r="I333" s="10">
        <v>3.0000000000000001E-3</v>
      </c>
      <c r="J333" s="10">
        <v>5.7000000000000002E-2</v>
      </c>
      <c r="K333" s="9">
        <v>-1.03</v>
      </c>
      <c r="L333" s="10">
        <v>-0.34599999999999997</v>
      </c>
      <c r="M333" s="9">
        <v>1.26</v>
      </c>
      <c r="N333" s="8">
        <v>32</v>
      </c>
      <c r="O333" s="10">
        <v>0.11700000000000001</v>
      </c>
      <c r="P333" s="11"/>
      <c r="Q333" s="11"/>
      <c r="R333" s="11"/>
      <c r="S333" s="10">
        <v>-0.13</v>
      </c>
      <c r="T333" s="11"/>
      <c r="U333" s="11"/>
      <c r="V333" s="11"/>
      <c r="W333" s="9">
        <v>2.14</v>
      </c>
      <c r="X333" s="11"/>
      <c r="Y333" s="11"/>
      <c r="Z333" s="11"/>
      <c r="AA333" s="8">
        <v>-24.8</v>
      </c>
      <c r="AB333" s="11"/>
      <c r="AC333" s="11"/>
      <c r="AD333" s="11"/>
      <c r="AE333" s="8">
        <v>-43.5</v>
      </c>
      <c r="AF333" s="11"/>
      <c r="AG333" s="11"/>
      <c r="AH333" s="11"/>
      <c r="AI333" s="9">
        <v>4.46</v>
      </c>
      <c r="AJ333" s="10">
        <v>0.13200000000000001</v>
      </c>
      <c r="AK333" s="3" t="s">
        <v>209</v>
      </c>
      <c r="AL333" s="12" t="s">
        <v>1882</v>
      </c>
      <c r="AM333" s="3" t="s">
        <v>211</v>
      </c>
      <c r="AN333" s="13">
        <v>2001</v>
      </c>
      <c r="AO333" s="9">
        <v>4.5</v>
      </c>
      <c r="AP333" s="10">
        <v>0.88300000000000001</v>
      </c>
      <c r="AQ333" s="9">
        <v>-2.67</v>
      </c>
      <c r="AR333" s="9">
        <v>-2.74</v>
      </c>
      <c r="AS333" s="9">
        <v>-2.73</v>
      </c>
      <c r="AT333" s="9">
        <v>1.1000000000000001</v>
      </c>
      <c r="AU333" s="10">
        <v>9.7000000000000003E-2</v>
      </c>
      <c r="AV333" s="9">
        <v>1.33</v>
      </c>
      <c r="AW333" s="14">
        <v>0</v>
      </c>
      <c r="AX333" s="9">
        <v>1.1499999999999999</v>
      </c>
      <c r="AY333" s="10">
        <v>3.5999999999999997E-2</v>
      </c>
      <c r="AZ333" s="11"/>
      <c r="BA333" s="9">
        <v>1.81</v>
      </c>
      <c r="BB333" s="11"/>
      <c r="BC333" s="9">
        <v>1.81</v>
      </c>
      <c r="BD333" s="9">
        <v>1.95</v>
      </c>
      <c r="BE333" s="9">
        <v>2.4</v>
      </c>
      <c r="BF333" s="9">
        <v>2.44</v>
      </c>
      <c r="BG333" s="9">
        <v>2.92</v>
      </c>
      <c r="BH333" s="9">
        <v>2.97</v>
      </c>
      <c r="BI333" s="11"/>
      <c r="BJ333" s="9">
        <v>-2.74</v>
      </c>
      <c r="BK333" s="11"/>
      <c r="BL333" s="10">
        <v>4.0000000000000001E-3</v>
      </c>
      <c r="BM333" s="11"/>
      <c r="BN333" s="9">
        <v>-2.73</v>
      </c>
      <c r="BO333" s="11"/>
      <c r="BP333" s="11"/>
      <c r="BQ333" s="10">
        <v>-0.10299999999999999</v>
      </c>
      <c r="BR333" s="10">
        <v>-0.10299999999999999</v>
      </c>
      <c r="BS333" s="10">
        <v>-6.4000000000000001E-2</v>
      </c>
      <c r="BT333" s="10">
        <v>-0.10299999999999999</v>
      </c>
      <c r="BU333" s="10">
        <v>-0.10299999999999999</v>
      </c>
      <c r="BV333" s="11"/>
      <c r="BW333" s="10">
        <v>7.9000000000000001E-2</v>
      </c>
      <c r="BX333" s="11"/>
      <c r="BY333" s="11"/>
      <c r="BZ333" s="10">
        <v>0.65400000000000003</v>
      </c>
      <c r="CA333" s="10">
        <v>0.55800000000000005</v>
      </c>
      <c r="CB333" s="11"/>
      <c r="CC333" s="10">
        <v>5.6000000000000001E-2</v>
      </c>
      <c r="CD333" s="11"/>
      <c r="CE333" s="10">
        <v>7.9000000000000001E-2</v>
      </c>
      <c r="CF333" s="11"/>
      <c r="CG333" s="11"/>
      <c r="CH333" s="10">
        <v>7.5999999999999998E-2</v>
      </c>
      <c r="CI333" s="11"/>
      <c r="CJ333" s="8">
        <v>-63.5</v>
      </c>
      <c r="CK333" s="11"/>
      <c r="CL333" s="11"/>
      <c r="CM333" s="11"/>
      <c r="CN333" s="11"/>
      <c r="CO333" s="11"/>
      <c r="CP333" s="10">
        <v>0.14599999999999999</v>
      </c>
      <c r="CQ333" s="10">
        <v>6.5000000000000002E-2</v>
      </c>
      <c r="CR333" s="11"/>
      <c r="CS333" s="11"/>
      <c r="CT333" s="11"/>
      <c r="CU333" s="10">
        <v>0.873</v>
      </c>
      <c r="CV333" s="11"/>
      <c r="CW333" s="11"/>
      <c r="CX333" s="11"/>
      <c r="CY333" s="11"/>
      <c r="CZ333" s="11"/>
      <c r="DA333" s="10">
        <v>-0.125</v>
      </c>
      <c r="DB333" s="11"/>
      <c r="DC333" s="10">
        <v>6.2E-2</v>
      </c>
      <c r="DD333" s="11"/>
      <c r="DE333" s="9">
        <v>6</v>
      </c>
      <c r="DF333" s="9">
        <v>1.07</v>
      </c>
      <c r="DG333" s="10">
        <v>0.17299999999999999</v>
      </c>
      <c r="DH333" s="10">
        <v>0.11700000000000001</v>
      </c>
      <c r="DI333" s="3" t="s">
        <v>212</v>
      </c>
      <c r="DJ333" s="10">
        <v>0.88300000000000001</v>
      </c>
      <c r="DK333" s="9">
        <v>-2.67</v>
      </c>
      <c r="DL333" s="9">
        <v>-2.73</v>
      </c>
      <c r="DM333" s="9">
        <v>1.1000000000000001</v>
      </c>
      <c r="DN333" s="11"/>
      <c r="DO333" s="9">
        <v>42.86</v>
      </c>
      <c r="DP333" s="4" t="s">
        <v>1883</v>
      </c>
      <c r="DQ333" s="8">
        <v>30.3</v>
      </c>
      <c r="DR333" s="3" t="s">
        <v>1206</v>
      </c>
      <c r="DS333" s="11"/>
      <c r="DT333" s="10">
        <v>0.51</v>
      </c>
      <c r="DU333" s="10">
        <v>0.13100000000000001</v>
      </c>
      <c r="DV333" s="10">
        <v>-0.93</v>
      </c>
      <c r="DW333" s="14">
        <v>0</v>
      </c>
      <c r="DX333" s="11"/>
      <c r="DY333" s="9">
        <v>2.5099999999999998</v>
      </c>
      <c r="DZ333" s="11"/>
      <c r="EA333" s="9">
        <v>1.32</v>
      </c>
      <c r="EB333" s="9">
        <v>1.21</v>
      </c>
      <c r="EC333" s="10">
        <v>0</v>
      </c>
      <c r="ED333" s="8">
        <v>74.5</v>
      </c>
      <c r="EE333" s="11"/>
      <c r="EF333" s="11"/>
      <c r="EG333" s="11"/>
      <c r="EH333" s="10">
        <v>0.129</v>
      </c>
      <c r="EI333" s="9">
        <v>6</v>
      </c>
      <c r="EJ333" s="9">
        <v>1.23</v>
      </c>
      <c r="EK333" s="9">
        <v>2.7</v>
      </c>
      <c r="EL333" s="10">
        <v>0.156</v>
      </c>
      <c r="EM333" s="10">
        <v>9.6000000000000002E-2</v>
      </c>
      <c r="EN333" s="10">
        <v>0.06</v>
      </c>
      <c r="EO333" s="10">
        <v>0.11700000000000001</v>
      </c>
      <c r="EP333" s="9">
        <v>1.18</v>
      </c>
      <c r="EQ333" s="9">
        <v>3.5</v>
      </c>
      <c r="ER333" s="11">
        <v>1</v>
      </c>
      <c r="ES333" s="10">
        <v>0.88300000000000001</v>
      </c>
      <c r="ET333" s="12" t="s">
        <v>1588</v>
      </c>
      <c r="EU333" s="9">
        <v>-2.38</v>
      </c>
      <c r="EV333" s="9">
        <v>-1.63</v>
      </c>
      <c r="EW333" s="10">
        <v>-0.65600000000000003</v>
      </c>
      <c r="EX333" s="9">
        <v>-4.3</v>
      </c>
      <c r="EY333" s="9">
        <v>-3.8</v>
      </c>
      <c r="EZ333" s="9">
        <v>-3.32</v>
      </c>
      <c r="FA333" s="9">
        <v>-2.77</v>
      </c>
      <c r="FB333" s="9">
        <v>-2.35</v>
      </c>
      <c r="FC333" s="9">
        <v>-2.14</v>
      </c>
      <c r="FD333" s="9">
        <v>-2.29</v>
      </c>
      <c r="FE333" s="9">
        <v>-2.35</v>
      </c>
      <c r="FF333" s="9">
        <v>-1.61</v>
      </c>
      <c r="FG333" s="10">
        <v>-0.58399999999999996</v>
      </c>
      <c r="FH333" s="9">
        <v>-4.24</v>
      </c>
      <c r="FI333" s="9">
        <v>-3.73</v>
      </c>
      <c r="FJ333" s="9">
        <v>-3.28</v>
      </c>
      <c r="FK333" s="9">
        <v>-2.75</v>
      </c>
      <c r="FL333" s="9">
        <v>-2.35</v>
      </c>
      <c r="FM333" s="9">
        <v>-2.14</v>
      </c>
      <c r="FN333" s="9">
        <v>-2.29</v>
      </c>
      <c r="FO333" s="3"/>
      <c r="FP333" s="3"/>
      <c r="FQ333" s="10">
        <v>0.88300000000000001</v>
      </c>
      <c r="FR333" s="12" t="s">
        <v>1884</v>
      </c>
    </row>
    <row r="334" spans="1:174" x14ac:dyDescent="0.15">
      <c r="A334" s="4" t="s">
        <v>1885</v>
      </c>
      <c r="B334" s="4" t="s">
        <v>1886</v>
      </c>
      <c r="C334" s="3" t="s">
        <v>206</v>
      </c>
      <c r="D334" s="3" t="s">
        <v>207</v>
      </c>
      <c r="E334" s="3" t="s">
        <v>208</v>
      </c>
      <c r="F334" s="9">
        <v>5.29</v>
      </c>
      <c r="G334" s="10">
        <v>0.17499999999999999</v>
      </c>
      <c r="H334" s="10">
        <v>1E-3</v>
      </c>
      <c r="I334" s="10">
        <v>1.7999999999999999E-2</v>
      </c>
      <c r="J334" s="10">
        <v>1.4E-2</v>
      </c>
      <c r="K334" s="10">
        <v>0.41399999999999998</v>
      </c>
      <c r="L334" s="9">
        <v>-2.54</v>
      </c>
      <c r="M334" s="9">
        <v>-1.56</v>
      </c>
      <c r="N334" s="8">
        <v>1511</v>
      </c>
      <c r="O334" s="9">
        <v>2.78</v>
      </c>
      <c r="P334" s="11"/>
      <c r="Q334" s="11"/>
      <c r="R334" s="11"/>
      <c r="S334" s="11"/>
      <c r="T334" s="11"/>
      <c r="U334" s="11"/>
      <c r="V334" s="11"/>
      <c r="W334" s="11"/>
      <c r="X334" s="11"/>
      <c r="Y334" s="11"/>
      <c r="Z334" s="11"/>
      <c r="AA334" s="8">
        <v>75.099999999999994</v>
      </c>
      <c r="AB334" s="11"/>
      <c r="AC334" s="11"/>
      <c r="AD334" s="11"/>
      <c r="AE334" s="8">
        <v>-12.5</v>
      </c>
      <c r="AF334" s="11"/>
      <c r="AG334" s="11"/>
      <c r="AH334" s="11"/>
      <c r="AI334" s="9">
        <v>20.96</v>
      </c>
      <c r="AJ334" s="9">
        <v>14.03</v>
      </c>
      <c r="AK334" s="3" t="s">
        <v>209</v>
      </c>
      <c r="AL334" s="12" t="s">
        <v>1887</v>
      </c>
      <c r="AM334" s="3" t="s">
        <v>211</v>
      </c>
      <c r="AN334" s="13">
        <v>2000</v>
      </c>
      <c r="AO334" s="9">
        <v>6.74</v>
      </c>
      <c r="AP334" s="10">
        <v>0.46899999999999997</v>
      </c>
      <c r="AQ334" s="9">
        <v>-2.5</v>
      </c>
      <c r="AR334" s="9">
        <v>-2.52</v>
      </c>
      <c r="AS334" s="9">
        <v>-2.35</v>
      </c>
      <c r="AT334" s="10">
        <v>2.8000000000000001E-2</v>
      </c>
      <c r="AU334" s="10">
        <v>3.3000000000000002E-2</v>
      </c>
      <c r="AV334" s="10">
        <v>0.36199999999999999</v>
      </c>
      <c r="AW334" s="9">
        <v>1.48</v>
      </c>
      <c r="AX334" s="9">
        <v>-3.56</v>
      </c>
      <c r="AY334" s="10">
        <v>0.02</v>
      </c>
      <c r="AZ334" s="11"/>
      <c r="BA334" s="9">
        <v>2.9</v>
      </c>
      <c r="BB334" s="11"/>
      <c r="BC334" s="10">
        <v>1E-3</v>
      </c>
      <c r="BD334" s="10">
        <v>1E-3</v>
      </c>
      <c r="BE334" s="10">
        <v>1E-3</v>
      </c>
      <c r="BF334" s="10">
        <v>1E-3</v>
      </c>
      <c r="BG334" s="10">
        <v>3.0000000000000001E-3</v>
      </c>
      <c r="BH334" s="10">
        <v>3.0000000000000001E-3</v>
      </c>
      <c r="BI334" s="11"/>
      <c r="BJ334" s="9">
        <v>-2.52</v>
      </c>
      <c r="BK334" s="10">
        <v>-0.121</v>
      </c>
      <c r="BL334" s="11"/>
      <c r="BM334" s="11"/>
      <c r="BN334" s="9">
        <v>-2.35</v>
      </c>
      <c r="BO334" s="11"/>
      <c r="BP334" s="11"/>
      <c r="BQ334" s="10">
        <v>-2E-3</v>
      </c>
      <c r="BR334" s="10">
        <v>-2E-3</v>
      </c>
      <c r="BS334" s="10">
        <v>-1E-3</v>
      </c>
      <c r="BT334" s="10">
        <v>-2E-3</v>
      </c>
      <c r="BU334" s="10">
        <v>-2E-3</v>
      </c>
      <c r="BV334" s="11"/>
      <c r="BW334" s="10">
        <v>0.16200000000000001</v>
      </c>
      <c r="BX334" s="10">
        <v>5.0000000000000001E-3</v>
      </c>
      <c r="BY334" s="11"/>
      <c r="BZ334" s="10">
        <v>0.20100000000000001</v>
      </c>
      <c r="CA334" s="10">
        <v>0.16900000000000001</v>
      </c>
      <c r="CB334" s="11"/>
      <c r="CC334" s="9">
        <v>1.24</v>
      </c>
      <c r="CD334" s="9">
        <v>1.44</v>
      </c>
      <c r="CE334" s="10">
        <v>0.23</v>
      </c>
      <c r="CF334" s="10">
        <v>0.03</v>
      </c>
      <c r="CG334" s="11"/>
      <c r="CH334" s="11"/>
      <c r="CI334" s="11"/>
      <c r="CJ334" s="8">
        <v>95</v>
      </c>
      <c r="CK334" s="11"/>
      <c r="CL334" s="11"/>
      <c r="CM334" s="10">
        <v>4.4999999999999998E-2</v>
      </c>
      <c r="CN334" s="10">
        <v>0.08</v>
      </c>
      <c r="CO334" s="10">
        <v>0.12</v>
      </c>
      <c r="CP334" s="10">
        <v>0.11600000000000001</v>
      </c>
      <c r="CQ334" s="10">
        <v>0.44400000000000001</v>
      </c>
      <c r="CR334" s="11"/>
      <c r="CS334" s="11"/>
      <c r="CT334" s="11"/>
      <c r="CU334" s="10">
        <v>0.155</v>
      </c>
      <c r="CV334" s="10">
        <v>-0.16900000000000001</v>
      </c>
      <c r="CW334" s="10">
        <v>0.24199999999999999</v>
      </c>
      <c r="CX334" s="11"/>
      <c r="CY334" s="11"/>
      <c r="CZ334" s="11"/>
      <c r="DA334" s="10">
        <v>0.51800000000000002</v>
      </c>
      <c r="DB334" s="10">
        <v>-5.0000000000000001E-3</v>
      </c>
      <c r="DC334" s="10">
        <v>-0.13400000000000001</v>
      </c>
      <c r="DD334" s="9">
        <v>7.67</v>
      </c>
      <c r="DE334" s="11"/>
      <c r="DF334" s="9">
        <v>-3.56</v>
      </c>
      <c r="DG334" s="10">
        <v>4.0000000000000001E-3</v>
      </c>
      <c r="DH334" s="11"/>
      <c r="DI334" s="3" t="s">
        <v>212</v>
      </c>
      <c r="DJ334" s="10">
        <v>0.122</v>
      </c>
      <c r="DK334" s="9">
        <v>-2.35</v>
      </c>
      <c r="DL334" s="9">
        <v>-4.34</v>
      </c>
      <c r="DM334" s="11"/>
      <c r="DN334" s="11"/>
      <c r="DO334" s="9">
        <v>25</v>
      </c>
      <c r="DP334" s="4" t="s">
        <v>1888</v>
      </c>
      <c r="DQ334" s="11"/>
      <c r="DR334" s="3" t="s">
        <v>214</v>
      </c>
      <c r="DS334" s="11"/>
      <c r="DT334" s="10">
        <v>1.9E-2</v>
      </c>
      <c r="DU334" s="10">
        <v>3.0000000000000001E-3</v>
      </c>
      <c r="DV334" s="10">
        <v>0.38200000000000001</v>
      </c>
      <c r="DW334" s="9">
        <v>2.04</v>
      </c>
      <c r="DX334" s="11"/>
      <c r="DY334" s="10">
        <v>2.5999999999999999E-2</v>
      </c>
      <c r="DZ334" s="11"/>
      <c r="EA334" s="11"/>
      <c r="EB334" s="9">
        <v>-4.57</v>
      </c>
      <c r="EC334" s="10">
        <v>7.0000000000000001E-3</v>
      </c>
      <c r="ED334" s="8">
        <v>79</v>
      </c>
      <c r="EE334" s="11"/>
      <c r="EF334" s="8">
        <v>36.6</v>
      </c>
      <c r="EG334" s="8">
        <v>69.900000000000006</v>
      </c>
      <c r="EH334" s="10">
        <v>0.47699999999999998</v>
      </c>
      <c r="EI334" s="9">
        <v>3</v>
      </c>
      <c r="EJ334" s="10">
        <v>0.314</v>
      </c>
      <c r="EK334" s="10">
        <v>0.219</v>
      </c>
      <c r="EL334" s="10">
        <v>0.996</v>
      </c>
      <c r="EM334" s="10">
        <v>0.94899999999999995</v>
      </c>
      <c r="EN334" s="10">
        <v>0.84799999999999998</v>
      </c>
      <c r="EO334" s="10">
        <v>0.115</v>
      </c>
      <c r="EP334" s="11"/>
      <c r="EQ334" s="11"/>
      <c r="ER334" s="11">
        <v>1</v>
      </c>
      <c r="ES334" s="10">
        <v>0.46899999999999997</v>
      </c>
      <c r="ET334" s="12" t="s">
        <v>1477</v>
      </c>
      <c r="EU334" s="9">
        <v>-5.51</v>
      </c>
      <c r="EV334" s="9">
        <v>-4.6500000000000004</v>
      </c>
      <c r="EW334" s="9">
        <v>-2.39</v>
      </c>
      <c r="EX334" s="9">
        <v>-1.17</v>
      </c>
      <c r="EY334" s="9">
        <v>-1.71</v>
      </c>
      <c r="EZ334" s="9">
        <v>-2.08</v>
      </c>
      <c r="FA334" s="9">
        <v>-3.23</v>
      </c>
      <c r="FB334" s="9">
        <v>-3.95</v>
      </c>
      <c r="FC334" s="9">
        <v>-2.6</v>
      </c>
      <c r="FD334" s="9">
        <v>-2.36</v>
      </c>
      <c r="FE334" s="9">
        <v>-7.99</v>
      </c>
      <c r="FF334" s="9">
        <v>-5.15</v>
      </c>
      <c r="FG334" s="9">
        <v>-2.4300000000000002</v>
      </c>
      <c r="FH334" s="10">
        <v>-0.16500000000000001</v>
      </c>
      <c r="FI334" s="9">
        <v>-4.16</v>
      </c>
      <c r="FJ334" s="9">
        <v>-2.2999999999999998</v>
      </c>
      <c r="FK334" s="9">
        <v>-3.06</v>
      </c>
      <c r="FL334" s="9">
        <v>-4.4000000000000004</v>
      </c>
      <c r="FM334" s="9">
        <v>-3.61</v>
      </c>
      <c r="FN334" s="9">
        <v>-4.34</v>
      </c>
      <c r="FO334" s="3"/>
      <c r="FP334" s="3"/>
      <c r="FQ334" s="10">
        <v>0.46899999999999997</v>
      </c>
      <c r="FR334" s="12" t="s">
        <v>1889</v>
      </c>
    </row>
    <row r="335" spans="1:174" x14ac:dyDescent="0.15">
      <c r="A335" s="4" t="s">
        <v>1890</v>
      </c>
      <c r="B335" s="4" t="s">
        <v>1891</v>
      </c>
      <c r="C335" s="3" t="s">
        <v>206</v>
      </c>
      <c r="D335" s="3" t="s">
        <v>207</v>
      </c>
      <c r="E335" s="3" t="s">
        <v>208</v>
      </c>
      <c r="F335" s="9">
        <v>5.2</v>
      </c>
      <c r="G335" s="11"/>
      <c r="H335" s="10">
        <v>3.0000000000000001E-3</v>
      </c>
      <c r="I335" s="10">
        <v>4.0000000000000001E-3</v>
      </c>
      <c r="J335" s="10">
        <v>4.0000000000000001E-3</v>
      </c>
      <c r="K335" s="10">
        <v>0.64400000000000002</v>
      </c>
      <c r="L335" s="10">
        <v>-0.75900000000000001</v>
      </c>
      <c r="M335" s="10">
        <v>-0.93100000000000005</v>
      </c>
      <c r="N335" s="9">
        <v>4.45</v>
      </c>
      <c r="O335" s="10">
        <v>2E-3</v>
      </c>
      <c r="P335" s="11"/>
      <c r="Q335" s="11"/>
      <c r="R335" s="11"/>
      <c r="S335" s="11"/>
      <c r="T335" s="11"/>
      <c r="U335" s="11"/>
      <c r="V335" s="11"/>
      <c r="W335" s="11"/>
      <c r="X335" s="11"/>
      <c r="Y335" s="11"/>
      <c r="Z335" s="11"/>
      <c r="AA335" s="11"/>
      <c r="AB335" s="11"/>
      <c r="AC335" s="11"/>
      <c r="AD335" s="11"/>
      <c r="AE335" s="11"/>
      <c r="AF335" s="11"/>
      <c r="AG335" s="11"/>
      <c r="AH335" s="9">
        <v>7.31</v>
      </c>
      <c r="AI335" s="9">
        <v>50.25</v>
      </c>
      <c r="AJ335" s="9">
        <v>6.22</v>
      </c>
      <c r="AK335" s="3" t="s">
        <v>209</v>
      </c>
      <c r="AL335" s="12" t="s">
        <v>1892</v>
      </c>
      <c r="AM335" s="3" t="s">
        <v>211</v>
      </c>
      <c r="AN335" s="11"/>
      <c r="AO335" s="9">
        <v>6.8</v>
      </c>
      <c r="AP335" s="14">
        <v>0</v>
      </c>
      <c r="AQ335" s="11"/>
      <c r="AR335" s="9">
        <v>-2.67</v>
      </c>
      <c r="AS335" s="9">
        <v>-3.1</v>
      </c>
      <c r="AT335" s="10">
        <v>1.6E-2</v>
      </c>
      <c r="AU335" s="11"/>
      <c r="AV335" s="10">
        <v>0.55200000000000005</v>
      </c>
      <c r="AW335" s="9">
        <v>1.61</v>
      </c>
      <c r="AX335" s="9">
        <v>-1.63</v>
      </c>
      <c r="AY335" s="11"/>
      <c r="AZ335" s="11"/>
      <c r="BA335" s="9">
        <v>2.25</v>
      </c>
      <c r="BB335" s="11"/>
      <c r="BC335" s="10">
        <v>0.41599999999999998</v>
      </c>
      <c r="BD335" s="10">
        <v>0.38300000000000001</v>
      </c>
      <c r="BE335" s="10">
        <v>0.34899999999999998</v>
      </c>
      <c r="BF335" s="10">
        <v>0.17699999999999999</v>
      </c>
      <c r="BG335" s="10">
        <v>0.17699999999999999</v>
      </c>
      <c r="BH335" s="10">
        <v>8.7999999999999995E-2</v>
      </c>
      <c r="BI335" s="11"/>
      <c r="BJ335" s="9">
        <v>-2.67</v>
      </c>
      <c r="BK335" s="10">
        <v>-0.42899999999999999</v>
      </c>
      <c r="BL335" s="11"/>
      <c r="BM335" s="11"/>
      <c r="BN335" s="9">
        <v>-3.1</v>
      </c>
      <c r="BO335" s="11"/>
      <c r="BP335" s="11"/>
      <c r="BQ335" s="10">
        <v>-0.755</v>
      </c>
      <c r="BR335" s="10">
        <v>-0.755</v>
      </c>
      <c r="BS335" s="10">
        <v>-0.47199999999999998</v>
      </c>
      <c r="BT335" s="10">
        <v>-0.755</v>
      </c>
      <c r="BU335" s="10">
        <v>-0.755</v>
      </c>
      <c r="BV335" s="11"/>
      <c r="BW335" s="11"/>
      <c r="BX335" s="11"/>
      <c r="BY335" s="11"/>
      <c r="BZ335" s="11"/>
      <c r="CA335" s="11"/>
      <c r="CB335" s="11"/>
      <c r="CC335" s="10">
        <v>0.22</v>
      </c>
      <c r="CD335" s="10">
        <v>0.113</v>
      </c>
      <c r="CE335" s="10">
        <v>0.14699999999999999</v>
      </c>
      <c r="CF335" s="9">
        <v>1.5</v>
      </c>
      <c r="CG335" s="11"/>
      <c r="CH335" s="11"/>
      <c r="CI335" s="11"/>
      <c r="CJ335" s="11"/>
      <c r="CK335" s="11"/>
      <c r="CL335" s="11"/>
      <c r="CM335" s="11"/>
      <c r="CN335" s="10">
        <v>1E-3</v>
      </c>
      <c r="CO335" s="10">
        <v>1E-3</v>
      </c>
      <c r="CP335" s="10">
        <v>2E-3</v>
      </c>
      <c r="CQ335" s="10">
        <v>-0.79800000000000004</v>
      </c>
      <c r="CR335" s="11"/>
      <c r="CS335" s="11"/>
      <c r="CT335" s="11"/>
      <c r="CU335" s="10">
        <v>0.16500000000000001</v>
      </c>
      <c r="CV335" s="10">
        <v>-5.0000000000000001E-3</v>
      </c>
      <c r="CW335" s="10">
        <v>0.53500000000000003</v>
      </c>
      <c r="CX335" s="11"/>
      <c r="CY335" s="11"/>
      <c r="CZ335" s="11"/>
      <c r="DA335" s="10">
        <v>0.14899999999999999</v>
      </c>
      <c r="DB335" s="11"/>
      <c r="DC335" s="11"/>
      <c r="DD335" s="8">
        <v>24</v>
      </c>
      <c r="DE335" s="11"/>
      <c r="DF335" s="9">
        <v>-1.63</v>
      </c>
      <c r="DG335" s="9">
        <v>1.17</v>
      </c>
      <c r="DH335" s="11"/>
      <c r="DI335" s="3" t="s">
        <v>212</v>
      </c>
      <c r="DJ335" s="11"/>
      <c r="DK335" s="9">
        <v>-2.86</v>
      </c>
      <c r="DL335" s="9">
        <v>-3.37</v>
      </c>
      <c r="DM335" s="11"/>
      <c r="DN335" s="11"/>
      <c r="DO335" s="9">
        <v>50</v>
      </c>
      <c r="DP335" s="4" t="s">
        <v>1893</v>
      </c>
      <c r="DQ335" s="11"/>
      <c r="DR335" s="3" t="s">
        <v>237</v>
      </c>
      <c r="DS335" s="11"/>
      <c r="DT335" s="9">
        <v>8</v>
      </c>
      <c r="DU335" s="10">
        <v>0.86</v>
      </c>
      <c r="DV335" s="11"/>
      <c r="DW335" s="10">
        <v>0.52900000000000003</v>
      </c>
      <c r="DX335" s="11"/>
      <c r="DY335" s="10">
        <v>0.104</v>
      </c>
      <c r="DZ335" s="11"/>
      <c r="EA335" s="11"/>
      <c r="EB335" s="10">
        <v>0.29299999999999998</v>
      </c>
      <c r="EC335" s="10">
        <v>2E-3</v>
      </c>
      <c r="ED335" s="8">
        <v>42.4</v>
      </c>
      <c r="EE335" s="11"/>
      <c r="EF335" s="8">
        <v>128.6</v>
      </c>
      <c r="EG335" s="11"/>
      <c r="EH335" s="11"/>
      <c r="EI335" s="9">
        <v>2</v>
      </c>
      <c r="EJ335" s="10">
        <v>0.41799999999999998</v>
      </c>
      <c r="EK335" s="10">
        <v>0.97199999999999998</v>
      </c>
      <c r="EL335" s="10">
        <v>7.0999999999999994E-2</v>
      </c>
      <c r="EM335" s="10">
        <v>8.6999999999999994E-2</v>
      </c>
      <c r="EN335" s="10">
        <v>7.6999999999999999E-2</v>
      </c>
      <c r="EO335" s="11"/>
      <c r="EP335" s="10">
        <v>0.15</v>
      </c>
      <c r="EQ335" s="9">
        <v>5</v>
      </c>
      <c r="ER335" s="11">
        <v>1</v>
      </c>
      <c r="ES335" s="11"/>
      <c r="ET335" s="12"/>
      <c r="EU335" s="11"/>
      <c r="EV335" s="11"/>
      <c r="EW335" s="11"/>
      <c r="EX335" s="11"/>
      <c r="EY335" s="11"/>
      <c r="EZ335" s="11"/>
      <c r="FA335" s="11"/>
      <c r="FB335" s="10">
        <v>-0.84</v>
      </c>
      <c r="FC335" s="10">
        <v>-0.58099999999999996</v>
      </c>
      <c r="FD335" s="9">
        <v>-2.15</v>
      </c>
      <c r="FE335" s="11"/>
      <c r="FF335" s="11"/>
      <c r="FG335" s="11"/>
      <c r="FH335" s="11"/>
      <c r="FI335" s="11"/>
      <c r="FJ335" s="11"/>
      <c r="FK335" s="11"/>
      <c r="FL335" s="10">
        <v>-0.84399999999999997</v>
      </c>
      <c r="FM335" s="10">
        <v>-0.64300000000000002</v>
      </c>
      <c r="FN335" s="9">
        <v>-2.56</v>
      </c>
      <c r="FO335" s="3"/>
      <c r="FP335" s="3"/>
      <c r="FQ335" s="11"/>
      <c r="FR335" s="12"/>
    </row>
    <row r="336" spans="1:174" x14ac:dyDescent="0.15">
      <c r="A336" s="4" t="s">
        <v>1894</v>
      </c>
      <c r="B336" s="4" t="s">
        <v>1895</v>
      </c>
      <c r="C336" s="3" t="s">
        <v>206</v>
      </c>
      <c r="D336" s="3" t="s">
        <v>207</v>
      </c>
      <c r="E336" s="3" t="s">
        <v>208</v>
      </c>
      <c r="F336" s="9">
        <v>5.18</v>
      </c>
      <c r="G336" s="11"/>
      <c r="H336" s="10">
        <v>3.3000000000000002E-2</v>
      </c>
      <c r="I336" s="10">
        <v>2.4E-2</v>
      </c>
      <c r="J336" s="10">
        <v>5.0000000000000001E-3</v>
      </c>
      <c r="K336" s="9">
        <v>2.13</v>
      </c>
      <c r="L336" s="9">
        <v>1.63</v>
      </c>
      <c r="M336" s="10">
        <v>0.57399999999999995</v>
      </c>
      <c r="N336" s="8">
        <v>68</v>
      </c>
      <c r="O336" s="10">
        <v>0.16900000000000001</v>
      </c>
      <c r="P336" s="11"/>
      <c r="Q336" s="11"/>
      <c r="R336" s="11"/>
      <c r="S336" s="11"/>
      <c r="T336" s="11"/>
      <c r="U336" s="11"/>
      <c r="V336" s="11"/>
      <c r="W336" s="11"/>
      <c r="X336" s="11"/>
      <c r="Y336" s="11"/>
      <c r="Z336" s="11"/>
      <c r="AA336" s="11"/>
      <c r="AB336" s="11"/>
      <c r="AC336" s="11"/>
      <c r="AD336" s="11"/>
      <c r="AE336" s="11"/>
      <c r="AF336" s="11"/>
      <c r="AG336" s="11"/>
      <c r="AH336" s="11"/>
      <c r="AI336" s="9">
        <v>4.07</v>
      </c>
      <c r="AJ336" s="10">
        <v>0.55700000000000005</v>
      </c>
      <c r="AK336" s="3" t="s">
        <v>209</v>
      </c>
      <c r="AL336" s="12" t="s">
        <v>1896</v>
      </c>
      <c r="AM336" s="3" t="s">
        <v>211</v>
      </c>
      <c r="AN336" s="13">
        <v>2000</v>
      </c>
      <c r="AO336" s="9">
        <v>4.75</v>
      </c>
      <c r="AP336" s="14">
        <v>0</v>
      </c>
      <c r="AQ336" s="9">
        <v>-5.0599999999999996</v>
      </c>
      <c r="AR336" s="9">
        <v>-5.07</v>
      </c>
      <c r="AS336" s="9">
        <v>-5.39</v>
      </c>
      <c r="AT336" s="10">
        <v>0.48599999999999999</v>
      </c>
      <c r="AU336" s="10">
        <v>1.6E-2</v>
      </c>
      <c r="AV336" s="10">
        <v>0.69599999999999995</v>
      </c>
      <c r="AW336" s="14">
        <v>0</v>
      </c>
      <c r="AX336" s="10">
        <v>-0.70899999999999996</v>
      </c>
      <c r="AY336" s="10">
        <v>2E-3</v>
      </c>
      <c r="AZ336" s="11"/>
      <c r="BA336" s="10">
        <v>0.94599999999999995</v>
      </c>
      <c r="BB336" s="11"/>
      <c r="BC336" s="9">
        <v>4.4400000000000004</v>
      </c>
      <c r="BD336" s="9">
        <v>5.04</v>
      </c>
      <c r="BE336" s="9">
        <v>5.78</v>
      </c>
      <c r="BF336" s="9">
        <v>6.55</v>
      </c>
      <c r="BG336" s="9">
        <v>8.3699999999999992</v>
      </c>
      <c r="BH336" s="9">
        <v>9.14</v>
      </c>
      <c r="BI336" s="11"/>
      <c r="BJ336" s="9">
        <v>-5.07</v>
      </c>
      <c r="BK336" s="11"/>
      <c r="BL336" s="10">
        <v>1.2E-2</v>
      </c>
      <c r="BM336" s="11"/>
      <c r="BN336" s="9">
        <v>-5.34</v>
      </c>
      <c r="BO336" s="10">
        <v>4.3999999999999997E-2</v>
      </c>
      <c r="BP336" s="11"/>
      <c r="BQ336" s="10">
        <v>-9.0999999999999998E-2</v>
      </c>
      <c r="BR336" s="10">
        <v>-9.0999999999999998E-2</v>
      </c>
      <c r="BS336" s="10">
        <v>-5.2999999999999999E-2</v>
      </c>
      <c r="BT336" s="10">
        <v>-9.0999999999999998E-2</v>
      </c>
      <c r="BU336" s="10">
        <v>-9.0999999999999998E-2</v>
      </c>
      <c r="BV336" s="11"/>
      <c r="BW336" s="11"/>
      <c r="BX336" s="11"/>
      <c r="BY336" s="11"/>
      <c r="BZ336" s="10">
        <v>3.6999999999999998E-2</v>
      </c>
      <c r="CA336" s="10">
        <v>2.1000000000000001E-2</v>
      </c>
      <c r="CB336" s="11"/>
      <c r="CC336" s="10">
        <v>0.35199999999999998</v>
      </c>
      <c r="CD336" s="11"/>
      <c r="CE336" s="10">
        <v>7.6999999999999999E-2</v>
      </c>
      <c r="CF336" s="11"/>
      <c r="CG336" s="11"/>
      <c r="CH336" s="11"/>
      <c r="CI336" s="11"/>
      <c r="CJ336" s="11"/>
      <c r="CK336" s="11"/>
      <c r="CL336" s="11"/>
      <c r="CM336" s="11"/>
      <c r="CN336" s="11"/>
      <c r="CO336" s="11"/>
      <c r="CP336" s="11"/>
      <c r="CQ336" s="10">
        <v>-0.439</v>
      </c>
      <c r="CR336" s="11"/>
      <c r="CS336" s="11"/>
      <c r="CT336" s="11"/>
      <c r="CU336" s="9">
        <v>3.34</v>
      </c>
      <c r="CV336" s="11"/>
      <c r="CW336" s="11"/>
      <c r="CX336" s="10">
        <v>-5.7000000000000002E-2</v>
      </c>
      <c r="CY336" s="11"/>
      <c r="CZ336" s="11"/>
      <c r="DA336" s="10">
        <v>0.51700000000000002</v>
      </c>
      <c r="DB336" s="11"/>
      <c r="DC336" s="10">
        <v>-5.5E-2</v>
      </c>
      <c r="DD336" s="11"/>
      <c r="DE336" s="11"/>
      <c r="DF336" s="10">
        <v>-0.70899999999999996</v>
      </c>
      <c r="DG336" s="10">
        <v>7.5999999999999998E-2</v>
      </c>
      <c r="DH336" s="11"/>
      <c r="DI336" s="3" t="s">
        <v>212</v>
      </c>
      <c r="DJ336" s="11"/>
      <c r="DK336" s="9">
        <v>-6.29</v>
      </c>
      <c r="DL336" s="9">
        <v>-7.43</v>
      </c>
      <c r="DM336" s="11"/>
      <c r="DN336" s="11"/>
      <c r="DO336" s="9">
        <v>10</v>
      </c>
      <c r="DP336" s="4" t="s">
        <v>1897</v>
      </c>
      <c r="DQ336" s="11"/>
      <c r="DR336" s="3" t="s">
        <v>643</v>
      </c>
      <c r="DS336" s="11"/>
      <c r="DT336" s="10">
        <v>0.76200000000000001</v>
      </c>
      <c r="DU336" s="10">
        <v>2.8000000000000001E-2</v>
      </c>
      <c r="DV336" s="11"/>
      <c r="DW336" s="14">
        <v>0</v>
      </c>
      <c r="DX336" s="11"/>
      <c r="DY336" s="9">
        <v>1.07</v>
      </c>
      <c r="DZ336" s="11"/>
      <c r="EA336" s="11"/>
      <c r="EB336" s="10">
        <v>0.52300000000000002</v>
      </c>
      <c r="EC336" s="10">
        <v>0</v>
      </c>
      <c r="ED336" s="8">
        <v>78.900000000000006</v>
      </c>
      <c r="EE336" s="11"/>
      <c r="EF336" s="11"/>
      <c r="EG336" s="11"/>
      <c r="EH336" s="11"/>
      <c r="EI336" s="11"/>
      <c r="EJ336" s="10">
        <v>0.67900000000000005</v>
      </c>
      <c r="EK336" s="9">
        <v>1.19</v>
      </c>
      <c r="EL336" s="10">
        <v>0.31900000000000001</v>
      </c>
      <c r="EM336" s="10">
        <v>0.64600000000000002</v>
      </c>
      <c r="EN336" s="11"/>
      <c r="EO336" s="11"/>
      <c r="EP336" s="9">
        <v>5.0199999999999996</v>
      </c>
      <c r="EQ336" s="10">
        <v>0.96</v>
      </c>
      <c r="ER336" s="11">
        <v>1</v>
      </c>
      <c r="ES336" s="11"/>
      <c r="ET336" s="12"/>
      <c r="EU336" s="10">
        <v>-0.60299999999999998</v>
      </c>
      <c r="EV336" s="10">
        <v>-0.19400000000000001</v>
      </c>
      <c r="EW336" s="10">
        <v>-0.78800000000000003</v>
      </c>
      <c r="EX336" s="9">
        <v>-2.48</v>
      </c>
      <c r="EY336" s="9">
        <v>-1.67</v>
      </c>
      <c r="EZ336" s="9">
        <v>-2.4</v>
      </c>
      <c r="FA336" s="9">
        <v>-3.3</v>
      </c>
      <c r="FB336" s="9">
        <v>-6.68</v>
      </c>
      <c r="FC336" s="8">
        <v>-10.1</v>
      </c>
      <c r="FD336" s="9">
        <v>-7.39</v>
      </c>
      <c r="FE336" s="10">
        <v>-0.63900000000000001</v>
      </c>
      <c r="FF336" s="10">
        <v>-0.21</v>
      </c>
      <c r="FG336" s="10">
        <v>-0.77900000000000003</v>
      </c>
      <c r="FH336" s="9">
        <v>-2.34</v>
      </c>
      <c r="FI336" s="9">
        <v>-1.84</v>
      </c>
      <c r="FJ336" s="9">
        <v>-2.4300000000000002</v>
      </c>
      <c r="FK336" s="9">
        <v>-4.2699999999999996</v>
      </c>
      <c r="FL336" s="9">
        <v>-6.64</v>
      </c>
      <c r="FM336" s="8">
        <v>-10</v>
      </c>
      <c r="FN336" s="9">
        <v>-7.43</v>
      </c>
      <c r="FO336" s="3"/>
      <c r="FP336" s="3"/>
      <c r="FQ336" s="11"/>
      <c r="FR336" s="12"/>
    </row>
    <row r="337" spans="1:174" x14ac:dyDescent="0.15">
      <c r="A337" s="4" t="s">
        <v>1894</v>
      </c>
      <c r="B337" s="4" t="s">
        <v>1895</v>
      </c>
      <c r="C337" s="3" t="s">
        <v>206</v>
      </c>
      <c r="D337" s="3" t="s">
        <v>207</v>
      </c>
      <c r="E337" s="3" t="s">
        <v>208</v>
      </c>
      <c r="F337" s="9">
        <v>5.18</v>
      </c>
      <c r="G337" s="11"/>
      <c r="H337" s="10">
        <v>3.3000000000000002E-2</v>
      </c>
      <c r="I337" s="10">
        <v>2.4E-2</v>
      </c>
      <c r="J337" s="10">
        <v>5.0000000000000001E-3</v>
      </c>
      <c r="K337" s="9">
        <v>2.13</v>
      </c>
      <c r="L337" s="9">
        <v>1.63</v>
      </c>
      <c r="M337" s="10">
        <v>0.57399999999999995</v>
      </c>
      <c r="N337" s="8">
        <v>68</v>
      </c>
      <c r="O337" s="10">
        <v>0.16900000000000001</v>
      </c>
      <c r="P337" s="11"/>
      <c r="Q337" s="11"/>
      <c r="R337" s="11"/>
      <c r="S337" s="11"/>
      <c r="T337" s="11"/>
      <c r="U337" s="11"/>
      <c r="V337" s="11"/>
      <c r="W337" s="11"/>
      <c r="X337" s="11"/>
      <c r="Y337" s="11"/>
      <c r="Z337" s="11"/>
      <c r="AA337" s="11"/>
      <c r="AB337" s="11"/>
      <c r="AC337" s="11"/>
      <c r="AD337" s="11"/>
      <c r="AE337" s="11"/>
      <c r="AF337" s="11"/>
      <c r="AG337" s="11"/>
      <c r="AH337" s="11"/>
      <c r="AI337" s="9">
        <v>4.07</v>
      </c>
      <c r="AJ337" s="10">
        <v>0.55700000000000005</v>
      </c>
      <c r="AK337" s="3" t="s">
        <v>209</v>
      </c>
      <c r="AL337" s="12" t="s">
        <v>1896</v>
      </c>
      <c r="AM337" s="3" t="s">
        <v>211</v>
      </c>
      <c r="AN337" s="13">
        <v>2000</v>
      </c>
      <c r="AO337" s="9">
        <v>4.75</v>
      </c>
      <c r="AP337" s="14">
        <v>0</v>
      </c>
      <c r="AQ337" s="9">
        <v>-5.0599999999999996</v>
      </c>
      <c r="AR337" s="9">
        <v>-5.07</v>
      </c>
      <c r="AS337" s="9">
        <v>-5.39</v>
      </c>
      <c r="AT337" s="10">
        <v>0.48599999999999999</v>
      </c>
      <c r="AU337" s="10">
        <v>1.6E-2</v>
      </c>
      <c r="AV337" s="10">
        <v>0.69599999999999995</v>
      </c>
      <c r="AW337" s="14">
        <v>0</v>
      </c>
      <c r="AX337" s="10">
        <v>-0.70899999999999996</v>
      </c>
      <c r="AY337" s="10">
        <v>2E-3</v>
      </c>
      <c r="AZ337" s="11"/>
      <c r="BA337" s="10">
        <v>0.94599999999999995</v>
      </c>
      <c r="BB337" s="11"/>
      <c r="BC337" s="9">
        <v>4.4400000000000004</v>
      </c>
      <c r="BD337" s="9">
        <v>5.04</v>
      </c>
      <c r="BE337" s="9">
        <v>5.78</v>
      </c>
      <c r="BF337" s="9">
        <v>6.55</v>
      </c>
      <c r="BG337" s="9">
        <v>8.3699999999999992</v>
      </c>
      <c r="BH337" s="9">
        <v>9.14</v>
      </c>
      <c r="BI337" s="11"/>
      <c r="BJ337" s="9">
        <v>-5.07</v>
      </c>
      <c r="BK337" s="11"/>
      <c r="BL337" s="10">
        <v>1.2E-2</v>
      </c>
      <c r="BM337" s="11"/>
      <c r="BN337" s="9">
        <v>-5.34</v>
      </c>
      <c r="BO337" s="10">
        <v>4.3999999999999997E-2</v>
      </c>
      <c r="BP337" s="11"/>
      <c r="BQ337" s="10">
        <v>-9.0999999999999998E-2</v>
      </c>
      <c r="BR337" s="10">
        <v>-9.0999999999999998E-2</v>
      </c>
      <c r="BS337" s="10">
        <v>-5.2999999999999999E-2</v>
      </c>
      <c r="BT337" s="10">
        <v>-9.0999999999999998E-2</v>
      </c>
      <c r="BU337" s="10">
        <v>-9.0999999999999998E-2</v>
      </c>
      <c r="BV337" s="11"/>
      <c r="BW337" s="11"/>
      <c r="BX337" s="11"/>
      <c r="BY337" s="11"/>
      <c r="BZ337" s="10">
        <v>3.6999999999999998E-2</v>
      </c>
      <c r="CA337" s="10">
        <v>2.1000000000000001E-2</v>
      </c>
      <c r="CB337" s="11"/>
      <c r="CC337" s="10">
        <v>0.35199999999999998</v>
      </c>
      <c r="CD337" s="11"/>
      <c r="CE337" s="10">
        <v>7.6999999999999999E-2</v>
      </c>
      <c r="CF337" s="11"/>
      <c r="CG337" s="11"/>
      <c r="CH337" s="11"/>
      <c r="CI337" s="11"/>
      <c r="CJ337" s="11"/>
      <c r="CK337" s="11"/>
      <c r="CL337" s="11"/>
      <c r="CM337" s="11"/>
      <c r="CN337" s="11"/>
      <c r="CO337" s="11"/>
      <c r="CP337" s="11"/>
      <c r="CQ337" s="10">
        <v>-0.439</v>
      </c>
      <c r="CR337" s="11"/>
      <c r="CS337" s="11"/>
      <c r="CT337" s="11"/>
      <c r="CU337" s="9">
        <v>3.34</v>
      </c>
      <c r="CV337" s="11"/>
      <c r="CW337" s="11"/>
      <c r="CX337" s="10">
        <v>-5.7000000000000002E-2</v>
      </c>
      <c r="CY337" s="11"/>
      <c r="CZ337" s="11"/>
      <c r="DA337" s="10">
        <v>0.51700000000000002</v>
      </c>
      <c r="DB337" s="11"/>
      <c r="DC337" s="10">
        <v>-5.5E-2</v>
      </c>
      <c r="DD337" s="11"/>
      <c r="DE337" s="11"/>
      <c r="DF337" s="10">
        <v>-0.70899999999999996</v>
      </c>
      <c r="DG337" s="10">
        <v>7.5999999999999998E-2</v>
      </c>
      <c r="DH337" s="11"/>
      <c r="DI337" s="3" t="s">
        <v>212</v>
      </c>
      <c r="DJ337" s="11"/>
      <c r="DK337" s="9">
        <v>-6.29</v>
      </c>
      <c r="DL337" s="9">
        <v>-7.43</v>
      </c>
      <c r="DM337" s="11"/>
      <c r="DN337" s="11"/>
      <c r="DO337" s="9">
        <v>10</v>
      </c>
      <c r="DP337" s="4" t="s">
        <v>1897</v>
      </c>
      <c r="DQ337" s="11"/>
      <c r="DR337" s="3" t="s">
        <v>643</v>
      </c>
      <c r="DS337" s="11"/>
      <c r="DT337" s="10">
        <v>0.76200000000000001</v>
      </c>
      <c r="DU337" s="10">
        <v>2.8000000000000001E-2</v>
      </c>
      <c r="DV337" s="11"/>
      <c r="DW337" s="14">
        <v>0</v>
      </c>
      <c r="DX337" s="11"/>
      <c r="DY337" s="9">
        <v>1.07</v>
      </c>
      <c r="DZ337" s="11"/>
      <c r="EA337" s="11"/>
      <c r="EB337" s="10">
        <v>0.52300000000000002</v>
      </c>
      <c r="EC337" s="10">
        <v>0</v>
      </c>
      <c r="ED337" s="8">
        <v>78.900000000000006</v>
      </c>
      <c r="EE337" s="11"/>
      <c r="EF337" s="11"/>
      <c r="EG337" s="11"/>
      <c r="EH337" s="11"/>
      <c r="EI337" s="11"/>
      <c r="EJ337" s="10">
        <v>0.67900000000000005</v>
      </c>
      <c r="EK337" s="9">
        <v>1.19</v>
      </c>
      <c r="EL337" s="10">
        <v>0.31900000000000001</v>
      </c>
      <c r="EM337" s="10">
        <v>0.64600000000000002</v>
      </c>
      <c r="EN337" s="11"/>
      <c r="EO337" s="11"/>
      <c r="EP337" s="9">
        <v>5.0199999999999996</v>
      </c>
      <c r="EQ337" s="10">
        <v>0.96</v>
      </c>
      <c r="ER337" s="11">
        <v>1</v>
      </c>
      <c r="ES337" s="11"/>
      <c r="ET337" s="12"/>
      <c r="EU337" s="10">
        <v>-0.60299999999999998</v>
      </c>
      <c r="EV337" s="10">
        <v>-0.19400000000000001</v>
      </c>
      <c r="EW337" s="10">
        <v>-0.78800000000000003</v>
      </c>
      <c r="EX337" s="9">
        <v>-2.48</v>
      </c>
      <c r="EY337" s="9">
        <v>-1.67</v>
      </c>
      <c r="EZ337" s="9">
        <v>-2.4</v>
      </c>
      <c r="FA337" s="9">
        <v>-3.3</v>
      </c>
      <c r="FB337" s="9">
        <v>-6.68</v>
      </c>
      <c r="FC337" s="8">
        <v>-10.1</v>
      </c>
      <c r="FD337" s="9">
        <v>-7.39</v>
      </c>
      <c r="FE337" s="10">
        <v>-0.63900000000000001</v>
      </c>
      <c r="FF337" s="10">
        <v>-0.21</v>
      </c>
      <c r="FG337" s="10">
        <v>-0.77900000000000003</v>
      </c>
      <c r="FH337" s="9">
        <v>-2.34</v>
      </c>
      <c r="FI337" s="9">
        <v>-1.84</v>
      </c>
      <c r="FJ337" s="9">
        <v>-2.4300000000000002</v>
      </c>
      <c r="FK337" s="9">
        <v>-4.2699999999999996</v>
      </c>
      <c r="FL337" s="9">
        <v>-6.64</v>
      </c>
      <c r="FM337" s="8">
        <v>-10</v>
      </c>
      <c r="FN337" s="9">
        <v>-7.43</v>
      </c>
      <c r="FO337" s="3"/>
      <c r="FP337" s="3"/>
      <c r="FQ337" s="11"/>
      <c r="FR337" s="12"/>
    </row>
    <row r="338" spans="1:174" x14ac:dyDescent="0.15">
      <c r="A338" s="4" t="s">
        <v>1898</v>
      </c>
      <c r="B338" s="4" t="s">
        <v>1899</v>
      </c>
      <c r="C338" s="3" t="s">
        <v>206</v>
      </c>
      <c r="D338" s="3" t="s">
        <v>207</v>
      </c>
      <c r="E338" s="3" t="s">
        <v>208</v>
      </c>
      <c r="F338" s="9">
        <v>5.14</v>
      </c>
      <c r="G338" s="11"/>
      <c r="H338" s="10">
        <v>6.6000000000000003E-2</v>
      </c>
      <c r="I338" s="10">
        <v>0.05</v>
      </c>
      <c r="J338" s="14">
        <v>0</v>
      </c>
      <c r="K338" s="9">
        <v>-2.98</v>
      </c>
      <c r="L338" s="9">
        <v>-2.2000000000000002</v>
      </c>
      <c r="M338" s="10">
        <v>-0.109</v>
      </c>
      <c r="N338" s="8">
        <v>119.6</v>
      </c>
      <c r="O338" s="10">
        <v>0.108</v>
      </c>
      <c r="P338" s="11"/>
      <c r="Q338" s="11"/>
      <c r="R338" s="11"/>
      <c r="S338" s="11"/>
      <c r="T338" s="11"/>
      <c r="U338" s="11"/>
      <c r="V338" s="11"/>
      <c r="W338" s="11"/>
      <c r="X338" s="11"/>
      <c r="Y338" s="11"/>
      <c r="Z338" s="11"/>
      <c r="AA338" s="11"/>
      <c r="AB338" s="11"/>
      <c r="AC338" s="11"/>
      <c r="AD338" s="11"/>
      <c r="AE338" s="11"/>
      <c r="AF338" s="11"/>
      <c r="AG338" s="11"/>
      <c r="AH338" s="11"/>
      <c r="AI338" s="11"/>
      <c r="AJ338" s="11"/>
      <c r="AK338" s="3" t="s">
        <v>209</v>
      </c>
      <c r="AL338" s="12" t="s">
        <v>1900</v>
      </c>
      <c r="AM338" s="3" t="s">
        <v>211</v>
      </c>
      <c r="AN338" s="11"/>
      <c r="AO338" s="11"/>
      <c r="AP338" s="11"/>
      <c r="AQ338" s="11"/>
      <c r="AR338" s="11"/>
      <c r="AS338" s="11"/>
      <c r="AT338" s="11"/>
      <c r="AU338" s="11"/>
      <c r="AV338" s="11"/>
      <c r="AW338" s="11"/>
      <c r="AX338" s="11"/>
      <c r="AY338" s="11"/>
      <c r="AZ338" s="11"/>
      <c r="BA338" s="11"/>
      <c r="BB338" s="11"/>
      <c r="BC338" s="11"/>
      <c r="BD338" s="10">
        <v>0.42699999999999999</v>
      </c>
      <c r="BE338" s="10">
        <v>0.49099999999999999</v>
      </c>
      <c r="BF338" s="10">
        <v>0.53800000000000003</v>
      </c>
      <c r="BG338" s="10">
        <v>0.56599999999999995</v>
      </c>
      <c r="BH338" s="10">
        <v>0.58399999999999996</v>
      </c>
      <c r="BI338" s="11"/>
      <c r="BJ338" s="11"/>
      <c r="BK338" s="11"/>
      <c r="BL338" s="11"/>
      <c r="BM338" s="11"/>
      <c r="BN338" s="11"/>
      <c r="BO338" s="11"/>
      <c r="BP338" s="11"/>
      <c r="BQ338" s="11"/>
      <c r="BR338" s="11"/>
      <c r="BS338" s="11"/>
      <c r="BT338" s="11"/>
      <c r="BU338" s="11"/>
      <c r="BV338" s="11"/>
      <c r="BW338" s="11"/>
      <c r="BX338" s="11"/>
      <c r="BY338" s="11"/>
      <c r="BZ338" s="11"/>
      <c r="CA338" s="11"/>
      <c r="CB338" s="11"/>
      <c r="CC338" s="11"/>
      <c r="CD338" s="11"/>
      <c r="CE338" s="11"/>
      <c r="CF338" s="11"/>
      <c r="CG338" s="11"/>
      <c r="CH338" s="11"/>
      <c r="CI338" s="11"/>
      <c r="CJ338" s="11"/>
      <c r="CK338" s="11"/>
      <c r="CL338" s="11"/>
      <c r="CM338" s="11"/>
      <c r="CN338" s="11"/>
      <c r="CO338" s="11"/>
      <c r="CP338" s="11"/>
      <c r="CQ338" s="11"/>
      <c r="CR338" s="11"/>
      <c r="CS338" s="11"/>
      <c r="CT338" s="11"/>
      <c r="CU338" s="11"/>
      <c r="CV338" s="11"/>
      <c r="CW338" s="11"/>
      <c r="CX338" s="11"/>
      <c r="CY338" s="11"/>
      <c r="CZ338" s="11"/>
      <c r="DA338" s="11"/>
      <c r="DB338" s="11"/>
      <c r="DC338" s="11"/>
      <c r="DD338" s="11"/>
      <c r="DE338" s="11"/>
      <c r="DF338" s="11"/>
      <c r="DG338" s="10">
        <v>4.2999999999999997E-2</v>
      </c>
      <c r="DH338" s="11"/>
      <c r="DI338" s="3" t="s">
        <v>212</v>
      </c>
      <c r="DJ338" s="11"/>
      <c r="DK338" s="11"/>
      <c r="DL338" s="11"/>
      <c r="DM338" s="11"/>
      <c r="DN338" s="11"/>
      <c r="DO338" s="9">
        <v>27.27</v>
      </c>
      <c r="DP338" s="4" t="s">
        <v>1901</v>
      </c>
      <c r="DQ338" s="11"/>
      <c r="DR338" s="3" t="s">
        <v>1573</v>
      </c>
      <c r="DS338" s="11"/>
      <c r="DT338" s="10">
        <v>0.17499999999999999</v>
      </c>
      <c r="DU338" s="10">
        <v>2.9000000000000001E-2</v>
      </c>
      <c r="DV338" s="11"/>
      <c r="DW338" s="10">
        <v>0.01</v>
      </c>
      <c r="DX338" s="11"/>
      <c r="DY338" s="10">
        <v>2.7E-2</v>
      </c>
      <c r="DZ338" s="11"/>
      <c r="EA338" s="10">
        <v>0.02</v>
      </c>
      <c r="EB338" s="10">
        <v>0.86699999999999999</v>
      </c>
      <c r="EC338" s="10">
        <v>2E-3</v>
      </c>
      <c r="ED338" s="11"/>
      <c r="EE338" s="11"/>
      <c r="EF338" s="11"/>
      <c r="EG338" s="11"/>
      <c r="EH338" s="11"/>
      <c r="EI338" s="11"/>
      <c r="EJ338" s="11"/>
      <c r="EK338" s="10">
        <v>4.2000000000000003E-2</v>
      </c>
      <c r="EL338" s="10">
        <v>2.9000000000000001E-2</v>
      </c>
      <c r="EM338" s="11"/>
      <c r="EN338" s="11"/>
      <c r="EO338" s="11"/>
      <c r="EP338" s="11"/>
      <c r="EQ338" s="11"/>
      <c r="ER338" s="11">
        <v>1</v>
      </c>
      <c r="ES338" s="11"/>
      <c r="ET338" s="12"/>
      <c r="EU338" s="9">
        <v>-6.66</v>
      </c>
      <c r="EV338" s="9">
        <v>-1.58</v>
      </c>
      <c r="EW338" s="9">
        <v>-2.2799999999999998</v>
      </c>
      <c r="EX338" s="9">
        <v>-1.3</v>
      </c>
      <c r="EY338" s="9">
        <v>-1.1499999999999999</v>
      </c>
      <c r="EZ338" s="9">
        <v>-1.05</v>
      </c>
      <c r="FA338" s="9">
        <v>-2.63</v>
      </c>
      <c r="FB338" s="9">
        <v>-1.85</v>
      </c>
      <c r="FC338" s="11"/>
      <c r="FD338" s="11"/>
      <c r="FE338" s="9">
        <v>-6.59</v>
      </c>
      <c r="FF338" s="9">
        <v>-1.6</v>
      </c>
      <c r="FG338" s="9">
        <v>-2.33</v>
      </c>
      <c r="FH338" s="9">
        <v>-1.31</v>
      </c>
      <c r="FI338" s="9">
        <v>-1.27</v>
      </c>
      <c r="FJ338" s="9">
        <v>-1.1599999999999999</v>
      </c>
      <c r="FK338" s="9">
        <v>-2.66</v>
      </c>
      <c r="FL338" s="9">
        <v>-1.86</v>
      </c>
      <c r="FM338" s="11"/>
      <c r="FN338" s="11"/>
      <c r="FO338" s="3"/>
      <c r="FP338" s="3"/>
      <c r="FQ338" s="11"/>
      <c r="FR338" s="12"/>
    </row>
  </sheetData>
  <pageMargins left="0.2" right="0.2" top="0.5" bottom="0.5" header="0.5" footer="0.5"/>
  <pageSetup fitToWidth="0" fitToHeight="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CDA89-3047-8F42-BDB7-F762DBAE0E18}">
  <sheetPr>
    <outlinePr summaryBelow="0" summaryRight="0"/>
    <pageSetUpPr autoPageBreaks="0"/>
  </sheetPr>
  <dimension ref="A1:GV351"/>
  <sheetViews>
    <sheetView tabSelected="1" workbookViewId="0">
      <selection activeCell="M5" sqref="M5"/>
    </sheetView>
  </sheetViews>
  <sheetFormatPr baseColWidth="10" defaultColWidth="8.83203125" defaultRowHeight="11" x14ac:dyDescent="0.15"/>
  <cols>
    <col min="1" max="1" width="25.83203125" style="15" customWidth="1"/>
    <col min="2" max="32" width="15.83203125" style="15" customWidth="1"/>
    <col min="33" max="33" width="40.83203125" style="15" customWidth="1"/>
    <col min="34" max="34" width="15.83203125" style="15" customWidth="1"/>
    <col min="35" max="35" width="40.83203125" style="15" customWidth="1"/>
    <col min="36" max="66" width="25.83203125" style="15" customWidth="1"/>
    <col min="67" max="67" width="32.83203125" style="15" customWidth="1"/>
    <col min="68" max="68" width="40.83203125" style="15" customWidth="1"/>
    <col min="69" max="69" width="14.83203125" style="15" customWidth="1"/>
    <col min="70" max="142" width="25.83203125" style="15" customWidth="1"/>
    <col min="143" max="143" width="22.83203125" style="15" customWidth="1"/>
    <col min="144" max="149" width="25.83203125" style="15" customWidth="1"/>
    <col min="150" max="150" width="16.83203125" style="15" customWidth="1"/>
    <col min="151" max="151" width="25.83203125" style="15" customWidth="1"/>
    <col min="152" max="152" width="43.83203125" style="15" customWidth="1"/>
    <col min="153" max="179" width="25.83203125" style="15" customWidth="1"/>
    <col min="180" max="180" width="40.83203125" style="15" customWidth="1"/>
    <col min="181" max="200" width="25.83203125" style="15" customWidth="1"/>
    <col min="201" max="202" width="20.83203125" style="15" customWidth="1"/>
    <col min="203" max="203" width="25.83203125" style="15" customWidth="1"/>
    <col min="204" max="204" width="40.83203125" style="15" customWidth="1"/>
    <col min="205" max="16384" width="8.83203125" style="15"/>
  </cols>
  <sheetData>
    <row r="1" spans="1:32" s="7" customFormat="1" ht="14" x14ac:dyDescent="0.3">
      <c r="A1" s="27" t="s">
        <v>0</v>
      </c>
      <c r="B1" s="27" t="s">
        <v>1</v>
      </c>
      <c r="C1" s="27" t="s">
        <v>2</v>
      </c>
      <c r="D1" s="27" t="s">
        <v>3</v>
      </c>
      <c r="E1" s="27" t="s">
        <v>4</v>
      </c>
      <c r="F1" s="27" t="s">
        <v>5</v>
      </c>
      <c r="G1" s="27" t="s">
        <v>6</v>
      </c>
      <c r="H1" s="27" t="s">
        <v>7</v>
      </c>
      <c r="I1" s="27" t="s">
        <v>8</v>
      </c>
      <c r="J1" s="27" t="s">
        <v>9</v>
      </c>
      <c r="K1" s="27" t="s">
        <v>10</v>
      </c>
      <c r="L1" s="27" t="s">
        <v>11</v>
      </c>
      <c r="M1" s="28" t="s">
        <v>12</v>
      </c>
      <c r="N1" s="27" t="s">
        <v>13</v>
      </c>
      <c r="O1" s="27" t="s">
        <v>14</v>
      </c>
      <c r="P1" s="27" t="s">
        <v>15</v>
      </c>
      <c r="Q1" s="27" t="s">
        <v>16</v>
      </c>
      <c r="R1" s="27" t="s">
        <v>17</v>
      </c>
      <c r="S1" s="27" t="s">
        <v>18</v>
      </c>
      <c r="T1" s="27" t="s">
        <v>19</v>
      </c>
      <c r="U1" s="27" t="s">
        <v>20</v>
      </c>
      <c r="V1" s="27" t="s">
        <v>21</v>
      </c>
      <c r="W1" s="27" t="s">
        <v>22</v>
      </c>
      <c r="X1" s="28" t="s">
        <v>23</v>
      </c>
      <c r="Y1" s="27" t="s">
        <v>24</v>
      </c>
      <c r="Z1" s="27" t="s">
        <v>25</v>
      </c>
      <c r="AA1" s="27" t="s">
        <v>26</v>
      </c>
      <c r="AB1" s="27" t="s">
        <v>27</v>
      </c>
      <c r="AC1" s="27" t="s">
        <v>28</v>
      </c>
      <c r="AD1" s="27" t="s">
        <v>29</v>
      </c>
      <c r="AE1" s="27" t="s">
        <v>30</v>
      </c>
      <c r="AF1" s="27" t="s">
        <v>31</v>
      </c>
    </row>
    <row r="2" spans="1:32" x14ac:dyDescent="0.15">
      <c r="A2" s="2" t="str">
        <f>data!A2</f>
        <v>Gilead Sciences Inc. (NasdaqGS:GILD)</v>
      </c>
      <c r="B2" s="2" t="str">
        <f>data!B2</f>
        <v>NasdaqGS:GILD</v>
      </c>
      <c r="C2" s="16">
        <f>IF(data!AP2&gt;0,data!AQ2/data!AP2,"NA")</f>
        <v>0.67042989152269983</v>
      </c>
      <c r="D2" s="16">
        <f>IF(data!AP2&gt;0,O2/data!AP2,"NA")</f>
        <v>0.65465729208517476</v>
      </c>
      <c r="E2" s="16">
        <f>data!BV2/100</f>
        <v>0.188</v>
      </c>
      <c r="F2" s="16">
        <f t="shared" ref="F2:F65" si="0">IF(M2&gt;0,O2*(1-E2)/M2,"NA")</f>
        <v>0.51621071243807337</v>
      </c>
      <c r="G2" s="16">
        <f>IF(data!AX2&gt;0,N2/data!AX2,"NA")</f>
        <v>0.80576102058860677</v>
      </c>
      <c r="H2" s="16">
        <f>IF(data!W2=0,"NA",data!W2/100)</f>
        <v>0.34100000000000003</v>
      </c>
      <c r="I2" s="16">
        <f>IF(data!V2=0,"NA",data!V2/100)</f>
        <v>0.38299999999999995</v>
      </c>
      <c r="J2" s="16">
        <f>IF(data!AX2&gt;0,(AF2+data!AW2)/(data!AX2+AF2+data!AW2),"NA")</f>
        <v>0.44437524866959499</v>
      </c>
      <c r="K2" s="16">
        <f>IF(data!F2&gt;0,(AF2+data!AW2)/(data!F2+AF2+data!AW2),"NA")</f>
        <v>7.7646686829297901E-2</v>
      </c>
      <c r="L2" s="17">
        <f>data!F2+data!AW2+AF2-data!AT2</f>
        <v>153066.25054937994</v>
      </c>
      <c r="M2" s="17">
        <f>data!AW2+data!AX2-data!AT2+X2</f>
        <v>25631.14</v>
      </c>
      <c r="N2" s="17">
        <f>data!AS2+data!BC2-(data!BD2+data!BE2+data!BF2+data!BG2+data!BH2)/5</f>
        <v>12758.42</v>
      </c>
      <c r="O2" s="17">
        <f>data!AR2+data!BC2-(data!BD2+data!BE2+data!BF2+data!BG2+data!BH2)/5</f>
        <v>16294.42</v>
      </c>
      <c r="P2" s="17">
        <f>data!AW2+AF2</f>
        <v>12663.650549379921</v>
      </c>
      <c r="Q2" s="18">
        <f>IF(data!AS2&gt;0,data!F2/data!AS2,"NA")</f>
        <v>12.431170977605158</v>
      </c>
      <c r="R2" s="30">
        <f>IF(data!AS2&gt;0,(data!F2-data!AT2)/(data!AS2-data!BL2),"NA")</f>
        <v>11.602561771754401</v>
      </c>
      <c r="S2" s="19">
        <f>IF(N2&gt;0,data!F2/N2,"NA")</f>
        <v>11.790613571272932</v>
      </c>
      <c r="T2" s="18">
        <f>IF(data!AP2=0,"NA",L2/data!AP2)</f>
        <v>6.1497087404331037</v>
      </c>
      <c r="U2" s="18">
        <f t="shared" ref="U2:U65" si="1">IF(O2&gt;0,L2/O2,"NA")</f>
        <v>9.3937833043078509</v>
      </c>
      <c r="V2" s="18">
        <f t="shared" ref="V2:V65" si="2">IF(M2&gt;0,L2/M2,"NA")</f>
        <v>5.9718861724207333</v>
      </c>
      <c r="W2" s="18">
        <f>IF(data!AQ2&gt;0,L2/data!AQ2,"NA")</f>
        <v>9.172784236194639</v>
      </c>
      <c r="X2" s="17">
        <f>data!BC2+data!BD2*0.8+data!BE2*0.6+data!BF2*0.4+data!BG2*0.2</f>
        <v>7420.14</v>
      </c>
      <c r="Y2" s="18">
        <f>IF(data!AQ2&gt;0,L2/(data!AQ2+data!BC2),"NA")</f>
        <v>7.8330817537167974</v>
      </c>
      <c r="Z2" s="18">
        <f>IF(data!EC2&gt;0,IF(data!F2&gt;0,IF(data!EC2*250/data!F2&gt;10,"NA",data!EC2*250/data!F2),"NA"),"NA")</f>
        <v>1.479761961741572</v>
      </c>
      <c r="AA2" s="18">
        <f>IF(data!BN2&gt;0,data!BN2,"NA")</f>
        <v>14856</v>
      </c>
      <c r="AB2" s="18">
        <f>IF(data!BN2=0,0,1)</f>
        <v>1</v>
      </c>
      <c r="AC2" s="18">
        <f>IF(data!BN2&gt;0,data!BO2,"NA")</f>
        <v>2797</v>
      </c>
      <c r="AD2" s="18">
        <f>IF(data!AS2&gt;0,data!AS2,"NA")</f>
        <v>12101</v>
      </c>
      <c r="AE2" s="18">
        <f>IF(data!AS2&gt;0,data!F2,"NA")</f>
        <v>150429.6</v>
      </c>
      <c r="AF2" s="17">
        <f>data!CP2/(1.04)+data!CO2/1.04^2+data!CN2/1.04^3+data!CM2/1.04^4+data!CL2/1.04^5+((data!CK2/5)*(1-1.04^-5)/0.04)/1.04^5</f>
        <v>259.65054937992204</v>
      </c>
    </row>
    <row r="3" spans="1:32" x14ac:dyDescent="0.15">
      <c r="A3" s="2" t="str">
        <f>data!A3</f>
        <v>Amgen Inc. (NasdaqGS:AMGN)</v>
      </c>
      <c r="B3" s="2" t="str">
        <f>data!B3</f>
        <v>NasdaqGS:AMGN</v>
      </c>
      <c r="C3" s="16">
        <f>IF(data!AP3&gt;0,data!AQ3/data!AP3,"NA")</f>
        <v>0.44365249464187806</v>
      </c>
      <c r="D3" s="16">
        <f>IF(data!AP3&gt;0,O3/data!AP3,"NA")</f>
        <v>0.34709664556646563</v>
      </c>
      <c r="E3" s="16">
        <f>data!BV3/100</f>
        <v>7.6499999999999999E-2</v>
      </c>
      <c r="F3" s="16">
        <f t="shared" si="0"/>
        <v>9.6897524175151947E-2</v>
      </c>
      <c r="G3" s="16">
        <f>IF(data!AX3&gt;0,N3/data!AX3,"NA")</f>
        <v>0.2039646209946466</v>
      </c>
      <c r="H3" s="16">
        <f>IF(data!W3=0,"NA",data!W3/100)</f>
        <v>6.6400000000000001E-2</v>
      </c>
      <c r="I3" s="16">
        <f>IF(data!V3=0,"NA",data!V3/100)</f>
        <v>6.8000000000000005E-2</v>
      </c>
      <c r="J3" s="16">
        <f>IF(data!AX3&gt;0,(AF3+data!AW3)/(data!AX3+AF3+data!AW3),"NA")</f>
        <v>0.55065201791812368</v>
      </c>
      <c r="K3" s="16">
        <f>IF(data!F3&gt;0,(AF3+data!AW3)/(data!F3+AF3+data!AW3),"NA")</f>
        <v>0.20383946664699137</v>
      </c>
      <c r="L3" s="17">
        <f>data!F3+data!AW3+AF3-data!AT3</f>
        <v>151241.7659576078</v>
      </c>
      <c r="M3" s="17">
        <f>data!AW3+data!AX3-data!AT3+X3</f>
        <v>66369.8</v>
      </c>
      <c r="N3" s="17">
        <f>data!AS3+data!BC3-(data!BD3+data!BE3+data!BF3+data!BG3+data!BH3)/5</f>
        <v>5257.8</v>
      </c>
      <c r="O3" s="17">
        <f>data!AR3+data!BC3-(data!BD3+data!BE3+data!BF3+data!BG3+data!BH3)/5</f>
        <v>6963.8</v>
      </c>
      <c r="P3" s="17">
        <f>data!AW3+AF3</f>
        <v>31589.565957607789</v>
      </c>
      <c r="Q3" s="18">
        <f>IF(data!AS3&gt;0,data!F3/data!AS3,"NA")</f>
        <v>23.920744474602557</v>
      </c>
      <c r="R3" s="19">
        <f>IF(data!AS3&gt;0,(data!F3-data!AT3)/(data!AS3-data!BL3),"NA")</f>
        <v>26.876055705300988</v>
      </c>
      <c r="S3" s="19">
        <f>IF(N3&gt;0,data!F3/N3,"NA")</f>
        <v>23.466697097645401</v>
      </c>
      <c r="T3" s="18">
        <f>IF(data!AP3=0,"NA",L3/data!AP3)</f>
        <v>7.5383425189457114</v>
      </c>
      <c r="U3" s="18">
        <f t="shared" si="1"/>
        <v>21.718281104800223</v>
      </c>
      <c r="V3" s="18">
        <f t="shared" si="2"/>
        <v>2.2787738694045756</v>
      </c>
      <c r="W3" s="18">
        <f>IF(data!AQ3&gt;0,L3/data!AQ3,"NA")</f>
        <v>16.99154768650801</v>
      </c>
      <c r="X3" s="17">
        <f>data!BC3+data!BD3*0.8+data!BE3*0.6+data!BF3*0.4+data!BG3*0.2</f>
        <v>13607.8</v>
      </c>
      <c r="Y3" s="18">
        <f>IF(data!AQ3&gt;0,L3/(data!AQ3+data!BC3),"NA")</f>
        <v>11.283330793614429</v>
      </c>
      <c r="Z3" s="18">
        <f>IF(data!EC3&gt;0,IF(data!F3&gt;0,IF(data!EC3*250/data!F3&gt;10,"NA",data!EC3*250/data!F3),"NA"),"NA")</f>
        <v>0.803391385537091</v>
      </c>
      <c r="AA3" s="18">
        <f>IF(data!BN3&gt;0,data!BN3,"NA")</f>
        <v>5585</v>
      </c>
      <c r="AB3" s="18">
        <f>IF(data!BN3=0,0,1)</f>
        <v>1</v>
      </c>
      <c r="AC3" s="18">
        <f>IF(data!BN3&gt;0,data!BO3,"NA")</f>
        <v>427</v>
      </c>
      <c r="AD3" s="18">
        <f>IF(data!AS3&gt;0,data!AS3,"NA")</f>
        <v>5158</v>
      </c>
      <c r="AE3" s="18">
        <f>IF(data!AS3&gt;0,data!F3,"NA")</f>
        <v>123383.2</v>
      </c>
      <c r="AF3" s="17">
        <f>data!CP3/(1.04)+data!CO3/1.04^2+data!CN3/1.04^3+data!CM3/1.04^4+data!CL3/1.04^5+((data!CK3/5)*(1-1.04^-5)/0.04)/1.04^5</f>
        <v>874.56595760778987</v>
      </c>
    </row>
    <row r="4" spans="1:32" x14ac:dyDescent="0.15">
      <c r="A4" s="2" t="str">
        <f>data!A4</f>
        <v>Biogen Inc. (NasdaqGS:BIIB)</v>
      </c>
      <c r="B4" s="2" t="str">
        <f>data!B4</f>
        <v>NasdaqGS:BIIB</v>
      </c>
      <c r="C4" s="16">
        <f>IF(data!AP4&gt;0,data!AQ4/data!AP4,"NA")</f>
        <v>0.47471727678525405</v>
      </c>
      <c r="D4" s="16">
        <f>IF(data!AP4&gt;0,O4/data!AP4,"NA")</f>
        <v>0.43485871570982348</v>
      </c>
      <c r="E4" s="16">
        <f>data!BV4/100</f>
        <v>0.252</v>
      </c>
      <c r="F4" s="16">
        <f t="shared" si="0"/>
        <v>0.2020933024528466</v>
      </c>
      <c r="G4" s="16">
        <f>IF(data!AX4&gt;0,N4/data!AX4,"NA")</f>
        <v>0.29455890512298877</v>
      </c>
      <c r="H4" s="16">
        <f>IF(data!W4=0,"NA",data!W4/100)</f>
        <v>0.159</v>
      </c>
      <c r="I4" s="16">
        <f>IF(data!V4=0,"NA",data!V4/100)</f>
        <v>0.253</v>
      </c>
      <c r="J4" s="16">
        <f>IF(data!AX4&gt;0,(AF4+data!AW4)/(data!AX4+AF4+data!AW4),"NA")</f>
        <v>9.8439827676833888E-2</v>
      </c>
      <c r="K4" s="16">
        <f>IF(data!F4&gt;0,(AF4+data!AW4)/(data!F4+AF4+data!AW4),"NA")</f>
        <v>1.1572214180616706E-2</v>
      </c>
      <c r="L4" s="17">
        <f>data!F4+data!AW4+AF4-data!AT4</f>
        <v>100829.36233753114</v>
      </c>
      <c r="M4" s="17">
        <f>data!AW4+data!AX4-data!AT4+X4</f>
        <v>15612.880000000001</v>
      </c>
      <c r="N4" s="17">
        <f>data!AS4+data!BC4-(data!BD4+data!BE4+data!BF4+data!BG4+data!BH4)/5</f>
        <v>3185.3600000000006</v>
      </c>
      <c r="O4" s="17">
        <f>data!AR4+data!BC4-(data!BD4+data!BE4+data!BF4+data!BG4+data!BH4)/5</f>
        <v>4218.26</v>
      </c>
      <c r="P4" s="17">
        <f>data!AW4+AF4</f>
        <v>1180.762337531143</v>
      </c>
      <c r="Q4" s="18">
        <f>IF(data!AS4&gt;0,data!F4/data!AS4,"NA")</f>
        <v>34.36469265367316</v>
      </c>
      <c r="R4" s="19">
        <f>IF(data!AS4&gt;0,(data!F4-data!AT4)/(data!AS4-data!BL4),"NA")</f>
        <v>34.09587353726134</v>
      </c>
      <c r="S4" s="19">
        <f>IF(N4&gt;0,data!F4/N4,"NA")</f>
        <v>31.661570434738923</v>
      </c>
      <c r="T4" s="18">
        <f>IF(data!AP4=0,"NA",L4/data!AP4)</f>
        <v>10.394458144338953</v>
      </c>
      <c r="U4" s="18">
        <f t="shared" si="1"/>
        <v>23.903069592090372</v>
      </c>
      <c r="V4" s="18">
        <f t="shared" si="2"/>
        <v>6.4580885997670601</v>
      </c>
      <c r="W4" s="18">
        <f>IF(data!AQ4&gt;0,L4/data!AQ4,"NA")</f>
        <v>21.896102485945654</v>
      </c>
      <c r="X4" s="17">
        <f>data!BC4+data!BD4*0.8+data!BE4*0.6+data!BF4*0.4+data!BG4*0.2</f>
        <v>5418.58</v>
      </c>
      <c r="Y4" s="18">
        <f>IF(data!AQ4&gt;0,L4/(data!AQ4+data!BC4),"NA")</f>
        <v>15.516267691170176</v>
      </c>
      <c r="Z4" s="18">
        <f>IF(data!EC4&gt;0,IF(data!F4&gt;0,IF(data!EC4*250/data!F4&gt;10,"NA",data!EC4*250/data!F4),"NA"),"NA")</f>
        <v>1.9810913850287795</v>
      </c>
      <c r="AA4" s="18">
        <f>IF(data!BN4&gt;0,data!BN4,"NA")</f>
        <v>3931.5</v>
      </c>
      <c r="AB4" s="18">
        <f>IF(data!BN4=0,0,1)</f>
        <v>1</v>
      </c>
      <c r="AC4" s="18">
        <f>IF(data!BN4&gt;0,data!BO4,"NA")</f>
        <v>989.9</v>
      </c>
      <c r="AD4" s="18">
        <f>IF(data!AS4&gt;0,data!AS4,"NA")</f>
        <v>2934.8</v>
      </c>
      <c r="AE4" s="18">
        <f>IF(data!AS4&gt;0,data!F4,"NA")</f>
        <v>100853.5</v>
      </c>
      <c r="AF4" s="17">
        <f>data!CP4/(1.04)+data!CO4/1.04^2+data!CN4/1.04^3+data!CM4/1.04^4+data!CL4/1.04^5+((data!CK4/5)*(1-1.04^-5)/0.04)/1.04^5</f>
        <v>595.56233753114293</v>
      </c>
    </row>
    <row r="5" spans="1:32" x14ac:dyDescent="0.15">
      <c r="A5" s="2" t="str">
        <f>data!A5</f>
        <v>Celgene Corporation (NasdaqGS:CELG)</v>
      </c>
      <c r="B5" s="2" t="str">
        <f>data!B5</f>
        <v>NasdaqGS:CELG</v>
      </c>
      <c r="C5" s="16">
        <f>IF(data!AP5&gt;0,data!AQ5/data!AP5,"NA")</f>
        <v>0.40030506883604505</v>
      </c>
      <c r="D5" s="16">
        <f>IF(data!AP5&gt;0,O5/data!AP5,"NA")</f>
        <v>0.34718397997496875</v>
      </c>
      <c r="E5" s="16">
        <f>data!BV5/100</f>
        <v>0.14099999999999999</v>
      </c>
      <c r="F5" s="16">
        <f t="shared" si="0"/>
        <v>0.13802430621339798</v>
      </c>
      <c r="G5" s="16">
        <f>IF(data!AX5&gt;0,N5/data!AX5,"NA")</f>
        <v>0.30131804806277585</v>
      </c>
      <c r="H5" s="16">
        <f>IF(data!W5=0,"NA",data!W5/100)</f>
        <v>0.35100000000000003</v>
      </c>
      <c r="I5" s="16">
        <f>IF(data!V5=0,"NA",data!V5/100)</f>
        <v>0.502</v>
      </c>
      <c r="J5" s="16">
        <f>IF(data!AX5&gt;0,(AF5+data!AW5)/(data!AX5+AF5+data!AW5),"NA")</f>
        <v>0.51998260722543665</v>
      </c>
      <c r="K5" s="16">
        <f>IF(data!F5&gt;0,(AF5+data!AW5)/(data!F5+AF5+data!AW5),"NA")</f>
        <v>6.9238759515148393E-2</v>
      </c>
      <c r="L5" s="17">
        <f>data!F5+data!AW5+AF5-data!AT5</f>
        <v>97960.540797467358</v>
      </c>
      <c r="M5" s="17">
        <f>data!AW5+data!AX5-data!AT5+X5</f>
        <v>16573.54</v>
      </c>
      <c r="N5" s="17">
        <f>data!AS5+data!BC5-(data!BD5+data!BE5+data!BF5+data!BG5+data!BH5)/5</f>
        <v>1966.04</v>
      </c>
      <c r="O5" s="17">
        <f>data!AR5+data!BC5-(data!BD5+data!BE5+data!BF5+data!BG5+data!BH5)/5</f>
        <v>2663.04</v>
      </c>
      <c r="P5" s="17">
        <f>data!AW5+AF5</f>
        <v>7068.0407974673617</v>
      </c>
      <c r="Q5" s="18">
        <f>IF(data!AS5&gt;0,data!F5/data!AS5,"NA")</f>
        <v>47.509425471273566</v>
      </c>
      <c r="R5" s="19">
        <f>IF(data!AS5&gt;0,(data!F5-data!AT5)/(data!AS5-data!BL5),"NA")</f>
        <v>46.098544403306789</v>
      </c>
      <c r="S5" s="19">
        <f>IF(N5&gt;0,data!F5/N5,"NA")</f>
        <v>48.327653557404737</v>
      </c>
      <c r="T5" s="18">
        <f>IF(data!AP5=0,"NA",L5/data!AP5)</f>
        <v>12.771242803174196</v>
      </c>
      <c r="U5" s="18">
        <f t="shared" si="1"/>
        <v>36.785230712819697</v>
      </c>
      <c r="V5" s="18">
        <f t="shared" si="2"/>
        <v>5.9106588452115449</v>
      </c>
      <c r="W5" s="18">
        <f>IF(data!AQ5&gt;0,L5/data!AQ5,"NA")</f>
        <v>31.903774889258219</v>
      </c>
      <c r="X5" s="17">
        <f>data!BC5+data!BD5*0.8+data!BE5*0.6+data!BF5*0.4+data!BG5*0.2</f>
        <v>7294.94</v>
      </c>
      <c r="Y5" s="18">
        <f>IF(data!AQ5&gt;0,L5/(data!AQ5+data!BC5),"NA")</f>
        <v>18.235734246256886</v>
      </c>
      <c r="Z5" s="18">
        <f>IF(data!EC5&gt;0,IF(data!F5&gt;0,IF(data!EC5*250/data!F5&gt;10,"NA",data!EC5*250/data!F5),"NA"),"NA")</f>
        <v>1.7207972290428473</v>
      </c>
      <c r="AA5" s="18">
        <f>IF(data!BN5&gt;0,data!BN5,"NA")</f>
        <v>2327.4</v>
      </c>
      <c r="AB5" s="18">
        <f>IF(data!BN5=0,0,1)</f>
        <v>1</v>
      </c>
      <c r="AC5" s="18">
        <f>IF(data!BN5&gt;0,data!BO5,"NA")</f>
        <v>327.5</v>
      </c>
      <c r="AD5" s="18">
        <f>IF(data!AS5&gt;0,data!AS5,"NA")</f>
        <v>1999.9</v>
      </c>
      <c r="AE5" s="18">
        <f>IF(data!AS5&gt;0,data!F5,"NA")</f>
        <v>95014.1</v>
      </c>
      <c r="AF5" s="17">
        <f>data!CP5/(1.04)+data!CO5/1.04^2+data!CN5/1.04^3+data!CM5/1.04^4+data!CL5/1.04^5+((data!CK5/5)*(1-1.04^-5)/0.04)/1.04^5</f>
        <v>192.64079746736215</v>
      </c>
    </row>
    <row r="6" spans="1:32" x14ac:dyDescent="0.15">
      <c r="A6" s="2" t="str">
        <f>data!A6</f>
        <v>Regeneron Pharmaceuticals, Inc. (NasdaqGS:REGN)</v>
      </c>
      <c r="B6" s="2" t="str">
        <f>data!B6</f>
        <v>NasdaqGS:REGN</v>
      </c>
      <c r="C6" s="16">
        <f>IF(data!AP6&gt;0,data!AQ6/data!AP6,"NA")</f>
        <v>0.31603773584905664</v>
      </c>
      <c r="D6" s="16">
        <f>IF(data!AP6&gt;0,O6/data!AP6,"NA")</f>
        <v>0.40342601787487598</v>
      </c>
      <c r="E6" s="16">
        <f>data!BV6/100</f>
        <v>0.55100000000000005</v>
      </c>
      <c r="F6" s="16">
        <f t="shared" si="0"/>
        <v>8.8422551548622774E-2</v>
      </c>
      <c r="G6" s="16">
        <f>IF(data!AX6&gt;0,N6/data!AX6,"NA")</f>
        <v>0.25457263108209099</v>
      </c>
      <c r="H6" s="16">
        <f>IF(data!W6=0,"NA",data!W6/100)</f>
        <v>0.32100000000000001</v>
      </c>
      <c r="I6" s="16">
        <f>IF(data!V6=0,"NA",data!V6/100)</f>
        <v>0.45500000000000002</v>
      </c>
      <c r="J6" s="16">
        <f>IF(data!AX6&gt;0,(AF6+data!AW6)/(data!AX6+AF6+data!AW6),"NA")</f>
        <v>0.17660153585617624</v>
      </c>
      <c r="K6" s="16">
        <f>IF(data!F6&gt;0,(AF6+data!AW6)/(data!F6+AF6+data!AW6),"NA")</f>
        <v>1.1576830452911073E-2</v>
      </c>
      <c r="L6" s="17">
        <f>data!F6+data!AW6+AF6-data!AT6</f>
        <v>46451.369519143453</v>
      </c>
      <c r="M6" s="17">
        <f>data!AW6+data!AX6-data!AT6+X6</f>
        <v>5776.1</v>
      </c>
      <c r="N6" s="17">
        <f>data!AS6+data!BC6-(data!BD6+data!BE6+data!BF6+data!BG6+data!BH6)/5</f>
        <v>647.20000000000005</v>
      </c>
      <c r="O6" s="17">
        <f>data!AR6+data!BC6-(data!BD6+data!BE6+data!BF6+data!BG6+data!BH6)/5</f>
        <v>1137.5000000000002</v>
      </c>
      <c r="P6" s="17">
        <f>data!AW6+AF6</f>
        <v>545.26951914344852</v>
      </c>
      <c r="Q6" s="18">
        <f>IF(data!AS6&gt;0,data!F6/data!AS6,"NA")</f>
        <v>133.73972996265442</v>
      </c>
      <c r="R6" s="19">
        <f>IF(data!AS6&gt;0,(data!F6-data!AT6)/(data!AS6-data!BL6),"NA")</f>
        <v>134.56674679017414</v>
      </c>
      <c r="S6" s="19">
        <f>IF(N6&gt;0,data!F6/N6,"NA")</f>
        <v>71.932632880098893</v>
      </c>
      <c r="T6" s="18">
        <f>IF(data!AP6=0,"NA",L6/data!AP6)</f>
        <v>16.474453652696642</v>
      </c>
      <c r="U6" s="18">
        <f t="shared" si="1"/>
        <v>40.836368808038195</v>
      </c>
      <c r="V6" s="18">
        <f t="shared" si="2"/>
        <v>8.0419953808181042</v>
      </c>
      <c r="W6" s="18">
        <f>IF(data!AQ6&gt;0,L6/data!AQ6,"NA")</f>
        <v>52.128122005547581</v>
      </c>
      <c r="X6" s="17">
        <f>data!BC6+data!BD6*0.8+data!BE6*0.6+data!BF6*0.4+data!BG6*0.2</f>
        <v>3424.8000000000006</v>
      </c>
      <c r="Y6" s="18">
        <f>IF(data!AQ6&gt;0,L6/(data!AQ6+data!BC6),"NA")</f>
        <v>21.480402089777318</v>
      </c>
      <c r="Z6" s="18">
        <f>IF(data!EC6&gt;0,IF(data!F6&gt;0,IF(data!EC6*250/data!F6&gt;10,"NA",data!EC6*250/data!F6),"NA"),"NA")</f>
        <v>2.0894730511139561</v>
      </c>
      <c r="AA6" s="18">
        <f>IF(data!BN6&gt;0,data!BN6,"NA")</f>
        <v>775.7</v>
      </c>
      <c r="AB6" s="18">
        <f>IF(data!BN6=0,0,1)</f>
        <v>1</v>
      </c>
      <c r="AC6" s="18">
        <f>IF(data!BN6&gt;0,data!BO6,"NA")</f>
        <v>427.7</v>
      </c>
      <c r="AD6" s="18">
        <f>IF(data!AS6&gt;0,data!AS6,"NA")</f>
        <v>348.1</v>
      </c>
      <c r="AE6" s="18">
        <f>IF(data!AS6&gt;0,data!F6,"NA")</f>
        <v>46554.8</v>
      </c>
      <c r="AF6" s="17">
        <f>data!CP6/(1.04)+data!CO6/1.04^2+data!CN6/1.04^3+data!CM6/1.04^4+data!CL6/1.04^5+((data!CK6/5)*(1-1.04^-5)/0.04)/1.04^5</f>
        <v>87.569519143448517</v>
      </c>
    </row>
    <row r="7" spans="1:32" x14ac:dyDescent="0.15">
      <c r="A7" s="2" t="str">
        <f>data!A7</f>
        <v>Alexion Pharmaceuticals, Inc. (NasdaqGS:ALXN)</v>
      </c>
      <c r="B7" s="2" t="str">
        <f>data!B7</f>
        <v>NasdaqGS:ALXN</v>
      </c>
      <c r="C7" s="16">
        <f>IF(data!AP7&gt;0,data!AQ7/data!AP7,"NA")</f>
        <v>0.42789989703183062</v>
      </c>
      <c r="D7" s="16">
        <f>IF(data!AP7&gt;0,O7/data!AP7,"NA")</f>
        <v>0.4632851322917132</v>
      </c>
      <c r="E7" s="16">
        <f>data!BV7/100</f>
        <v>0.247</v>
      </c>
      <c r="F7" s="16">
        <f t="shared" si="0"/>
        <v>0.19855031060331949</v>
      </c>
      <c r="G7" s="16">
        <f>IF(data!AX7&gt;0,N7/data!AX7,"NA")</f>
        <v>0.23496062992125979</v>
      </c>
      <c r="H7" s="16" t="str">
        <f>IF(data!W7=0,"NA",data!W7/100)</f>
        <v>NA</v>
      </c>
      <c r="I7" s="16" t="str">
        <f>IF(data!V7=0,"NA",data!V7/100)</f>
        <v>NA</v>
      </c>
      <c r="J7" s="16">
        <f>IF(data!AX7&gt;0,(AF7+data!AW7)/(data!AX7+AF7+data!AW7),"NA")</f>
        <v>7.0619351949664691E-2</v>
      </c>
      <c r="K7" s="16">
        <f>IF(data!F7&gt;0,(AF7+data!AW7)/(data!F7+AF7+data!AW7),"NA")</f>
        <v>6.8260123371987952E-3</v>
      </c>
      <c r="L7" s="17">
        <f>data!F7+data!AW7+AF7-data!AT7</f>
        <v>35813.003761152082</v>
      </c>
      <c r="M7" s="17">
        <f>data!AW7+data!AX7-data!AT7+X7</f>
        <v>3924.62</v>
      </c>
      <c r="N7" s="17">
        <f>data!AS7+data!BC7-(data!BD7+data!BE7+data!BF7+data!BG7+data!BH7)/5</f>
        <v>775.8399999999998</v>
      </c>
      <c r="O7" s="17">
        <f>data!AR7+data!BC7-(data!BD7+data!BE7+data!BF7+data!BG7+data!BH7)/5</f>
        <v>1034.8399999999997</v>
      </c>
      <c r="P7" s="17">
        <f>data!AW7+AF7</f>
        <v>250.90376115208662</v>
      </c>
      <c r="Q7" s="18">
        <f>IF(data!AS7&gt;0,data!F7/data!AS7,"NA")</f>
        <v>55.573298827827678</v>
      </c>
      <c r="R7" s="19">
        <f>IF(data!AS7&gt;0,(data!F7-data!AT7)/(data!AS7-data!BL7),"NA")</f>
        <v>54.834934390082189</v>
      </c>
      <c r="S7" s="19">
        <f>IF(N7&gt;0,data!F7/N7,"NA")</f>
        <v>47.053645081460104</v>
      </c>
      <c r="T7" s="18">
        <f>IF(data!AP7=0,"NA",L7/data!AP7)</f>
        <v>16.03304103556972</v>
      </c>
      <c r="U7" s="18">
        <f t="shared" si="1"/>
        <v>34.607285919709419</v>
      </c>
      <c r="V7" s="18">
        <f t="shared" si="2"/>
        <v>9.1252156288130024</v>
      </c>
      <c r="W7" s="18">
        <f>IF(data!AQ7&gt;0,L7/data!AQ7,"NA")</f>
        <v>37.469139737551878</v>
      </c>
      <c r="X7" s="17">
        <f>data!BC7+data!BD7*0.8+data!BE7*0.6+data!BF7*0.4+data!BG7*0.2</f>
        <v>1402.02</v>
      </c>
      <c r="Y7" s="18">
        <f>IF(data!AQ7&gt;0,L7/(data!AQ7+data!BC7),"NA")</f>
        <v>24.369218672531357</v>
      </c>
      <c r="Z7" s="18">
        <f>IF(data!EC7&gt;0,IF(data!F7&gt;0,IF(data!EC7*250/data!F7&gt;10,"NA",data!EC7*250/data!F7),"NA"),"NA")</f>
        <v>1.7942206918843702</v>
      </c>
      <c r="AA7" s="18">
        <f>IF(data!BN7&gt;0,data!BN7,"NA")</f>
        <v>872.1</v>
      </c>
      <c r="AB7" s="18">
        <f>IF(data!BN7=0,0,1)</f>
        <v>1</v>
      </c>
      <c r="AC7" s="18">
        <f>IF(data!BN7&gt;0,data!BO7,"NA")</f>
        <v>215.2</v>
      </c>
      <c r="AD7" s="18">
        <f>IF(data!AS7&gt;0,data!AS7,"NA")</f>
        <v>656.9</v>
      </c>
      <c r="AE7" s="18">
        <f>IF(data!AS7&gt;0,data!F7,"NA")</f>
        <v>36506.1</v>
      </c>
      <c r="AF7" s="17">
        <f>data!CP7/(1.04)+data!CO7/1.04^2+data!CN7/1.04^3+data!CM7/1.04^4+data!CL7/1.04^5+((data!CK7/5)*(1-1.04^-5)/0.04)/1.04^5</f>
        <v>86.303761152086622</v>
      </c>
    </row>
    <row r="8" spans="1:32" x14ac:dyDescent="0.15">
      <c r="A8" s="2" t="str">
        <f>data!A8</f>
        <v>Vertex Pharmaceuticals Incorporated (NasdaqGS:VRTX)</v>
      </c>
      <c r="B8" s="2" t="str">
        <f>data!B8</f>
        <v>NasdaqGS:VRTX</v>
      </c>
      <c r="C8" s="16">
        <f>IF(data!AP8&gt;0,data!AQ8/data!AP8,"NA")</f>
        <v>-0.99827705031013092</v>
      </c>
      <c r="D8" s="16">
        <f>IF(data!AP8&gt;0,O8/data!AP8,"NA")</f>
        <v>-1.1990696071674707</v>
      </c>
      <c r="E8" s="16">
        <f>data!BV8/100</f>
        <v>0</v>
      </c>
      <c r="F8" s="16">
        <f t="shared" si="0"/>
        <v>-0.17345768862657521</v>
      </c>
      <c r="G8" s="16">
        <f>IF(data!AX8&gt;0,N8/data!AX8,"NA")</f>
        <v>-0.72344462689290268</v>
      </c>
      <c r="H8" s="16">
        <f>IF(data!W8=0,"NA",data!W8/100)</f>
        <v>0.18899999999999997</v>
      </c>
      <c r="I8" s="16" t="str">
        <f>IF(data!V8=0,"NA",data!V8/100)</f>
        <v>NA</v>
      </c>
      <c r="J8" s="16">
        <f>IF(data!AX8&gt;0,(AF8+data!AW8)/(data!AX8+AF8+data!AW8),"NA")</f>
        <v>0.62332283953714618</v>
      </c>
      <c r="K8" s="16">
        <f>IF(data!F8&gt;0,(AF8+data!AW8)/(data!F8+AF8+data!AW8),"NA")</f>
        <v>5.8615869837665452E-2</v>
      </c>
      <c r="L8" s="17">
        <f>data!F8+data!AW8+AF8-data!AT8</f>
        <v>30321.684410047616</v>
      </c>
      <c r="M8" s="17">
        <f>data!AW8+data!AX8-data!AT8+X8</f>
        <v>4012.16</v>
      </c>
      <c r="N8" s="17">
        <f>data!AS8+data!BC8-(data!BD8+data!BE8+data!BF8+data!BG8+data!BH8)/5</f>
        <v>-793.04</v>
      </c>
      <c r="O8" s="17">
        <f>data!AR8+data!BC8-(data!BD8+data!BE8+data!BF8+data!BG8+data!BH8)/5</f>
        <v>-695.93999999999994</v>
      </c>
      <c r="P8" s="17">
        <f>data!AW8+AF8</f>
        <v>1813.984410047613</v>
      </c>
      <c r="Q8" s="18" t="str">
        <f>IF(data!AS8&gt;0,data!F8/data!AS8,"NA")</f>
        <v>NA</v>
      </c>
      <c r="R8" s="19" t="str">
        <f>IF(data!AS8&gt;0,(data!F8-data!AT8)/(data!AS8-data!BL8),"NA")</f>
        <v>NA</v>
      </c>
      <c r="S8" s="19" t="str">
        <f>IF(N8&gt;0,data!F8/N8,"NA")</f>
        <v>NA</v>
      </c>
      <c r="T8" s="18">
        <f>IF(data!AP8=0,"NA",L8/data!AP8)</f>
        <v>52.24273675059893</v>
      </c>
      <c r="U8" s="18" t="str">
        <f t="shared" si="1"/>
        <v>NA</v>
      </c>
      <c r="V8" s="18">
        <f t="shared" si="2"/>
        <v>7.5574464652575211</v>
      </c>
      <c r="W8" s="18" t="str">
        <f>IF(data!AQ8&gt;0,L8/data!AQ8,"NA")</f>
        <v>NA</v>
      </c>
      <c r="X8" s="17">
        <f>data!BC8+data!BD8*0.8+data!BE8*0.6+data!BF8*0.4+data!BG8*0.2</f>
        <v>2716.36</v>
      </c>
      <c r="Y8" s="18" t="str">
        <f>IF(data!AQ8&gt;0,L8/(data!AQ8+data!BC8),"NA")</f>
        <v>NA</v>
      </c>
      <c r="Z8" s="18">
        <f>IF(data!EC8&gt;0,IF(data!F8&gt;0,IF(data!EC8*250/data!F8&gt;10,"NA",data!EC8*250/data!F8),"NA"),"NA")</f>
        <v>1.6707857069302852</v>
      </c>
      <c r="AA8" s="18" t="str">
        <f>IF(data!BN8&gt;0,data!BN8,"NA")</f>
        <v>NA</v>
      </c>
      <c r="AB8" s="18">
        <f>IF(data!BN8=0,0,1)</f>
        <v>1</v>
      </c>
      <c r="AC8" s="18" t="str">
        <f>IF(data!BN8&gt;0,data!BO8,"NA")</f>
        <v>NA</v>
      </c>
      <c r="AD8" s="18" t="str">
        <f>IF(data!AS8&gt;0,data!AS8,"NA")</f>
        <v>NA</v>
      </c>
      <c r="AE8" s="18" t="str">
        <f>IF(data!AS8&gt;0,data!F8,"NA")</f>
        <v>NA</v>
      </c>
      <c r="AF8" s="17">
        <f>data!CP8/(1.04)+data!CO8/1.04^2+data!CN8/1.04^3+data!CM8/1.04^4+data!CL8/1.04^5+((data!CK8/5)*(1-1.04^-5)/0.04)/1.04^5</f>
        <v>989.08441004761289</v>
      </c>
    </row>
    <row r="9" spans="1:32" x14ac:dyDescent="0.15">
      <c r="A9" s="2" t="str">
        <f>data!A9</f>
        <v>BioMarin Pharmaceutical Inc. (NasdaqGS:BMRN)</v>
      </c>
      <c r="B9" s="2" t="str">
        <f>data!B9</f>
        <v>NasdaqGS:BMRN</v>
      </c>
      <c r="C9" s="16">
        <f>IF(data!AP9&gt;0,data!AQ9/data!AP9,"NA")</f>
        <v>-0.13488681757656457</v>
      </c>
      <c r="D9" s="16">
        <f>IF(data!AP9&gt;0,O9/data!AP9,"NA")</f>
        <v>-7.4007989347536593E-2</v>
      </c>
      <c r="E9" s="16">
        <f>data!BV9/100</f>
        <v>0</v>
      </c>
      <c r="F9" s="16">
        <f t="shared" si="0"/>
        <v>-2.1823636120905605E-2</v>
      </c>
      <c r="G9" s="16">
        <f>IF(data!AX9&gt;0,N9/data!AX9,"NA")</f>
        <v>-2.78028666797565E-2</v>
      </c>
      <c r="H9" s="16">
        <f>IF(data!W9=0,"NA",data!W9/100)</f>
        <v>0.44700000000000001</v>
      </c>
      <c r="I9" s="16" t="str">
        <f>IF(data!V9=0,"NA",data!V9/100)</f>
        <v>NA</v>
      </c>
      <c r="J9" s="16">
        <f>IF(data!AX9&gt;0,(AF9+data!AW9)/(data!AX9+AF9+data!AW9),"NA")</f>
        <v>0.30679759087532726</v>
      </c>
      <c r="K9" s="16">
        <f>IF(data!F9&gt;0,(AF9+data!AW9)/(data!F9+AF9+data!AW9),"NA")</f>
        <v>3.1942708402800737E-2</v>
      </c>
      <c r="L9" s="17">
        <f>data!F9+data!AW9+AF9-data!AT9</f>
        <v>20294.218133301532</v>
      </c>
      <c r="M9" s="17">
        <f>data!AW9+data!AX9-data!AT9+X9</f>
        <v>2546.7800000000002</v>
      </c>
      <c r="N9" s="17">
        <f>data!AS9+data!BC9-(data!BD9+data!BE9+data!BF9+data!BG9+data!BH9)/5</f>
        <v>-42.479999999999961</v>
      </c>
      <c r="O9" s="17">
        <f>data!AR9+data!BC9-(data!BD9+data!BE9+data!BF9+data!BG9+data!BH9)/5</f>
        <v>-55.579999999999984</v>
      </c>
      <c r="P9" s="17">
        <f>data!AW9+AF9</f>
        <v>676.21813330153395</v>
      </c>
      <c r="Q9" s="18" t="str">
        <f>IF(data!AS9&gt;0,data!F9/data!AS9,"NA")</f>
        <v>NA</v>
      </c>
      <c r="R9" s="19" t="str">
        <f>IF(data!AS9&gt;0,(data!F9-data!AT9)/(data!AS9-data!BL9),"NA")</f>
        <v>NA</v>
      </c>
      <c r="S9" s="19" t="str">
        <f>IF(N9&gt;0,data!F9/N9,"NA")</f>
        <v>NA</v>
      </c>
      <c r="T9" s="18">
        <f>IF(data!AP9=0,"NA",L9/data!AP9)</f>
        <v>27.022926941812958</v>
      </c>
      <c r="U9" s="18" t="str">
        <f t="shared" si="1"/>
        <v>NA</v>
      </c>
      <c r="V9" s="18">
        <f t="shared" si="2"/>
        <v>7.968579199342515</v>
      </c>
      <c r="W9" s="18" t="str">
        <f>IF(data!AQ9&gt;0,L9/data!AQ9,"NA")</f>
        <v>NA</v>
      </c>
      <c r="X9" s="17">
        <f>data!BC9+data!BD9*0.8+data!BE9*0.6+data!BF9*0.4+data!BG9*0.2</f>
        <v>1236.3800000000001</v>
      </c>
      <c r="Y9" s="18" t="str">
        <f>IF(data!AQ9&gt;0,L9/(data!AQ9+data!BC9),"NA")</f>
        <v>NA</v>
      </c>
      <c r="Z9" s="18" t="str">
        <f>IF(data!EC9&gt;0,IF(data!F9&gt;0,IF(data!EC9*250/data!F9&gt;10,"NA",data!EC9*250/data!F9),"NA"),"NA")</f>
        <v>NA</v>
      </c>
      <c r="AA9" s="18" t="str">
        <f>IF(data!BN9&gt;0,data!BN9,"NA")</f>
        <v>NA</v>
      </c>
      <c r="AB9" s="18">
        <f>IF(data!BN9=0,0,1)</f>
        <v>1</v>
      </c>
      <c r="AC9" s="18" t="str">
        <f>IF(data!BN9&gt;0,data!BO9,"NA")</f>
        <v>NA</v>
      </c>
      <c r="AD9" s="18" t="str">
        <f>IF(data!AS9&gt;0,data!AS9,"NA")</f>
        <v>NA</v>
      </c>
      <c r="AE9" s="18" t="str">
        <f>IF(data!AS9&gt;0,data!F9,"NA")</f>
        <v>NA</v>
      </c>
      <c r="AF9" s="17">
        <f>data!CP9/(1.04)+data!CO9/1.04^2+data!CN9/1.04^3+data!CM9/1.04^4+data!CL9/1.04^5+((data!CK9/5)*(1-1.04^-5)/0.04)/1.04^5</f>
        <v>18.218133301534007</v>
      </c>
    </row>
    <row r="10" spans="1:32" x14ac:dyDescent="0.15">
      <c r="A10" s="2" t="str">
        <f>data!A10</f>
        <v>Pharmacyclics Inc. (NasdaqGS:PCYC)</v>
      </c>
      <c r="B10" s="2" t="str">
        <f>data!B10</f>
        <v>NasdaqGS:PCYC</v>
      </c>
      <c r="C10" s="16">
        <f>IF(data!AP10&gt;0,data!AQ10/data!AP10,"NA")</f>
        <v>0.17377004248321226</v>
      </c>
      <c r="D10" s="16">
        <f>IF(data!AP10&gt;0,O10/data!AP10,"NA")</f>
        <v>0.18388378785802384</v>
      </c>
      <c r="E10" s="16">
        <f>data!BV10/100</f>
        <v>0.29699999999999999</v>
      </c>
      <c r="F10" s="16">
        <f t="shared" si="0"/>
        <v>0.14883483227618419</v>
      </c>
      <c r="G10" s="16">
        <f>IF(data!AX10&gt;0,N10/data!AX10,"NA")</f>
        <v>0.1180414857694163</v>
      </c>
      <c r="H10" s="16" t="str">
        <f>IF(data!W10=0,"NA",data!W10/100)</f>
        <v>NA</v>
      </c>
      <c r="I10" s="16" t="str">
        <f>IF(data!V10=0,"NA",data!V10/100)</f>
        <v>NA</v>
      </c>
      <c r="J10" s="16">
        <f>IF(data!AX10&gt;0,(AF10+data!AW10)/(data!AX10+AF10+data!AW10),"NA")</f>
        <v>1.1432553450148887E-2</v>
      </c>
      <c r="K10" s="16">
        <f>IF(data!F10&gt;0,(AF10+data!AW10)/(data!F10+AF10+data!AW10),"NA")</f>
        <v>4.9041173190184062E-4</v>
      </c>
      <c r="L10" s="17">
        <f>data!F10+data!AW10+AF10-data!AT10</f>
        <v>18708.989505859161</v>
      </c>
      <c r="M10" s="17">
        <f>data!AW10+data!AX10-data!AT10+X10</f>
        <v>633.78000000000009</v>
      </c>
      <c r="N10" s="17">
        <f>data!AS10+data!BC10-(data!BD10+data!BE10+data!BF10+data!BG10+data!BH10)/5</f>
        <v>97.88</v>
      </c>
      <c r="O10" s="17">
        <f>data!AR10+data!BC10-(data!BD10+data!BE10+data!BF10+data!BG10+data!BH10)/5</f>
        <v>134.18</v>
      </c>
      <c r="P10" s="17">
        <f>data!AW10+AF10</f>
        <v>9.5895058591588072</v>
      </c>
      <c r="Q10" s="18">
        <f>IF(data!AS10&gt;0,data!F10/data!AS10,"NA")</f>
        <v>226.99651567944255</v>
      </c>
      <c r="R10" s="19">
        <f>IF(data!AS10&gt;0,(data!F10-data!AT10)/(data!AS10-data!BL10),"NA")</f>
        <v>218.29792201727764</v>
      </c>
      <c r="S10" s="19">
        <f>IF(N10&gt;0,data!F10/N10,"NA")</f>
        <v>199.67715570085821</v>
      </c>
      <c r="T10" s="18">
        <f>IF(data!AP10=0,"NA",L10/data!AP10)</f>
        <v>25.639289442043523</v>
      </c>
      <c r="U10" s="18">
        <f t="shared" si="1"/>
        <v>139.43202791667284</v>
      </c>
      <c r="V10" s="18">
        <f t="shared" si="2"/>
        <v>29.519690595883681</v>
      </c>
      <c r="W10" s="18">
        <f>IF(data!AQ10&gt;0,L10/data!AQ10,"NA")</f>
        <v>147.5472358506243</v>
      </c>
      <c r="X10" s="17">
        <f>data!BC10+data!BD10*0.8+data!BE10*0.6+data!BF10*0.4+data!BG10*0.2</f>
        <v>649.58000000000004</v>
      </c>
      <c r="Y10" s="18">
        <f>IF(data!AQ10&gt;0,L10/(data!AQ10+data!BC10),"NA")</f>
        <v>55.123716870533769</v>
      </c>
      <c r="Z10" s="18">
        <f>IF(data!EC10&gt;0,IF(data!F10&gt;0,IF(data!EC10*250/data!F10&gt;10,"NA",data!EC10*250/data!F10),"NA"),"NA")</f>
        <v>2.3126829168457461</v>
      </c>
      <c r="AA10" s="18">
        <f>IF(data!BN10&gt;0,data!BN10,"NA")</f>
        <v>122.4</v>
      </c>
      <c r="AB10" s="18">
        <f>IF(data!BN10=0,0,1)</f>
        <v>1</v>
      </c>
      <c r="AC10" s="18">
        <f>IF(data!BN10&gt;0,data!BO10,"NA")</f>
        <v>36.299999999999997</v>
      </c>
      <c r="AD10" s="18">
        <f>IF(data!AS10&gt;0,data!AS10,"NA")</f>
        <v>86.1</v>
      </c>
      <c r="AE10" s="18">
        <f>IF(data!AS10&gt;0,data!F10,"NA")</f>
        <v>19544.400000000001</v>
      </c>
      <c r="AF10" s="17">
        <f>data!CP10/(1.04)+data!CO10/1.04^2+data!CN10/1.04^3+data!CM10/1.04^4+data!CL10/1.04^5+((data!CK10/5)*(1-1.04^-5)/0.04)/1.04^5</f>
        <v>9.5895058591588072</v>
      </c>
    </row>
    <row r="11" spans="1:32" x14ac:dyDescent="0.15">
      <c r="A11" s="2" t="str">
        <f>data!A11</f>
        <v>Incyte Corporation (NasdaqGS:INCY)</v>
      </c>
      <c r="B11" s="2" t="str">
        <f>data!B11</f>
        <v>NasdaqGS:INCY</v>
      </c>
      <c r="C11" s="16">
        <f>IF(data!AP11&gt;0,data!AQ11/data!AP11,"NA")</f>
        <v>1.777126099706745E-3</v>
      </c>
      <c r="D11" s="16">
        <f>IF(data!AP11&gt;0,O11/data!AP11,"NA")</f>
        <v>0.11088954056695997</v>
      </c>
      <c r="E11" s="16">
        <f>data!BV11/100</f>
        <v>0</v>
      </c>
      <c r="F11" s="16">
        <f t="shared" si="0"/>
        <v>5.0434813537016975E-2</v>
      </c>
      <c r="G11" s="16" t="str">
        <f>IF(data!AX11&gt;0,N11/data!AX11,"NA")</f>
        <v>NA</v>
      </c>
      <c r="H11" s="16">
        <f>IF(data!W11=0,"NA",data!W11/100)</f>
        <v>0.43200000000000005</v>
      </c>
      <c r="I11" s="16" t="str">
        <f>IF(data!V11=0,"NA",data!V11/100)</f>
        <v>NA</v>
      </c>
      <c r="J11" s="16" t="str">
        <f>IF(data!AX11&gt;0,(AF11+data!AW11)/(data!AX11+AF11+data!AW11),"NA")</f>
        <v>NA</v>
      </c>
      <c r="K11" s="16">
        <f>IF(data!F11&gt;0,(AF11+data!AW11)/(data!F11+AF11+data!AW11),"NA")</f>
        <v>4.094305720898489E-2</v>
      </c>
      <c r="L11" s="17">
        <f>data!F11+data!AW11+AF11-data!AT11</f>
        <v>16447.426467578251</v>
      </c>
      <c r="M11" s="17">
        <f>data!AW11+data!AX11-data!AT11+X11</f>
        <v>1124.6199999999999</v>
      </c>
      <c r="N11" s="17">
        <f>data!AS11+data!BC11-(data!BD11+data!BE11+data!BF11+data!BG11+data!BH11)/5</f>
        <v>13.020000000000039</v>
      </c>
      <c r="O11" s="17">
        <f>data!AR11+data!BC11-(data!BD11+data!BE11+data!BF11+data!BG11+data!BH11)/5</f>
        <v>56.720000000000027</v>
      </c>
      <c r="P11" s="17">
        <f>data!AW11+AF11</f>
        <v>691.92646757825241</v>
      </c>
      <c r="Q11" s="18" t="str">
        <f>IF(data!AS11&gt;0,data!F11/data!AS11,"NA")</f>
        <v>NA</v>
      </c>
      <c r="R11" s="19" t="str">
        <f>IF(data!AS11&gt;0,(data!F11-data!AT11)/(data!AS11-data!BL11),"NA")</f>
        <v>NA</v>
      </c>
      <c r="S11" s="19">
        <f>IF(N11&gt;0,data!F11/N11,"NA")</f>
        <v>1244.8387096774156</v>
      </c>
      <c r="T11" s="18">
        <f>IF(data!AP11=0,"NA",L11/data!AP11)</f>
        <v>32.155281461541058</v>
      </c>
      <c r="U11" s="18">
        <f t="shared" si="1"/>
        <v>289.97578398410161</v>
      </c>
      <c r="V11" s="18">
        <f t="shared" si="2"/>
        <v>14.624874595488478</v>
      </c>
      <c r="W11" s="18">
        <f>IF(data!AQ11&gt;0,L11/data!AQ11,"NA")</f>
        <v>18093.978512187296</v>
      </c>
      <c r="X11" s="17">
        <f>data!BC11+data!BD11*0.8+data!BE11*0.6+data!BF11*0.4+data!BG11*0.2</f>
        <v>969.42</v>
      </c>
      <c r="Y11" s="18">
        <f>IF(data!AQ11&gt;0,L11/(data!AQ11+data!BC11),"NA")</f>
        <v>46.790911378025172</v>
      </c>
      <c r="Z11" s="18">
        <f>IF(data!EC11&gt;0,IF(data!F11&gt;0,IF(data!EC11*250/data!F11&gt;10,"NA",data!EC11*250/data!F11),"NA"),"NA")</f>
        <v>2.0391416478485667</v>
      </c>
      <c r="AA11" s="18" t="str">
        <f>IF(data!BN11&gt;0,data!BN11,"NA")</f>
        <v>NA</v>
      </c>
      <c r="AB11" s="18">
        <f>IF(data!BN11=0,0,1)</f>
        <v>1</v>
      </c>
      <c r="AC11" s="18" t="str">
        <f>IF(data!BN11&gt;0,data!BO11,"NA")</f>
        <v>NA</v>
      </c>
      <c r="AD11" s="18" t="str">
        <f>IF(data!AS11&gt;0,data!AS11,"NA")</f>
        <v>NA</v>
      </c>
      <c r="AE11" s="18" t="str">
        <f>IF(data!AS11&gt;0,data!F11,"NA")</f>
        <v>NA</v>
      </c>
      <c r="AF11" s="17">
        <f>data!CP11/(1.04)+data!CO11/1.04^2+data!CN11/1.04^3+data!CM11/1.04^4+data!CL11/1.04^5+((data!CK11/5)*(1-1.04^-5)/0.04)/1.04^5</f>
        <v>2.8264675782524344</v>
      </c>
    </row>
    <row r="12" spans="1:32" x14ac:dyDescent="0.15">
      <c r="A12" s="2" t="str">
        <f>data!A12</f>
        <v>Medivation, Inc. (NasdaqGS:MDVN)</v>
      </c>
      <c r="B12" s="2" t="str">
        <f>data!B12</f>
        <v>NasdaqGS:MDVN</v>
      </c>
      <c r="C12" s="16">
        <f>IF(data!AP12&gt;0,data!AQ12/data!AP12,"NA")</f>
        <v>0.40408163265306124</v>
      </c>
      <c r="D12" s="16">
        <f>IF(data!AP12&gt;0,O12/data!AP12,"NA")</f>
        <v>0.48515130190007028</v>
      </c>
      <c r="E12" s="16">
        <f>data!BV12/100</f>
        <v>0</v>
      </c>
      <c r="F12" s="16">
        <f t="shared" si="0"/>
        <v>0.39788992520084954</v>
      </c>
      <c r="G12" s="16">
        <f>IF(data!AX12&gt;0,N12/data!AX12,"NA")</f>
        <v>0.75539728466503442</v>
      </c>
      <c r="H12" s="16" t="str">
        <f>IF(data!W12=0,"NA",data!W12/100)</f>
        <v>NA</v>
      </c>
      <c r="I12" s="16" t="str">
        <f>IF(data!V12=0,"NA",data!V12/100)</f>
        <v>NA</v>
      </c>
      <c r="J12" s="16">
        <f>IF(data!AX12&gt;0,(AF12+data!AW12)/(data!AX12+AF12+data!AW12),"NA")</f>
        <v>0.37973504211131032</v>
      </c>
      <c r="K12" s="16">
        <f>IF(data!F12&gt;0,(AF12+data!AW12)/(data!F12+AF12+data!AW12),"NA")</f>
        <v>2.5946205124766905E-2</v>
      </c>
      <c r="L12" s="17">
        <f>data!F12+data!AW12+AF12-data!AT12</f>
        <v>10098.767859711703</v>
      </c>
      <c r="M12" s="17">
        <f>data!AW12+data!AX12-data!AT12+X12</f>
        <v>866.31999999999994</v>
      </c>
      <c r="N12" s="17">
        <f>data!AS12+data!BC12-(data!BD12+data!BE12+data!BF12+data!BG12+data!BH12)/5</f>
        <v>339.4</v>
      </c>
      <c r="O12" s="17">
        <f>data!AR12+data!BC12-(data!BD12+data!BE12+data!BF12+data!BG12+data!BH12)/5</f>
        <v>344.69999999999993</v>
      </c>
      <c r="P12" s="17">
        <f>data!AW12+AF12</f>
        <v>275.06785971170342</v>
      </c>
      <c r="Q12" s="18">
        <f>IF(data!AS12&gt;0,data!F12/data!AS12,"NA")</f>
        <v>37.346835443037975</v>
      </c>
      <c r="R12" s="19">
        <f>IF(data!AS12&gt;0,(data!F12-data!AT12)/(data!AS12-data!BL12),"NA")</f>
        <v>35.534663994733293</v>
      </c>
      <c r="S12" s="19">
        <f>IF(N12&gt;0,data!F12/N12,"NA")</f>
        <v>30.425456688273425</v>
      </c>
      <c r="T12" s="18">
        <f>IF(data!AP12=0,"NA",L12/data!AP12)</f>
        <v>14.213607121339484</v>
      </c>
      <c r="U12" s="18">
        <f t="shared" si="1"/>
        <v>29.297266781873237</v>
      </c>
      <c r="V12" s="18">
        <f t="shared" si="2"/>
        <v>11.657087288428876</v>
      </c>
      <c r="W12" s="18">
        <f>IF(data!AQ12&gt;0,L12/data!AQ12,"NA")</f>
        <v>35.175088330587606</v>
      </c>
      <c r="X12" s="17">
        <f>data!BC12+data!BD12*0.8+data!BE12*0.6+data!BF12*0.4+data!BG12*0.2</f>
        <v>678.22</v>
      </c>
      <c r="Y12" s="18">
        <f>IF(data!AQ12&gt;0,L12/(data!AQ12+data!BC12),"NA")</f>
        <v>18.697959377359197</v>
      </c>
      <c r="Z12" s="18">
        <f>IF(data!EC12&gt;0,IF(data!F12&gt;0,IF(data!EC12*250/data!F12&gt;10,"NA",data!EC12*250/data!F12),"NA"),"NA")</f>
        <v>2.3580337775023241</v>
      </c>
      <c r="AA12" s="18">
        <f>IF(data!BN12&gt;0,data!BN12,"NA")</f>
        <v>260.2</v>
      </c>
      <c r="AB12" s="18">
        <f>IF(data!BN12=0,0,1)</f>
        <v>1</v>
      </c>
      <c r="AC12" s="18">
        <f>IF(data!BN12&gt;0,data!BO12,"NA")</f>
        <v>-16.3</v>
      </c>
      <c r="AD12" s="18">
        <f>IF(data!AS12&gt;0,data!AS12,"NA")</f>
        <v>276.5</v>
      </c>
      <c r="AE12" s="18">
        <f>IF(data!AS12&gt;0,data!F12,"NA")</f>
        <v>10326.4</v>
      </c>
      <c r="AF12" s="17">
        <f>data!CP12/(1.04)+data!CO12/1.04^2+data!CN12/1.04^3+data!CM12/1.04^4+data!CL12/1.04^5+((data!CK12/5)*(1-1.04^-5)/0.04)/1.04^5</f>
        <v>33.56785971170342</v>
      </c>
    </row>
    <row r="13" spans="1:32" x14ac:dyDescent="0.15">
      <c r="A13" s="2" t="str">
        <f>data!A13</f>
        <v>Alnylam Pharmaceuticals, Inc. (NasdaqGS:ALNY)</v>
      </c>
      <c r="B13" s="2" t="str">
        <f>data!B13</f>
        <v>NasdaqGS:ALNY</v>
      </c>
      <c r="C13" s="16">
        <f>IF(data!AP13&gt;0,data!AQ13/data!AP13,"NA")</f>
        <v>-3.4051383399209487</v>
      </c>
      <c r="D13" s="16">
        <f>IF(data!AP13&gt;0,O13/data!AP13,"NA")</f>
        <v>-2.536758893280632</v>
      </c>
      <c r="E13" s="16">
        <f>data!BV13/100</f>
        <v>0</v>
      </c>
      <c r="F13" s="16">
        <f t="shared" si="0"/>
        <v>-9.4790789726320768E-2</v>
      </c>
      <c r="G13" s="16">
        <f>IF(data!AX13&gt;0,N13/data!AX13,"NA")</f>
        <v>-0.32528035885933992</v>
      </c>
      <c r="H13" s="16">
        <f>IF(data!W13=0,"NA",data!W13/100)</f>
        <v>0.28000000000000003</v>
      </c>
      <c r="I13" s="16" t="str">
        <f>IF(data!V13=0,"NA",data!V13/100)</f>
        <v>NA</v>
      </c>
      <c r="J13" s="16">
        <f>IF(data!AX13&gt;0,(AF13+data!AW13)/(data!AX13+AF13+data!AW13),"NA")</f>
        <v>4.3307788236522544E-2</v>
      </c>
      <c r="K13" s="16">
        <f>IF(data!F13&gt;0,(AF13+data!AW13)/(data!F13+AF13+data!AW13),"NA")</f>
        <v>4.8392695737755776E-3</v>
      </c>
      <c r="L13" s="17">
        <f>data!F13+data!AW13+AF13-data!AT13</f>
        <v>8683.2846683680127</v>
      </c>
      <c r="M13" s="17">
        <f>data!AW13+data!AX13-data!AT13+X13</f>
        <v>1354.1399999999999</v>
      </c>
      <c r="N13" s="17">
        <f>data!AS13+data!BC13-(data!BD13+data!BE13+data!BF13+data!BG13+data!BH13)/5</f>
        <v>-304.55999999999995</v>
      </c>
      <c r="O13" s="17">
        <f>data!AR13+data!BC13-(data!BD13+data!BE13+data!BF13+data!BG13+data!BH13)/5</f>
        <v>-128.35999999999999</v>
      </c>
      <c r="P13" s="17">
        <f>data!AW13+AF13</f>
        <v>42.384668368013209</v>
      </c>
      <c r="Q13" s="18" t="str">
        <f>IF(data!AS13&gt;0,data!F13/data!AS13,"NA")</f>
        <v>NA</v>
      </c>
      <c r="R13" s="19" t="str">
        <f>IF(data!AS13&gt;0,(data!F13-data!AT13)/(data!AS13-data!BL13),"NA")</f>
        <v>NA</v>
      </c>
      <c r="S13" s="19" t="str">
        <f>IF(N13&gt;0,data!F13/N13,"NA")</f>
        <v>NA</v>
      </c>
      <c r="T13" s="18">
        <f>IF(data!AP13=0,"NA",L13/data!AP13)</f>
        <v>171.60641637090933</v>
      </c>
      <c r="U13" s="18" t="str">
        <f t="shared" si="1"/>
        <v>NA</v>
      </c>
      <c r="V13" s="18">
        <f t="shared" si="2"/>
        <v>6.4123980300175853</v>
      </c>
      <c r="W13" s="18" t="str">
        <f>IF(data!AQ13&gt;0,L13/data!AQ13,"NA")</f>
        <v>NA</v>
      </c>
      <c r="X13" s="17">
        <f>data!BC13+data!BD13*0.8+data!BE13*0.6+data!BF13*0.4+data!BG13*0.2</f>
        <v>493.04</v>
      </c>
      <c r="Y13" s="18" t="str">
        <f>IF(data!AQ13&gt;0,L13/(data!AQ13+data!BC13),"NA")</f>
        <v>NA</v>
      </c>
      <c r="Z13" s="18">
        <f>IF(data!EC13&gt;0,IF(data!F13&gt;0,IF(data!EC13*250/data!F13&gt;10,"NA",data!EC13*250/data!F13),"NA"),"NA")</f>
        <v>2.5384059384357682</v>
      </c>
      <c r="AA13" s="18" t="str">
        <f>IF(data!BN13&gt;0,data!BN13,"NA")</f>
        <v>NA</v>
      </c>
      <c r="AB13" s="18">
        <f>IF(data!BN13=0,0,1)</f>
        <v>1</v>
      </c>
      <c r="AC13" s="18" t="str">
        <f>IF(data!BN13&gt;0,data!BO13,"NA")</f>
        <v>NA</v>
      </c>
      <c r="AD13" s="18" t="str">
        <f>IF(data!AS13&gt;0,data!AS13,"NA")</f>
        <v>NA</v>
      </c>
      <c r="AE13" s="18" t="str">
        <f>IF(data!AS13&gt;0,data!F13,"NA")</f>
        <v>NA</v>
      </c>
      <c r="AF13" s="17">
        <f>data!CP13/(1.04)+data!CO13/1.04^2+data!CN13/1.04^3+data!CM13/1.04^4+data!CL13/1.04^5+((data!CK13/5)*(1-1.04^-5)/0.04)/1.04^5</f>
        <v>42.384668368013209</v>
      </c>
    </row>
    <row r="14" spans="1:32" x14ac:dyDescent="0.15">
      <c r="A14" s="2" t="str">
        <f>data!A14</f>
        <v>United Therapeutics Corporation (NasdaqGS:UTHR)</v>
      </c>
      <c r="B14" s="2" t="str">
        <f>data!B14</f>
        <v>NasdaqGS:UTHR</v>
      </c>
      <c r="C14" s="16">
        <f>IF(data!AP14&gt;0,data!AQ14/data!AP14,"NA")</f>
        <v>0.44315095071788901</v>
      </c>
      <c r="D14" s="16">
        <f>IF(data!AP14&gt;0,O14/data!AP14,"NA")</f>
        <v>0.40223515715948777</v>
      </c>
      <c r="E14" s="16">
        <f>data!BV14/100</f>
        <v>0.35200000000000004</v>
      </c>
      <c r="F14" s="16">
        <f t="shared" si="0"/>
        <v>0.19081043122549854</v>
      </c>
      <c r="G14" s="16">
        <f>IF(data!AX14&gt;0,N14/data!AX14,"NA")</f>
        <v>0.25722794591113973</v>
      </c>
      <c r="H14" s="16">
        <f>IF(data!W14=0,"NA",data!W14/100)</f>
        <v>0.33100000000000002</v>
      </c>
      <c r="I14" s="16">
        <f>IF(data!V14=0,"NA",data!V14/100)</f>
        <v>0.433</v>
      </c>
      <c r="J14" s="16">
        <f>IF(data!AX14&gt;0,(AF14+data!AW14)/(data!AX14+AF14+data!AW14),"NA")</f>
        <v>0.10074116811412195</v>
      </c>
      <c r="K14" s="16">
        <f>IF(data!F14&gt;0,(AF14+data!AW14)/(data!F14+AF14+data!AW14),"NA")</f>
        <v>1.6951563448101708E-2</v>
      </c>
      <c r="L14" s="17">
        <f>data!F14+data!AW14+AF14-data!AT14</f>
        <v>7812.8822051972556</v>
      </c>
      <c r="M14" s="17">
        <f>data!AW14+data!AX14-data!AT14+X14</f>
        <v>1760.1</v>
      </c>
      <c r="N14" s="17">
        <f>data!AS14+data!BC14-(data!BD14+data!BE14+data!BF14+data!BG14+data!BH14)/5</f>
        <v>319.58000000000004</v>
      </c>
      <c r="O14" s="17">
        <f>data!AR14+data!BC14-(data!BD14+data!BE14+data!BF14+data!BG14+data!BH14)/5</f>
        <v>518.28</v>
      </c>
      <c r="P14" s="17">
        <f>data!AW14+AF14</f>
        <v>139.18220519725611</v>
      </c>
      <c r="Q14" s="18">
        <f>IF(data!AS14&gt;0,data!F14/data!AS14,"NA")</f>
        <v>23.732431637753599</v>
      </c>
      <c r="R14" s="19">
        <f>IF(data!AS14&gt;0,(data!F14-data!AT14)/(data!AS14-data!BL14),"NA")</f>
        <v>22.563069685386647</v>
      </c>
      <c r="S14" s="19">
        <f>IF(N14&gt;0,data!F14/N14,"NA")</f>
        <v>25.256273859440512</v>
      </c>
      <c r="T14" s="18">
        <f>IF(data!AP14=0,"NA",L14/data!AP14)</f>
        <v>6.0635484712435046</v>
      </c>
      <c r="U14" s="18">
        <f t="shared" si="1"/>
        <v>15.074635728172524</v>
      </c>
      <c r="V14" s="18">
        <f t="shared" si="2"/>
        <v>4.438885407191214</v>
      </c>
      <c r="W14" s="18">
        <f>IF(data!AQ14&gt;0,L14/data!AQ14,"NA")</f>
        <v>13.682805963567873</v>
      </c>
      <c r="X14" s="17">
        <f>data!BC14+data!BD14*0.8+data!BE14*0.6+data!BF14*0.4+data!BG14*0.2</f>
        <v>788.9</v>
      </c>
      <c r="Y14" s="18">
        <f>IF(data!AQ14&gt;0,L14/(data!AQ14+data!BC14),"NA")</f>
        <v>9.604034671416418</v>
      </c>
      <c r="Z14" s="18">
        <f>IF(data!EC14&gt;0,IF(data!F14&gt;0,IF(data!EC14*250/data!F14&gt;10,"NA",data!EC14*250/data!F14),"NA"),"NA")</f>
        <v>2.7442575017964668</v>
      </c>
      <c r="AA14" s="18">
        <f>IF(data!BN14&gt;0,data!BN14,"NA")</f>
        <v>525.20000000000005</v>
      </c>
      <c r="AB14" s="18">
        <f>IF(data!BN14=0,0,1)</f>
        <v>1</v>
      </c>
      <c r="AC14" s="18">
        <f>IF(data!BN14&gt;0,data!BO14,"NA")</f>
        <v>185.1</v>
      </c>
      <c r="AD14" s="18">
        <f>IF(data!AS14&gt;0,data!AS14,"NA")</f>
        <v>340.1</v>
      </c>
      <c r="AE14" s="18">
        <f>IF(data!AS14&gt;0,data!F14,"NA")</f>
        <v>8071.4</v>
      </c>
      <c r="AF14" s="17">
        <f>data!CP14/(1.04)+data!CO14/1.04^2+data!CN14/1.04^3+data!CM14/1.04^4+data!CL14/1.04^5+((data!CK14/5)*(1-1.04^-5)/0.04)/1.04^5</f>
        <v>12.682205197256112</v>
      </c>
    </row>
    <row r="15" spans="1:32" x14ac:dyDescent="0.15">
      <c r="A15" s="2" t="str">
        <f>data!A15</f>
        <v>Isis Pharmaceuticals, Inc. (NasdaqGS:ISIS)</v>
      </c>
      <c r="B15" s="2" t="str">
        <f>data!B15</f>
        <v>NasdaqGS:ISIS</v>
      </c>
      <c r="C15" s="16">
        <f>IF(data!AP15&gt;0,data!AQ15/data!AP15,"NA")</f>
        <v>-0.17273576097105509</v>
      </c>
      <c r="D15" s="16">
        <f>IF(data!AP15&gt;0,O15/data!AP15,"NA")</f>
        <v>7.5630252100839226E-3</v>
      </c>
      <c r="E15" s="16">
        <f>data!BV15/100</f>
        <v>0</v>
      </c>
      <c r="F15" s="16">
        <f t="shared" si="0"/>
        <v>1.325934292589481E-3</v>
      </c>
      <c r="G15" s="16">
        <f>IF(data!AX15&gt;0,N15/data!AX15,"NA")</f>
        <v>3.4988363072148879E-2</v>
      </c>
      <c r="H15" s="16">
        <f>IF(data!W15=0,"NA",data!W15/100)</f>
        <v>0.17499999999999999</v>
      </c>
      <c r="I15" s="16" t="str">
        <f>IF(data!V15=0,"NA",data!V15/100)</f>
        <v>NA</v>
      </c>
      <c r="J15" s="16">
        <f>IF(data!AX15&gt;0,(AF15+data!AW15)/(data!AX15+AF15+data!AW15),"NA")</f>
        <v>0.64933788456000907</v>
      </c>
      <c r="K15" s="16">
        <f>IF(data!F15&gt;0,(AF15+data!AW15)/(data!F15+AF15+data!AW15),"NA")</f>
        <v>5.9526883708627382E-2</v>
      </c>
      <c r="L15" s="17">
        <f>data!F15+data!AW15+AF15-data!AT15</f>
        <v>7876.5806444118643</v>
      </c>
      <c r="M15" s="17">
        <f>data!AW15+data!AX15-data!AT15+X15</f>
        <v>1221.78</v>
      </c>
      <c r="N15" s="17">
        <f>data!AS15+data!BC15-(data!BD15+data!BE15+data!BF15+data!BG15+data!BH15)/5</f>
        <v>9.0199999999999818</v>
      </c>
      <c r="O15" s="17">
        <f>data!AR15+data!BC15-(data!BD15+data!BE15+data!BF15+data!BG15+data!BH15)/5</f>
        <v>1.6199999999999761</v>
      </c>
      <c r="P15" s="17">
        <f>data!AW15+AF15</f>
        <v>477.38064441186407</v>
      </c>
      <c r="Q15" s="18" t="str">
        <f>IF(data!AS15&gt;0,data!F15/data!AS15,"NA")</f>
        <v>NA</v>
      </c>
      <c r="R15" s="19" t="str">
        <f>IF(data!AS15&gt;0,(data!F15-data!AT15)/(data!AS15-data!BL15),"NA")</f>
        <v>NA</v>
      </c>
      <c r="S15" s="19">
        <f>IF(N15&gt;0,data!F15/N15,"NA")</f>
        <v>836.16407982261808</v>
      </c>
      <c r="T15" s="18">
        <f>IF(data!AP15=0,"NA",L15/data!AP15)</f>
        <v>36.772085174658564</v>
      </c>
      <c r="U15" s="18">
        <f t="shared" si="1"/>
        <v>4862.0868175382593</v>
      </c>
      <c r="V15" s="18">
        <f t="shared" si="2"/>
        <v>6.4468076449212335</v>
      </c>
      <c r="W15" s="18" t="str">
        <f>IF(data!AQ15&gt;0,L15/data!AQ15,"NA")</f>
        <v>NA</v>
      </c>
      <c r="X15" s="17">
        <f>data!BC15+data!BD15*0.8+data!BE15*0.6+data!BF15*0.4+data!BG15*0.2</f>
        <v>649.17999999999995</v>
      </c>
      <c r="Y15" s="18" t="str">
        <f>IF(data!AQ15&gt;0,L15/(data!AQ15+data!BC15),"NA")</f>
        <v>NA</v>
      </c>
      <c r="Z15" s="18">
        <f>IF(data!EC15&gt;0,IF(data!F15&gt;0,IF(data!EC15*250/data!F15&gt;10,"NA",data!EC15*250/data!F15),"NA"),"NA")</f>
        <v>9.1087481106308505</v>
      </c>
      <c r="AA15" s="18" t="str">
        <f>IF(data!BN15&gt;0,data!BN15,"NA")</f>
        <v>NA</v>
      </c>
      <c r="AB15" s="18">
        <f>IF(data!BN15=0,0,1)</f>
        <v>1</v>
      </c>
      <c r="AC15" s="18" t="str">
        <f>IF(data!BN15&gt;0,data!BO15,"NA")</f>
        <v>NA</v>
      </c>
      <c r="AD15" s="18" t="str">
        <f>IF(data!AS15&gt;0,data!AS15,"NA")</f>
        <v>NA</v>
      </c>
      <c r="AE15" s="18" t="str">
        <f>IF(data!AS15&gt;0,data!F15,"NA")</f>
        <v>NA</v>
      </c>
      <c r="AF15" s="17">
        <f>data!CP15/(1.04)+data!CO15/1.04^2+data!CN15/1.04^3+data!CM15/1.04^4+data!CL15/1.04^5+((data!CK15/5)*(1-1.04^-5)/0.04)/1.04^5</f>
        <v>19.580644411864046</v>
      </c>
    </row>
    <row r="16" spans="1:32" x14ac:dyDescent="0.15">
      <c r="A16" s="2" t="str">
        <f>data!A16</f>
        <v>Puma Biotechnology, Inc. (NYSE:PBYI)</v>
      </c>
      <c r="B16" s="2" t="str">
        <f>data!B16</f>
        <v>NYSE:PBYI</v>
      </c>
      <c r="C16" s="16" t="str">
        <f>IF(data!AP16&gt;0,data!AQ16/data!AP16,"NA")</f>
        <v>NA</v>
      </c>
      <c r="D16" s="16" t="str">
        <f>IF(data!AP16&gt;0,O16/data!AP16,"NA")</f>
        <v>NA</v>
      </c>
      <c r="E16" s="16">
        <f>data!BV16/100</f>
        <v>0</v>
      </c>
      <c r="F16" s="16">
        <f t="shared" si="0"/>
        <v>-0.22983506552191596</v>
      </c>
      <c r="G16" s="16">
        <f>IF(data!AX16&gt;0,N16/data!AX16,"NA")</f>
        <v>-0.69299145299145293</v>
      </c>
      <c r="H16" s="16" t="str">
        <f>IF(data!W16=0,"NA",data!W16/100)</f>
        <v>NA</v>
      </c>
      <c r="I16" s="16" t="str">
        <f>IF(data!V16=0,"NA",data!V16/100)</f>
        <v>NA</v>
      </c>
      <c r="J16" s="16">
        <f>IF(data!AX16&gt;0,(AF16+data!AW16)/(data!AX16+AF16+data!AW16),"NA")</f>
        <v>4.7279088292656646E-2</v>
      </c>
      <c r="K16" s="16">
        <f>IF(data!F16&gt;0,(AF16+data!AW16)/(data!F16+AF16+data!AW16),"NA")</f>
        <v>8.4143562717955088E-4</v>
      </c>
      <c r="L16" s="17">
        <f>data!F16+data!AW16+AF16-data!AT16</f>
        <v>6861.8061634443684</v>
      </c>
      <c r="M16" s="17">
        <f>data!AW16+data!AX16-data!AT16+X16</f>
        <v>354.08000000000004</v>
      </c>
      <c r="N16" s="17">
        <f>data!AS16+data!BC16-(data!BD16+data!BE16+data!BF16+data!BG16+data!BH16)/5</f>
        <v>-81.08</v>
      </c>
      <c r="O16" s="17">
        <f>data!AR16+data!BC16-(data!BD16+data!BE16+data!BF16+data!BG16+data!BH16)/5</f>
        <v>-81.38000000000001</v>
      </c>
      <c r="P16" s="17">
        <f>data!AW16+AF16</f>
        <v>5.8061634443687327</v>
      </c>
      <c r="Q16" s="18" t="str">
        <f>IF(data!AS16&gt;0,data!F16/data!AS16,"NA")</f>
        <v>NA</v>
      </c>
      <c r="R16" s="19" t="str">
        <f>IF(data!AS16&gt;0,(data!F16-data!AT16)/(data!AS16-data!BL16),"NA")</f>
        <v>NA</v>
      </c>
      <c r="S16" s="19" t="str">
        <f>IF(N16&gt;0,data!F16/N16,"NA")</f>
        <v>NA</v>
      </c>
      <c r="T16" s="18" t="str">
        <f>IF(data!AP16=0,"NA",L16/data!AP16)</f>
        <v>NA</v>
      </c>
      <c r="U16" s="18" t="str">
        <f t="shared" si="1"/>
        <v>NA</v>
      </c>
      <c r="V16" s="18">
        <f t="shared" si="2"/>
        <v>19.379253737698733</v>
      </c>
      <c r="W16" s="18" t="str">
        <f>IF(data!AQ16&gt;0,L16/data!AQ16,"NA")</f>
        <v>NA</v>
      </c>
      <c r="X16" s="17">
        <f>data!BC16+data!BD16*0.8+data!BE16*0.6+data!BF16*0.4+data!BG16*0.2</f>
        <v>275.58000000000004</v>
      </c>
      <c r="Y16" s="18" t="str">
        <f>IF(data!AQ16&gt;0,L16/(data!AQ16+data!BC16),"NA")</f>
        <v>NA</v>
      </c>
      <c r="Z16" s="18">
        <f>IF(data!EC16&gt;0,IF(data!F16&gt;0,IF(data!EC16*250/data!F16&gt;10,"NA",data!EC16*250/data!F16),"NA"),"NA")</f>
        <v>1.9689607658278339</v>
      </c>
      <c r="AA16" s="18" t="str">
        <f>IF(data!BN16&gt;0,data!BN16,"NA")</f>
        <v>NA</v>
      </c>
      <c r="AB16" s="18">
        <f>IF(data!BN16=0,0,1)</f>
        <v>1</v>
      </c>
      <c r="AC16" s="18" t="str">
        <f>IF(data!BN16&gt;0,data!BO16,"NA")</f>
        <v>NA</v>
      </c>
      <c r="AD16" s="18" t="str">
        <f>IF(data!AS16&gt;0,data!AS16,"NA")</f>
        <v>NA</v>
      </c>
      <c r="AE16" s="18" t="str">
        <f>IF(data!AS16&gt;0,data!F16,"NA")</f>
        <v>NA</v>
      </c>
      <c r="AF16" s="17">
        <f>data!CP16/(1.04)+data!CO16/1.04^2+data!CN16/1.04^3+data!CM16/1.04^4+data!CL16/1.04^5+((data!CK16/5)*(1-1.04^-5)/0.04)/1.04^5</f>
        <v>5.8061634443687327</v>
      </c>
    </row>
    <row r="17" spans="1:32" x14ac:dyDescent="0.15">
      <c r="A17" s="2" t="str">
        <f>data!A17</f>
        <v>Intercept Pharmaceuticals, Inc. (NasdaqGS:ICPT)</v>
      </c>
      <c r="B17" s="2" t="str">
        <f>data!B17</f>
        <v>NasdaqGS:ICPT</v>
      </c>
      <c r="C17" s="16">
        <f>IF(data!AP17&gt;0,data!AQ17/data!AP17,"NA")</f>
        <v>-64.770114942528735</v>
      </c>
      <c r="D17" s="16">
        <f>IF(data!AP17&gt;0,O17/data!AP17,"NA")</f>
        <v>-42.103448275862071</v>
      </c>
      <c r="E17" s="16">
        <f>data!BV17/100</f>
        <v>0</v>
      </c>
      <c r="F17" s="16">
        <f t="shared" si="0"/>
        <v>-0.18640272759655999</v>
      </c>
      <c r="G17" s="16">
        <f>IF(data!AX17&gt;0,N17/data!AX17,"NA")</f>
        <v>-1.053529666522304</v>
      </c>
      <c r="H17" s="16" t="str">
        <f>IF(data!W17=0,"NA",data!W17/100)</f>
        <v>NA</v>
      </c>
      <c r="I17" s="16" t="str">
        <f>IF(data!V17=0,"NA",data!V17/100)</f>
        <v>NA</v>
      </c>
      <c r="J17" s="16">
        <f>IF(data!AX17&gt;0,(AF17+data!AW17)/(data!AX17+AF17+data!AW17),"NA")</f>
        <v>6.665776698962024E-2</v>
      </c>
      <c r="K17" s="16">
        <f>IF(data!F17&gt;0,(AF17+data!AW17)/(data!F17+AF17+data!AW17),"NA")</f>
        <v>2.4725645001359153E-3</v>
      </c>
      <c r="L17" s="17">
        <f>data!F17+data!AW17+AF17-data!AT17</f>
        <v>6649.3904981833512</v>
      </c>
      <c r="M17" s="17">
        <f>data!AW17+data!AX17-data!AT17+X17</f>
        <v>393.02</v>
      </c>
      <c r="N17" s="17">
        <f>data!AS17+data!BC17-(data!BD17+data!BE17+data!BF17+data!BG17+data!BH17)/5</f>
        <v>-243.26</v>
      </c>
      <c r="O17" s="17">
        <f>data!AR17+data!BC17-(data!BD17+data!BE17+data!BF17+data!BG17+data!BH17)/5</f>
        <v>-73.260000000000005</v>
      </c>
      <c r="P17" s="17">
        <f>data!AW17+AF17</f>
        <v>16.490498183351942</v>
      </c>
      <c r="Q17" s="18" t="str">
        <f>IF(data!AS17&gt;0,data!F17/data!AS17,"NA")</f>
        <v>NA</v>
      </c>
      <c r="R17" s="19" t="str">
        <f>IF(data!AS17&gt;0,(data!F17-data!AT17)/(data!AS17-data!BL17),"NA")</f>
        <v>NA</v>
      </c>
      <c r="S17" s="19" t="str">
        <f>IF(N17&gt;0,data!F17/N17,"NA")</f>
        <v>NA</v>
      </c>
      <c r="T17" s="18">
        <f>IF(data!AP17=0,"NA",L17/data!AP17)</f>
        <v>3821.4887920593974</v>
      </c>
      <c r="U17" s="18" t="str">
        <f t="shared" si="1"/>
        <v>NA</v>
      </c>
      <c r="V17" s="18">
        <f t="shared" si="2"/>
        <v>16.918707694731442</v>
      </c>
      <c r="W17" s="18" t="str">
        <f>IF(data!AQ17&gt;0,L17/data!AQ17,"NA")</f>
        <v>NA</v>
      </c>
      <c r="X17" s="17">
        <f>data!BC17+data!BD17*0.8+data!BE17*0.6+data!BF17*0.4+data!BG17*0.2</f>
        <v>182.12</v>
      </c>
      <c r="Y17" s="18" t="str">
        <f>IF(data!AQ17&gt;0,L17/(data!AQ17+data!BC17),"NA")</f>
        <v>NA</v>
      </c>
      <c r="Z17" s="18">
        <f>IF(data!EC17&gt;0,IF(data!F17&gt;0,IF(data!EC17*250/data!F17&gt;10,"NA",data!EC17*250/data!F17),"NA"),"NA")</f>
        <v>9.6649581385561181</v>
      </c>
      <c r="AA17" s="18" t="str">
        <f>IF(data!BN17&gt;0,data!BN17,"NA")</f>
        <v>NA</v>
      </c>
      <c r="AB17" s="18">
        <f>IF(data!BN17=0,0,1)</f>
        <v>1</v>
      </c>
      <c r="AC17" s="18" t="str">
        <f>IF(data!BN17&gt;0,data!BO17,"NA")</f>
        <v>NA</v>
      </c>
      <c r="AD17" s="18" t="str">
        <f>IF(data!AS17&gt;0,data!AS17,"NA")</f>
        <v>NA</v>
      </c>
      <c r="AE17" s="18" t="str">
        <f>IF(data!AS17&gt;0,data!F17,"NA")</f>
        <v>NA</v>
      </c>
      <c r="AF17" s="17">
        <f>data!CP17/(1.04)+data!CO17/1.04^2+data!CN17/1.04^3+data!CM17/1.04^4+data!CL17/1.04^5+((data!CK17/5)*(1-1.04^-5)/0.04)/1.04^5</f>
        <v>16.490498183351942</v>
      </c>
    </row>
    <row r="18" spans="1:32" x14ac:dyDescent="0.15">
      <c r="A18" s="2" t="str">
        <f>data!A18</f>
        <v>Opko Health, Inc. (NYSE:OPK)</v>
      </c>
      <c r="B18" s="2" t="str">
        <f>data!B18</f>
        <v>NYSE:OPK</v>
      </c>
      <c r="C18" s="16">
        <f>IF(data!AP18&gt;0,data!AQ18/data!AP18,"NA")</f>
        <v>-1.0362239297475304</v>
      </c>
      <c r="D18" s="16">
        <f>IF(data!AP18&gt;0,O18/data!AP18,"NA")</f>
        <v>-0.97782656421514802</v>
      </c>
      <c r="E18" s="16">
        <f>data!BV18/100</f>
        <v>0</v>
      </c>
      <c r="F18" s="16">
        <f t="shared" si="0"/>
        <v>-7.9137201947336602E-2</v>
      </c>
      <c r="G18" s="16">
        <f>IF(data!AX18&gt;0,N18/data!AX18,"NA")</f>
        <v>-0.18126121814048099</v>
      </c>
      <c r="H18" s="16" t="str">
        <f>IF(data!W18=0,"NA",data!W18/100)</f>
        <v>NA</v>
      </c>
      <c r="I18" s="16" t="str">
        <f>IF(data!V18=0,"NA",data!V18/100)</f>
        <v>NA</v>
      </c>
      <c r="J18" s="16">
        <f>IF(data!AX18&gt;0,(AF18+data!AW18)/(data!AX18+AF18+data!AW18),"NA")</f>
        <v>0.15838599762099168</v>
      </c>
      <c r="K18" s="16">
        <f>IF(data!F18&gt;0,(AF18+data!AW18)/(data!F18+AF18+data!AW18),"NA")</f>
        <v>2.3468776069640571E-2</v>
      </c>
      <c r="L18" s="17">
        <f>data!F18+data!AW18+AF18-data!AT18</f>
        <v>6604.473022831975</v>
      </c>
      <c r="M18" s="17">
        <f>data!AW18+data!AX18-data!AT18+X18</f>
        <v>1125.6400000000001</v>
      </c>
      <c r="N18" s="17">
        <f>data!AS18+data!BC18-(data!BD18+data!BE18+data!BF18+data!BG18+data!BH18)/5</f>
        <v>-151.47999999999996</v>
      </c>
      <c r="O18" s="17">
        <f>data!AR18+data!BC18-(data!BD18+data!BE18+data!BF18+data!BG18+data!BH18)/5</f>
        <v>-89.079999999999984</v>
      </c>
      <c r="P18" s="17">
        <f>data!AW18+AF18</f>
        <v>157.27302283197395</v>
      </c>
      <c r="Q18" s="18" t="str">
        <f>IF(data!AS18&gt;0,data!F18/data!AS18,"NA")</f>
        <v>NA</v>
      </c>
      <c r="R18" s="19" t="str">
        <f>IF(data!AS18&gt;0,(data!F18-data!AT18)/(data!AS18-data!BL18),"NA")</f>
        <v>NA</v>
      </c>
      <c r="S18" s="19" t="str">
        <f>IF(N18&gt;0,data!F18/N18,"NA")</f>
        <v>NA</v>
      </c>
      <c r="T18" s="18">
        <f>IF(data!AP18=0,"NA",L18/data!AP18)</f>
        <v>72.496959635916298</v>
      </c>
      <c r="U18" s="18" t="str">
        <f t="shared" si="1"/>
        <v>NA</v>
      </c>
      <c r="V18" s="18">
        <f t="shared" si="2"/>
        <v>5.8673048424291734</v>
      </c>
      <c r="W18" s="18" t="str">
        <f>IF(data!AQ18&gt;0,L18/data!AQ18,"NA")</f>
        <v>NA</v>
      </c>
      <c r="X18" s="17">
        <f>data!BC18+data!BD18*0.8+data!BE18*0.6+data!BF18*0.4+data!BG18*0.2</f>
        <v>239.54000000000002</v>
      </c>
      <c r="Y18" s="18" t="str">
        <f>IF(data!AQ18&gt;0,L18/(data!AQ18+data!BC18),"NA")</f>
        <v>NA</v>
      </c>
      <c r="Z18" s="18">
        <f>IF(data!EC18&gt;0,IF(data!F18&gt;0,IF(data!EC18*250/data!F18&gt;10,"NA",data!EC18*250/data!F18),"NA"),"NA")</f>
        <v>1.2721382619458748</v>
      </c>
      <c r="AA18" s="18" t="str">
        <f>IF(data!BN18&gt;0,data!BN18,"NA")</f>
        <v>NA</v>
      </c>
      <c r="AB18" s="18">
        <f>IF(data!BN18=0,0,1)</f>
        <v>1</v>
      </c>
      <c r="AC18" s="18" t="str">
        <f>IF(data!BN18&gt;0,data!BO18,"NA")</f>
        <v>NA</v>
      </c>
      <c r="AD18" s="18" t="str">
        <f>IF(data!AS18&gt;0,data!AS18,"NA")</f>
        <v>NA</v>
      </c>
      <c r="AE18" s="18" t="str">
        <f>IF(data!AS18&gt;0,data!F18,"NA")</f>
        <v>NA</v>
      </c>
      <c r="AF18" s="17">
        <f>data!CP18/(1.04)+data!CO18/1.04^2+data!CN18/1.04^3+data!CM18/1.04^4+data!CL18/1.04^5+((data!CK18/5)*(1-1.04^-5)/0.04)/1.04^5</f>
        <v>9.9730228319739442</v>
      </c>
    </row>
    <row r="19" spans="1:32" x14ac:dyDescent="0.15">
      <c r="A19" s="2" t="str">
        <f>data!A19</f>
        <v>Juno Therapeutics Inc. (NasdaqGS:JUNO)</v>
      </c>
      <c r="B19" s="2" t="str">
        <f>data!B19</f>
        <v>NasdaqGS:JUNO</v>
      </c>
      <c r="C19" s="16" t="str">
        <f>IF(data!AP19&gt;0,data!AQ19/data!AP19,"NA")</f>
        <v>NA</v>
      </c>
      <c r="D19" s="16" t="str">
        <f>IF(data!AP19&gt;0,O19/data!AP19,"NA")</f>
        <v>NA</v>
      </c>
      <c r="E19" s="16">
        <f>data!BV19/100</f>
        <v>0</v>
      </c>
      <c r="F19" s="16">
        <f t="shared" si="0"/>
        <v>-0.1279926335174954</v>
      </c>
      <c r="G19" s="16">
        <f>IF(data!AX19&gt;0,N19/data!AX19,"NA")</f>
        <v>-0.15727155727155728</v>
      </c>
      <c r="H19" s="16" t="str">
        <f>IF(data!W19=0,"NA",data!W19/100)</f>
        <v>NA</v>
      </c>
      <c r="I19" s="16" t="str">
        <f>IF(data!V19=0,"NA",data!V19/100)</f>
        <v>NA</v>
      </c>
      <c r="J19" s="16">
        <f>IF(data!AX19&gt;0,(AF19+data!AW19)/(data!AX19+AF19+data!AW19),"NA")</f>
        <v>1.611261597530643E-2</v>
      </c>
      <c r="K19" s="16">
        <f>IF(data!F19&gt;0,(AF19+data!AW19)/(data!F19+AF19+data!AW19),"NA")</f>
        <v>1.2415476386693279E-3</v>
      </c>
      <c r="L19" s="17">
        <f>data!F19+data!AW19+AF19-data!AT19</f>
        <v>4768.4622640233483</v>
      </c>
      <c r="M19" s="17">
        <f>data!AW19+data!AX19-data!AT19+X19</f>
        <v>325.8</v>
      </c>
      <c r="N19" s="17">
        <f>data!AS19+data!BC19-(data!BD19+data!BE19+data!BF19+data!BG19+data!BH19)/5</f>
        <v>-61.100000000000009</v>
      </c>
      <c r="O19" s="17">
        <f>data!AR19+data!BC19-(data!BD19+data!BE19+data!BF19+data!BG19+data!BH19)/5</f>
        <v>-41.7</v>
      </c>
      <c r="P19" s="17">
        <f>data!AW19+AF19</f>
        <v>6.3622640233482661</v>
      </c>
      <c r="Q19" s="18" t="str">
        <f>IF(data!AS19&gt;0,data!F19/data!AS19,"NA")</f>
        <v>NA</v>
      </c>
      <c r="R19" s="19" t="str">
        <f>IF(data!AS19&gt;0,(data!F19-data!AT19)/(data!AS19-data!BL19),"NA")</f>
        <v>NA</v>
      </c>
      <c r="S19" s="19" t="str">
        <f>IF(N19&gt;0,data!F19/N19,"NA")</f>
        <v>NA</v>
      </c>
      <c r="T19" s="18" t="str">
        <f>IF(data!AP19=0,"NA",L19/data!AP19)</f>
        <v>NA</v>
      </c>
      <c r="U19" s="18" t="str">
        <f t="shared" si="1"/>
        <v>NA</v>
      </c>
      <c r="V19" s="18">
        <f t="shared" si="2"/>
        <v>14.636164100746925</v>
      </c>
      <c r="W19" s="18" t="str">
        <f>IF(data!AQ19&gt;0,L19/data!AQ19,"NA")</f>
        <v>NA</v>
      </c>
      <c r="X19" s="17">
        <f>data!BC19+data!BD19*0.8+data!BE19*0.6+data!BF19*0.4+data!BG19*0.2</f>
        <v>293.3</v>
      </c>
      <c r="Y19" s="18" t="str">
        <f>IF(data!AQ19&gt;0,L19/(data!AQ19+data!BC19),"NA")</f>
        <v>NA</v>
      </c>
      <c r="Z19" s="18">
        <f>IF(data!EC19&gt;0,IF(data!F19&gt;0,IF(data!EC19*250/data!F19&gt;10,"NA",data!EC19*250/data!F19),"NA"),"NA")</f>
        <v>3.4827377347062383</v>
      </c>
      <c r="AA19" s="18" t="str">
        <f>IF(data!BN19&gt;0,data!BN19,"NA")</f>
        <v>NA</v>
      </c>
      <c r="AB19" s="18">
        <f>IF(data!BN19=0,0,1)</f>
        <v>1</v>
      </c>
      <c r="AC19" s="18" t="str">
        <f>IF(data!BN19&gt;0,data!BO19,"NA")</f>
        <v>NA</v>
      </c>
      <c r="AD19" s="18" t="str">
        <f>IF(data!AS19&gt;0,data!AS19,"NA")</f>
        <v>NA</v>
      </c>
      <c r="AE19" s="18" t="str">
        <f>IF(data!AS19&gt;0,data!F19,"NA")</f>
        <v>NA</v>
      </c>
      <c r="AF19" s="17">
        <f>data!CP19/(1.04)+data!CO19/1.04^2+data!CN19/1.04^3+data!CM19/1.04^4+data!CL19/1.04^5+((data!CK19/5)*(1-1.04^-5)/0.04)/1.04^5</f>
        <v>6.3622640233482661</v>
      </c>
    </row>
    <row r="20" spans="1:32" x14ac:dyDescent="0.15">
      <c r="A20" s="2" t="str">
        <f>data!A20</f>
        <v>Receptos, Inc. (NasdaqGS:RCPT)</v>
      </c>
      <c r="B20" s="2" t="str">
        <f>data!B20</f>
        <v>NasdaqGS:RCPT</v>
      </c>
      <c r="C20" s="16">
        <f>IF(data!AP20&gt;0,data!AQ20/data!AP20,"NA")</f>
        <v>-18.864406779661014</v>
      </c>
      <c r="D20" s="16">
        <f>IF(data!AP20&gt;0,O20/data!AP20,"NA")</f>
        <v>-11.389830508474574</v>
      </c>
      <c r="E20" s="16">
        <f>data!BV20/100</f>
        <v>0</v>
      </c>
      <c r="F20" s="16">
        <f t="shared" si="0"/>
        <v>-0.15642458100558657</v>
      </c>
      <c r="G20" s="16">
        <f>IF(data!AX20&gt;0,N20/data!AX20,"NA")</f>
        <v>-0.10869899923017705</v>
      </c>
      <c r="H20" s="16" t="str">
        <f>IF(data!W20=0,"NA",data!W20/100)</f>
        <v>NA</v>
      </c>
      <c r="I20" s="16" t="str">
        <f>IF(data!V20=0,"NA",data!V20/100)</f>
        <v>NA</v>
      </c>
      <c r="J20" s="16">
        <f>IF(data!AX20&gt;0,(AF20+data!AW20)/(data!AX20+AF20+data!AW20),"NA")</f>
        <v>2.1139095304020653E-2</v>
      </c>
      <c r="K20" s="16">
        <f>IF(data!F20&gt;0,(AF20+data!AW20)/(data!F20+AF20+data!AW20),"NA")</f>
        <v>3.00689593274109E-3</v>
      </c>
      <c r="L20" s="17">
        <f>data!F20+data!AW20+AF20-data!AT20</f>
        <v>4206.4263466791799</v>
      </c>
      <c r="M20" s="17">
        <f>data!AW20+data!AX20-data!AT20+X20</f>
        <v>429.6</v>
      </c>
      <c r="N20" s="17">
        <f>data!AS20+data!BC20-(data!BD20+data!BE20+data!BF20+data!BG20+data!BH20)/5</f>
        <v>-70.599999999999994</v>
      </c>
      <c r="O20" s="17">
        <f>data!AR20+data!BC20-(data!BD20+data!BE20+data!BF20+data!BG20+data!BH20)/5</f>
        <v>-67.199999999999989</v>
      </c>
      <c r="P20" s="17">
        <f>data!AW20+AF20</f>
        <v>14.026346679179831</v>
      </c>
      <c r="Q20" s="18" t="str">
        <f>IF(data!AS20&gt;0,data!F20/data!AS20,"NA")</f>
        <v>NA</v>
      </c>
      <c r="R20" s="19" t="str">
        <f>IF(data!AS20&gt;0,(data!F20-data!AT20)/(data!AS20-data!BL20),"NA")</f>
        <v>NA</v>
      </c>
      <c r="S20" s="19" t="str">
        <f>IF(N20&gt;0,data!F20/N20,"NA")</f>
        <v>NA</v>
      </c>
      <c r="T20" s="18">
        <f>IF(data!AP20=0,"NA",L20/data!AP20)</f>
        <v>712.95361808121686</v>
      </c>
      <c r="U20" s="18" t="str">
        <f t="shared" si="1"/>
        <v>NA</v>
      </c>
      <c r="V20" s="18">
        <f t="shared" si="2"/>
        <v>9.7914952203891517</v>
      </c>
      <c r="W20" s="18" t="str">
        <f>IF(data!AQ20&gt;0,L20/data!AQ20,"NA")</f>
        <v>NA</v>
      </c>
      <c r="X20" s="17">
        <f>data!BC20+data!BD20*0.8+data!BE20*0.6+data!BF20*0.4+data!BG20*0.2</f>
        <v>238.40000000000003</v>
      </c>
      <c r="Y20" s="18" t="str">
        <f>IF(data!AQ20&gt;0,L20/(data!AQ20+data!BC20),"NA")</f>
        <v>NA</v>
      </c>
      <c r="Z20" s="18">
        <f>IF(data!EC20&gt;0,IF(data!F20&gt;0,IF(data!EC20*250/data!F20&gt;10,"NA",data!EC20*250/data!F20),"NA"),"NA")</f>
        <v>6.8054271400004307</v>
      </c>
      <c r="AA20" s="18" t="str">
        <f>IF(data!BN20&gt;0,data!BN20,"NA")</f>
        <v>NA</v>
      </c>
      <c r="AB20" s="18">
        <f>IF(data!BN20=0,0,1)</f>
        <v>1</v>
      </c>
      <c r="AC20" s="18" t="str">
        <f>IF(data!BN20&gt;0,data!BO20,"NA")</f>
        <v>NA</v>
      </c>
      <c r="AD20" s="18" t="str">
        <f>IF(data!AS20&gt;0,data!AS20,"NA")</f>
        <v>NA</v>
      </c>
      <c r="AE20" s="18" t="str">
        <f>IF(data!AS20&gt;0,data!F20,"NA")</f>
        <v>NA</v>
      </c>
      <c r="AF20" s="17">
        <f>data!CP20/(1.04)+data!CO20/1.04^2+data!CN20/1.04^3+data!CM20/1.04^4+data!CL20/1.04^5+((data!CK20/5)*(1-1.04^-5)/0.04)/1.04^5</f>
        <v>14.026346679179831</v>
      </c>
    </row>
    <row r="21" spans="1:32" x14ac:dyDescent="0.15">
      <c r="A21" s="2" t="str">
        <f>data!A21</f>
        <v>Intrexon Corporation (NYSE:XON)</v>
      </c>
      <c r="B21" s="2" t="str">
        <f>data!B21</f>
        <v>NYSE:XON</v>
      </c>
      <c r="C21" s="16">
        <f>IF(data!AP21&gt;0,data!AQ21/data!AP21,"NA")</f>
        <v>-0.8136300417246175</v>
      </c>
      <c r="D21" s="16">
        <f>IF(data!AP21&gt;0,O21/data!AP21,"NA")</f>
        <v>-0.83449235048678727</v>
      </c>
      <c r="E21" s="16">
        <f>data!BV21/100</f>
        <v>0</v>
      </c>
      <c r="F21" s="16">
        <f t="shared" si="0"/>
        <v>-0.10787486515641856</v>
      </c>
      <c r="G21" s="16">
        <f>IF(data!AX21&gt;0,N21/data!AX21,"NA")</f>
        <v>-0.17810896652821892</v>
      </c>
      <c r="H21" s="16" t="str">
        <f>IF(data!W21=0,"NA",data!W21/100)</f>
        <v>NA</v>
      </c>
      <c r="I21" s="16" t="str">
        <f>IF(data!V21=0,"NA",data!V21/100)</f>
        <v>NA</v>
      </c>
      <c r="J21" s="16">
        <f>IF(data!AX21&gt;0,(AF21+data!AW21)/(data!AX21+AF21+data!AW21),"NA")</f>
        <v>6.1579860645797818E-2</v>
      </c>
      <c r="K21" s="16">
        <f>IF(data!F21&gt;0,(AF21+data!AW21)/(data!F21+AF21+data!AW21),"NA")</f>
        <v>5.9146087578770424E-3</v>
      </c>
      <c r="L21" s="17">
        <f>data!F21+data!AW21+AF21-data!AT21</f>
        <v>4513.5585848761411</v>
      </c>
      <c r="M21" s="17">
        <f>data!AW21+data!AX21-data!AT21+X21</f>
        <v>556.20000000000005</v>
      </c>
      <c r="N21" s="17">
        <f>data!AS21+data!BC21-(data!BD21+data!BE21+data!BF21+data!BG21+data!BH21)/5</f>
        <v>-72.900000000000006</v>
      </c>
      <c r="O21" s="17">
        <f>data!AR21+data!BC21-(data!BD21+data!BE21+data!BF21+data!BG21+data!BH21)/5</f>
        <v>-60.000000000000007</v>
      </c>
      <c r="P21" s="17">
        <f>data!AW21+AF21</f>
        <v>26.858584876141151</v>
      </c>
      <c r="Q21" s="18" t="str">
        <f>IF(data!AS21&gt;0,data!F21/data!AS21,"NA")</f>
        <v>NA</v>
      </c>
      <c r="R21" s="19" t="str">
        <f>IF(data!AS21&gt;0,(data!F21-data!AT21)/(data!AS21-data!BL21),"NA")</f>
        <v>NA</v>
      </c>
      <c r="S21" s="19" t="str">
        <f>IF(N21&gt;0,data!F21/N21,"NA")</f>
        <v>NA</v>
      </c>
      <c r="T21" s="18">
        <f>IF(data!AP21=0,"NA",L21/data!AP21)</f>
        <v>62.775501875885126</v>
      </c>
      <c r="U21" s="18" t="str">
        <f t="shared" si="1"/>
        <v>NA</v>
      </c>
      <c r="V21" s="18">
        <f t="shared" si="2"/>
        <v>8.1149920619851503</v>
      </c>
      <c r="W21" s="18" t="str">
        <f>IF(data!AQ21&gt;0,L21/data!AQ21,"NA")</f>
        <v>NA</v>
      </c>
      <c r="X21" s="17">
        <f>data!BC21+data!BD21*0.8+data!BE21*0.6+data!BF21*0.4+data!BG21*0.2</f>
        <v>161.80000000000001</v>
      </c>
      <c r="Y21" s="18" t="str">
        <f>IF(data!AQ21&gt;0,L21/(data!AQ21+data!BC21),"NA")</f>
        <v>NA</v>
      </c>
      <c r="Z21" s="18">
        <f>IF(data!EC21&gt;0,IF(data!F21&gt;0,IF(data!EC21*250/data!F21&gt;10,"NA",data!EC21*250/data!F21),"NA"),"NA")</f>
        <v>5.2611758451109836</v>
      </c>
      <c r="AA21" s="18" t="str">
        <f>IF(data!BN21&gt;0,data!BN21,"NA")</f>
        <v>NA</v>
      </c>
      <c r="AB21" s="18">
        <f>IF(data!BN21=0,0,1)</f>
        <v>1</v>
      </c>
      <c r="AC21" s="18" t="str">
        <f>IF(data!BN21&gt;0,data!BO21,"NA")</f>
        <v>NA</v>
      </c>
      <c r="AD21" s="18" t="str">
        <f>IF(data!AS21&gt;0,data!AS21,"NA")</f>
        <v>NA</v>
      </c>
      <c r="AE21" s="18" t="str">
        <f>IF(data!AS21&gt;0,data!F21,"NA")</f>
        <v>NA</v>
      </c>
      <c r="AF21" s="17">
        <f>data!CP21/(1.04)+data!CO21/1.04^2+data!CN21/1.04^3+data!CM21/1.04^4+data!CL21/1.04^5+((data!CK21/5)*(1-1.04^-5)/0.04)/1.04^5</f>
        <v>14.258584876141152</v>
      </c>
    </row>
    <row r="22" spans="1:32" x14ac:dyDescent="0.15">
      <c r="A22" s="2" t="str">
        <f>data!A22</f>
        <v>Seattle Genetics, Inc. (NasdaqGS:SGEN)</v>
      </c>
      <c r="B22" s="2" t="str">
        <f>data!B22</f>
        <v>NasdaqGS:SGEN</v>
      </c>
      <c r="C22" s="16">
        <f>IF(data!AP22&gt;0,data!AQ22/data!AP22,"NA")</f>
        <v>-0.22629009762900978</v>
      </c>
      <c r="D22" s="16">
        <f>IF(data!AP22&gt;0,O22/data!AP22,"NA")</f>
        <v>-0.23521617852161808</v>
      </c>
      <c r="E22" s="16">
        <f>data!BV22/100</f>
        <v>0</v>
      </c>
      <c r="F22" s="16">
        <f t="shared" si="0"/>
        <v>-8.1418364391233067E-2</v>
      </c>
      <c r="G22" s="16">
        <f>IF(data!AX22&gt;0,N22/data!AX22,"NA")</f>
        <v>-0.31385199240986739</v>
      </c>
      <c r="H22" s="16">
        <f>IF(data!W22=0,"NA",data!W22/100)</f>
        <v>0.45600000000000002</v>
      </c>
      <c r="I22" s="16" t="str">
        <f>IF(data!V22=0,"NA",data!V22/100)</f>
        <v>NA</v>
      </c>
      <c r="J22" s="16">
        <f>IF(data!AX22&gt;0,(AF22+data!AW22)/(data!AX22+AF22+data!AW22),"NA")</f>
        <v>8.7035667403015132E-2</v>
      </c>
      <c r="K22" s="16">
        <f>IF(data!F22&gt;0,(AF22+data!AW22)/(data!F22+AF22+data!AW22),"NA")</f>
        <v>4.4432161207222584E-3</v>
      </c>
      <c r="L22" s="17">
        <f>data!F22+data!AW22+AF22-data!AT22</f>
        <v>4465.996205331885</v>
      </c>
      <c r="M22" s="17">
        <f>data!AW22+data!AX22-data!AT22+X22</f>
        <v>828.56</v>
      </c>
      <c r="N22" s="17">
        <f>data!AS22+data!BC22-(data!BD22+data!BE22+data!BF22+data!BG22+data!BH22)/5</f>
        <v>-66.160000000000053</v>
      </c>
      <c r="O22" s="17">
        <f>data!AR22+data!BC22-(data!BD22+data!BE22+data!BF22+data!BG22+data!BH22)/5</f>
        <v>-67.460000000000065</v>
      </c>
      <c r="P22" s="17">
        <f>data!AW22+AF22</f>
        <v>20.09620533188416</v>
      </c>
      <c r="Q22" s="18" t="str">
        <f>IF(data!AS22&gt;0,data!F22/data!AS22,"NA")</f>
        <v>NA</v>
      </c>
      <c r="R22" s="19" t="str">
        <f>IF(data!AS22&gt;0,(data!F22-data!AT22)/(data!AS22-data!BL22),"NA")</f>
        <v>NA</v>
      </c>
      <c r="S22" s="19" t="str">
        <f>IF(N22&gt;0,data!F22/N22,"NA")</f>
        <v>NA</v>
      </c>
      <c r="T22" s="18">
        <f>IF(data!AP22=0,"NA",L22/data!AP22)</f>
        <v>15.571813826122332</v>
      </c>
      <c r="U22" s="18" t="str">
        <f t="shared" si="1"/>
        <v>NA</v>
      </c>
      <c r="V22" s="18">
        <f t="shared" si="2"/>
        <v>5.3900697660180139</v>
      </c>
      <c r="W22" s="18" t="str">
        <f>IF(data!AQ22&gt;0,L22/data!AQ22,"NA")</f>
        <v>NA</v>
      </c>
      <c r="X22" s="17">
        <f>data!BC22+data!BD22*0.8+data!BE22*0.6+data!BF22*0.4+data!BG22*0.2</f>
        <v>674.66</v>
      </c>
      <c r="Y22" s="18" t="str">
        <f>IF(data!AQ22&gt;0,L22/(data!AQ22+data!BC22),"NA")</f>
        <v>NA</v>
      </c>
      <c r="Z22" s="18">
        <f>IF(data!EC22&gt;0,IF(data!F22&gt;0,IF(data!EC22*250/data!F22&gt;10,"NA",data!EC22*250/data!F22),"NA"),"NA")</f>
        <v>1.6656302744958691</v>
      </c>
      <c r="AA22" s="18" t="str">
        <f>IF(data!BN22&gt;0,data!BN22,"NA")</f>
        <v>NA</v>
      </c>
      <c r="AB22" s="18">
        <f>IF(data!BN22=0,0,1)</f>
        <v>1</v>
      </c>
      <c r="AC22" s="18" t="str">
        <f>IF(data!BN22&gt;0,data!BO22,"NA")</f>
        <v>NA</v>
      </c>
      <c r="AD22" s="18" t="str">
        <f>IF(data!AS22&gt;0,data!AS22,"NA")</f>
        <v>NA</v>
      </c>
      <c r="AE22" s="18" t="str">
        <f>IF(data!AS22&gt;0,data!F22,"NA")</f>
        <v>NA</v>
      </c>
      <c r="AF22" s="17">
        <f>data!CP22/(1.04)+data!CO22/1.04^2+data!CN22/1.04^3+data!CM22/1.04^4+data!CL22/1.04^5+((data!CK22/5)*(1-1.04^-5)/0.04)/1.04^5</f>
        <v>20.09620533188416</v>
      </c>
    </row>
    <row r="23" spans="1:32" x14ac:dyDescent="0.15">
      <c r="A23" s="2" t="str">
        <f>data!A23</f>
        <v>Cepheid (NasdaqGS:CPHD)</v>
      </c>
      <c r="B23" s="2" t="str">
        <f>data!B23</f>
        <v>NasdaqGS:CPHD</v>
      </c>
      <c r="C23" s="16">
        <f>IF(data!AP23&gt;0,data!AQ23/data!AP23,"NA")</f>
        <v>2.6377366517762176E-2</v>
      </c>
      <c r="D23" s="16">
        <f>IF(data!AP23&gt;0,O23/data!AP23,"NA")</f>
        <v>-2.6802807913209759E-3</v>
      </c>
      <c r="E23" s="16">
        <f>data!BV23/100</f>
        <v>0</v>
      </c>
      <c r="F23" s="16">
        <f t="shared" si="0"/>
        <v>-1.5521829112052712E-3</v>
      </c>
      <c r="G23" s="16">
        <f>IF(data!AX23&gt;0,N23/data!AX23,"NA")</f>
        <v>-0.10547713156408807</v>
      </c>
      <c r="H23" s="16">
        <f>IF(data!W23=0,"NA",data!W23/100)</f>
        <v>0.24399999999999999</v>
      </c>
      <c r="I23" s="16" t="str">
        <f>IF(data!V23=0,"NA",data!V23/100)</f>
        <v>NA</v>
      </c>
      <c r="J23" s="16">
        <f>IF(data!AX23&gt;0,(AF23+data!AW23)/(data!AX23+AF23+data!AW23),"NA")</f>
        <v>0.4933198608464342</v>
      </c>
      <c r="K23" s="16">
        <f>IF(data!F23&gt;0,(AF23+data!AW23)/(data!F23+AF23+data!AW23),"NA")</f>
        <v>8.1823997587169323E-2</v>
      </c>
      <c r="L23" s="17">
        <f>data!F23+data!AW23+AF23-data!AT23</f>
        <v>4117.9603590496145</v>
      </c>
      <c r="M23" s="17">
        <f>data!AW23+data!AX23-data!AT23+X23</f>
        <v>811.76</v>
      </c>
      <c r="N23" s="17">
        <f>data!AS23+data!BC23-(data!BD23+data!BE23+data!BF23+data!BG23+data!BH23)/5</f>
        <v>-37.359999999999992</v>
      </c>
      <c r="O23" s="17">
        <f>data!AR23+data!BC23-(data!BD23+data!BE23+data!BF23+data!BG23+data!BH23)/5</f>
        <v>-1.2599999999999909</v>
      </c>
      <c r="P23" s="17">
        <f>data!AW23+AF23</f>
        <v>344.86035904961381</v>
      </c>
      <c r="Q23" s="18" t="str">
        <f>IF(data!AS23&gt;0,data!F23/data!AS23,"NA")</f>
        <v>NA</v>
      </c>
      <c r="R23" s="19" t="str">
        <f>IF(data!AS23&gt;0,(data!F23-data!AT23)/(data!AS23-data!BL23),"NA")</f>
        <v>NA</v>
      </c>
      <c r="S23" s="19" t="str">
        <f>IF(N23&gt;0,data!F23/N23,"NA")</f>
        <v>NA</v>
      </c>
      <c r="T23" s="18">
        <f>IF(data!AP23=0,"NA",L23/data!AP23)</f>
        <v>8.759754007763485</v>
      </c>
      <c r="U23" s="18" t="str">
        <f t="shared" si="1"/>
        <v>NA</v>
      </c>
      <c r="V23" s="18">
        <f t="shared" si="2"/>
        <v>5.0728791256647465</v>
      </c>
      <c r="W23" s="18">
        <f>IF(data!AQ23&gt;0,L23/data!AQ23,"NA")</f>
        <v>332.09357734271083</v>
      </c>
      <c r="X23" s="17">
        <f>data!BC23+data!BD23*0.8+data!BE23*0.6+data!BF23*0.4+data!BG23*0.2</f>
        <v>276.06</v>
      </c>
      <c r="Y23" s="18">
        <f>IF(data!AQ23&gt;0,L23/(data!AQ23+data!BC23),"NA")</f>
        <v>37.675758088285583</v>
      </c>
      <c r="Z23" s="18">
        <f>IF(data!EC23&gt;0,IF(data!F23&gt;0,IF(data!EC23*250/data!F23&gt;10,"NA",data!EC23*250/data!F23),"NA"),"NA")</f>
        <v>1.1951522042482816</v>
      </c>
      <c r="AA23" s="18" t="str">
        <f>IF(data!BN23&gt;0,data!BN23,"NA")</f>
        <v>NA</v>
      </c>
      <c r="AB23" s="18">
        <f>IF(data!BN23=0,0,1)</f>
        <v>1</v>
      </c>
      <c r="AC23" s="18" t="str">
        <f>IF(data!BN23&gt;0,data!BO23,"NA")</f>
        <v>NA</v>
      </c>
      <c r="AD23" s="18" t="str">
        <f>IF(data!AS23&gt;0,data!AS23,"NA")</f>
        <v>NA</v>
      </c>
      <c r="AE23" s="18" t="str">
        <f>IF(data!AS23&gt;0,data!F23,"NA")</f>
        <v>NA</v>
      </c>
      <c r="AF23" s="17">
        <f>data!CP23/(1.04)+data!CO23/1.04^2+data!CN23/1.04^3+data!CM23/1.04^4+data!CL23/1.04^5+((data!CK23/5)*(1-1.04^-5)/0.04)/1.04^5</f>
        <v>66.660359049613831</v>
      </c>
    </row>
    <row r="24" spans="1:32" x14ac:dyDescent="0.15">
      <c r="A24" s="2" t="str">
        <f>data!A24</f>
        <v>bluebird bio, Inc. (NasdaqGS:BLUE)</v>
      </c>
      <c r="B24" s="2" t="str">
        <f>data!B24</f>
        <v>NasdaqGS:BLUE</v>
      </c>
      <c r="C24" s="16">
        <f>IF(data!AP24&gt;0,data!AQ24/data!AP24,"NA")</f>
        <v>-2.2125984251968505</v>
      </c>
      <c r="D24" s="16">
        <f>IF(data!AP24&gt;0,O24/data!AP24,"NA")</f>
        <v>-1.4220472440944878</v>
      </c>
      <c r="E24" s="16">
        <f>data!BV24/100</f>
        <v>0</v>
      </c>
      <c r="F24" s="16">
        <f t="shared" si="0"/>
        <v>-0.12245728234336857</v>
      </c>
      <c r="G24" s="16">
        <f>IF(data!AX24&gt;0,N24/data!AX24,"NA")</f>
        <v>-4.9704864644819852E-2</v>
      </c>
      <c r="H24" s="16" t="str">
        <f>IF(data!W24=0,"NA",data!W24/100)</f>
        <v>NA</v>
      </c>
      <c r="I24" s="16" t="str">
        <f>IF(data!V24=0,"NA",data!V24/100)</f>
        <v>NA</v>
      </c>
      <c r="J24" s="16">
        <f>IF(data!AX24&gt;0,(AF24+data!AW24)/(data!AX24+AF24+data!AW24),"NA")</f>
        <v>4.634631389989427E-2</v>
      </c>
      <c r="K24" s="16">
        <f>IF(data!F24&gt;0,(AF24+data!AW24)/(data!F24+AF24+data!AW24),"NA")</f>
        <v>6.3674549977158473E-3</v>
      </c>
      <c r="L24" s="17">
        <f>data!F24+data!AW24+AF24-data!AT24</f>
        <v>3401.9765333274536</v>
      </c>
      <c r="M24" s="17">
        <f>data!AW24+data!AX24-data!AT24+X24</f>
        <v>294.95999999999998</v>
      </c>
      <c r="N24" s="17">
        <f>data!AS24+data!BC24-(data!BD24+data!BE24+data!BF24+data!BG24+data!BH24)/5</f>
        <v>-24.419999999999995</v>
      </c>
      <c r="O24" s="17">
        <f>data!AR24+data!BC24-(data!BD24+data!BE24+data!BF24+data!BG24+data!BH24)/5</f>
        <v>-36.11999999999999</v>
      </c>
      <c r="P24" s="17">
        <f>data!AW24+AF24</f>
        <v>23.876533327453501</v>
      </c>
      <c r="Q24" s="18" t="str">
        <f>IF(data!AS24&gt;0,data!F24/data!AS24,"NA")</f>
        <v>NA</v>
      </c>
      <c r="R24" s="19" t="str">
        <f>IF(data!AS24&gt;0,(data!F24-data!AT24)/(data!AS24-data!BL24),"NA")</f>
        <v>NA</v>
      </c>
      <c r="S24" s="19" t="str">
        <f>IF(N24&gt;0,data!F24/N24,"NA")</f>
        <v>NA</v>
      </c>
      <c r="T24" s="18">
        <f>IF(data!AP24=0,"NA",L24/data!AP24)</f>
        <v>133.93608398926983</v>
      </c>
      <c r="U24" s="18" t="str">
        <f t="shared" si="1"/>
        <v>NA</v>
      </c>
      <c r="V24" s="18">
        <f t="shared" si="2"/>
        <v>11.533687731649898</v>
      </c>
      <c r="W24" s="18" t="str">
        <f>IF(data!AQ24&gt;0,L24/data!AQ24,"NA")</f>
        <v>NA</v>
      </c>
      <c r="X24" s="17">
        <f>data!BC24+data!BD24*0.8+data!BE24*0.6+data!BF24*0.4+data!BG24*0.2</f>
        <v>151.45999999999998</v>
      </c>
      <c r="Y24" s="18" t="str">
        <f>IF(data!AQ24&gt;0,L24/(data!AQ24+data!BC24),"NA")</f>
        <v>NA</v>
      </c>
      <c r="Z24" s="18">
        <f>IF(data!EC24&gt;0,IF(data!F24&gt;0,IF(data!EC24*250/data!F24&gt;10,"NA",data!EC24*250/data!F24),"NA"),"NA")</f>
        <v>2.9321774604793474</v>
      </c>
      <c r="AA24" s="18" t="str">
        <f>IF(data!BN24&gt;0,data!BN24,"NA")</f>
        <v>NA</v>
      </c>
      <c r="AB24" s="18">
        <f>IF(data!BN24=0,0,1)</f>
        <v>1</v>
      </c>
      <c r="AC24" s="18" t="str">
        <f>IF(data!BN24&gt;0,data!BO24,"NA")</f>
        <v>NA</v>
      </c>
      <c r="AD24" s="18" t="str">
        <f>IF(data!AS24&gt;0,data!AS24,"NA")</f>
        <v>NA</v>
      </c>
      <c r="AE24" s="18" t="str">
        <f>IF(data!AS24&gt;0,data!F24,"NA")</f>
        <v>NA</v>
      </c>
      <c r="AF24" s="17">
        <f>data!CP24/(1.04)+data!CO24/1.04^2+data!CN24/1.04^3+data!CM24/1.04^4+data!CL24/1.04^5+((data!CK24/5)*(1-1.04^-5)/0.04)/1.04^5</f>
        <v>23.876533327453501</v>
      </c>
    </row>
    <row r="25" spans="1:32" x14ac:dyDescent="0.15">
      <c r="A25" s="2" t="str">
        <f>data!A25</f>
        <v>Synageva BioPharma Corp. (NasdaqGS:GEVA)</v>
      </c>
      <c r="B25" s="2" t="str">
        <f>data!B25</f>
        <v>NasdaqGS:GEVA</v>
      </c>
      <c r="C25" s="16">
        <f>IF(data!AP25&gt;0,data!AQ25/data!AP25,"NA")</f>
        <v>-28.674884437596301</v>
      </c>
      <c r="D25" s="16">
        <f>IF(data!AP25&gt;0,O25/data!AP25,"NA")</f>
        <v>-22.36363636363636</v>
      </c>
      <c r="E25" s="16">
        <f>data!BV25/100</f>
        <v>0</v>
      </c>
      <c r="F25" s="16">
        <f t="shared" si="0"/>
        <v>-0.19074278504967668</v>
      </c>
      <c r="G25" s="16">
        <f>IF(data!AX25&gt;0,N25/data!AX25,"NA")</f>
        <v>-0.3077768385460693</v>
      </c>
      <c r="H25" s="16" t="str">
        <f>IF(data!W25=0,"NA",data!W25/100)</f>
        <v>NA</v>
      </c>
      <c r="I25" s="16" t="str">
        <f>IF(data!V25=0,"NA",data!V25/100)</f>
        <v>NA</v>
      </c>
      <c r="J25" s="16">
        <f>IF(data!AX25&gt;0,(AF25+data!AW25)/(data!AX25+AF25+data!AW25),"NA")</f>
        <v>2.0257887400272491E-2</v>
      </c>
      <c r="K25" s="16">
        <f>IF(data!F25&gt;0,(AF25+data!AW25)/(data!F25+AF25+data!AW25),"NA")</f>
        <v>2.6753479491937724E-3</v>
      </c>
      <c r="L25" s="17">
        <f>data!F25+data!AW25+AF25-data!AT25</f>
        <v>3574.4842403572638</v>
      </c>
      <c r="M25" s="17">
        <f>data!AW25+data!AX25-data!AT25+X25</f>
        <v>760.92000000000007</v>
      </c>
      <c r="N25" s="17">
        <f>data!AS25+data!BC25-(data!BD25+data!BE25+data!BF25+data!BG25+data!BH25)/5</f>
        <v>-145.63999999999999</v>
      </c>
      <c r="O25" s="17">
        <f>data!AR25+data!BC25-(data!BD25+data!BE25+data!BF25+data!BG25+data!BH25)/5</f>
        <v>-145.13999999999999</v>
      </c>
      <c r="P25" s="17">
        <f>data!AW25+AF25</f>
        <v>9.7842403572635899</v>
      </c>
      <c r="Q25" s="18" t="str">
        <f>IF(data!AS25&gt;0,data!F25/data!AS25,"NA")</f>
        <v>NA</v>
      </c>
      <c r="R25" s="19" t="str">
        <f>IF(data!AS25&gt;0,(data!F25-data!AT25)/(data!AS25-data!BL25),"NA")</f>
        <v>NA</v>
      </c>
      <c r="S25" s="19" t="str">
        <f>IF(N25&gt;0,data!F25/N25,"NA")</f>
        <v>NA</v>
      </c>
      <c r="T25" s="18">
        <f>IF(data!AP25=0,"NA",L25/data!AP25)</f>
        <v>550.76798772839197</v>
      </c>
      <c r="U25" s="18" t="str">
        <f t="shared" si="1"/>
        <v>NA</v>
      </c>
      <c r="V25" s="18">
        <f t="shared" si="2"/>
        <v>4.6975821904500652</v>
      </c>
      <c r="W25" s="18" t="str">
        <f>IF(data!AQ25&gt;0,L25/data!AQ25,"NA")</f>
        <v>NA</v>
      </c>
      <c r="X25" s="17">
        <f>data!BC25+data!BD25*0.8+data!BE25*0.6+data!BF25*0.4+data!BG25*0.2</f>
        <v>370.42</v>
      </c>
      <c r="Y25" s="18" t="str">
        <f>IF(data!AQ25&gt;0,L25/(data!AQ25+data!BC25),"NA")</f>
        <v>NA</v>
      </c>
      <c r="Z25" s="18">
        <f>IF(data!EC25&gt;0,IF(data!F25&gt;0,IF(data!EC25*250/data!F25&gt;10,"NA",data!EC25*250/data!F25),"NA"),"NA")</f>
        <v>4.2496024565443875</v>
      </c>
      <c r="AA25" s="18" t="str">
        <f>IF(data!BN25&gt;0,data!BN25,"NA")</f>
        <v>NA</v>
      </c>
      <c r="AB25" s="18">
        <f>IF(data!BN25=0,0,1)</f>
        <v>1</v>
      </c>
      <c r="AC25" s="18" t="str">
        <f>IF(data!BN25&gt;0,data!BO25,"NA")</f>
        <v>NA</v>
      </c>
      <c r="AD25" s="18" t="str">
        <f>IF(data!AS25&gt;0,data!AS25,"NA")</f>
        <v>NA</v>
      </c>
      <c r="AE25" s="18" t="str">
        <f>IF(data!AS25&gt;0,data!F25,"NA")</f>
        <v>NA</v>
      </c>
      <c r="AF25" s="17">
        <f>data!CP25/(1.04)+data!CO25/1.04^2+data!CN25/1.04^3+data!CM25/1.04^4+data!CL25/1.04^5+((data!CK25/5)*(1-1.04^-5)/0.04)/1.04^5</f>
        <v>9.7842403572635899</v>
      </c>
    </row>
    <row r="26" spans="1:32" x14ac:dyDescent="0.15">
      <c r="A26" s="2" t="str">
        <f>data!A26</f>
        <v>Agios Pharmaceuticals, Inc. (NasdaqGS:AGIO)</v>
      </c>
      <c r="B26" s="2" t="str">
        <f>data!B26</f>
        <v>NasdaqGS:AGIO</v>
      </c>
      <c r="C26" s="16">
        <f>IF(data!AP26&gt;0,data!AQ26/data!AP26,"NA")</f>
        <v>-0.80733944954128434</v>
      </c>
      <c r="D26" s="16">
        <f>IF(data!AP26&gt;0,O26/data!AP26,"NA")</f>
        <v>-0.25902140672782847</v>
      </c>
      <c r="E26" s="16">
        <f>data!BV26/100</f>
        <v>0</v>
      </c>
      <c r="F26" s="16">
        <f t="shared" si="0"/>
        <v>-2.5959298761799657E-2</v>
      </c>
      <c r="G26" s="16">
        <f>IF(data!AX26&gt;0,N26/data!AX26,"NA")</f>
        <v>-3.8501413760603162E-2</v>
      </c>
      <c r="H26" s="16" t="str">
        <f>IF(data!W26=0,"NA",data!W26/100)</f>
        <v>NA</v>
      </c>
      <c r="I26" s="16" t="str">
        <f>IF(data!V26=0,"NA",data!V26/100)</f>
        <v>NA</v>
      </c>
      <c r="J26" s="16">
        <f>IF(data!AX26&gt;0,(AF26+data!AW26)/(data!AX26+AF26+data!AW26),"NA")</f>
        <v>8.9844721163548247E-2</v>
      </c>
      <c r="K26" s="16">
        <f>IF(data!F26&gt;0,(AF26+data!AW26)/(data!F26+AF26+data!AW26),"NA")</f>
        <v>1.1518236061285724E-2</v>
      </c>
      <c r="L26" s="17">
        <f>data!F26+data!AW26+AF26-data!AT26</f>
        <v>3623.1940597812668</v>
      </c>
      <c r="M26" s="17">
        <f>data!AW26+data!AX26-data!AT26+X26</f>
        <v>652.55999999999995</v>
      </c>
      <c r="N26" s="17">
        <f>data!AS26+data!BC26-(data!BD26+data!BE26+data!BF26+data!BG26+data!BH26)/5</f>
        <v>-16.339999999999982</v>
      </c>
      <c r="O26" s="17">
        <f>data!AR26+data!BC26-(data!BD26+data!BE26+data!BF26+data!BG26+data!BH26)/5</f>
        <v>-16.939999999999984</v>
      </c>
      <c r="P26" s="17">
        <f>data!AW26+AF26</f>
        <v>41.894059781266812</v>
      </c>
      <c r="Q26" s="18" t="str">
        <f>IF(data!AS26&gt;0,data!F26/data!AS26,"NA")</f>
        <v>NA</v>
      </c>
      <c r="R26" s="19" t="str">
        <f>IF(data!AS26&gt;0,(data!F26-data!AT26)/(data!AS26-data!BL26),"NA")</f>
        <v>NA</v>
      </c>
      <c r="S26" s="19" t="str">
        <f>IF(N26&gt;0,data!F26/N26,"NA")</f>
        <v>NA</v>
      </c>
      <c r="T26" s="18">
        <f>IF(data!AP26=0,"NA",L26/data!AP26)</f>
        <v>55.400520791762482</v>
      </c>
      <c r="U26" s="18" t="str">
        <f t="shared" si="1"/>
        <v>NA</v>
      </c>
      <c r="V26" s="18">
        <f t="shared" si="2"/>
        <v>5.5522772768500479</v>
      </c>
      <c r="W26" s="18" t="str">
        <f>IF(data!AQ26&gt;0,L26/data!AQ26,"NA")</f>
        <v>NA</v>
      </c>
      <c r="X26" s="17">
        <f>data!BC26+data!BD26*0.8+data!BE26*0.6+data!BF26*0.4+data!BG26*0.2</f>
        <v>242.16000000000003</v>
      </c>
      <c r="Y26" s="18" t="str">
        <f>IF(data!AQ26&gt;0,L26/(data!AQ26+data!BC26),"NA")</f>
        <v>NA</v>
      </c>
      <c r="Z26" s="18">
        <f>IF(data!EC26&gt;0,IF(data!F26&gt;0,IF(data!EC26*250/data!F26&gt;10,"NA",data!EC26*250/data!F26),"NA"),"NA")</f>
        <v>3.810530414708091</v>
      </c>
      <c r="AA26" s="18" t="str">
        <f>IF(data!BN26&gt;0,data!BN26,"NA")</f>
        <v>NA</v>
      </c>
      <c r="AB26" s="18">
        <f>IF(data!BN26=0,0,1)</f>
        <v>1</v>
      </c>
      <c r="AC26" s="18" t="str">
        <f>IF(data!BN26&gt;0,data!BO26,"NA")</f>
        <v>NA</v>
      </c>
      <c r="AD26" s="18" t="str">
        <f>IF(data!AS26&gt;0,data!AS26,"NA")</f>
        <v>NA</v>
      </c>
      <c r="AE26" s="18" t="str">
        <f>IF(data!AS26&gt;0,data!F26,"NA")</f>
        <v>NA</v>
      </c>
      <c r="AF26" s="17">
        <f>data!CP26/(1.04)+data!CO26/1.04^2+data!CN26/1.04^3+data!CM26/1.04^4+data!CL26/1.04^5+((data!CK26/5)*(1-1.04^-5)/0.04)/1.04^5</f>
        <v>41.894059781266812</v>
      </c>
    </row>
    <row r="27" spans="1:32" x14ac:dyDescent="0.15">
      <c r="A27" s="2" t="str">
        <f>data!A27</f>
        <v>Neurocrine Biosciences Inc. (NasdaqGS:NBIX)</v>
      </c>
      <c r="B27" s="2" t="str">
        <f>data!B27</f>
        <v>NasdaqGS:NBIX</v>
      </c>
      <c r="C27" s="16" t="str">
        <f>IF(data!AP27&gt;0,data!AQ27/data!AP27,"NA")</f>
        <v>NA</v>
      </c>
      <c r="D27" s="16" t="str">
        <f>IF(data!AP27&gt;0,O27/data!AP27,"NA")</f>
        <v>NA</v>
      </c>
      <c r="E27" s="16">
        <f>data!BV27/100</f>
        <v>0</v>
      </c>
      <c r="F27" s="16">
        <f t="shared" si="0"/>
        <v>-0.18801488174329001</v>
      </c>
      <c r="G27" s="16">
        <f>IF(data!AX27&gt;0,N27/data!AX27,"NA")</f>
        <v>-0.25251557259223772</v>
      </c>
      <c r="H27" s="16" t="str">
        <f>IF(data!W27=0,"NA",data!W27/100)</f>
        <v>NA</v>
      </c>
      <c r="I27" s="16" t="str">
        <f>IF(data!V27=0,"NA",data!V27/100)</f>
        <v>NA</v>
      </c>
      <c r="J27" s="16">
        <f>IF(data!AX27&gt;0,(AF27+data!AW27)/(data!AX27+AF27+data!AW27),"NA")</f>
        <v>0.14302479855136954</v>
      </c>
      <c r="K27" s="16">
        <f>IF(data!F27&gt;0,(AF27+data!AW27)/(data!F27+AF27+data!AW27),"NA")</f>
        <v>1.0653525926806701E-2</v>
      </c>
      <c r="L27" s="17">
        <f>data!F27+data!AW27+AF27-data!AT27</f>
        <v>3238.4309675790078</v>
      </c>
      <c r="M27" s="17">
        <f>data!AW27+data!AX27-data!AT27+X27</f>
        <v>301.03999999999996</v>
      </c>
      <c r="N27" s="17">
        <f>data!AS27+data!BC27-(data!BD27+data!BE27+data!BF27+data!BG27+data!BH27)/5</f>
        <v>-52.70000000000001</v>
      </c>
      <c r="O27" s="17">
        <f>data!AR27+data!BC27-(data!BD27+data!BE27+data!BF27+data!BG27+data!BH27)/5</f>
        <v>-56.600000000000016</v>
      </c>
      <c r="P27" s="17">
        <f>data!AW27+AF27</f>
        <v>34.830967579007677</v>
      </c>
      <c r="Q27" s="18" t="str">
        <f>IF(data!AS27&gt;0,data!F27/data!AS27,"NA")</f>
        <v>NA</v>
      </c>
      <c r="R27" s="19" t="str">
        <f>IF(data!AS27&gt;0,(data!F27-data!AT27)/(data!AS27-data!BL27),"NA")</f>
        <v>NA</v>
      </c>
      <c r="S27" s="19" t="str">
        <f>IF(N27&gt;0,data!F27/N27,"NA")</f>
        <v>NA</v>
      </c>
      <c r="T27" s="18" t="str">
        <f>IF(data!AP27=0,"NA",L27/data!AP27)</f>
        <v>NA</v>
      </c>
      <c r="U27" s="18" t="str">
        <f t="shared" si="1"/>
        <v>NA</v>
      </c>
      <c r="V27" s="18">
        <f t="shared" si="2"/>
        <v>10.757477303943025</v>
      </c>
      <c r="W27" s="18" t="str">
        <f>IF(data!AQ27&gt;0,L27/data!AQ27,"NA")</f>
        <v>NA</v>
      </c>
      <c r="X27" s="17">
        <f>data!BC27+data!BD27*0.8+data!BE27*0.6+data!BF27*0.4+data!BG27*0.2</f>
        <v>123.34</v>
      </c>
      <c r="Y27" s="18" t="str">
        <f>IF(data!AQ27&gt;0,L27/(data!AQ27+data!BC27),"NA")</f>
        <v>NA</v>
      </c>
      <c r="Z27" s="18">
        <f>IF(data!EC27&gt;0,IF(data!F27&gt;0,IF(data!EC27*250/data!F27&gt;10,"NA",data!EC27*250/data!F27),"NA"),"NA")</f>
        <v>3.1688616830520004</v>
      </c>
      <c r="AA27" s="18" t="str">
        <f>IF(data!BN27&gt;0,data!BN27,"NA")</f>
        <v>NA</v>
      </c>
      <c r="AB27" s="18">
        <f>IF(data!BN27=0,0,1)</f>
        <v>1</v>
      </c>
      <c r="AC27" s="18" t="str">
        <f>IF(data!BN27&gt;0,data!BO27,"NA")</f>
        <v>NA</v>
      </c>
      <c r="AD27" s="18" t="str">
        <f>IF(data!AS27&gt;0,data!AS27,"NA")</f>
        <v>NA</v>
      </c>
      <c r="AE27" s="18" t="str">
        <f>IF(data!AS27&gt;0,data!F27,"NA")</f>
        <v>NA</v>
      </c>
      <c r="AF27" s="17">
        <f>data!CP27/(1.04)+data!CO27/1.04^2+data!CN27/1.04^3+data!CM27/1.04^4+data!CL27/1.04^5+((data!CK27/5)*(1-1.04^-5)/0.04)/1.04^5</f>
        <v>34.830967579007677</v>
      </c>
    </row>
    <row r="28" spans="1:32" x14ac:dyDescent="0.15">
      <c r="A28" s="2" t="str">
        <f>data!A28</f>
        <v>ACADIA Pharmaceuticals Inc. (NasdaqGS:ACAD)</v>
      </c>
      <c r="B28" s="2" t="str">
        <f>data!B28</f>
        <v>NasdaqGS:ACAD</v>
      </c>
      <c r="C28" s="16">
        <f>IF(data!AP28&gt;0,data!AQ28/data!AP28,"NA")</f>
        <v>-775</v>
      </c>
      <c r="D28" s="16">
        <f>IF(data!AP28&gt;0,O28/data!AP28,"NA")</f>
        <v>-563.83333333333337</v>
      </c>
      <c r="E28" s="16">
        <f>data!BV28/100</f>
        <v>0</v>
      </c>
      <c r="F28" s="16">
        <f t="shared" si="0"/>
        <v>-0.17271659774340123</v>
      </c>
      <c r="G28" s="16">
        <f>IF(data!AX28&gt;0,N28/data!AX28,"NA")</f>
        <v>-0.21634894991922454</v>
      </c>
      <c r="H28" s="16">
        <f>IF(data!W28=0,"NA",data!W28/100)</f>
        <v>-0.30599999999999999</v>
      </c>
      <c r="I28" s="16" t="str">
        <f>IF(data!V28=0,"NA",data!V28/100)</f>
        <v>NA</v>
      </c>
      <c r="J28" s="16">
        <f>IF(data!AX28&gt;0,(AF28+data!AW28)/(data!AX28+AF28+data!AW28),"NA")</f>
        <v>2.1215293390798282E-2</v>
      </c>
      <c r="K28" s="16">
        <f>IF(data!F28&gt;0,(AF28+data!AW28)/(data!F28+AF28+data!AW28),"NA")</f>
        <v>2.0910284485608529E-3</v>
      </c>
      <c r="L28" s="17">
        <f>data!F28+data!AW28+AF28-data!AT28</f>
        <v>3146.308455148629</v>
      </c>
      <c r="M28" s="17">
        <f>data!AW28+data!AX28-data!AT28+X28</f>
        <v>391.74</v>
      </c>
      <c r="N28" s="17">
        <f>data!AS28+data!BC28-(data!BD28+data!BE28+data!BF28+data!BG28+data!BH28)/5</f>
        <v>-66.959999999999994</v>
      </c>
      <c r="O28" s="17">
        <f>data!AR28+data!BC28-(data!BD28+data!BE28+data!BF28+data!BG28+data!BH28)/5</f>
        <v>-67.66</v>
      </c>
      <c r="P28" s="17">
        <f>data!AW28+AF28</f>
        <v>6.7084551486292492</v>
      </c>
      <c r="Q28" s="18" t="str">
        <f>IF(data!AS28&gt;0,data!F28/data!AS28,"NA")</f>
        <v>NA</v>
      </c>
      <c r="R28" s="19" t="str">
        <f>IF(data!AS28&gt;0,(data!F28-data!AT28)/(data!AS28-data!BL28),"NA")</f>
        <v>NA</v>
      </c>
      <c r="S28" s="19" t="str">
        <f>IF(N28&gt;0,data!F28/N28,"NA")</f>
        <v>NA</v>
      </c>
      <c r="T28" s="18">
        <f>IF(data!AP28=0,"NA",L28/data!AP28)</f>
        <v>26219.237126238575</v>
      </c>
      <c r="U28" s="18" t="str">
        <f t="shared" si="1"/>
        <v>NA</v>
      </c>
      <c r="V28" s="18">
        <f t="shared" si="2"/>
        <v>8.0316241771292916</v>
      </c>
      <c r="W28" s="18" t="str">
        <f>IF(data!AQ28&gt;0,L28/data!AQ28,"NA")</f>
        <v>NA</v>
      </c>
      <c r="X28" s="17">
        <f>data!BC28+data!BD28*0.8+data!BE28*0.6+data!BF28*0.4+data!BG28*0.2</f>
        <v>144.14000000000001</v>
      </c>
      <c r="Y28" s="18" t="str">
        <f>IF(data!AQ28&gt;0,L28/(data!AQ28+data!BC28),"NA")</f>
        <v>NA</v>
      </c>
      <c r="Z28" s="18">
        <f>IF(data!EC28&gt;0,IF(data!F28&gt;0,IF(data!EC28*250/data!F28&gt;10,"NA",data!EC28*250/data!F28),"NA"),"NA")</f>
        <v>5.4271435264719665</v>
      </c>
      <c r="AA28" s="18" t="str">
        <f>IF(data!BN28&gt;0,data!BN28,"NA")</f>
        <v>NA</v>
      </c>
      <c r="AB28" s="18">
        <f>IF(data!BN28=0,0,1)</f>
        <v>1</v>
      </c>
      <c r="AC28" s="18" t="str">
        <f>IF(data!BN28&gt;0,data!BO28,"NA")</f>
        <v>NA</v>
      </c>
      <c r="AD28" s="18" t="str">
        <f>IF(data!AS28&gt;0,data!AS28,"NA")</f>
        <v>NA</v>
      </c>
      <c r="AE28" s="18" t="str">
        <f>IF(data!AS28&gt;0,data!F28,"NA")</f>
        <v>NA</v>
      </c>
      <c r="AF28" s="17">
        <f>data!CP28/(1.04)+data!CO28/1.04^2+data!CN28/1.04^3+data!CM28/1.04^4+data!CL28/1.04^5+((data!CK28/5)*(1-1.04^-5)/0.04)/1.04^5</f>
        <v>6.7084551486292492</v>
      </c>
    </row>
    <row r="29" spans="1:32" x14ac:dyDescent="0.15">
      <c r="A29" s="2" t="str">
        <f>data!A29</f>
        <v>Celldex Therapeutics, Inc. (NasdaqGS:CLDX)</v>
      </c>
      <c r="B29" s="2" t="str">
        <f>data!B29</f>
        <v>NasdaqGS:CLDX</v>
      </c>
      <c r="C29" s="16">
        <f>IF(data!AP29&gt;0,data!AQ29/data!AP29,"NA")</f>
        <v>-32.451253481894149</v>
      </c>
      <c r="D29" s="16">
        <f>IF(data!AP29&gt;0,O29/data!AP29,"NA")</f>
        <v>-26.362116991643454</v>
      </c>
      <c r="E29" s="16">
        <f>data!BV29/100</f>
        <v>0</v>
      </c>
      <c r="F29" s="16">
        <f t="shared" si="0"/>
        <v>-0.20416792509815765</v>
      </c>
      <c r="G29" s="16">
        <f>IF(data!AX29&gt;0,N29/data!AX29,"NA")</f>
        <v>-0.43854511100614074</v>
      </c>
      <c r="H29" s="16" t="str">
        <f>IF(data!W29=0,"NA",data!W29/100)</f>
        <v>NA</v>
      </c>
      <c r="I29" s="16" t="str">
        <f>IF(data!V29=0,"NA",data!V29/100)</f>
        <v>NA</v>
      </c>
      <c r="J29" s="16">
        <f>IF(data!AX29&gt;0,(AF29+data!AW29)/(data!AX29+AF29+data!AW29),"NA")</f>
        <v>3.6480751250287657E-2</v>
      </c>
      <c r="K29" s="16">
        <f>IF(data!F29&gt;0,(AF29+data!AW29)/(data!F29+AF29+data!AW29),"NA")</f>
        <v>3.0370322399962601E-3</v>
      </c>
      <c r="L29" s="17">
        <f>data!F29+data!AW29+AF29-data!AT29</f>
        <v>2611.2153822040477</v>
      </c>
      <c r="M29" s="17">
        <f>data!AW29+data!AX29-data!AT29+X29</f>
        <v>463.54</v>
      </c>
      <c r="N29" s="17">
        <f>data!AS29+data!BC29-(data!BD29+data!BE29+data!BF29+data!BG29+data!BH29)/5</f>
        <v>-92.839999999999989</v>
      </c>
      <c r="O29" s="17">
        <f>data!AR29+data!BC29-(data!BD29+data!BE29+data!BF29+data!BG29+data!BH29)/5</f>
        <v>-94.64</v>
      </c>
      <c r="P29" s="17">
        <f>data!AW29+AF29</f>
        <v>8.0153822040477447</v>
      </c>
      <c r="Q29" s="18" t="str">
        <f>IF(data!AS29&gt;0,data!F29/data!AS29,"NA")</f>
        <v>NA</v>
      </c>
      <c r="R29" s="19" t="str">
        <f>IF(data!AS29&gt;0,(data!F29-data!AT29)/(data!AS29-data!BL29),"NA")</f>
        <v>NA</v>
      </c>
      <c r="S29" s="19" t="str">
        <f>IF(N29&gt;0,data!F29/N29,"NA")</f>
        <v>NA</v>
      </c>
      <c r="T29" s="18">
        <f>IF(data!AP29=0,"NA",L29/data!AP29)</f>
        <v>727.35804518218606</v>
      </c>
      <c r="U29" s="18" t="str">
        <f t="shared" si="1"/>
        <v>NA</v>
      </c>
      <c r="V29" s="18">
        <f t="shared" si="2"/>
        <v>5.6332040000950245</v>
      </c>
      <c r="W29" s="18" t="str">
        <f>IF(data!AQ29&gt;0,L29/data!AQ29,"NA")</f>
        <v>NA</v>
      </c>
      <c r="X29" s="17">
        <f>data!BC29+data!BD29*0.8+data!BE29*0.6+data!BF29*0.4+data!BG29*0.2</f>
        <v>279.84000000000003</v>
      </c>
      <c r="Y29" s="18" t="str">
        <f>IF(data!AQ29&gt;0,L29/(data!AQ29+data!BC29),"NA")</f>
        <v>NA</v>
      </c>
      <c r="Z29" s="18">
        <f>IF(data!EC29&gt;0,IF(data!F29&gt;0,IF(data!EC29*250/data!F29&gt;10,"NA",data!EC29*250/data!F29),"NA"),"NA")</f>
        <v>5.7958346001824266</v>
      </c>
      <c r="AA29" s="18" t="str">
        <f>IF(data!BN29&gt;0,data!BN29,"NA")</f>
        <v>NA</v>
      </c>
      <c r="AB29" s="18">
        <f>IF(data!BN29=0,0,1)</f>
        <v>1</v>
      </c>
      <c r="AC29" s="18" t="str">
        <f>IF(data!BN29&gt;0,data!BO29,"NA")</f>
        <v>NA</v>
      </c>
      <c r="AD29" s="18" t="str">
        <f>IF(data!AS29&gt;0,data!AS29,"NA")</f>
        <v>NA</v>
      </c>
      <c r="AE29" s="18" t="str">
        <f>IF(data!AS29&gt;0,data!F29,"NA")</f>
        <v>NA</v>
      </c>
      <c r="AF29" s="17">
        <f>data!CP29/(1.04)+data!CO29/1.04^2+data!CN29/1.04^3+data!CM29/1.04^4+data!CL29/1.04^5+((data!CK29/5)*(1-1.04^-5)/0.04)/1.04^5</f>
        <v>8.0153822040477447</v>
      </c>
    </row>
    <row r="30" spans="1:32" x14ac:dyDescent="0.15">
      <c r="A30" s="2" t="str">
        <f>data!A30</f>
        <v>Myriad Genetics Inc. (NasdaqGS:MYGN)</v>
      </c>
      <c r="B30" s="2" t="str">
        <f>data!B30</f>
        <v>NasdaqGS:MYGN</v>
      </c>
      <c r="C30" s="16">
        <f>IF(data!AP30&gt;0,data!AQ30/data!AP30,"NA")</f>
        <v>0.2819699268864671</v>
      </c>
      <c r="D30" s="16">
        <f>IF(data!AP30&gt;0,O30/data!AP30,"NA")</f>
        <v>0.26530555938750178</v>
      </c>
      <c r="E30" s="16">
        <f>data!BV30/100</f>
        <v>0.36399999999999999</v>
      </c>
      <c r="F30" s="16">
        <f t="shared" si="0"/>
        <v>0.14483436745133332</v>
      </c>
      <c r="G30" s="16">
        <f>IF(data!AX30&gt;0,N30/data!AX30,"NA")</f>
        <v>0.17188130221838088</v>
      </c>
      <c r="H30" s="16">
        <f>IF(data!W30=0,"NA",data!W30/100)</f>
        <v>0.27200000000000002</v>
      </c>
      <c r="I30" s="16" t="str">
        <f>IF(data!V30=0,"NA",data!V30/100)</f>
        <v>NA</v>
      </c>
      <c r="J30" s="16">
        <f>IF(data!AX30&gt;0,(AF30+data!AW30)/(data!AX30+AF30+data!AW30),"NA")</f>
        <v>8.0354280998556585E-2</v>
      </c>
      <c r="K30" s="16">
        <f>IF(data!F30&gt;0,(AF30+data!AW30)/(data!F30+AF30+data!AW30),"NA")</f>
        <v>2.329464671777105E-2</v>
      </c>
      <c r="L30" s="17">
        <f>data!F30+data!AW30+AF30-data!AT30</f>
        <v>2544.1559033730582</v>
      </c>
      <c r="M30" s="17">
        <f>data!AW30+data!AX30-data!AT30+X30</f>
        <v>844.52</v>
      </c>
      <c r="N30" s="17">
        <f>data!AS30+data!BC30-(data!BD30+data!BE30+data!BF30+data!BG30+data!BH30)/5</f>
        <v>119.32000000000002</v>
      </c>
      <c r="O30" s="17">
        <f>data!AR30+data!BC30-(data!BD30+data!BE30+data!BF30+data!BG30+data!BH30)/5</f>
        <v>192.32000000000002</v>
      </c>
      <c r="P30" s="17">
        <f>data!AW30+AF30</f>
        <v>60.655903373057981</v>
      </c>
      <c r="Q30" s="18">
        <f>IF(data!AS30&gt;0,data!F30/data!AS30,"NA")</f>
        <v>23.036231884057969</v>
      </c>
      <c r="R30" s="19">
        <f>IF(data!AS30&gt;0,(data!F30-data!AT30)/(data!AS30-data!BL30),"NA")</f>
        <v>23.091585309158528</v>
      </c>
      <c r="S30" s="19">
        <f>IF(N30&gt;0,data!F30/N30,"NA")</f>
        <v>21.314113308749576</v>
      </c>
      <c r="T30" s="18">
        <f>IF(data!AP30=0,"NA",L30/data!AP30)</f>
        <v>3.5096646480522256</v>
      </c>
      <c r="U30" s="18">
        <f t="shared" si="1"/>
        <v>13.228764056640276</v>
      </c>
      <c r="V30" s="18">
        <f t="shared" si="2"/>
        <v>3.0125466577145104</v>
      </c>
      <c r="W30" s="18">
        <f>IF(data!AQ30&gt;0,L30/data!AQ30,"NA")</f>
        <v>12.446946689692066</v>
      </c>
      <c r="X30" s="17">
        <f>data!BC30+data!BD30*0.8+data!BE30*0.6+data!BF30*0.4+data!BG30*0.2</f>
        <v>210.01999999999998</v>
      </c>
      <c r="Y30" s="18">
        <f>IF(data!AQ30&gt;0,L30/(data!AQ30+data!BC30),"NA")</f>
        <v>9.1483491671091617</v>
      </c>
      <c r="Z30" s="18">
        <f>IF(data!EC30&gt;0,IF(data!F30&gt;0,IF(data!EC30*250/data!F30&gt;10,"NA",data!EC30*250/data!F30),"NA"),"NA")</f>
        <v>2.0741585404215162</v>
      </c>
      <c r="AA30" s="18">
        <f>IF(data!BN30&gt;0,data!BN30,"NA")</f>
        <v>173.7</v>
      </c>
      <c r="AB30" s="18">
        <f>IF(data!BN30=0,0,1)</f>
        <v>1</v>
      </c>
      <c r="AC30" s="18">
        <f>IF(data!BN30&gt;0,data!BO30,"NA")</f>
        <v>63.3</v>
      </c>
      <c r="AD30" s="18">
        <f>IF(data!AS30&gt;0,data!AS30,"NA")</f>
        <v>110.4</v>
      </c>
      <c r="AE30" s="18">
        <f>IF(data!AS30&gt;0,data!F30,"NA")</f>
        <v>2543.1999999999998</v>
      </c>
      <c r="AF30" s="17">
        <f>data!CP30/(1.04)+data!CO30/1.04^2+data!CN30/1.04^3+data!CM30/1.04^4+data!CL30/1.04^5+((data!CK30/5)*(1-1.04^-5)/0.04)/1.04^5</f>
        <v>60.655903373057981</v>
      </c>
    </row>
    <row r="31" spans="1:32" x14ac:dyDescent="0.15">
      <c r="A31" s="2" t="str">
        <f>data!A31</f>
        <v>Kite Pharma, Inc. (NasdaqGS:KITE)</v>
      </c>
      <c r="B31" s="2" t="str">
        <f>data!B31</f>
        <v>NasdaqGS:KITE</v>
      </c>
      <c r="C31" s="16" t="str">
        <f>IF(data!AP31&gt;0,data!AQ31/data!AP31,"NA")</f>
        <v>NA</v>
      </c>
      <c r="D31" s="16" t="str">
        <f>IF(data!AP31&gt;0,O31/data!AP31,"NA")</f>
        <v>NA</v>
      </c>
      <c r="E31" s="16">
        <f>data!BV31/100</f>
        <v>0</v>
      </c>
      <c r="F31" s="16">
        <f t="shared" si="0"/>
        <v>-7.4253447481490209E-2</v>
      </c>
      <c r="G31" s="16">
        <f>IF(data!AX31&gt;0,N31/data!AX31,"NA")</f>
        <v>-5.5046883618312177E-2</v>
      </c>
      <c r="H31" s="16" t="str">
        <f>IF(data!W31=0,"NA",data!W31/100)</f>
        <v>NA</v>
      </c>
      <c r="I31" s="16" t="str">
        <f>IF(data!V31=0,"NA",data!V31/100)</f>
        <v>NA</v>
      </c>
      <c r="J31" s="16">
        <f>IF(data!AX31&gt;0,(AF31+data!AW31)/(data!AX31+AF31+data!AW31),"NA")</f>
        <v>1.406652539784958E-2</v>
      </c>
      <c r="K31" s="16">
        <f>IF(data!F31&gt;0,(AF31+data!AW31)/(data!F31+AF31+data!AW31),"NA")</f>
        <v>2.0310732216152561E-3</v>
      </c>
      <c r="L31" s="17">
        <f>data!F31+data!AW31+AF31-data!AT31</f>
        <v>2337.7732923575986</v>
      </c>
      <c r="M31" s="17">
        <f>data!AW31+data!AX31-data!AT31+X31</f>
        <v>186.65800000000002</v>
      </c>
      <c r="N31" s="17">
        <f>data!AS31+data!BC31-(data!BD31+data!BE31+data!BF31+data!BG31+data!BH31)/5</f>
        <v>-19.959999999999997</v>
      </c>
      <c r="O31" s="17">
        <f>data!AR31+data!BC31-(data!BD31+data!BE31+data!BF31+data!BG31+data!BH31)/5</f>
        <v>-13.86</v>
      </c>
      <c r="P31" s="17">
        <f>data!AW31+AF31</f>
        <v>5.1732923575989247</v>
      </c>
      <c r="Q31" s="18" t="str">
        <f>IF(data!AS31&gt;0,data!F31/data!AS31,"NA")</f>
        <v>NA</v>
      </c>
      <c r="R31" s="19" t="str">
        <f>IF(data!AS31&gt;0,(data!F31-data!AT31)/(data!AS31-data!BL31),"NA")</f>
        <v>NA</v>
      </c>
      <c r="S31" s="19" t="str">
        <f>IF(N31&gt;0,data!F31/N31,"NA")</f>
        <v>NA</v>
      </c>
      <c r="T31" s="18" t="str">
        <f>IF(data!AP31=0,"NA",L31/data!AP31)</f>
        <v>NA</v>
      </c>
      <c r="U31" s="18" t="str">
        <f t="shared" si="1"/>
        <v>NA</v>
      </c>
      <c r="V31" s="18">
        <f t="shared" si="2"/>
        <v>12.524366983239927</v>
      </c>
      <c r="W31" s="18" t="str">
        <f>IF(data!AQ31&gt;0,L31/data!AQ31,"NA")</f>
        <v>NA</v>
      </c>
      <c r="X31" s="17">
        <f>data!BC31+data!BD31*0.8+data!BE31*0.6+data!BF31*0.4+data!BG31*0.2</f>
        <v>33.358000000000004</v>
      </c>
      <c r="Y31" s="18" t="str">
        <f>IF(data!AQ31&gt;0,L31/(data!AQ31+data!BC31),"NA")</f>
        <v>NA</v>
      </c>
      <c r="Z31" s="18" t="str">
        <f>IF(data!EC31&gt;0,IF(data!F31&gt;0,IF(data!EC31*250/data!F31&gt;10,"NA",data!EC31*250/data!F31),"NA"),"NA")</f>
        <v>NA</v>
      </c>
      <c r="AA31" s="18" t="str">
        <f>IF(data!BN31&gt;0,data!BN31,"NA")</f>
        <v>NA</v>
      </c>
      <c r="AB31" s="18">
        <f>IF(data!BN31=0,0,1)</f>
        <v>1</v>
      </c>
      <c r="AC31" s="18" t="str">
        <f>IF(data!BN31&gt;0,data!BO31,"NA")</f>
        <v>NA</v>
      </c>
      <c r="AD31" s="18" t="str">
        <f>IF(data!AS31&gt;0,data!AS31,"NA")</f>
        <v>NA</v>
      </c>
      <c r="AE31" s="18" t="str">
        <f>IF(data!AS31&gt;0,data!F31,"NA")</f>
        <v>NA</v>
      </c>
      <c r="AF31" s="17">
        <f>data!CP31/(1.04)+data!CO31/1.04^2+data!CN31/1.04^3+data!CM31/1.04^4+data!CL31/1.04^5+((data!CK31/5)*(1-1.04^-5)/0.04)/1.04^5</f>
        <v>5.1732923575989247</v>
      </c>
    </row>
    <row r="32" spans="1:32" x14ac:dyDescent="0.15">
      <c r="A32" s="2" t="str">
        <f>data!A32</f>
        <v>Clovis Oncology, Inc. (NasdaqGS:CLVS)</v>
      </c>
      <c r="B32" s="2" t="str">
        <f>data!B32</f>
        <v>NasdaqGS:CLVS</v>
      </c>
      <c r="C32" s="16">
        <f>IF(data!AP32&gt;0,data!AQ32/data!AP32,"NA")</f>
        <v>-10.919117647058824</v>
      </c>
      <c r="D32" s="16">
        <f>IF(data!AP32&gt;0,O32/data!AP32,"NA")</f>
        <v>-6.8338235294117657</v>
      </c>
      <c r="E32" s="16">
        <f>data!BV32/100</f>
        <v>0</v>
      </c>
      <c r="F32" s="16">
        <f t="shared" si="0"/>
        <v>-0.2013257083441643</v>
      </c>
      <c r="G32" s="16">
        <f>IF(data!AX32&gt;0,N32/data!AX32,"NA")</f>
        <v>-0.31375150784077199</v>
      </c>
      <c r="H32" s="16" t="str">
        <f>IF(data!W32=0,"NA",data!W32/100)</f>
        <v>NA</v>
      </c>
      <c r="I32" s="16" t="str">
        <f>IF(data!V32=0,"NA",data!V32/100)</f>
        <v>NA</v>
      </c>
      <c r="J32" s="16">
        <f>IF(data!AX32&gt;0,(AF32+data!AW32)/(data!AX32+AF32+data!AW32),"NA")</f>
        <v>0.47137757300167749</v>
      </c>
      <c r="K32" s="16">
        <f>IF(data!F32&gt;0,(AF32+data!AW32)/(data!F32+AF32+data!AW32),"NA")</f>
        <v>0.10582341948638944</v>
      </c>
      <c r="L32" s="17">
        <f>data!F32+data!AW32+AF32-data!AT32</f>
        <v>2311.4908281302496</v>
      </c>
      <c r="M32" s="17">
        <f>data!AW32+data!AX32-data!AT32+X32</f>
        <v>461.64000000000004</v>
      </c>
      <c r="N32" s="17">
        <f>data!AS32+data!BC32-(data!BD32+data!BE32+data!BF32+data!BG32+data!BH32)/5</f>
        <v>-104.04</v>
      </c>
      <c r="O32" s="17">
        <f>data!AR32+data!BC32-(data!BD32+data!BE32+data!BF32+data!BG32+data!BH32)/5</f>
        <v>-92.940000000000012</v>
      </c>
      <c r="P32" s="17">
        <f>data!AW32+AF32</f>
        <v>295.69082813024932</v>
      </c>
      <c r="Q32" s="18" t="str">
        <f>IF(data!AS32&gt;0,data!F32/data!AS32,"NA")</f>
        <v>NA</v>
      </c>
      <c r="R32" s="19" t="str">
        <f>IF(data!AS32&gt;0,(data!F32-data!AT32)/(data!AS32-data!BL32),"NA")</f>
        <v>NA</v>
      </c>
      <c r="S32" s="19" t="str">
        <f>IF(N32&gt;0,data!F32/N32,"NA")</f>
        <v>NA</v>
      </c>
      <c r="T32" s="18">
        <f>IF(data!AP32=0,"NA",L32/data!AP32)</f>
        <v>169.96256089193011</v>
      </c>
      <c r="U32" s="18" t="str">
        <f t="shared" si="1"/>
        <v>NA</v>
      </c>
      <c r="V32" s="18">
        <f t="shared" si="2"/>
        <v>5.0071285593324868</v>
      </c>
      <c r="W32" s="18" t="str">
        <f>IF(data!AQ32&gt;0,L32/data!AQ32,"NA")</f>
        <v>NA</v>
      </c>
      <c r="X32" s="17">
        <f>data!BC32+data!BD32*0.8+data!BE32*0.6+data!BF32*0.4+data!BG32*0.2</f>
        <v>325.24</v>
      </c>
      <c r="Y32" s="18" t="str">
        <f>IF(data!AQ32&gt;0,L32/(data!AQ32+data!BC32),"NA")</f>
        <v>NA</v>
      </c>
      <c r="Z32" s="18">
        <f>IF(data!EC32&gt;0,IF(data!F32&gt;0,IF(data!EC32*250/data!F32&gt;10,"NA",data!EC32*250/data!F32),"NA"),"NA")</f>
        <v>2.4014408645187113</v>
      </c>
      <c r="AA32" s="18" t="str">
        <f>IF(data!BN32&gt;0,data!BN32,"NA")</f>
        <v>NA</v>
      </c>
      <c r="AB32" s="18">
        <f>IF(data!BN32=0,0,1)</f>
        <v>1</v>
      </c>
      <c r="AC32" s="18" t="str">
        <f>IF(data!BN32&gt;0,data!BO32,"NA")</f>
        <v>NA</v>
      </c>
      <c r="AD32" s="18" t="str">
        <f>IF(data!AS32&gt;0,data!AS32,"NA")</f>
        <v>NA</v>
      </c>
      <c r="AE32" s="18" t="str">
        <f>IF(data!AS32&gt;0,data!F32,"NA")</f>
        <v>NA</v>
      </c>
      <c r="AF32" s="17">
        <f>data!CP32/(1.04)+data!CO32/1.04^2+data!CN32/1.04^3+data!CM32/1.04^4+data!CL32/1.04^5+((data!CK32/5)*(1-1.04^-5)/0.04)/1.04^5</f>
        <v>8.1908281302492938</v>
      </c>
    </row>
    <row r="33" spans="1:32" x14ac:dyDescent="0.15">
      <c r="A33" s="2" t="str">
        <f>data!A33</f>
        <v>Anacor Pharmaceuticals, Inc. (NasdaqGM:ANAC)</v>
      </c>
      <c r="B33" s="2" t="str">
        <f>data!B33</f>
        <v>NasdaqGM:ANAC</v>
      </c>
      <c r="C33" s="16">
        <f>IF(data!AP33&gt;0,data!AQ33/data!AP33,"NA")</f>
        <v>-4.2173913043478262</v>
      </c>
      <c r="D33" s="16">
        <f>IF(data!AP33&gt;0,O33/data!AP33,"NA")</f>
        <v>-3.3642512077294682</v>
      </c>
      <c r="E33" s="16">
        <f>data!BV33/100</f>
        <v>0</v>
      </c>
      <c r="F33" s="16">
        <f t="shared" si="0"/>
        <v>-0.22077098655845795</v>
      </c>
      <c r="G33" s="16">
        <f>IF(data!AX33&gt;0,N33/data!AX33,"NA")</f>
        <v>-0.87487309644670053</v>
      </c>
      <c r="H33" s="16">
        <f>IF(data!W33=0,"NA",data!W33/100)</f>
        <v>0.114</v>
      </c>
      <c r="I33" s="16" t="str">
        <f>IF(data!V33=0,"NA",data!V33/100)</f>
        <v>NA</v>
      </c>
      <c r="J33" s="16">
        <f>IF(data!AX33&gt;0,(AF33+data!AW33)/(data!AX33+AF33+data!AW33),"NA")</f>
        <v>0.45289394290438434</v>
      </c>
      <c r="K33" s="16">
        <f>IF(data!F33&gt;0,(AF33+data!AW33)/(data!F33+AF33+data!AW33),"NA")</f>
        <v>2.6652676355791535E-2</v>
      </c>
      <c r="L33" s="17">
        <f>data!F33+data!AW33+AF33-data!AT33</f>
        <v>2431.430575019257</v>
      </c>
      <c r="M33" s="17">
        <f>data!AW33+data!AX33-data!AT33+X33</f>
        <v>315.44000000000005</v>
      </c>
      <c r="N33" s="17">
        <f>data!AS33+data!BC33-(data!BD33+data!BE33+data!BF33+data!BG33+data!BH33)/5</f>
        <v>-68.94</v>
      </c>
      <c r="O33" s="17">
        <f>data!AR33+data!BC33-(data!BD33+data!BE33+data!BF33+data!BG33+data!BH33)/5</f>
        <v>-69.639999999999986</v>
      </c>
      <c r="P33" s="17">
        <f>data!AW33+AF33</f>
        <v>65.230575019257031</v>
      </c>
      <c r="Q33" s="18" t="str">
        <f>IF(data!AS33&gt;0,data!F33/data!AS33,"NA")</f>
        <v>NA</v>
      </c>
      <c r="R33" s="19" t="str">
        <f>IF(data!AS33&gt;0,(data!F33-data!AT33)/(data!AS33-data!BL33),"NA")</f>
        <v>NA</v>
      </c>
      <c r="S33" s="19" t="str">
        <f>IF(N33&gt;0,data!F33/N33,"NA")</f>
        <v>NA</v>
      </c>
      <c r="T33" s="18">
        <f>IF(data!AP33=0,"NA",L33/data!AP33)</f>
        <v>117.46041425213802</v>
      </c>
      <c r="U33" s="18" t="str">
        <f t="shared" si="1"/>
        <v>NA</v>
      </c>
      <c r="V33" s="18">
        <f t="shared" si="2"/>
        <v>7.7080604077455508</v>
      </c>
      <c r="W33" s="18" t="str">
        <f>IF(data!AQ33&gt;0,L33/data!AQ33,"NA")</f>
        <v>NA</v>
      </c>
      <c r="X33" s="17">
        <f>data!BC33+data!BD33*0.8+data!BE33*0.6+data!BF33*0.4+data!BG33*0.2</f>
        <v>192.64000000000001</v>
      </c>
      <c r="Y33" s="18" t="str">
        <f>IF(data!AQ33&gt;0,L33/(data!AQ33+data!BC33),"NA")</f>
        <v>NA</v>
      </c>
      <c r="Z33" s="18">
        <f>IF(data!EC33&gt;0,IF(data!F33&gt;0,IF(data!EC33*250/data!F33&gt;10,"NA",data!EC33*250/data!F33),"NA"),"NA")</f>
        <v>3.0958777600537322</v>
      </c>
      <c r="AA33" s="18" t="str">
        <f>IF(data!BN33&gt;0,data!BN33,"NA")</f>
        <v>NA</v>
      </c>
      <c r="AB33" s="18">
        <f>IF(data!BN33=0,0,1)</f>
        <v>1</v>
      </c>
      <c r="AC33" s="18" t="str">
        <f>IF(data!BN33&gt;0,data!BO33,"NA")</f>
        <v>NA</v>
      </c>
      <c r="AD33" s="18" t="str">
        <f>IF(data!AS33&gt;0,data!AS33,"NA")</f>
        <v>NA</v>
      </c>
      <c r="AE33" s="18" t="str">
        <f>IF(data!AS33&gt;0,data!F33,"NA")</f>
        <v>NA</v>
      </c>
      <c r="AF33" s="17">
        <f>data!CP33/(1.04)+data!CO33/1.04^2+data!CN33/1.04^3+data!CM33/1.04^4+data!CL33/1.04^5+((data!CK33/5)*(1-1.04^-5)/0.04)/1.04^5</f>
        <v>5.2305750192570288</v>
      </c>
    </row>
    <row r="34" spans="1:32" x14ac:dyDescent="0.15">
      <c r="A34" s="2" t="str">
        <f>data!A34</f>
        <v>Dyax Corp. (NasdaqGM:DYAX)</v>
      </c>
      <c r="B34" s="2" t="str">
        <f>data!B34</f>
        <v>NasdaqGM:DYAX</v>
      </c>
      <c r="C34" s="16">
        <f>IF(data!AP34&gt;0,data!AQ34/data!AP34,"NA")</f>
        <v>-4.4920440636474906E-3</v>
      </c>
      <c r="D34" s="16">
        <f>IF(data!AP34&gt;0,O34/data!AP34,"NA")</f>
        <v>6.1444308445532343E-2</v>
      </c>
      <c r="E34" s="16">
        <f>data!BV34/100</f>
        <v>0</v>
      </c>
      <c r="F34" s="16">
        <f t="shared" si="0"/>
        <v>1.9042561262423156E-2</v>
      </c>
      <c r="G34" s="16">
        <f>IF(data!AX34&gt;0,N34/data!AX34,"NA")</f>
        <v>-5.3308128544423482E-2</v>
      </c>
      <c r="H34" s="16">
        <f>IF(data!W34=0,"NA",data!W34/100)</f>
        <v>0.17300000000000001</v>
      </c>
      <c r="I34" s="16" t="str">
        <f>IF(data!V34=0,"NA",data!V34/100)</f>
        <v>NA</v>
      </c>
      <c r="J34" s="16">
        <f>IF(data!AX34&gt;0,(AF34+data!AW34)/(data!AX34+AF34+data!AW34),"NA")</f>
        <v>0.46617670247820148</v>
      </c>
      <c r="K34" s="16">
        <f>IF(data!F34&gt;0,(AF34+data!AW34)/(data!F34+AF34+data!AW34),"NA")</f>
        <v>3.9234447832053668E-2</v>
      </c>
      <c r="L34" s="17">
        <f>data!F34+data!AW34+AF34-data!AT34</f>
        <v>2335.4929235594659</v>
      </c>
      <c r="M34" s="17">
        <f>data!AW34+data!AX34-data!AT34+X34</f>
        <v>263.62</v>
      </c>
      <c r="N34" s="17">
        <f>data!AS34+data!BC34-(data!BD34+data!BE34+data!BF34+data!BG34+data!BH34)/5</f>
        <v>-5.6400000000000041</v>
      </c>
      <c r="O34" s="17">
        <f>data!AR34+data!BC34-(data!BD34+data!BE34+data!BF34+data!BG34+data!BH34)/5</f>
        <v>5.0199999999999925</v>
      </c>
      <c r="P34" s="17">
        <f>data!AW34+AF34</f>
        <v>92.392923559466212</v>
      </c>
      <c r="Q34" s="18" t="str">
        <f>IF(data!AS34&gt;0,data!F34/data!AS34,"NA")</f>
        <v>NA</v>
      </c>
      <c r="R34" s="19" t="str">
        <f>IF(data!AS34&gt;0,(data!F34-data!AT34)/(data!AS34-data!BL34),"NA")</f>
        <v>NA</v>
      </c>
      <c r="S34" s="19" t="str">
        <f>IF(N34&gt;0,data!F34/N34,"NA")</f>
        <v>NA</v>
      </c>
      <c r="T34" s="18">
        <f>IF(data!AP34=0,"NA",L34/data!AP34)</f>
        <v>28.586204694730302</v>
      </c>
      <c r="U34" s="18">
        <f t="shared" si="1"/>
        <v>465.23763417519314</v>
      </c>
      <c r="V34" s="18">
        <f t="shared" si="2"/>
        <v>8.8593161503659275</v>
      </c>
      <c r="W34" s="18" t="str">
        <f>IF(data!AQ34&gt;0,L34/data!AQ34,"NA")</f>
        <v>NA</v>
      </c>
      <c r="X34" s="17">
        <f>data!BC34+data!BD34*0.8+data!BE34*0.6+data!BF34*0.4+data!BG34*0.2</f>
        <v>95.02</v>
      </c>
      <c r="Y34" s="18" t="str">
        <f>IF(data!AQ34&gt;0,L34/(data!AQ34+data!BC34),"NA")</f>
        <v>NA</v>
      </c>
      <c r="Z34" s="18">
        <f>IF(data!EC34&gt;0,IF(data!F34&gt;0,IF(data!EC34*250/data!F34&gt;10,"NA",data!EC34*250/data!F34),"NA"),"NA")</f>
        <v>2.3093922651933703</v>
      </c>
      <c r="AA34" s="18" t="str">
        <f>IF(data!BN34&gt;0,data!BN34,"NA")</f>
        <v>NA</v>
      </c>
      <c r="AB34" s="18">
        <f>IF(data!BN34=0,0,1)</f>
        <v>1</v>
      </c>
      <c r="AC34" s="18" t="str">
        <f>IF(data!BN34&gt;0,data!BO34,"NA")</f>
        <v>NA</v>
      </c>
      <c r="AD34" s="18" t="str">
        <f>IF(data!AS34&gt;0,data!AS34,"NA")</f>
        <v>NA</v>
      </c>
      <c r="AE34" s="18" t="str">
        <f>IF(data!AS34&gt;0,data!F34,"NA")</f>
        <v>NA</v>
      </c>
      <c r="AF34" s="17">
        <f>data!CP34/(1.04)+data!CO34/1.04^2+data!CN34/1.04^3+data!CM34/1.04^4+data!CL34/1.04^5+((data!CK34/5)*(1-1.04^-5)/0.04)/1.04^5</f>
        <v>10.192923559466205</v>
      </c>
    </row>
    <row r="35" spans="1:32" x14ac:dyDescent="0.15">
      <c r="A35" s="2" t="str">
        <f>data!A35</f>
        <v>Auspex Pharmaceuticals, Inc. (NasdaqGM:ASPX)</v>
      </c>
      <c r="B35" s="2" t="str">
        <f>data!B35</f>
        <v>NasdaqGM:ASPX</v>
      </c>
      <c r="C35" s="16" t="str">
        <f>IF(data!AP35&gt;0,data!AQ35/data!AP35,"NA")</f>
        <v>NA</v>
      </c>
      <c r="D35" s="16" t="str">
        <f>IF(data!AP35&gt;0,O35/data!AP35,"NA")</f>
        <v>NA</v>
      </c>
      <c r="E35" s="16">
        <f>data!BV35/100</f>
        <v>0</v>
      </c>
      <c r="F35" s="16">
        <f t="shared" si="0"/>
        <v>-0.14728994340444054</v>
      </c>
      <c r="G35" s="16">
        <f>IF(data!AX35&gt;0,N35/data!AX35,"NA")</f>
        <v>-0.29116092874299437</v>
      </c>
      <c r="H35" s="16" t="str">
        <f>IF(data!W35=0,"NA",data!W35/100)</f>
        <v>NA</v>
      </c>
      <c r="I35" s="16" t="str">
        <f>IF(data!V35=0,"NA",data!V35/100)</f>
        <v>NA</v>
      </c>
      <c r="J35" s="16">
        <f>IF(data!AX35&gt;0,(AF35+data!AW35)/(data!AX35+AF35+data!AW35),"NA")</f>
        <v>0.13698455344828903</v>
      </c>
      <c r="K35" s="16">
        <f>IF(data!F35&gt;0,(AF35+data!AW35)/(data!F35+AF35+data!AW35),"NA")</f>
        <v>8.7111719047880797E-3</v>
      </c>
      <c r="L35" s="17">
        <f>data!F35+data!AW35+AF35-data!AT35</f>
        <v>2246.0251037035937</v>
      </c>
      <c r="M35" s="17">
        <f>data!AW35+data!AX35-data!AT35+X35</f>
        <v>183.76</v>
      </c>
      <c r="N35" s="17">
        <f>data!AS35+data!BC35-(data!BD35+data!BE35+data!BF35+data!BG35+data!BH35)/5</f>
        <v>-36.366</v>
      </c>
      <c r="O35" s="17">
        <f>data!AR35+data!BC35-(data!BD35+data!BE35+data!BF35+data!BG35+data!BH35)/5</f>
        <v>-27.065999999999995</v>
      </c>
      <c r="P35" s="17">
        <f>data!AW35+AF35</f>
        <v>19.825103703594166</v>
      </c>
      <c r="Q35" s="18" t="str">
        <f>IF(data!AS35&gt;0,data!F35/data!AS35,"NA")</f>
        <v>NA</v>
      </c>
      <c r="R35" s="19" t="str">
        <f>IF(data!AS35&gt;0,(data!F35-data!AT35)/(data!AS35-data!BL35),"NA")</f>
        <v>NA</v>
      </c>
      <c r="S35" s="19" t="str">
        <f>IF(N35&gt;0,data!F35/N35,"NA")</f>
        <v>NA</v>
      </c>
      <c r="T35" s="18" t="str">
        <f>IF(data!AP35=0,"NA",L35/data!AP35)</f>
        <v>NA</v>
      </c>
      <c r="U35" s="18" t="str">
        <f t="shared" si="1"/>
        <v>NA</v>
      </c>
      <c r="V35" s="18">
        <f t="shared" si="2"/>
        <v>12.222600694947724</v>
      </c>
      <c r="W35" s="18" t="str">
        <f>IF(data!AQ35&gt;0,L35/data!AQ35,"NA")</f>
        <v>NA</v>
      </c>
      <c r="X35" s="17">
        <f>data!BC35+data!BD35*0.8+data!BE35*0.6+data!BF35*0.4+data!BG35*0.2</f>
        <v>74.06</v>
      </c>
      <c r="Y35" s="18" t="str">
        <f>IF(data!AQ35&gt;0,L35/(data!AQ35+data!BC35),"NA")</f>
        <v>NA</v>
      </c>
      <c r="Z35" s="18">
        <f>IF(data!EC35&gt;0,IF(data!F35&gt;0,IF(data!EC35*250/data!F35&gt;10,"NA",data!EC35*250/data!F35),"NA"),"NA")</f>
        <v>2.1387411347517729</v>
      </c>
      <c r="AA35" s="18" t="str">
        <f>IF(data!BN35&gt;0,data!BN35,"NA")</f>
        <v>NA</v>
      </c>
      <c r="AB35" s="18">
        <f>IF(data!BN35=0,0,1)</f>
        <v>1</v>
      </c>
      <c r="AC35" s="18" t="str">
        <f>IF(data!BN35&gt;0,data!BO35,"NA")</f>
        <v>NA</v>
      </c>
      <c r="AD35" s="18" t="str">
        <f>IF(data!AS35&gt;0,data!AS35,"NA")</f>
        <v>NA</v>
      </c>
      <c r="AE35" s="18" t="str">
        <f>IF(data!AS35&gt;0,data!F35,"NA")</f>
        <v>NA</v>
      </c>
      <c r="AF35" s="17">
        <f>data!CP35/(1.04)+data!CO35/1.04^2+data!CN35/1.04^3+data!CM35/1.04^4+data!CL35/1.04^5+((data!CK35/5)*(1-1.04^-5)/0.04)/1.04^5</f>
        <v>5.2251037035941676</v>
      </c>
    </row>
    <row r="36" spans="1:32" x14ac:dyDescent="0.15">
      <c r="A36" s="2" t="str">
        <f>data!A36</f>
        <v>Tesaro, Inc. (NasdaqGS:TSRO)</v>
      </c>
      <c r="B36" s="2" t="str">
        <f>data!B36</f>
        <v>NasdaqGS:TSRO</v>
      </c>
      <c r="C36" s="16" t="str">
        <f>IF(data!AP36&gt;0,data!AQ36/data!AP36,"NA")</f>
        <v>NA</v>
      </c>
      <c r="D36" s="16" t="str">
        <f>IF(data!AP36&gt;0,O36/data!AP36,"NA")</f>
        <v>NA</v>
      </c>
      <c r="E36" s="16">
        <f>data!BV36/100</f>
        <v>0</v>
      </c>
      <c r="F36" s="16">
        <f t="shared" si="0"/>
        <v>-0.3789480773116034</v>
      </c>
      <c r="G36" s="16">
        <f>IF(data!AX36&gt;0,N36/data!AX36,"NA")</f>
        <v>-1.1373086220789685</v>
      </c>
      <c r="H36" s="16" t="str">
        <f>IF(data!W36=0,"NA",data!W36/100)</f>
        <v>NA</v>
      </c>
      <c r="I36" s="16" t="str">
        <f>IF(data!V36=0,"NA",data!V36/100)</f>
        <v>NA</v>
      </c>
      <c r="J36" s="16">
        <f>IF(data!AX36&gt;0,(AF36+data!AW36)/(data!AX36+AF36+data!AW36),"NA")</f>
        <v>0.49047696700001697</v>
      </c>
      <c r="K36" s="16">
        <f>IF(data!F36&gt;0,(AF36+data!AW36)/(data!F36+AF36+data!AW36),"NA")</f>
        <v>5.0869995204779334E-2</v>
      </c>
      <c r="L36" s="17">
        <f>data!F36+data!AW36+AF36-data!AT36</f>
        <v>2091.4611188552572</v>
      </c>
      <c r="M36" s="17">
        <f>data!AW36+data!AX36-data!AT36+X36</f>
        <v>296.98</v>
      </c>
      <c r="N36" s="17">
        <f>data!AS36+data!BC36-(data!BD36+data!BE36+data!BF36+data!BG36+data!BH36)/5</f>
        <v>-141.13999999999999</v>
      </c>
      <c r="O36" s="17">
        <f>data!AR36+data!BC36-(data!BD36+data!BE36+data!BF36+data!BG36+data!BH36)/5</f>
        <v>-112.53999999999999</v>
      </c>
      <c r="P36" s="17">
        <f>data!AW36+AF36</f>
        <v>119.46111885525717</v>
      </c>
      <c r="Q36" s="18" t="str">
        <f>IF(data!AS36&gt;0,data!F36/data!AS36,"NA")</f>
        <v>NA</v>
      </c>
      <c r="R36" s="19" t="str">
        <f>IF(data!AS36&gt;0,(data!F36-data!AT36)/(data!AS36-data!BL36),"NA")</f>
        <v>NA</v>
      </c>
      <c r="S36" s="19" t="str">
        <f>IF(N36&gt;0,data!F36/N36,"NA")</f>
        <v>NA</v>
      </c>
      <c r="T36" s="18" t="str">
        <f>IF(data!AP36=0,"NA",L36/data!AP36)</f>
        <v>NA</v>
      </c>
      <c r="U36" s="18" t="str">
        <f t="shared" si="1"/>
        <v>NA</v>
      </c>
      <c r="V36" s="18">
        <f t="shared" si="2"/>
        <v>7.0424308669110953</v>
      </c>
      <c r="W36" s="18" t="str">
        <f>IF(data!AQ36&gt;0,L36/data!AQ36,"NA")</f>
        <v>NA</v>
      </c>
      <c r="X36" s="17">
        <f>data!BC36+data!BD36*0.8+data!BE36*0.6+data!BF36*0.4+data!BG36*0.2</f>
        <v>314.28000000000003</v>
      </c>
      <c r="Y36" s="18" t="str">
        <f>IF(data!AQ36&gt;0,L36/(data!AQ36+data!BC36),"NA")</f>
        <v>NA</v>
      </c>
      <c r="Z36" s="18">
        <f>IF(data!EC36&gt;0,IF(data!F36&gt;0,IF(data!EC36*250/data!F36&gt;10,"NA",data!EC36*250/data!F36),"NA"),"NA")</f>
        <v>4.1612454574005113</v>
      </c>
      <c r="AA36" s="18" t="str">
        <f>IF(data!BN36&gt;0,data!BN36,"NA")</f>
        <v>NA</v>
      </c>
      <c r="AB36" s="18">
        <f>IF(data!BN36=0,0,1)</f>
        <v>1</v>
      </c>
      <c r="AC36" s="18" t="str">
        <f>IF(data!BN36&gt;0,data!BO36,"NA")</f>
        <v>NA</v>
      </c>
      <c r="AD36" s="18" t="str">
        <f>IF(data!AS36&gt;0,data!AS36,"NA")</f>
        <v>NA</v>
      </c>
      <c r="AE36" s="18" t="str">
        <f>IF(data!AS36&gt;0,data!F36,"NA")</f>
        <v>NA</v>
      </c>
      <c r="AF36" s="17">
        <f>data!CP36/(1.04)+data!CO36/1.04^2+data!CN36/1.04^3+data!CM36/1.04^4+data!CL36/1.04^5+((data!CK36/5)*(1-1.04^-5)/0.04)/1.04^5</f>
        <v>3.9611188552571686</v>
      </c>
    </row>
    <row r="37" spans="1:32" x14ac:dyDescent="0.15">
      <c r="A37" s="2" t="str">
        <f>data!A37</f>
        <v>Ironwood Pharmaceuticals, Inc. (NasdaqGS:IRWD)</v>
      </c>
      <c r="B37" s="2" t="str">
        <f>data!B37</f>
        <v>NasdaqGS:IRWD</v>
      </c>
      <c r="C37" s="16">
        <f>IF(data!AP37&gt;0,data!AQ37/data!AP37,"NA")</f>
        <v>-2</v>
      </c>
      <c r="D37" s="16">
        <f>IF(data!AP37&gt;0,O37/data!AP37,"NA")</f>
        <v>-2.1348167539267009</v>
      </c>
      <c r="E37" s="16">
        <f>data!BV37/100</f>
        <v>0</v>
      </c>
      <c r="F37" s="16">
        <f t="shared" si="0"/>
        <v>-0.33483884212687326</v>
      </c>
      <c r="G37" s="16">
        <f>IF(data!AX37&gt;0,N37/data!AX37,"NA")</f>
        <v>-2.1162528216704288</v>
      </c>
      <c r="H37" s="16" t="str">
        <f>IF(data!W37=0,"NA",data!W37/100)</f>
        <v>NA</v>
      </c>
      <c r="I37" s="16" t="str">
        <f>IF(data!V37=0,"NA",data!V37/100)</f>
        <v>NA</v>
      </c>
      <c r="J37" s="16">
        <f>IF(data!AX37&gt;0,(AF37+data!AW37)/(data!AX37+AF37+data!AW37),"NA")</f>
        <v>0.71328495636307798</v>
      </c>
      <c r="K37" s="16">
        <f>IF(data!F37&gt;0,(AF37+data!AW37)/(data!F37+AF37+data!AW37),"NA")</f>
        <v>9.0616683956671731E-2</v>
      </c>
      <c r="L37" s="17">
        <f>data!F37+data!AW37+AF37-data!AT37</f>
        <v>2358.1176185948498</v>
      </c>
      <c r="M37" s="17">
        <f>data!AW37+data!AX37-data!AT37+X37</f>
        <v>487.09999999999997</v>
      </c>
      <c r="N37" s="17">
        <f>data!AS37+data!BC37-(data!BD37+data!BE37+data!BF37+data!BG37+data!BH37)/5</f>
        <v>-187.5</v>
      </c>
      <c r="O37" s="17">
        <f>data!AR37+data!BC37-(data!BD37+data!BE37+data!BF37+data!BG37+data!BH37)/5</f>
        <v>-163.09999999999997</v>
      </c>
      <c r="P37" s="17">
        <f>data!AW37+AF37</f>
        <v>220.41761859484961</v>
      </c>
      <c r="Q37" s="18" t="str">
        <f>IF(data!AS37&gt;0,data!F37/data!AS37,"NA")</f>
        <v>NA</v>
      </c>
      <c r="R37" s="19" t="str">
        <f>IF(data!AS37&gt;0,(data!F37-data!AT37)/(data!AS37-data!BL37),"NA")</f>
        <v>NA</v>
      </c>
      <c r="S37" s="19" t="str">
        <f>IF(N37&gt;0,data!F37/N37,"NA")</f>
        <v>NA</v>
      </c>
      <c r="T37" s="18">
        <f>IF(data!AP37=0,"NA",L37/data!AP37)</f>
        <v>30.86541385595353</v>
      </c>
      <c r="U37" s="18" t="str">
        <f t="shared" si="1"/>
        <v>NA</v>
      </c>
      <c r="V37" s="18">
        <f t="shared" si="2"/>
        <v>4.841136560449292</v>
      </c>
      <c r="W37" s="18" t="str">
        <f>IF(data!AQ37&gt;0,L37/data!AQ37,"NA")</f>
        <v>NA</v>
      </c>
      <c r="X37" s="17">
        <f>data!BC37+data!BD37*0.8+data!BE37*0.6+data!BF37*0.4+data!BG37*0.2</f>
        <v>295.5</v>
      </c>
      <c r="Y37" s="18" t="str">
        <f>IF(data!AQ37&gt;0,L37/(data!AQ37+data!BC37),"NA")</f>
        <v>NA</v>
      </c>
      <c r="Z37" s="18">
        <f>IF(data!EC37&gt;0,IF(data!F37&gt;0,IF(data!EC37*250/data!F37&gt;10,"NA",data!EC37*250/data!F37),"NA"),"NA")</f>
        <v>3.752260397830018</v>
      </c>
      <c r="AA37" s="18" t="str">
        <f>IF(data!BN37&gt;0,data!BN37,"NA")</f>
        <v>NA</v>
      </c>
      <c r="AB37" s="18">
        <f>IF(data!BN37=0,0,1)</f>
        <v>1</v>
      </c>
      <c r="AC37" s="18" t="str">
        <f>IF(data!BN37&gt;0,data!BO37,"NA")</f>
        <v>NA</v>
      </c>
      <c r="AD37" s="18" t="str">
        <f>IF(data!AS37&gt;0,data!AS37,"NA")</f>
        <v>NA</v>
      </c>
      <c r="AE37" s="18" t="str">
        <f>IF(data!AS37&gt;0,data!F37,"NA")</f>
        <v>NA</v>
      </c>
      <c r="AF37" s="17">
        <f>data!CP37/(1.04)+data!CO37/1.04^2+data!CN37/1.04^3+data!CM37/1.04^4+data!CL37/1.04^5+((data!CK37/5)*(1-1.04^-5)/0.04)/1.04^5</f>
        <v>43.117618594849617</v>
      </c>
    </row>
    <row r="38" spans="1:32" x14ac:dyDescent="0.15">
      <c r="A38" s="2" t="str">
        <f>data!A38</f>
        <v>Novavax, Inc. (NasdaqGS:NVAX)</v>
      </c>
      <c r="B38" s="2" t="str">
        <f>data!B38</f>
        <v>NasdaqGS:NVAX</v>
      </c>
      <c r="C38" s="16">
        <f>IF(data!AP38&gt;0,data!AQ38/data!AP38,"NA")</f>
        <v>-2.5472312703583064</v>
      </c>
      <c r="D38" s="16">
        <f>IF(data!AP38&gt;0,O38/data!AP38,"NA")</f>
        <v>-1.9302931596091204</v>
      </c>
      <c r="E38" s="16">
        <f>data!BV38/100</f>
        <v>0</v>
      </c>
      <c r="F38" s="16">
        <f t="shared" si="0"/>
        <v>-0.14880548817541267</v>
      </c>
      <c r="G38" s="16">
        <f>IF(data!AX38&gt;0,N38/data!AX38,"NA")</f>
        <v>-0.25461672473867597</v>
      </c>
      <c r="H38" s="16">
        <f>IF(data!W38=0,"NA",data!W38/100)</f>
        <v>0.14000000000000001</v>
      </c>
      <c r="I38" s="16" t="str">
        <f>IF(data!V38=0,"NA",data!V38/100)</f>
        <v>NA</v>
      </c>
      <c r="J38" s="16">
        <f>IF(data!AX38&gt;0,(AF38+data!AW38)/(data!AX38+AF38+data!AW38),"NA")</f>
        <v>9.715279495465079E-2</v>
      </c>
      <c r="K38" s="16">
        <f>IF(data!F38&gt;0,(AF38+data!AW38)/(data!F38+AF38+data!AW38),"NA")</f>
        <v>1.1247620159511517E-2</v>
      </c>
      <c r="L38" s="17">
        <f>data!F38+data!AW38+AF38-data!AT38</f>
        <v>2164.3065966388713</v>
      </c>
      <c r="M38" s="17">
        <f>data!AW38+data!AX38-data!AT38+X38</f>
        <v>398.23800000000006</v>
      </c>
      <c r="N38" s="17">
        <f>data!AS38+data!BC38-(data!BD38+data!BE38+data!BF38+data!BG38+data!BH38)/5</f>
        <v>-58.46</v>
      </c>
      <c r="O38" s="17">
        <f>data!AR38+data!BC38-(data!BD38+data!BE38+data!BF38+data!BG38+data!BH38)/5</f>
        <v>-59.26</v>
      </c>
      <c r="P38" s="17">
        <f>data!AW38+AF38</f>
        <v>24.706596638871353</v>
      </c>
      <c r="Q38" s="18" t="str">
        <f>IF(data!AS38&gt;0,data!F38/data!AS38,"NA")</f>
        <v>NA</v>
      </c>
      <c r="R38" s="19" t="str">
        <f>IF(data!AS38&gt;0,(data!F38-data!AT38)/(data!AS38-data!BL38),"NA")</f>
        <v>NA</v>
      </c>
      <c r="S38" s="19" t="str">
        <f>IF(N38&gt;0,data!F38/N38,"NA")</f>
        <v>NA</v>
      </c>
      <c r="T38" s="18">
        <f>IF(data!AP38=0,"NA",L38/data!AP38)</f>
        <v>70.498586209735222</v>
      </c>
      <c r="U38" s="18" t="str">
        <f t="shared" si="1"/>
        <v>NA</v>
      </c>
      <c r="V38" s="18">
        <f t="shared" si="2"/>
        <v>5.4347063731709957</v>
      </c>
      <c r="W38" s="18" t="str">
        <f>IF(data!AQ38&gt;0,L38/data!AQ38,"NA")</f>
        <v>NA</v>
      </c>
      <c r="X38" s="17">
        <f>data!BC38+data!BD38*0.8+data!BE38*0.6+data!BF38*0.4+data!BG38*0.2</f>
        <v>199.94000000000003</v>
      </c>
      <c r="Y38" s="18" t="str">
        <f>IF(data!AQ38&gt;0,L38/(data!AQ38+data!BC38),"NA")</f>
        <v>NA</v>
      </c>
      <c r="Z38" s="18">
        <f>IF(data!EC38&gt;0,IF(data!F38&gt;0,IF(data!EC38*250/data!F38&gt;10,"NA",data!EC38*250/data!F38),"NA"),"NA")</f>
        <v>8.5293982227542706</v>
      </c>
      <c r="AA38" s="18" t="str">
        <f>IF(data!BN38&gt;0,data!BN38,"NA")</f>
        <v>NA</v>
      </c>
      <c r="AB38" s="18">
        <f>IF(data!BN38=0,0,1)</f>
        <v>1</v>
      </c>
      <c r="AC38" s="18" t="str">
        <f>IF(data!BN38&gt;0,data!BO38,"NA")</f>
        <v>NA</v>
      </c>
      <c r="AD38" s="18" t="str">
        <f>IF(data!AS38&gt;0,data!AS38,"NA")</f>
        <v>NA</v>
      </c>
      <c r="AE38" s="18" t="str">
        <f>IF(data!AS38&gt;0,data!F38,"NA")</f>
        <v>NA</v>
      </c>
      <c r="AF38" s="17">
        <f>data!CP38/(1.04)+data!CO38/1.04^2+data!CN38/1.04^3+data!CM38/1.04^4+data!CL38/1.04^5+((data!CK38/5)*(1-1.04^-5)/0.04)/1.04^5</f>
        <v>23.708596638871352</v>
      </c>
    </row>
    <row r="39" spans="1:32" x14ac:dyDescent="0.15">
      <c r="A39" s="2" t="str">
        <f>data!A39</f>
        <v>MannKind Corp. (NasdaqGM:MNKD)</v>
      </c>
      <c r="B39" s="2" t="str">
        <f>data!B39</f>
        <v>NasdaqGM:MNKD</v>
      </c>
      <c r="C39" s="16" t="str">
        <f>IF(data!AP39&gt;0,data!AQ39/data!AP39,"NA")</f>
        <v>NA</v>
      </c>
      <c r="D39" s="16" t="str">
        <f>IF(data!AP39&gt;0,O39/data!AP39,"NA")</f>
        <v>NA</v>
      </c>
      <c r="E39" s="16">
        <f>data!BV39/100</f>
        <v>0</v>
      </c>
      <c r="F39" s="16">
        <f t="shared" si="0"/>
        <v>-0.53375610303608512</v>
      </c>
      <c r="G39" s="16" t="str">
        <f>IF(data!AX39&gt;0,N39/data!AX39,"NA")</f>
        <v>NA</v>
      </c>
      <c r="H39" s="16" t="str">
        <f>IF(data!W39=0,"NA",data!W39/100)</f>
        <v>NA</v>
      </c>
      <c r="I39" s="16" t="str">
        <f>IF(data!V39=0,"NA",data!V39/100)</f>
        <v>NA</v>
      </c>
      <c r="J39" s="16" t="str">
        <f>IF(data!AX39&gt;0,(AF39+data!AW39)/(data!AX39+AF39+data!AW39),"NA")</f>
        <v>NA</v>
      </c>
      <c r="K39" s="16">
        <f>IF(data!F39&gt;0,(AF39+data!AW39)/(data!F39+AF39+data!AW39),"NA")</f>
        <v>9.3995653124805387E-2</v>
      </c>
      <c r="L39" s="17">
        <f>data!F39+data!AW39+AF39-data!AT39</f>
        <v>2243.7581915680476</v>
      </c>
      <c r="M39" s="17">
        <f>data!AW39+data!AX39-data!AT39+X39</f>
        <v>356.38</v>
      </c>
      <c r="N39" s="17">
        <f>data!AS39+data!BC39-(data!BD39+data!BE39+data!BF39+data!BG39+data!BH39)/5</f>
        <v>-209.02</v>
      </c>
      <c r="O39" s="17">
        <f>data!AR39+data!BC39-(data!BD39+data!BE39+data!BF39+data!BG39+data!BH39)/5</f>
        <v>-190.22</v>
      </c>
      <c r="P39" s="17">
        <f>data!AW39+AF39</f>
        <v>222.25819156804735</v>
      </c>
      <c r="Q39" s="18" t="str">
        <f>IF(data!AS39&gt;0,data!F39/data!AS39,"NA")</f>
        <v>NA</v>
      </c>
      <c r="R39" s="19" t="str">
        <f>IF(data!AS39&gt;0,(data!F39-data!AT39)/(data!AS39-data!BL39),"NA")</f>
        <v>NA</v>
      </c>
      <c r="S39" s="19" t="str">
        <f>IF(N39&gt;0,data!F39/N39,"NA")</f>
        <v>NA</v>
      </c>
      <c r="T39" s="18" t="str">
        <f>IF(data!AP39=0,"NA",L39/data!AP39)</f>
        <v>NA</v>
      </c>
      <c r="U39" s="18" t="str">
        <f t="shared" si="1"/>
        <v>NA</v>
      </c>
      <c r="V39" s="18">
        <f t="shared" si="2"/>
        <v>6.2959711307257633</v>
      </c>
      <c r="W39" s="18" t="str">
        <f>IF(data!AQ39&gt;0,L39/data!AQ39,"NA")</f>
        <v>NA</v>
      </c>
      <c r="X39" s="17">
        <f>data!BC39+data!BD39*0.8+data!BE39*0.6+data!BF39*0.4+data!BG39*0.2</f>
        <v>329.08</v>
      </c>
      <c r="Y39" s="18" t="str">
        <f>IF(data!AQ39&gt;0,L39/(data!AQ39+data!BC39),"NA")</f>
        <v>NA</v>
      </c>
      <c r="Z39" s="18">
        <f>IF(data!EC39&gt;0,IF(data!F39&gt;0,IF(data!EC39*250/data!F39&gt;10,"NA",data!EC39*250/data!F39),"NA"),"NA")</f>
        <v>2.0071885356859447</v>
      </c>
      <c r="AA39" s="18" t="str">
        <f>IF(data!BN39&gt;0,data!BN39,"NA")</f>
        <v>NA</v>
      </c>
      <c r="AB39" s="18">
        <f>IF(data!BN39=0,0,1)</f>
        <v>1</v>
      </c>
      <c r="AC39" s="18" t="str">
        <f>IF(data!BN39&gt;0,data!BO39,"NA")</f>
        <v>NA</v>
      </c>
      <c r="AD39" s="18" t="str">
        <f>IF(data!AS39&gt;0,data!AS39,"NA")</f>
        <v>NA</v>
      </c>
      <c r="AE39" s="18" t="str">
        <f>IF(data!AS39&gt;0,data!F39,"NA")</f>
        <v>NA</v>
      </c>
      <c r="AF39" s="17">
        <f>data!CP39/(1.04)+data!CO39/1.04^2+data!CN39/1.04^3+data!CM39/1.04^4+data!CL39/1.04^5+((data!CK39/5)*(1-1.04^-5)/0.04)/1.04^5</f>
        <v>0.35819156804733726</v>
      </c>
    </row>
    <row r="40" spans="1:32" x14ac:dyDescent="0.15">
      <c r="A40" s="2" t="str">
        <f>data!A40</f>
        <v>PTC Therapeutics, Inc. (NasdaqGS:PTCT)</v>
      </c>
      <c r="B40" s="2" t="str">
        <f>data!B40</f>
        <v>NasdaqGS:PTCT</v>
      </c>
      <c r="C40" s="16">
        <f>IF(data!AP40&gt;0,data!AQ40/data!AP40,"NA")</f>
        <v>-3.8571428571428572</v>
      </c>
      <c r="D40" s="16">
        <f>IF(data!AP40&gt;0,O40/data!AP40,"NA")</f>
        <v>-3.1174603174603175</v>
      </c>
      <c r="E40" s="16">
        <f>data!BV40/100</f>
        <v>0</v>
      </c>
      <c r="F40" s="16">
        <f t="shared" si="0"/>
        <v>-0.1724168202967255</v>
      </c>
      <c r="G40" s="16">
        <f>IF(data!AX40&gt;0,N40/data!AX40,"NA")</f>
        <v>-0.24442211055276383</v>
      </c>
      <c r="H40" s="16">
        <f>IF(data!W40=0,"NA",data!W40/100)</f>
        <v>0.317</v>
      </c>
      <c r="I40" s="16" t="str">
        <f>IF(data!V40=0,"NA",data!V40/100)</f>
        <v>NA</v>
      </c>
      <c r="J40" s="16">
        <f>IF(data!AX40&gt;0,(AF40+data!AW40)/(data!AX40+AF40+data!AW40),"NA")</f>
        <v>1.3017715730001657E-2</v>
      </c>
      <c r="K40" s="16">
        <f>IF(data!F40&gt;0,(AF40+data!AW40)/(data!F40+AF40+data!AW40),"NA")</f>
        <v>1.9074461020015196E-3</v>
      </c>
      <c r="L40" s="17">
        <f>data!F40+data!AW40+AF40-data!AT40</f>
        <v>2014.3370394052001</v>
      </c>
      <c r="M40" s="17">
        <f>data!AW40+data!AX40-data!AT40+X40</f>
        <v>455.64</v>
      </c>
      <c r="N40" s="17">
        <f>data!AS40+data!BC40-(data!BD40+data!BE40+data!BF40+data!BG40+data!BH40)/5</f>
        <v>-72.960000000000008</v>
      </c>
      <c r="O40" s="17">
        <f>data!AR40+data!BC40-(data!BD40+data!BE40+data!BF40+data!BG40+data!BH40)/5</f>
        <v>-78.56</v>
      </c>
      <c r="P40" s="17">
        <f>data!AW40+AF40</f>
        <v>3.9370394052002058</v>
      </c>
      <c r="Q40" s="18" t="str">
        <f>IF(data!AS40&gt;0,data!F40/data!AS40,"NA")</f>
        <v>NA</v>
      </c>
      <c r="R40" s="19" t="str">
        <f>IF(data!AS40&gt;0,(data!F40-data!AT40)/(data!AS40-data!BL40),"NA")</f>
        <v>NA</v>
      </c>
      <c r="S40" s="19" t="str">
        <f>IF(N40&gt;0,data!F40/N40,"NA")</f>
        <v>NA</v>
      </c>
      <c r="T40" s="18">
        <f>IF(data!AP40=0,"NA",L40/data!AP40)</f>
        <v>79.934009500206358</v>
      </c>
      <c r="U40" s="18" t="str">
        <f t="shared" si="1"/>
        <v>NA</v>
      </c>
      <c r="V40" s="18">
        <f t="shared" si="2"/>
        <v>4.4208959691976126</v>
      </c>
      <c r="W40" s="18" t="str">
        <f>IF(data!AQ40&gt;0,L40/data!AQ40,"NA")</f>
        <v>NA</v>
      </c>
      <c r="X40" s="17">
        <f>data!BC40+data!BD40*0.8+data!BE40*0.6+data!BF40*0.4+data!BG40*0.2</f>
        <v>206.84</v>
      </c>
      <c r="Y40" s="18" t="str">
        <f>IF(data!AQ40&gt;0,L40/(data!AQ40+data!BC40),"NA")</f>
        <v>NA</v>
      </c>
      <c r="Z40" s="18">
        <f>IF(data!EC40&gt;0,IF(data!F40&gt;0,IF(data!EC40*250/data!F40&gt;10,"NA",data!EC40*250/data!F40),"NA"),"NA")</f>
        <v>5.2788699577690403</v>
      </c>
      <c r="AA40" s="18" t="str">
        <f>IF(data!BN40&gt;0,data!BN40,"NA")</f>
        <v>NA</v>
      </c>
      <c r="AB40" s="18">
        <f>IF(data!BN40=0,0,1)</f>
        <v>1</v>
      </c>
      <c r="AC40" s="18" t="str">
        <f>IF(data!BN40&gt;0,data!BO40,"NA")</f>
        <v>NA</v>
      </c>
      <c r="AD40" s="18" t="str">
        <f>IF(data!AS40&gt;0,data!AS40,"NA")</f>
        <v>NA</v>
      </c>
      <c r="AE40" s="18" t="str">
        <f>IF(data!AS40&gt;0,data!F40,"NA")</f>
        <v>NA</v>
      </c>
      <c r="AF40" s="17">
        <f>data!CP40/(1.04)+data!CO40/1.04^2+data!CN40/1.04^3+data!CM40/1.04^4+data!CL40/1.04^5+((data!CK40/5)*(1-1.04^-5)/0.04)/1.04^5</f>
        <v>3.9370394052002058</v>
      </c>
    </row>
    <row r="41" spans="1:32" x14ac:dyDescent="0.15">
      <c r="A41" s="2" t="str">
        <f>data!A41</f>
        <v>Ultragenyx Pharmaceutical Inc. (NasdaqGS:RARE)</v>
      </c>
      <c r="B41" s="2" t="str">
        <f>data!B41</f>
        <v>NasdaqGS:RARE</v>
      </c>
      <c r="C41" s="16" t="str">
        <f>IF(data!AP41&gt;0,data!AQ41/data!AP41,"NA")</f>
        <v>NA</v>
      </c>
      <c r="D41" s="16" t="str">
        <f>IF(data!AP41&gt;0,O41/data!AP41,"NA")</f>
        <v>NA</v>
      </c>
      <c r="E41" s="16">
        <f>data!BV41/100</f>
        <v>0</v>
      </c>
      <c r="F41" s="16">
        <f t="shared" si="0"/>
        <v>-0.13338390543017892</v>
      </c>
      <c r="G41" s="16">
        <f>IF(data!AX41&gt;0,N41/data!AX41,"NA")</f>
        <v>-0.22679377822378324</v>
      </c>
      <c r="H41" s="16" t="str">
        <f>IF(data!W41=0,"NA",data!W41/100)</f>
        <v>NA</v>
      </c>
      <c r="I41" s="16" t="str">
        <f>IF(data!V41=0,"NA",data!V41/100)</f>
        <v>NA</v>
      </c>
      <c r="J41" s="16">
        <f>IF(data!AX41&gt;0,(AF41+data!AW41)/(data!AX41+AF41+data!AW41),"NA")</f>
        <v>0</v>
      </c>
      <c r="K41" s="16">
        <f>IF(data!F41&gt;0,(AF41+data!AW41)/(data!F41+AF41+data!AW41),"NA")</f>
        <v>0</v>
      </c>
      <c r="L41" s="17">
        <f>data!F41+data!AW41+AF41-data!AT41</f>
        <v>2013.3</v>
      </c>
      <c r="M41" s="17">
        <f>data!AW41+data!AX41-data!AT41+X41</f>
        <v>316.38</v>
      </c>
      <c r="N41" s="17">
        <f>data!AS41+data!BC41-(data!BD41+data!BE41+data!BF41+data!BG41+data!BH41)/5</f>
        <v>-45.2</v>
      </c>
      <c r="O41" s="17">
        <f>data!AR41+data!BC41-(data!BD41+data!BE41+data!BF41+data!BG41+data!BH41)/5</f>
        <v>-42.2</v>
      </c>
      <c r="P41" s="17">
        <f>data!AW41+AF41</f>
        <v>0</v>
      </c>
      <c r="Q41" s="18" t="str">
        <f>IF(data!AS41&gt;0,data!F41/data!AS41,"NA")</f>
        <v>NA</v>
      </c>
      <c r="R41" s="19" t="str">
        <f>IF(data!AS41&gt;0,(data!F41-data!AT41)/(data!AS41-data!BL41),"NA")</f>
        <v>NA</v>
      </c>
      <c r="S41" s="19" t="str">
        <f>IF(N41&gt;0,data!F41/N41,"NA")</f>
        <v>NA</v>
      </c>
      <c r="T41" s="18" t="str">
        <f>IF(data!AP41=0,"NA",L41/data!AP41)</f>
        <v>NA</v>
      </c>
      <c r="U41" s="18" t="str">
        <f t="shared" si="1"/>
        <v>NA</v>
      </c>
      <c r="V41" s="18">
        <f t="shared" si="2"/>
        <v>6.3635501611985585</v>
      </c>
      <c r="W41" s="18" t="str">
        <f>IF(data!AQ41&gt;0,L41/data!AQ41,"NA")</f>
        <v>NA</v>
      </c>
      <c r="X41" s="17">
        <f>data!BC41+data!BD41*0.8+data!BE41*0.6+data!BF41*0.4+data!BG41*0.2</f>
        <v>117.08000000000001</v>
      </c>
      <c r="Y41" s="18" t="str">
        <f>IF(data!AQ41&gt;0,L41/(data!AQ41+data!BC41),"NA")</f>
        <v>NA</v>
      </c>
      <c r="Z41" s="18">
        <f>IF(data!EC41&gt;0,IF(data!F41&gt;0,IF(data!EC41*250/data!F41&gt;10,"NA",data!EC41*250/data!F41),"NA"),"NA")</f>
        <v>2.1730492226692495</v>
      </c>
      <c r="AA41" s="18" t="str">
        <f>IF(data!BN41&gt;0,data!BN41,"NA")</f>
        <v>NA</v>
      </c>
      <c r="AB41" s="18">
        <f>IF(data!BN41=0,0,1)</f>
        <v>1</v>
      </c>
      <c r="AC41" s="18" t="str">
        <f>IF(data!BN41&gt;0,data!BO41,"NA")</f>
        <v>NA</v>
      </c>
      <c r="AD41" s="18" t="str">
        <f>IF(data!AS41&gt;0,data!AS41,"NA")</f>
        <v>NA</v>
      </c>
      <c r="AE41" s="18" t="str">
        <f>IF(data!AS41&gt;0,data!F41,"NA")</f>
        <v>NA</v>
      </c>
      <c r="AF41" s="17">
        <f>data!CP41/(1.04)+data!CO41/1.04^2+data!CN41/1.04^3+data!CM41/1.04^4+data!CL41/1.04^5+((data!CK41/5)*(1-1.04^-5)/0.04)/1.04^5</f>
        <v>0</v>
      </c>
    </row>
    <row r="42" spans="1:32" x14ac:dyDescent="0.15">
      <c r="A42" s="2" t="str">
        <f>data!A42</f>
        <v>Esperion Therapeutics, Inc. (NasdaqGM:ESPR)</v>
      </c>
      <c r="B42" s="2" t="str">
        <f>data!B42</f>
        <v>NasdaqGM:ESPR</v>
      </c>
      <c r="C42" s="16" t="str">
        <f>IF(data!AP42&gt;0,data!AQ42/data!AP42,"NA")</f>
        <v>NA</v>
      </c>
      <c r="D42" s="16" t="str">
        <f>IF(data!AP42&gt;0,O42/data!AP42,"NA")</f>
        <v>NA</v>
      </c>
      <c r="E42" s="16">
        <f>data!BV42/100</f>
        <v>0</v>
      </c>
      <c r="F42" s="16">
        <f t="shared" si="0"/>
        <v>-0.23967871485943776</v>
      </c>
      <c r="G42" s="16">
        <f>IF(data!AX42&gt;0,N42/data!AX42,"NA")</f>
        <v>-0.22485029940119758</v>
      </c>
      <c r="H42" s="16" t="str">
        <f>IF(data!W42=0,"NA",data!W42/100)</f>
        <v>NA</v>
      </c>
      <c r="I42" s="16" t="str">
        <f>IF(data!V42=0,"NA",data!V42/100)</f>
        <v>NA</v>
      </c>
      <c r="J42" s="16">
        <f>IF(data!AX42&gt;0,(AF42+data!AW42)/(data!AX42+AF42+data!AW42),"NA")</f>
        <v>3.9106341291087032E-2</v>
      </c>
      <c r="K42" s="16">
        <f>IF(data!F42&gt;0,(AF42+data!AW42)/(data!F42+AF42+data!AW42),"NA")</f>
        <v>2.6973940684455627E-3</v>
      </c>
      <c r="L42" s="17">
        <f>data!F42+data!AW42+AF42-data!AT42</f>
        <v>1930.7372376684316</v>
      </c>
      <c r="M42" s="17">
        <f>data!AW42+data!AX42-data!AT42+X42</f>
        <v>124.5</v>
      </c>
      <c r="N42" s="17">
        <f>data!AS42+data!BC42-(data!BD42+data!BE42+data!BF42+data!BG42+data!BH42)/5</f>
        <v>-30.039999999999996</v>
      </c>
      <c r="O42" s="17">
        <f>data!AR42+data!BC42-(data!BD42+data!BE42+data!BF42+data!BG42+data!BH42)/5</f>
        <v>-29.84</v>
      </c>
      <c r="P42" s="17">
        <f>data!AW42+AF42</f>
        <v>5.4372376684316706</v>
      </c>
      <c r="Q42" s="18" t="str">
        <f>IF(data!AS42&gt;0,data!F42/data!AS42,"NA")</f>
        <v>NA</v>
      </c>
      <c r="R42" s="19" t="str">
        <f>IF(data!AS42&gt;0,(data!F42-data!AT42)/(data!AS42-data!BL42),"NA")</f>
        <v>NA</v>
      </c>
      <c r="S42" s="19" t="str">
        <f>IF(N42&gt;0,data!F42/N42,"NA")</f>
        <v>NA</v>
      </c>
      <c r="T42" s="18" t="str">
        <f>IF(data!AP42=0,"NA",L42/data!AP42)</f>
        <v>NA</v>
      </c>
      <c r="U42" s="18" t="str">
        <f t="shared" si="1"/>
        <v>NA</v>
      </c>
      <c r="V42" s="18">
        <f t="shared" si="2"/>
        <v>15.50792961982676</v>
      </c>
      <c r="W42" s="18" t="str">
        <f>IF(data!AQ42&gt;0,L42/data!AQ42,"NA")</f>
        <v>NA</v>
      </c>
      <c r="X42" s="17">
        <f>data!BC42+data!BD42*0.8+data!BE42*0.6+data!BF42*0.4+data!BG42*0.2</f>
        <v>70.960000000000008</v>
      </c>
      <c r="Y42" s="18" t="str">
        <f>IF(data!AQ42&gt;0,L42/(data!AQ42+data!BC42),"NA")</f>
        <v>NA</v>
      </c>
      <c r="Z42" s="18" t="str">
        <f>IF(data!EC42&gt;0,IF(data!F42&gt;0,IF(data!EC42*250/data!F42&gt;10,"NA",data!EC42*250/data!F42),"NA"),"NA")</f>
        <v>NA</v>
      </c>
      <c r="AA42" s="18" t="str">
        <f>IF(data!BN42&gt;0,data!BN42,"NA")</f>
        <v>NA</v>
      </c>
      <c r="AB42" s="18">
        <f>IF(data!BN42=0,0,1)</f>
        <v>1</v>
      </c>
      <c r="AC42" s="18" t="str">
        <f>IF(data!BN42&gt;0,data!BO42,"NA")</f>
        <v>NA</v>
      </c>
      <c r="AD42" s="18" t="str">
        <f>IF(data!AS42&gt;0,data!AS42,"NA")</f>
        <v>NA</v>
      </c>
      <c r="AE42" s="18" t="str">
        <f>IF(data!AS42&gt;0,data!F42,"NA")</f>
        <v>NA</v>
      </c>
      <c r="AF42" s="17">
        <f>data!CP42/(1.04)+data!CO42/1.04^2+data!CN42/1.04^3+data!CM42/1.04^4+data!CL42/1.04^5+((data!CK42/5)*(1-1.04^-5)/0.04)/1.04^5</f>
        <v>0.49723766843166978</v>
      </c>
    </row>
    <row r="43" spans="1:32" x14ac:dyDescent="0.15">
      <c r="A43" s="2" t="str">
        <f>data!A43</f>
        <v>INSYS Therapeutics, Inc. (NasdaqGM:INSY)</v>
      </c>
      <c r="B43" s="2" t="str">
        <f>data!B43</f>
        <v>NasdaqGM:INSY</v>
      </c>
      <c r="C43" s="16">
        <f>IF(data!AP43&gt;0,data!AQ43/data!AP43,"NA")</f>
        <v>0.29941467807294014</v>
      </c>
      <c r="D43" s="16">
        <f>IF(data!AP43&gt;0,O43/data!AP43,"NA")</f>
        <v>0.37702836560108061</v>
      </c>
      <c r="E43" s="16">
        <f>data!BV43/100</f>
        <v>0.40799999999999997</v>
      </c>
      <c r="F43" s="16">
        <f t="shared" si="0"/>
        <v>0.28118488939308001</v>
      </c>
      <c r="G43" s="16">
        <f>IF(data!AX43&gt;0,N43/data!AX43,"NA")</f>
        <v>0.34844900422450209</v>
      </c>
      <c r="H43" s="16" t="str">
        <f>IF(data!W43=0,"NA",data!W43/100)</f>
        <v>NA</v>
      </c>
      <c r="I43" s="16" t="str">
        <f>IF(data!V43=0,"NA",data!V43/100)</f>
        <v>NA</v>
      </c>
      <c r="J43" s="16">
        <f>IF(data!AX43&gt;0,(AF43+data!AW43)/(data!AX43+AF43+data!AW43),"NA")</f>
        <v>6.8940268059085499E-2</v>
      </c>
      <c r="K43" s="16">
        <f>IF(data!F43&gt;0,(AF43+data!AW43)/(data!F43+AF43+data!AW43),"NA")</f>
        <v>6.1124075172797653E-3</v>
      </c>
      <c r="L43" s="17">
        <f>data!F43+data!AW43+AF43-data!AT43</f>
        <v>1949.1692476384699</v>
      </c>
      <c r="M43" s="17">
        <f>data!AW43+data!AX43-data!AT43+X43</f>
        <v>176.3</v>
      </c>
      <c r="N43" s="17">
        <f>data!AS43+data!BC43-(data!BD43+data!BE43+data!BF43+data!BG43+data!BH43)/5</f>
        <v>57.737999999999992</v>
      </c>
      <c r="O43" s="17">
        <f>data!AR43+data!BC43-(data!BD43+data!BE43+data!BF43+data!BG43+data!BH43)/5</f>
        <v>83.738</v>
      </c>
      <c r="P43" s="17">
        <f>data!AW43+AF43</f>
        <v>12.269247638469881</v>
      </c>
      <c r="Q43" s="18">
        <f>IF(data!AS43&gt;0,data!F43/data!AS43,"NA")</f>
        <v>52.5</v>
      </c>
      <c r="R43" s="19">
        <f>IF(data!AS43&gt;0,(data!F43-data!AT43)/(data!AS43-data!BL43),"NA")</f>
        <v>51.174403550952476</v>
      </c>
      <c r="S43" s="19">
        <f>IF(N43&gt;0,data!F43/N43,"NA")</f>
        <v>34.552634313623614</v>
      </c>
      <c r="T43" s="18">
        <f>IF(data!AP43=0,"NA",L43/data!AP43)</f>
        <v>8.7760884630277793</v>
      </c>
      <c r="U43" s="18">
        <f t="shared" si="1"/>
        <v>23.276997870004895</v>
      </c>
      <c r="V43" s="18">
        <f t="shared" si="2"/>
        <v>11.055979850473452</v>
      </c>
      <c r="W43" s="18">
        <f>IF(data!AQ43&gt;0,L43/data!AQ43,"NA")</f>
        <v>29.310815753961954</v>
      </c>
      <c r="X43" s="17">
        <f>data!BC43+data!BD43*0.8+data!BE43*0.6+data!BF43*0.4+data!BG43*0.2</f>
        <v>68.7</v>
      </c>
      <c r="Y43" s="18">
        <f>IF(data!AQ43&gt;0,L43/(data!AQ43+data!BC43),"NA")</f>
        <v>19.569972365848091</v>
      </c>
      <c r="Z43" s="18">
        <f>IF(data!EC43&gt;0,IF(data!F43&gt;0,IF(data!EC43*250/data!F43&gt;10,"NA",data!EC43*250/data!F43),"NA"),"NA")</f>
        <v>1.7919799498746867</v>
      </c>
      <c r="AA43" s="18">
        <f>IF(data!BN43&gt;0,data!BN43,"NA")</f>
        <v>64.2</v>
      </c>
      <c r="AB43" s="18">
        <f>IF(data!BN43=0,0,1)</f>
        <v>1</v>
      </c>
      <c r="AC43" s="18">
        <f>IF(data!BN43&gt;0,data!BO43,"NA")</f>
        <v>26.2</v>
      </c>
      <c r="AD43" s="18">
        <f>IF(data!AS43&gt;0,data!AS43,"NA")</f>
        <v>38</v>
      </c>
      <c r="AE43" s="18">
        <f>IF(data!AS43&gt;0,data!F43,"NA")</f>
        <v>1995</v>
      </c>
      <c r="AF43" s="17">
        <f>data!CP43/(1.04)+data!CO43/1.04^2+data!CN43/1.04^3+data!CM43/1.04^4+data!CL43/1.04^5+((data!CK43/5)*(1-1.04^-5)/0.04)/1.04^5</f>
        <v>12.269247638469881</v>
      </c>
    </row>
    <row r="44" spans="1:32" x14ac:dyDescent="0.15">
      <c r="A44" s="2" t="str">
        <f>data!A44</f>
        <v>Exact Sciences Corporation (NasdaqCM:EXAS)</v>
      </c>
      <c r="B44" s="2" t="str">
        <f>data!B44</f>
        <v>NasdaqCM:EXAS</v>
      </c>
      <c r="C44" s="16">
        <f>IF(data!AP44&gt;0,data!AQ44/data!AP44,"NA")</f>
        <v>-53.777777777777771</v>
      </c>
      <c r="D44" s="16">
        <f>IF(data!AP44&gt;0,O44/data!AP44,"NA")</f>
        <v>-56.044444444444437</v>
      </c>
      <c r="E44" s="16">
        <f>data!BV44/100</f>
        <v>0</v>
      </c>
      <c r="F44" s="16">
        <f t="shared" si="0"/>
        <v>-0.31403312165359232</v>
      </c>
      <c r="G44" s="16">
        <f>IF(data!AX44&gt;0,N44/data!AX44,"NA")</f>
        <v>-0.34733564013840829</v>
      </c>
      <c r="H44" s="16">
        <f>IF(data!W44=0,"NA",data!W44/100)</f>
        <v>-9.6000000000000002E-2</v>
      </c>
      <c r="I44" s="16" t="str">
        <f>IF(data!V44=0,"NA",data!V44/100)</f>
        <v>NA</v>
      </c>
      <c r="J44" s="16">
        <f>IF(data!AX44&gt;0,(AF44+data!AW44)/(data!AX44+AF44+data!AW44),"NA")</f>
        <v>2.5087651877318796E-2</v>
      </c>
      <c r="K44" s="16">
        <f>IF(data!F44&gt;0,(AF44+data!AW44)/(data!F44+AF44+data!AW44),"NA")</f>
        <v>3.7154120594307901E-3</v>
      </c>
      <c r="L44" s="17">
        <f>data!F44+data!AW44+AF44-data!AT44</f>
        <v>1943.5369058987783</v>
      </c>
      <c r="M44" s="17">
        <f>data!AW44+data!AX44-data!AT44+X44</f>
        <v>321.24</v>
      </c>
      <c r="N44" s="17">
        <f>data!AS44+data!BC44-(data!BD44+data!BE44+data!BF44+data!BG44+data!BH44)/5</f>
        <v>-100.38</v>
      </c>
      <c r="O44" s="17">
        <f>data!AR44+data!BC44-(data!BD44+data!BE44+data!BF44+data!BG44+data!BH44)/5</f>
        <v>-100.88</v>
      </c>
      <c r="P44" s="17">
        <f>data!AW44+AF44</f>
        <v>7.4369058987780541</v>
      </c>
      <c r="Q44" s="18" t="str">
        <f>IF(data!AS44&gt;0,data!F44/data!AS44,"NA")</f>
        <v>NA</v>
      </c>
      <c r="R44" s="19" t="str">
        <f>IF(data!AS44&gt;0,(data!F44-data!AT44)/(data!AS44-data!BL44),"NA")</f>
        <v>NA</v>
      </c>
      <c r="S44" s="19" t="str">
        <f>IF(N44&gt;0,data!F44/N44,"NA")</f>
        <v>NA</v>
      </c>
      <c r="T44" s="18">
        <f>IF(data!AP44=0,"NA",L44/data!AP44)</f>
        <v>1079.7427254993213</v>
      </c>
      <c r="U44" s="18" t="str">
        <f t="shared" si="1"/>
        <v>NA</v>
      </c>
      <c r="V44" s="18">
        <f t="shared" si="2"/>
        <v>6.0501086598766598</v>
      </c>
      <c r="W44" s="18" t="str">
        <f>IF(data!AQ44&gt;0,L44/data!AQ44,"NA")</f>
        <v>NA</v>
      </c>
      <c r="X44" s="17">
        <f>data!BC44+data!BD44*0.8+data!BE44*0.6+data!BF44*0.4+data!BG44*0.2</f>
        <v>86.580000000000013</v>
      </c>
      <c r="Y44" s="18" t="str">
        <f>IF(data!AQ44&gt;0,L44/(data!AQ44+data!BC44),"NA")</f>
        <v>NA</v>
      </c>
      <c r="Z44" s="18">
        <f>IF(data!EC44&gt;0,IF(data!F44&gt;0,IF(data!EC44*250/data!F44&gt;10,"NA",data!EC44*250/data!F44),"NA"),"NA")</f>
        <v>5.4407782569451406</v>
      </c>
      <c r="AA44" s="18" t="str">
        <f>IF(data!BN44&gt;0,data!BN44,"NA")</f>
        <v>NA</v>
      </c>
      <c r="AB44" s="18">
        <f>IF(data!BN44=0,0,1)</f>
        <v>1</v>
      </c>
      <c r="AC44" s="18" t="str">
        <f>IF(data!BN44&gt;0,data!BO44,"NA")</f>
        <v>NA</v>
      </c>
      <c r="AD44" s="18" t="str">
        <f>IF(data!AS44&gt;0,data!AS44,"NA")</f>
        <v>NA</v>
      </c>
      <c r="AE44" s="18" t="str">
        <f>IF(data!AS44&gt;0,data!F44,"NA")</f>
        <v>NA</v>
      </c>
      <c r="AF44" s="17">
        <f>data!CP44/(1.04)+data!CO44/1.04^2+data!CN44/1.04^3+data!CM44/1.04^4+data!CL44/1.04^5+((data!CK44/5)*(1-1.04^-5)/0.04)/1.04^5</f>
        <v>3.6769058987780538</v>
      </c>
    </row>
    <row r="45" spans="1:32" x14ac:dyDescent="0.15">
      <c r="A45" s="2" t="str">
        <f>data!A45</f>
        <v>Portola Pharmaceuticals, Inc. (NasdaqGS:PTLA)</v>
      </c>
      <c r="B45" s="2" t="str">
        <f>data!B45</f>
        <v>NasdaqGS:PTLA</v>
      </c>
      <c r="C45" s="16">
        <f>IF(data!AP45&gt;0,data!AQ45/data!AP45,"NA")</f>
        <v>-14.122533748701972</v>
      </c>
      <c r="D45" s="16">
        <f>IF(data!AP45&gt;0,O45/data!AP45,"NA")</f>
        <v>-10.824506749740394</v>
      </c>
      <c r="E45" s="16">
        <f>data!BV45/100</f>
        <v>0</v>
      </c>
      <c r="F45" s="16">
        <f t="shared" si="0"/>
        <v>-0.16958969186216769</v>
      </c>
      <c r="G45" s="16">
        <f>IF(data!AX45&gt;0,N45/data!AX45,"NA")</f>
        <v>-0.29827487061529612</v>
      </c>
      <c r="H45" s="16" t="str">
        <f>IF(data!W45=0,"NA",data!W45/100)</f>
        <v>NA</v>
      </c>
      <c r="I45" s="16" t="str">
        <f>IF(data!V45=0,"NA",data!V45/100)</f>
        <v>NA</v>
      </c>
      <c r="J45" s="16">
        <f>IF(data!AX45&gt;0,(AF45+data!AW45)/(data!AX45+AF45+data!AW45),"NA")</f>
        <v>2.7060819618316967E-2</v>
      </c>
      <c r="K45" s="16">
        <f>IF(data!F45&gt;0,(AF45+data!AW45)/(data!F45+AF45+data!AW45),"NA")</f>
        <v>4.8574718633873195E-3</v>
      </c>
      <c r="L45" s="17">
        <f>data!F45+data!AW45+AF45-data!AT45</f>
        <v>1933.9735266222483</v>
      </c>
      <c r="M45" s="17">
        <f>data!AW45+data!AX45-data!AT45+X45</f>
        <v>614.66000000000008</v>
      </c>
      <c r="N45" s="17">
        <f>data!AS45+data!BC45-(data!BD45+data!BE45+data!BF45+data!BG45+data!BH45)/5</f>
        <v>-103.74</v>
      </c>
      <c r="O45" s="17">
        <f>data!AR45+data!BC45-(data!BD45+data!BE45+data!BF45+data!BG45+data!BH45)/5</f>
        <v>-104.24</v>
      </c>
      <c r="P45" s="17">
        <f>data!AW45+AF45</f>
        <v>9.6735266222482892</v>
      </c>
      <c r="Q45" s="18" t="str">
        <f>IF(data!AS45&gt;0,data!F45/data!AS45,"NA")</f>
        <v>NA</v>
      </c>
      <c r="R45" s="19" t="str">
        <f>IF(data!AS45&gt;0,(data!F45-data!AT45)/(data!AS45-data!BL45),"NA")</f>
        <v>NA</v>
      </c>
      <c r="S45" s="19" t="str">
        <f>IF(N45&gt;0,data!F45/N45,"NA")</f>
        <v>NA</v>
      </c>
      <c r="T45" s="18">
        <f>IF(data!AP45=0,"NA",L45/data!AP45)</f>
        <v>200.82798822660936</v>
      </c>
      <c r="U45" s="18" t="str">
        <f t="shared" si="1"/>
        <v>NA</v>
      </c>
      <c r="V45" s="18">
        <f t="shared" si="2"/>
        <v>3.1464118807507369</v>
      </c>
      <c r="W45" s="18" t="str">
        <f>IF(data!AQ45&gt;0,L45/data!AQ45,"NA")</f>
        <v>NA</v>
      </c>
      <c r="X45" s="17">
        <f>data!BC45+data!BD45*0.8+data!BE45*0.6+data!BF45*0.4+data!BG45*0.2</f>
        <v>324.36</v>
      </c>
      <c r="Y45" s="18" t="str">
        <f>IF(data!AQ45&gt;0,L45/(data!AQ45+data!BC45),"NA")</f>
        <v>NA</v>
      </c>
      <c r="Z45" s="18">
        <f>IF(data!EC45&gt;0,IF(data!F45&gt;0,IF(data!EC45*250/data!F45&gt;10,"NA",data!EC45*250/data!F45),"NA"),"NA")</f>
        <v>3.1663134524169947</v>
      </c>
      <c r="AA45" s="18" t="str">
        <f>IF(data!BN45&gt;0,data!BN45,"NA")</f>
        <v>NA</v>
      </c>
      <c r="AB45" s="18">
        <f>IF(data!BN45=0,0,1)</f>
        <v>1</v>
      </c>
      <c r="AC45" s="18" t="str">
        <f>IF(data!BN45&gt;0,data!BO45,"NA")</f>
        <v>NA</v>
      </c>
      <c r="AD45" s="18" t="str">
        <f>IF(data!AS45&gt;0,data!AS45,"NA")</f>
        <v>NA</v>
      </c>
      <c r="AE45" s="18" t="str">
        <f>IF(data!AS45&gt;0,data!F45,"NA")</f>
        <v>NA</v>
      </c>
      <c r="AF45" s="17">
        <f>data!CP45/(1.04)+data!CO45/1.04^2+data!CN45/1.04^3+data!CM45/1.04^4+data!CL45/1.04^5+((data!CK45/5)*(1-1.04^-5)/0.04)/1.04^5</f>
        <v>9.6735266222482892</v>
      </c>
    </row>
    <row r="46" spans="1:32" x14ac:dyDescent="0.15">
      <c r="A46" s="2" t="str">
        <f>data!A46</f>
        <v>FibroGen, Inc. (NasdaqGS:FGEN)</v>
      </c>
      <c r="B46" s="2" t="str">
        <f>data!B46</f>
        <v>NasdaqGS:FGEN</v>
      </c>
      <c r="C46" s="16" t="str">
        <f>IF(data!AP46&gt;0,data!AQ46/data!AP46,"NA")</f>
        <v>NA</v>
      </c>
      <c r="D46" s="16" t="str">
        <f>IF(data!AP46&gt;0,O46/data!AP46,"NA")</f>
        <v>NA</v>
      </c>
      <c r="E46" s="16">
        <f>data!BV46/100</f>
        <v>0</v>
      </c>
      <c r="F46" s="16">
        <f t="shared" si="0"/>
        <v>-0.44002480510276404</v>
      </c>
      <c r="G46" s="16" t="str">
        <f>IF(data!AX46&gt;0,N46/data!AX46,"NA")</f>
        <v>NA</v>
      </c>
      <c r="H46" s="16" t="str">
        <f>IF(data!W46=0,"NA",data!W46/100)</f>
        <v>NA</v>
      </c>
      <c r="I46" s="16" t="str">
        <f>IF(data!V46=0,"NA",data!V46/100)</f>
        <v>NA</v>
      </c>
      <c r="J46" s="16" t="str">
        <f>IF(data!AX46&gt;0,(AF46+data!AW46)/(data!AX46+AF46+data!AW46),"NA")</f>
        <v>NA</v>
      </c>
      <c r="K46" s="16">
        <f>IF(data!F46&gt;0,(AF46+data!AW46)/(data!F46+AF46+data!AW46),"NA")</f>
        <v>0</v>
      </c>
      <c r="L46" s="17">
        <f>data!F46+data!AW46+AF46-data!AT46</f>
        <v>1765.3</v>
      </c>
      <c r="M46" s="17">
        <f>data!AW46+data!AX46-data!AT46+X46</f>
        <v>225.76</v>
      </c>
      <c r="N46" s="17">
        <f>data!AS46+data!BC46-(data!BD46+data!BE46+data!BF46+data!BG46+data!BH46)/5</f>
        <v>-99.34</v>
      </c>
      <c r="O46" s="17">
        <f>data!AR46+data!BC46-(data!BD46+data!BE46+data!BF46+data!BG46+data!BH46)/5</f>
        <v>-99.34</v>
      </c>
      <c r="P46" s="17">
        <f>data!AW46+AF46</f>
        <v>0</v>
      </c>
      <c r="Q46" s="18" t="str">
        <f>IF(data!AS46&gt;0,data!F46/data!AS46,"NA")</f>
        <v>NA</v>
      </c>
      <c r="R46" s="19" t="str">
        <f>IF(data!AS46&gt;0,(data!F46-data!AT46)/(data!AS46-data!BL46),"NA")</f>
        <v>NA</v>
      </c>
      <c r="S46" s="19" t="str">
        <f>IF(N46&gt;0,data!F46/N46,"NA")</f>
        <v>NA</v>
      </c>
      <c r="T46" s="18" t="str">
        <f>IF(data!AP46=0,"NA",L46/data!AP46)</f>
        <v>NA</v>
      </c>
      <c r="U46" s="18" t="str">
        <f t="shared" si="1"/>
        <v>NA</v>
      </c>
      <c r="V46" s="18">
        <f t="shared" si="2"/>
        <v>7.8193656980864636</v>
      </c>
      <c r="W46" s="18" t="str">
        <f>IF(data!AQ46&gt;0,L46/data!AQ46,"NA")</f>
        <v>NA</v>
      </c>
      <c r="X46" s="17">
        <f>data!BC46+data!BD46*0.8+data!BE46*0.6+data!BF46*0.4+data!BG46*0.2</f>
        <v>225.76</v>
      </c>
      <c r="Y46" s="18" t="str">
        <f>IF(data!AQ46&gt;0,L46/(data!AQ46+data!BC46),"NA")</f>
        <v>NA</v>
      </c>
      <c r="Z46" s="18">
        <f>IF(data!EC46&gt;0,IF(data!F46&gt;0,IF(data!EC46*250/data!F46&gt;10,"NA",data!EC46*250/data!F46),"NA"),"NA")</f>
        <v>0.59621594063332017</v>
      </c>
      <c r="AA46" s="18" t="str">
        <f>IF(data!BN46&gt;0,data!BN46,"NA")</f>
        <v>NA</v>
      </c>
      <c r="AB46" s="18">
        <f>IF(data!BN46=0,0,1)</f>
        <v>0</v>
      </c>
      <c r="AC46" s="18" t="str">
        <f>IF(data!BN46&gt;0,data!BO46,"NA")</f>
        <v>NA</v>
      </c>
      <c r="AD46" s="18" t="str">
        <f>IF(data!AS46&gt;0,data!AS46,"NA")</f>
        <v>NA</v>
      </c>
      <c r="AE46" s="18" t="str">
        <f>IF(data!AS46&gt;0,data!F46,"NA")</f>
        <v>NA</v>
      </c>
      <c r="AF46" s="17">
        <f>data!CP46/(1.04)+data!CO46/1.04^2+data!CN46/1.04^3+data!CM46/1.04^4+data!CL46/1.04^5+((data!CK46/5)*(1-1.04^-5)/0.04)/1.04^5</f>
        <v>0</v>
      </c>
    </row>
    <row r="47" spans="1:32" x14ac:dyDescent="0.15">
      <c r="A47" s="2" t="str">
        <f>data!A47</f>
        <v>Halozyme Therapeutics, Inc. (NasdaqGS:HALO)</v>
      </c>
      <c r="B47" s="2" t="str">
        <f>data!B47</f>
        <v>NasdaqGS:HALO</v>
      </c>
      <c r="C47" s="16">
        <f>IF(data!AP47&gt;0,data!AQ47/data!AP47,"NA")</f>
        <v>-0.79814077025232411</v>
      </c>
      <c r="D47" s="16">
        <f>IF(data!AP47&gt;0,O47/data!AP47,"NA")</f>
        <v>-0.96945551128818064</v>
      </c>
      <c r="E47" s="16">
        <f>data!BV47/100</f>
        <v>0</v>
      </c>
      <c r="F47" s="16">
        <f t="shared" si="0"/>
        <v>-0.25698796029007953</v>
      </c>
      <c r="G47" s="16">
        <f>IF(data!AX47&gt;0,N47/data!AX47,"NA")</f>
        <v>-1.9227053140096622</v>
      </c>
      <c r="H47" s="16" t="str">
        <f>IF(data!W47=0,"NA",data!W47/100)</f>
        <v>NA</v>
      </c>
      <c r="I47" s="16" t="str">
        <f>IF(data!V47=0,"NA",data!V47/100)</f>
        <v>NA</v>
      </c>
      <c r="J47" s="16">
        <f>IF(data!AX47&gt;0,(AF47+data!AW47)/(data!AX47+AF47+data!AW47),"NA")</f>
        <v>0.57458594214810377</v>
      </c>
      <c r="K47" s="16">
        <f>IF(data!F47&gt;0,(AF47+data!AW47)/(data!F47+AF47+data!AW47),"NA")</f>
        <v>3.1219040830577301E-2</v>
      </c>
      <c r="L47" s="17">
        <f>data!F47+data!AW47+AF47-data!AT47</f>
        <v>1729.7169532973285</v>
      </c>
      <c r="M47" s="17">
        <f>data!AW47+data!AX47-data!AT47+X47</f>
        <v>284.06</v>
      </c>
      <c r="N47" s="17">
        <f>data!AS47+data!BC47-(data!BD47+data!BE47+data!BF47+data!BG47+data!BH47)/5</f>
        <v>-79.600000000000009</v>
      </c>
      <c r="O47" s="17">
        <f>data!AR47+data!BC47-(data!BD47+data!BE47+data!BF47+data!BG47+data!BH47)/5</f>
        <v>-73</v>
      </c>
      <c r="P47" s="17">
        <f>data!AW47+AF47</f>
        <v>55.916953297328519</v>
      </c>
      <c r="Q47" s="18" t="str">
        <f>IF(data!AS47&gt;0,data!F47/data!AS47,"NA")</f>
        <v>NA</v>
      </c>
      <c r="R47" s="19" t="str">
        <f>IF(data!AS47&gt;0,(data!F47-data!AT47)/(data!AS47-data!BL47),"NA")</f>
        <v>NA</v>
      </c>
      <c r="S47" s="19" t="str">
        <f>IF(N47&gt;0,data!F47/N47,"NA")</f>
        <v>NA</v>
      </c>
      <c r="T47" s="18">
        <f>IF(data!AP47=0,"NA",L47/data!AP47)</f>
        <v>22.971008675927337</v>
      </c>
      <c r="U47" s="18" t="str">
        <f t="shared" si="1"/>
        <v>NA</v>
      </c>
      <c r="V47" s="18">
        <f t="shared" si="2"/>
        <v>6.0892661877678256</v>
      </c>
      <c r="W47" s="18" t="str">
        <f>IF(data!AQ47&gt;0,L47/data!AQ47,"NA")</f>
        <v>NA</v>
      </c>
      <c r="X47" s="17">
        <f>data!BC47+data!BD47*0.8+data!BE47*0.6+data!BF47*0.4+data!BG47*0.2</f>
        <v>254.16000000000003</v>
      </c>
      <c r="Y47" s="18" t="str">
        <f>IF(data!AQ47&gt;0,L47/(data!AQ47+data!BC47),"NA")</f>
        <v>NA</v>
      </c>
      <c r="Z47" s="18">
        <f>IF(data!EC47&gt;0,IF(data!F47&gt;0,IF(data!EC47*250/data!F47&gt;10,"NA",data!EC47*250/data!F47),"NA"),"NA")</f>
        <v>2.4781005071461504</v>
      </c>
      <c r="AA47" s="18" t="str">
        <f>IF(data!BN47&gt;0,data!BN47,"NA")</f>
        <v>NA</v>
      </c>
      <c r="AB47" s="18">
        <f>IF(data!BN47=0,0,1)</f>
        <v>1</v>
      </c>
      <c r="AC47" s="18" t="str">
        <f>IF(data!BN47&gt;0,data!BO47,"NA")</f>
        <v>NA</v>
      </c>
      <c r="AD47" s="18" t="str">
        <f>IF(data!AS47&gt;0,data!AS47,"NA")</f>
        <v>NA</v>
      </c>
      <c r="AE47" s="18" t="str">
        <f>IF(data!AS47&gt;0,data!F47,"NA")</f>
        <v>NA</v>
      </c>
      <c r="AF47" s="17">
        <f>data!CP47/(1.04)+data!CO47/1.04^2+data!CN47/1.04^3+data!CM47/1.04^4+data!CL47/1.04^5+((data!CK47/5)*(1-1.04^-5)/0.04)/1.04^5</f>
        <v>6.0169532973285236</v>
      </c>
    </row>
    <row r="48" spans="1:32" x14ac:dyDescent="0.15">
      <c r="A48" s="2" t="str">
        <f>data!A48</f>
        <v>AMAG Pharmaceuticals, Inc. (NasdaqGS:AMAG)</v>
      </c>
      <c r="B48" s="2" t="str">
        <f>data!B48</f>
        <v>NasdaqGS:AMAG</v>
      </c>
      <c r="C48" s="16">
        <f>IF(data!AP48&gt;0,data!AQ48/data!AP48,"NA")</f>
        <v>0.1229903536977492</v>
      </c>
      <c r="D48" s="16">
        <f>IF(data!AP48&gt;0,O48/data!AP48,"NA")</f>
        <v>8.5369774919614089E-2</v>
      </c>
      <c r="E48" s="16">
        <f>data!BV48/100</f>
        <v>0</v>
      </c>
      <c r="F48" s="16">
        <f t="shared" si="0"/>
        <v>1.1739216943382038E-2</v>
      </c>
      <c r="G48" s="16">
        <f>IF(data!AX48&gt;0,N48/data!AX48,"NA")</f>
        <v>0.30030434782608695</v>
      </c>
      <c r="H48" s="16" t="str">
        <f>IF(data!W48=0,"NA",data!W48/100)</f>
        <v>NA</v>
      </c>
      <c r="I48" s="16" t="str">
        <f>IF(data!V48=0,"NA",data!V48/100)</f>
        <v>NA</v>
      </c>
      <c r="J48" s="16">
        <f>IF(data!AX48&gt;0,(AF48+data!AW48)/(data!AX48+AF48+data!AW48),"NA")</f>
        <v>0.52170335523517353</v>
      </c>
      <c r="K48" s="16">
        <f>IF(data!F48&gt;0,(AF48+data!AW48)/(data!F48+AF48+data!AW48),"NA")</f>
        <v>0.22845627750390041</v>
      </c>
      <c r="L48" s="17">
        <f>data!F48+data!AW48+AF48-data!AT48</f>
        <v>2076.9462406121984</v>
      </c>
      <c r="M48" s="17">
        <f>data!AW48+data!AX48-data!AT48+X48</f>
        <v>904.66</v>
      </c>
      <c r="N48" s="17">
        <f>data!AS48+data!BC48-(data!BD48+data!BE48+data!BF48+data!BG48+data!BH48)/5</f>
        <v>138.13999999999999</v>
      </c>
      <c r="O48" s="17">
        <f>data!AR48+data!BC48-(data!BD48+data!BE48+data!BF48+data!BG48+data!BH48)/5</f>
        <v>10.619999999999994</v>
      </c>
      <c r="P48" s="17">
        <f>data!AW48+AF48</f>
        <v>501.74624061219845</v>
      </c>
      <c r="Q48" s="18">
        <f>IF(data!AS48&gt;0,data!F48/data!AS48,"NA")</f>
        <v>12.477908689248894</v>
      </c>
      <c r="R48" s="19">
        <f>IF(data!AS48&gt;0,(data!F48-data!AT48)/(data!AS48-data!BL48),"NA")</f>
        <v>11.683293157797143</v>
      </c>
      <c r="S48" s="19">
        <f>IF(N48&gt;0,data!F48/N48,"NA")</f>
        <v>12.266541190097005</v>
      </c>
      <c r="T48" s="18">
        <f>IF(data!AP48=0,"NA",L48/data!AP48)</f>
        <v>16.695709329680049</v>
      </c>
      <c r="U48" s="18">
        <f t="shared" si="1"/>
        <v>195.56932585802255</v>
      </c>
      <c r="V48" s="18">
        <f t="shared" si="2"/>
        <v>2.2958307437183012</v>
      </c>
      <c r="W48" s="18">
        <f>IF(data!AQ48&gt;0,L48/data!AQ48,"NA")</f>
        <v>135.74812030145088</v>
      </c>
      <c r="X48" s="17">
        <f>data!BC48+data!BD48*0.8+data!BE48*0.6+data!BF48*0.4+data!BG48*0.2</f>
        <v>68.66</v>
      </c>
      <c r="Y48" s="18">
        <f>IF(data!AQ48&gt;0,L48/(data!AQ48+data!BC48),"NA")</f>
        <v>52.580917483853121</v>
      </c>
      <c r="Z48" s="18">
        <f>IF(data!EC48&gt;0,IF(data!F48&gt;0,IF(data!EC48*250/data!F48&gt;10,"NA",data!EC48*250/data!F48),"NA"),"NA")</f>
        <v>6.7719091177338449</v>
      </c>
      <c r="AA48" s="18" t="str">
        <f>IF(data!BN48&gt;0,data!BN48,"NA")</f>
        <v>NA</v>
      </c>
      <c r="AB48" s="18">
        <f>IF(data!BN48=0,0,1)</f>
        <v>1</v>
      </c>
      <c r="AC48" s="18" t="str">
        <f>IF(data!BN48&gt;0,data!BO48,"NA")</f>
        <v>NA</v>
      </c>
      <c r="AD48" s="18">
        <f>IF(data!AS48&gt;0,data!AS48,"NA")</f>
        <v>135.80000000000001</v>
      </c>
      <c r="AE48" s="18">
        <f>IF(data!AS48&gt;0,data!F48,"NA")</f>
        <v>1694.5</v>
      </c>
      <c r="AF48" s="17">
        <f>data!CP48/(1.04)+data!CO48/1.04^2+data!CN48/1.04^3+data!CM48/1.04^4+data!CL48/1.04^5+((data!CK48/5)*(1-1.04^-5)/0.04)/1.04^5</f>
        <v>6.4462406121984515</v>
      </c>
    </row>
    <row r="49" spans="1:32" x14ac:dyDescent="0.15">
      <c r="A49" s="2" t="str">
        <f>data!A49</f>
        <v>Spark Therapeutics, Inc. (NasdaqGS:ONCE)</v>
      </c>
      <c r="B49" s="2" t="str">
        <f>data!B49</f>
        <v>NasdaqGS:ONCE</v>
      </c>
      <c r="C49" s="16">
        <f>IF(data!AP49&gt;0,data!AQ49/data!AP49,"NA")</f>
        <v>-37.066246056782333</v>
      </c>
      <c r="D49" s="16">
        <f>IF(data!AP49&gt;0,O49/data!AP49,"NA")</f>
        <v>-20.577287066246058</v>
      </c>
      <c r="E49" s="16">
        <f>data!BV49/100</f>
        <v>0</v>
      </c>
      <c r="F49" s="16">
        <f t="shared" si="0"/>
        <v>-0.84265598759850124</v>
      </c>
      <c r="G49" s="16">
        <f>IF(data!AX49&gt;0,N49/data!AX49,"NA")</f>
        <v>-0.25083333333333335</v>
      </c>
      <c r="H49" s="16" t="str">
        <f>IF(data!W49=0,"NA",data!W49/100)</f>
        <v>NA</v>
      </c>
      <c r="I49" s="16" t="str">
        <f>IF(data!V49=0,"NA",data!V49/100)</f>
        <v>NA</v>
      </c>
      <c r="J49" s="16">
        <f>IF(data!AX49&gt;0,(AF49+data!AW49)/(data!AX49+AF49+data!AW49),"NA")</f>
        <v>0</v>
      </c>
      <c r="K49" s="16">
        <f>IF(data!F49&gt;0,(AF49+data!AW49)/(data!F49+AF49+data!AW49),"NA")</f>
        <v>0</v>
      </c>
      <c r="L49" s="17">
        <f>data!F49+data!AW49+AF49-data!AT49</f>
        <v>1616</v>
      </c>
      <c r="M49" s="17">
        <f>data!AW49+data!AX49-data!AT49+X49</f>
        <v>15.482000000000006</v>
      </c>
      <c r="N49" s="17">
        <f>data!AS49+data!BC49-(data!BD49+data!BE49+data!BF49+data!BG49+data!BH49)/5</f>
        <v>-13.846000000000002</v>
      </c>
      <c r="O49" s="17">
        <f>data!AR49+data!BC49-(data!BD49+data!BE49+data!BF49+data!BG49+data!BH49)/5</f>
        <v>-13.046000000000001</v>
      </c>
      <c r="P49" s="17">
        <f>data!AW49+AF49</f>
        <v>0</v>
      </c>
      <c r="Q49" s="18" t="str">
        <f>IF(data!AS49&gt;0,data!F49/data!AS49,"NA")</f>
        <v>NA</v>
      </c>
      <c r="R49" s="19" t="str">
        <f>IF(data!AS49&gt;0,(data!F49-data!AT49)/(data!AS49-data!BL49),"NA")</f>
        <v>NA</v>
      </c>
      <c r="S49" s="19" t="str">
        <f>IF(N49&gt;0,data!F49/N49,"NA")</f>
        <v>NA</v>
      </c>
      <c r="T49" s="18">
        <f>IF(data!AP49=0,"NA",L49/data!AP49)</f>
        <v>2548.8958990536275</v>
      </c>
      <c r="U49" s="18" t="str">
        <f t="shared" si="1"/>
        <v>NA</v>
      </c>
      <c r="V49" s="18">
        <f t="shared" si="2"/>
        <v>104.37927916289881</v>
      </c>
      <c r="W49" s="18" t="str">
        <f>IF(data!AQ49&gt;0,L49/data!AQ49,"NA")</f>
        <v>NA</v>
      </c>
      <c r="X49" s="17">
        <f>data!BC49+data!BD49*0.8+data!BE49*0.6+data!BF49*0.4+data!BG49*0.2</f>
        <v>34.881999999999998</v>
      </c>
      <c r="Y49" s="18" t="str">
        <f>IF(data!AQ49&gt;0,L49/(data!AQ49+data!BC49),"NA")</f>
        <v>NA</v>
      </c>
      <c r="Z49" s="18">
        <f>IF(data!EC49&gt;0,IF(data!F49&gt;0,IF(data!EC49*250/data!F49&gt;10,"NA",data!EC49*250/data!F49),"NA"),"NA")</f>
        <v>3.1941322607358336</v>
      </c>
      <c r="AA49" s="18" t="str">
        <f>IF(data!BN49&gt;0,data!BN49,"NA")</f>
        <v>NA</v>
      </c>
      <c r="AB49" s="18">
        <f>IF(data!BN49=0,0,1)</f>
        <v>1</v>
      </c>
      <c r="AC49" s="18" t="str">
        <f>IF(data!BN49&gt;0,data!BO49,"NA")</f>
        <v>NA</v>
      </c>
      <c r="AD49" s="18" t="str">
        <f>IF(data!AS49&gt;0,data!AS49,"NA")</f>
        <v>NA</v>
      </c>
      <c r="AE49" s="18" t="str">
        <f>IF(data!AS49&gt;0,data!F49,"NA")</f>
        <v>NA</v>
      </c>
      <c r="AF49" s="17">
        <f>data!CP49/(1.04)+data!CO49/1.04^2+data!CN49/1.04^3+data!CM49/1.04^4+data!CL49/1.04^5+((data!CK49/5)*(1-1.04^-5)/0.04)/1.04^5</f>
        <v>0</v>
      </c>
    </row>
    <row r="50" spans="1:32" x14ac:dyDescent="0.15">
      <c r="A50" s="2" t="str">
        <f>data!A50</f>
        <v>Ophthotech Corporation (NasdaqGS:OPHT)</v>
      </c>
      <c r="B50" s="2" t="str">
        <f>data!B50</f>
        <v>NasdaqGS:OPHT</v>
      </c>
      <c r="C50" s="16">
        <f>IF(data!AP50&gt;0,data!AQ50/data!AP50,"NA")</f>
        <v>-1.9467312348668284</v>
      </c>
      <c r="D50" s="16">
        <f>IF(data!AP50&gt;0,O50/data!AP50,"NA")</f>
        <v>-1.0455205811138013</v>
      </c>
      <c r="E50" s="16">
        <f>data!BV50/100</f>
        <v>0</v>
      </c>
      <c r="F50" s="16">
        <f t="shared" si="0"/>
        <v>-9.4680524492391338E-2</v>
      </c>
      <c r="G50" s="16">
        <f>IF(data!AX50&gt;0,N50/data!AX50,"NA")</f>
        <v>-0.41386811692726033</v>
      </c>
      <c r="H50" s="16" t="str">
        <f>IF(data!W50=0,"NA",data!W50/100)</f>
        <v>NA</v>
      </c>
      <c r="I50" s="16" t="str">
        <f>IF(data!V50=0,"NA",data!V50/100)</f>
        <v>NA</v>
      </c>
      <c r="J50" s="16">
        <f>IF(data!AX50&gt;0,(AF50+data!AW50)/(data!AX50+AF50+data!AW50),"NA")</f>
        <v>0.47361379474980847</v>
      </c>
      <c r="K50" s="16">
        <f>IF(data!F50&gt;0,(AF50+data!AW50)/(data!F50+AF50+data!AW50),"NA")</f>
        <v>7.3124904575597893E-2</v>
      </c>
      <c r="L50" s="17">
        <f>data!F50+data!AW50+AF50-data!AT50</f>
        <v>1770.1526120419194</v>
      </c>
      <c r="M50" s="17">
        <f>data!AW50+data!AX50-data!AT50+X50</f>
        <v>456.06</v>
      </c>
      <c r="N50" s="17">
        <f>data!AS50+data!BC50-(data!BD50+data!BE50+data!BF50+data!BG50+data!BH50)/5</f>
        <v>-60.879999999999995</v>
      </c>
      <c r="O50" s="17">
        <f>data!AR50+data!BC50-(data!BD50+data!BE50+data!BF50+data!BG50+data!BH50)/5</f>
        <v>-43.179999999999993</v>
      </c>
      <c r="P50" s="17">
        <f>data!AW50+AF50</f>
        <v>132.35261204191951</v>
      </c>
      <c r="Q50" s="18" t="str">
        <f>IF(data!AS50&gt;0,data!F50/data!AS50,"NA")</f>
        <v>NA</v>
      </c>
      <c r="R50" s="19" t="str">
        <f>IF(data!AS50&gt;0,(data!F50-data!AT50)/(data!AS50-data!BL50),"NA")</f>
        <v>NA</v>
      </c>
      <c r="S50" s="19" t="str">
        <f>IF(N50&gt;0,data!F50/N50,"NA")</f>
        <v>NA</v>
      </c>
      <c r="T50" s="18">
        <f>IF(data!AP50=0,"NA",L50/data!AP50)</f>
        <v>42.860838063968998</v>
      </c>
      <c r="U50" s="18" t="str">
        <f t="shared" si="1"/>
        <v>NA</v>
      </c>
      <c r="V50" s="18">
        <f t="shared" si="2"/>
        <v>3.8814029119894737</v>
      </c>
      <c r="W50" s="18" t="str">
        <f>IF(data!AQ50&gt;0,L50/data!AQ50,"NA")</f>
        <v>NA</v>
      </c>
      <c r="X50" s="17">
        <f>data!BC50+data!BD50*0.8+data!BE50*0.6+data!BF50*0.4+data!BG50*0.2</f>
        <v>223.76</v>
      </c>
      <c r="Y50" s="18" t="str">
        <f>IF(data!AQ50&gt;0,L50/(data!AQ50+data!BC50),"NA")</f>
        <v>NA</v>
      </c>
      <c r="Z50" s="18">
        <f>IF(data!EC50&gt;0,IF(data!F50&gt;0,IF(data!EC50*250/data!F50&gt;10,"NA",data!EC50*250/data!F50),"NA"),"NA")</f>
        <v>2.0118025751072963</v>
      </c>
      <c r="AA50" s="18" t="str">
        <f>IF(data!BN50&gt;0,data!BN50,"NA")</f>
        <v>NA</v>
      </c>
      <c r="AB50" s="18">
        <f>IF(data!BN50=0,0,1)</f>
        <v>1</v>
      </c>
      <c r="AC50" s="18" t="str">
        <f>IF(data!BN50&gt;0,data!BO50,"NA")</f>
        <v>NA</v>
      </c>
      <c r="AD50" s="18" t="str">
        <f>IF(data!AS50&gt;0,data!AS50,"NA")</f>
        <v>NA</v>
      </c>
      <c r="AE50" s="18" t="str">
        <f>IF(data!AS50&gt;0,data!F50,"NA")</f>
        <v>NA</v>
      </c>
      <c r="AF50" s="17">
        <f>data!CP50/(1.04)+data!CO50/1.04^2+data!CN50/1.04^3+data!CM50/1.04^4+data!CL50/1.04^5+((data!CK50/5)*(1-1.04^-5)/0.04)/1.04^5</f>
        <v>7.3526120419195182</v>
      </c>
    </row>
    <row r="51" spans="1:32" x14ac:dyDescent="0.15">
      <c r="A51" s="2" t="str">
        <f>data!A51</f>
        <v>Radius Health, Inc. (NasdaqGM:RDUS)</v>
      </c>
      <c r="B51" s="2" t="str">
        <f>data!B51</f>
        <v>NasdaqGM:RDUS</v>
      </c>
      <c r="C51" s="16" t="str">
        <f>IF(data!AP51&gt;0,data!AQ51/data!AP51,"NA")</f>
        <v>NA</v>
      </c>
      <c r="D51" s="16" t="str">
        <f>IF(data!AP51&gt;0,O51/data!AP51,"NA")</f>
        <v>NA</v>
      </c>
      <c r="E51" s="16">
        <f>data!BV51/100</f>
        <v>0</v>
      </c>
      <c r="F51" s="16">
        <f t="shared" si="0"/>
        <v>-0.33494047033356283</v>
      </c>
      <c r="G51" s="16">
        <f>IF(data!AX51&gt;0,N51/data!AX51,"NA")</f>
        <v>-1.1209448818897636</v>
      </c>
      <c r="H51" s="16" t="str">
        <f>IF(data!W51=0,"NA",data!W51/100)</f>
        <v>NA</v>
      </c>
      <c r="I51" s="16" t="str">
        <f>IF(data!V51=0,"NA",data!V51/100)</f>
        <v>NA</v>
      </c>
      <c r="J51" s="16">
        <f>IF(data!AX51&gt;0,(AF51+data!AW51)/(data!AX51+AF51+data!AW51),"NA")</f>
        <v>0.28796196550507097</v>
      </c>
      <c r="K51" s="16">
        <f>IF(data!F51&gt;0,(AF51+data!AW51)/(data!F51+AF51+data!AW51),"NA")</f>
        <v>1.5995602082548476E-2</v>
      </c>
      <c r="L51" s="17">
        <f>data!F51+data!AW51+AF51-data!AT51</f>
        <v>1576.980629297482</v>
      </c>
      <c r="M51" s="17">
        <f>data!AW51+data!AX51-data!AT51+X51</f>
        <v>203.26</v>
      </c>
      <c r="N51" s="17">
        <f>data!AS51+data!BC51-(data!BD51+data!BE51+data!BF51+data!BG51+data!BH51)/5</f>
        <v>-71.179999999999993</v>
      </c>
      <c r="O51" s="17">
        <f>data!AR51+data!BC51-(data!BD51+data!BE51+data!BF51+data!BG51+data!BH51)/5</f>
        <v>-68.079999999999984</v>
      </c>
      <c r="P51" s="17">
        <f>data!AW51+AF51</f>
        <v>25.680629297482042</v>
      </c>
      <c r="Q51" s="18" t="str">
        <f>IF(data!AS51&gt;0,data!F51/data!AS51,"NA")</f>
        <v>NA</v>
      </c>
      <c r="R51" s="19" t="str">
        <f>IF(data!AS51&gt;0,(data!F51-data!AT51)/(data!AS51-data!BL51),"NA")</f>
        <v>NA</v>
      </c>
      <c r="S51" s="19" t="str">
        <f>IF(N51&gt;0,data!F51/N51,"NA")</f>
        <v>NA</v>
      </c>
      <c r="T51" s="18" t="str">
        <f>IF(data!AP51=0,"NA",L51/data!AP51)</f>
        <v>NA</v>
      </c>
      <c r="U51" s="18" t="str">
        <f t="shared" si="1"/>
        <v>NA</v>
      </c>
      <c r="V51" s="18">
        <f t="shared" si="2"/>
        <v>7.7584405652734532</v>
      </c>
      <c r="W51" s="18" t="str">
        <f>IF(data!AQ51&gt;0,L51/data!AQ51,"NA")</f>
        <v>NA</v>
      </c>
      <c r="X51" s="17">
        <f>data!BC51+data!BD51*0.8+data!BE51*0.6+data!BF51*0.4+data!BG51*0.2</f>
        <v>143.85999999999999</v>
      </c>
      <c r="Y51" s="18" t="str">
        <f>IF(data!AQ51&gt;0,L51/(data!AQ51+data!BC51),"NA")</f>
        <v>NA</v>
      </c>
      <c r="Z51" s="18">
        <f>IF(data!EC51&gt;0,IF(data!F51&gt;0,IF(data!EC51*250/data!F51&gt;10,"NA",data!EC51*250/data!F51),"NA"),"NA")</f>
        <v>2.2629446765413346</v>
      </c>
      <c r="AA51" s="18" t="str">
        <f>IF(data!BN51&gt;0,data!BN51,"NA")</f>
        <v>NA</v>
      </c>
      <c r="AB51" s="18">
        <f>IF(data!BN51=0,0,1)</f>
        <v>1</v>
      </c>
      <c r="AC51" s="18" t="str">
        <f>IF(data!BN51&gt;0,data!BO51,"NA")</f>
        <v>NA</v>
      </c>
      <c r="AD51" s="18" t="str">
        <f>IF(data!AS51&gt;0,data!AS51,"NA")</f>
        <v>NA</v>
      </c>
      <c r="AE51" s="18" t="str">
        <f>IF(data!AS51&gt;0,data!F51,"NA")</f>
        <v>NA</v>
      </c>
      <c r="AF51" s="17">
        <f>data!CP51/(1.04)+data!CO51/1.04^2+data!CN51/1.04^3+data!CM51/1.04^4+data!CL51/1.04^5+((data!CK51/5)*(1-1.04^-5)/0.04)/1.04^5</f>
        <v>1.2806292974820421</v>
      </c>
    </row>
    <row r="52" spans="1:32" x14ac:dyDescent="0.15">
      <c r="A52" s="2" t="str">
        <f>data!A52</f>
        <v>Ariad Pharmaceuticals Inc. (NasdaqGS:ARIA)</v>
      </c>
      <c r="B52" s="2" t="str">
        <f>data!B52</f>
        <v>NasdaqGS:ARIA</v>
      </c>
      <c r="C52" s="16">
        <f>IF(data!AP52&gt;0,data!AQ52/data!AP52,"NA")</f>
        <v>-1.4753320683111955</v>
      </c>
      <c r="D52" s="16">
        <f>IF(data!AP52&gt;0,O52/data!AP52,"NA")</f>
        <v>-1.7855787476280833</v>
      </c>
      <c r="E52" s="16">
        <f>data!BV52/100</f>
        <v>0</v>
      </c>
      <c r="F52" s="16">
        <f t="shared" si="0"/>
        <v>-0.66718661372660248</v>
      </c>
      <c r="G52" s="16">
        <f>IF(data!AX52&gt;0,N52/data!AX52,"NA")</f>
        <v>-2.358910891089109</v>
      </c>
      <c r="H52" s="16">
        <f>IF(data!W52=0,"NA",data!W52/100)</f>
        <v>0.64200000000000002</v>
      </c>
      <c r="I52" s="16" t="str">
        <f>IF(data!V52=0,"NA",data!V52/100)</f>
        <v>NA</v>
      </c>
      <c r="J52" s="16">
        <f>IF(data!AX52&gt;0,(AF52+data!AW52)/(data!AX52+AF52+data!AW52),"NA")</f>
        <v>0.86836759782897233</v>
      </c>
      <c r="K52" s="16">
        <f>IF(data!F52&gt;0,(AF52+data!AW52)/(data!F52+AF52+data!AW52),"NA")</f>
        <v>0.25304922004318786</v>
      </c>
      <c r="L52" s="17">
        <f>data!F52+data!AW52+AF52-data!AT52</f>
        <v>1753.7306273178699</v>
      </c>
      <c r="M52" s="17">
        <f>data!AW52+data!AX52-data!AT52+X52</f>
        <v>282.07999999999993</v>
      </c>
      <c r="N52" s="17">
        <f>data!AS52+data!BC52-(data!BD52+data!BE52+data!BF52+data!BG52+data!BH52)/5</f>
        <v>-190.6</v>
      </c>
      <c r="O52" s="17">
        <f>data!AR52+data!BC52-(data!BD52+data!BE52+data!BF52+data!BG52+data!BH52)/5</f>
        <v>-188.2</v>
      </c>
      <c r="P52" s="17">
        <f>data!AW52+AF52</f>
        <v>533.03062731786997</v>
      </c>
      <c r="Q52" s="18" t="str">
        <f>IF(data!AS52&gt;0,data!F52/data!AS52,"NA")</f>
        <v>NA</v>
      </c>
      <c r="R52" s="19" t="str">
        <f>IF(data!AS52&gt;0,(data!F52-data!AT52)/(data!AS52-data!BL52),"NA")</f>
        <v>NA</v>
      </c>
      <c r="S52" s="19" t="str">
        <f>IF(N52&gt;0,data!F52/N52,"NA")</f>
        <v>NA</v>
      </c>
      <c r="T52" s="18">
        <f>IF(data!AP52=0,"NA",L52/data!AP52)</f>
        <v>16.638810505862143</v>
      </c>
      <c r="U52" s="18" t="str">
        <f t="shared" si="1"/>
        <v>NA</v>
      </c>
      <c r="V52" s="18">
        <f t="shared" si="2"/>
        <v>6.2171392063168973</v>
      </c>
      <c r="W52" s="18" t="str">
        <f>IF(data!AQ52&gt;0,L52/data!AQ52,"NA")</f>
        <v>NA</v>
      </c>
      <c r="X52" s="17">
        <f>data!BC52+data!BD52*0.8+data!BE52*0.6+data!BF52*0.4+data!BG52*0.2</f>
        <v>397.07999999999993</v>
      </c>
      <c r="Y52" s="18" t="str">
        <f>IF(data!AQ52&gt;0,L52/(data!AQ52+data!BC52),"NA")</f>
        <v>NA</v>
      </c>
      <c r="Z52" s="18">
        <f>IF(data!EC52&gt;0,IF(data!F52&gt;0,IF(data!EC52*250/data!F52&gt;10,"NA",data!EC52*250/data!F52),"NA"),"NA")</f>
        <v>6.1967713232490143</v>
      </c>
      <c r="AA52" s="18" t="str">
        <f>IF(data!BN52&gt;0,data!BN52,"NA")</f>
        <v>NA</v>
      </c>
      <c r="AB52" s="18">
        <f>IF(data!BN52=0,0,1)</f>
        <v>1</v>
      </c>
      <c r="AC52" s="18" t="str">
        <f>IF(data!BN52&gt;0,data!BO52,"NA")</f>
        <v>NA</v>
      </c>
      <c r="AD52" s="18" t="str">
        <f>IF(data!AS52&gt;0,data!AS52,"NA")</f>
        <v>NA</v>
      </c>
      <c r="AE52" s="18" t="str">
        <f>IF(data!AS52&gt;0,data!F52,"NA")</f>
        <v>NA</v>
      </c>
      <c r="AF52" s="17">
        <f>data!CP52/(1.04)+data!CO52/1.04^2+data!CN52/1.04^3+data!CM52/1.04^4+data!CL52/1.04^5+((data!CK52/5)*(1-1.04^-5)/0.04)/1.04^5</f>
        <v>376.13062731786999</v>
      </c>
    </row>
    <row r="53" spans="1:32" x14ac:dyDescent="0.15">
      <c r="A53" s="2" t="str">
        <f>data!A53</f>
        <v>Chimerix, Inc. (NasdaqGM:CMRX)</v>
      </c>
      <c r="B53" s="2" t="str">
        <f>data!B53</f>
        <v>NasdaqGM:CMRX</v>
      </c>
      <c r="C53" s="16">
        <f>IF(data!AP53&gt;0,data!AQ53/data!AP53,"NA")</f>
        <v>-14.356435643564357</v>
      </c>
      <c r="D53" s="16">
        <f>IF(data!AP53&gt;0,O53/data!AP53,"NA")</f>
        <v>-10.103960396039602</v>
      </c>
      <c r="E53" s="16">
        <f>data!BV53/100</f>
        <v>0</v>
      </c>
      <c r="F53" s="16">
        <f t="shared" si="0"/>
        <v>-0.15894400747605322</v>
      </c>
      <c r="G53" s="16">
        <f>IF(data!AX53&gt;0,N53/data!AX53,"NA")</f>
        <v>-0.15229424617625634</v>
      </c>
      <c r="H53" s="16" t="str">
        <f>IF(data!W53=0,"NA",data!W53/100)</f>
        <v>NA</v>
      </c>
      <c r="I53" s="16" t="str">
        <f>IF(data!V53=0,"NA",data!V53/100)</f>
        <v>NA</v>
      </c>
      <c r="J53" s="16">
        <f>IF(data!AX53&gt;0,(AF53+data!AW53)/(data!AX53+AF53+data!AW53),"NA")</f>
        <v>2.0896959783220231E-2</v>
      </c>
      <c r="K53" s="16">
        <f>IF(data!F53&gt;0,(AF53+data!AW53)/(data!F53+AF53+data!AW53),"NA")</f>
        <v>3.8354348701453512E-3</v>
      </c>
      <c r="L53" s="17">
        <f>data!F53+data!AW53+AF53-data!AT53</f>
        <v>1399.5607775900703</v>
      </c>
      <c r="M53" s="17">
        <f>data!AW53+data!AX53-data!AT53+X53</f>
        <v>256.82000000000005</v>
      </c>
      <c r="N53" s="17">
        <f>data!AS53+data!BC53-(data!BD53+data!BE53+data!BF53+data!BG53+data!BH53)/5</f>
        <v>-41.819999999999993</v>
      </c>
      <c r="O53" s="17">
        <f>data!AR53+data!BC53-(data!BD53+data!BE53+data!BF53+data!BG53+data!BH53)/5</f>
        <v>-40.819999999999993</v>
      </c>
      <c r="P53" s="17">
        <f>data!AW53+AF53</f>
        <v>5.8607775900703754</v>
      </c>
      <c r="Q53" s="18" t="str">
        <f>IF(data!AS53&gt;0,data!F53/data!AS53,"NA")</f>
        <v>NA</v>
      </c>
      <c r="R53" s="19" t="str">
        <f>IF(data!AS53&gt;0,(data!F53-data!AT53)/(data!AS53-data!BL53),"NA")</f>
        <v>NA</v>
      </c>
      <c r="S53" s="19" t="str">
        <f>IF(N53&gt;0,data!F53/N53,"NA")</f>
        <v>NA</v>
      </c>
      <c r="T53" s="18">
        <f>IF(data!AP53=0,"NA",L53/data!AP53)</f>
        <v>346.42593504704712</v>
      </c>
      <c r="U53" s="18" t="str">
        <f t="shared" si="1"/>
        <v>NA</v>
      </c>
      <c r="V53" s="18">
        <f t="shared" si="2"/>
        <v>5.4495786059889024</v>
      </c>
      <c r="W53" s="18" t="str">
        <f>IF(data!AQ53&gt;0,L53/data!AQ53,"NA")</f>
        <v>NA</v>
      </c>
      <c r="X53" s="17">
        <f>data!BC53+data!BD53*0.8+data!BE53*0.6+data!BF53*0.4+data!BG53*0.2</f>
        <v>106.42</v>
      </c>
      <c r="Y53" s="18" t="str">
        <f>IF(data!AQ53&gt;0,L53/(data!AQ53+data!BC53),"NA")</f>
        <v>NA</v>
      </c>
      <c r="Z53" s="18">
        <f>IF(data!EC53&gt;0,IF(data!F53&gt;0,IF(data!EC53*250/data!F53&gt;10,"NA",data!EC53*250/data!F53),"NA"),"NA")</f>
        <v>1.8394429115753514</v>
      </c>
      <c r="AA53" s="18" t="str">
        <f>IF(data!BN53&gt;0,data!BN53,"NA")</f>
        <v>NA</v>
      </c>
      <c r="AB53" s="18">
        <f>IF(data!BN53=0,0,1)</f>
        <v>1</v>
      </c>
      <c r="AC53" s="18" t="str">
        <f>IF(data!BN53&gt;0,data!BO53,"NA")</f>
        <v>NA</v>
      </c>
      <c r="AD53" s="18" t="str">
        <f>IF(data!AS53&gt;0,data!AS53,"NA")</f>
        <v>NA</v>
      </c>
      <c r="AE53" s="18" t="str">
        <f>IF(data!AS53&gt;0,data!F53,"NA")</f>
        <v>NA</v>
      </c>
      <c r="AF53" s="17">
        <f>data!CP53/(1.04)+data!CO53/1.04^2+data!CN53/1.04^3+data!CM53/1.04^4+data!CL53/1.04^5+((data!CK53/5)*(1-1.04^-5)/0.04)/1.04^5</f>
        <v>1.5607775900703758</v>
      </c>
    </row>
    <row r="54" spans="1:32" x14ac:dyDescent="0.15">
      <c r="A54" s="2" t="str">
        <f>data!A54</f>
        <v>NewLink Genetics Corporation (NasdaqGM:NLNK)</v>
      </c>
      <c r="B54" s="2" t="str">
        <f>data!B54</f>
        <v>NasdaqGM:NLNK</v>
      </c>
      <c r="C54" s="16">
        <f>IF(data!AP54&gt;0,data!AQ54/data!AP54,"NA")</f>
        <v>0.68771726535341837</v>
      </c>
      <c r="D54" s="16">
        <f>IF(data!AP54&gt;0,O54/data!AP54,"NA")</f>
        <v>0.74658169177288536</v>
      </c>
      <c r="E54" s="16">
        <f>data!BV54/100</f>
        <v>0.126</v>
      </c>
      <c r="F54" s="16">
        <f t="shared" si="0"/>
        <v>1.101884747089326</v>
      </c>
      <c r="G54" s="16">
        <f>IF(data!AX54&gt;0,N54/data!AX54,"NA")</f>
        <v>0.56015701668302265</v>
      </c>
      <c r="H54" s="16" t="str">
        <f>IF(data!W54=0,"NA",data!W54/100)</f>
        <v>NA</v>
      </c>
      <c r="I54" s="16" t="str">
        <f>IF(data!V54=0,"NA",data!V54/100)</f>
        <v>NA</v>
      </c>
      <c r="J54" s="16">
        <f>IF(data!AX54&gt;0,(AF54+data!AW54)/(data!AX54+AF54+data!AW54),"NA")</f>
        <v>2.3583648805250899E-2</v>
      </c>
      <c r="K54" s="16">
        <f>IF(data!F54&gt;0,(AF54+data!AW54)/(data!F54+AF54+data!AW54),"NA")</f>
        <v>3.3024908062859724E-3</v>
      </c>
      <c r="L54" s="17">
        <f>data!F54+data!AW54+AF54-data!AT54</f>
        <v>1300.1224366435783</v>
      </c>
      <c r="M54" s="17">
        <f>data!AW54+data!AX54-data!AT54+X54</f>
        <v>102.21</v>
      </c>
      <c r="N54" s="17">
        <f>data!AS54+data!BC54-(data!BD54+data!BE54+data!BF54+data!BG54+data!BH54)/5</f>
        <v>114.16000000000003</v>
      </c>
      <c r="O54" s="17">
        <f>data!AR54+data!BC54-(data!BD54+data!BE54+data!BF54+data!BG54+data!BH54)/5</f>
        <v>128.86000000000001</v>
      </c>
      <c r="P54" s="17">
        <f>data!AW54+AF54</f>
        <v>4.9224366435783837</v>
      </c>
      <c r="Q54" s="18">
        <f>IF(data!AS54&gt;0,data!F54/data!AS54,"NA")</f>
        <v>14.437317784256559</v>
      </c>
      <c r="R54" s="19">
        <f>IF(data!AS54&gt;0,(data!F54-data!AT54)/(data!AS54-data!BL54),"NA")</f>
        <v>12.597506176201682</v>
      </c>
      <c r="S54" s="19">
        <f>IF(N54&gt;0,data!F54/N54,"NA")</f>
        <v>13.013314646110718</v>
      </c>
      <c r="T54" s="18">
        <f>IF(data!AP54=0,"NA",L54/data!AP54)</f>
        <v>7.5325749515850431</v>
      </c>
      <c r="U54" s="18">
        <f t="shared" si="1"/>
        <v>10.089418257361308</v>
      </c>
      <c r="V54" s="18">
        <f t="shared" si="2"/>
        <v>12.720109936831802</v>
      </c>
      <c r="W54" s="18">
        <f>IF(data!AQ54&gt;0,L54/data!AQ54,"NA")</f>
        <v>10.953011260687264</v>
      </c>
      <c r="X54" s="17">
        <f>data!BC54+data!BD54*0.8+data!BE54*0.6+data!BF54*0.4+data!BG54*0.2</f>
        <v>87.679999999999993</v>
      </c>
      <c r="Y54" s="18">
        <f>IF(data!AQ54&gt;0,L54/(data!AQ54+data!BC54),"NA")</f>
        <v>8.4204821026138497</v>
      </c>
      <c r="Z54" s="18">
        <f>IF(data!EC54&gt;0,IF(data!F54&gt;0,IF(data!EC54*250/data!F54&gt;10,"NA",data!EC54*250/data!F54),"NA"),"NA")</f>
        <v>5.6879375336564353</v>
      </c>
      <c r="AA54" s="18">
        <f>IF(data!BN54&gt;0,data!BN54,"NA")</f>
        <v>117.6</v>
      </c>
      <c r="AB54" s="18">
        <f>IF(data!BN54=0,0,1)</f>
        <v>1</v>
      </c>
      <c r="AC54" s="18">
        <f>IF(data!BN54&gt;0,data!BO54,"NA")</f>
        <v>14.8</v>
      </c>
      <c r="AD54" s="18">
        <f>IF(data!AS54&gt;0,data!AS54,"NA")</f>
        <v>102.9</v>
      </c>
      <c r="AE54" s="18">
        <f>IF(data!AS54&gt;0,data!F54,"NA")</f>
        <v>1485.6</v>
      </c>
      <c r="AF54" s="17">
        <f>data!CP54/(1.04)+data!CO54/1.04^2+data!CN54/1.04^3+data!CM54/1.04^4+data!CL54/1.04^5+((data!CK54/5)*(1-1.04^-5)/0.04)/1.04^5</f>
        <v>3.7924366435783838</v>
      </c>
    </row>
    <row r="55" spans="1:32" x14ac:dyDescent="0.15">
      <c r="A55" s="2" t="str">
        <f>data!A55</f>
        <v>Acorda Therapeutics, Inc. (NasdaqGS:ACOR)</v>
      </c>
      <c r="B55" s="2" t="str">
        <f>data!B55</f>
        <v>NasdaqGS:ACOR</v>
      </c>
      <c r="C55" s="16">
        <f>IF(data!AP55&gt;0,data!AQ55/data!AP55,"NA")</f>
        <v>0.15342465753424658</v>
      </c>
      <c r="D55" s="16">
        <f>IF(data!AP55&gt;0,O55/data!AP55,"NA")</f>
        <v>0.17155666251556662</v>
      </c>
      <c r="E55" s="16">
        <f>data!BV55/100</f>
        <v>0.36899999999999999</v>
      </c>
      <c r="F55" s="16">
        <f t="shared" si="0"/>
        <v>5.1697687696260354E-2</v>
      </c>
      <c r="G55" s="16">
        <f>IF(data!AX55&gt;0,N55/data!AX55,"NA")</f>
        <v>6.1965574680732924E-2</v>
      </c>
      <c r="H55" s="16" t="str">
        <f>IF(data!W55=0,"NA",data!W55/100)</f>
        <v>NA</v>
      </c>
      <c r="I55" s="16" t="str">
        <f>IF(data!V55=0,"NA",data!V55/100)</f>
        <v>NA</v>
      </c>
      <c r="J55" s="16">
        <f>IF(data!AX55&gt;0,(AF55+data!AW55)/(data!AX55+AF55+data!AW55),"NA")</f>
        <v>0.37461535066872081</v>
      </c>
      <c r="K55" s="16">
        <f>IF(data!F55&gt;0,(AF55+data!AW55)/(data!F55+AF55+data!AW55),"NA")</f>
        <v>0.1818505987252341</v>
      </c>
      <c r="L55" s="17">
        <f>data!F55+data!AW55+AF55-data!AT55</f>
        <v>1597.5482925871943</v>
      </c>
      <c r="M55" s="17">
        <f>data!AW55+data!AX55-data!AT55+X55</f>
        <v>840.71999999999991</v>
      </c>
      <c r="N55" s="17">
        <f>data!AS55+data!BC55-(data!BD55+data!BE55+data!BF55+data!BG55+data!BH55)/5</f>
        <v>33.479999999999997</v>
      </c>
      <c r="O55" s="17">
        <f>data!AR55+data!BC55-(data!BD55+data!BE55+data!BF55+data!BG55+data!BH55)/5</f>
        <v>68.88</v>
      </c>
      <c r="P55" s="17">
        <f>data!AW55+AF55</f>
        <v>323.64829258719442</v>
      </c>
      <c r="Q55" s="18">
        <f>IF(data!AS55&gt;0,data!F55/data!AS55,"NA")</f>
        <v>82.265536723163834</v>
      </c>
      <c r="R55" s="19">
        <f>IF(data!AS55&gt;0,(data!F55-data!AT55)/(data!AS55-data!BL55),"NA")</f>
        <v>74.820862210736507</v>
      </c>
      <c r="S55" s="19">
        <f>IF(N55&gt;0,data!F55/N55,"NA")</f>
        <v>43.491636798088415</v>
      </c>
      <c r="T55" s="18">
        <f>IF(data!AP55=0,"NA",L55/data!AP55)</f>
        <v>3.978949670204718</v>
      </c>
      <c r="U55" s="18">
        <f t="shared" si="1"/>
        <v>23.19320982269446</v>
      </c>
      <c r="V55" s="18">
        <f t="shared" si="2"/>
        <v>1.9002144502179019</v>
      </c>
      <c r="W55" s="18">
        <f>IF(data!AQ55&gt;0,L55/data!AQ55,"NA")</f>
        <v>25.934225529012895</v>
      </c>
      <c r="X55" s="17">
        <f>data!BC55+data!BD55*0.8+data!BE55*0.6+data!BF55*0.4+data!BG55*0.2</f>
        <v>191.62000000000003</v>
      </c>
      <c r="Y55" s="18">
        <f>IF(data!AQ55&gt;0,L55/(data!AQ55+data!BC55),"NA")</f>
        <v>11.824931847425569</v>
      </c>
      <c r="Z55" s="18">
        <f>IF(data!EC55&gt;0,IF(data!F55&gt;0,IF(data!EC55*250/data!F55&gt;10,"NA",data!EC55*250/data!F55),"NA"),"NA")</f>
        <v>3.4338300940869448</v>
      </c>
      <c r="AA55" s="18">
        <f>IF(data!BN55&gt;0,data!BN55,"NA")</f>
        <v>28</v>
      </c>
      <c r="AB55" s="18">
        <f>IF(data!BN55=0,0,1)</f>
        <v>1</v>
      </c>
      <c r="AC55" s="18">
        <f>IF(data!BN55&gt;0,data!BO55,"NA")</f>
        <v>10.3</v>
      </c>
      <c r="AD55" s="18">
        <f>IF(data!AS55&gt;0,data!AS55,"NA")</f>
        <v>17.7</v>
      </c>
      <c r="AE55" s="18">
        <f>IF(data!AS55&gt;0,data!F55,"NA")</f>
        <v>1456.1</v>
      </c>
      <c r="AF55" s="17">
        <f>data!CP55/(1.04)+data!CO55/1.04^2+data!CN55/1.04^3+data!CM55/1.04^4+data!CL55/1.04^5+((data!CK55/5)*(1-1.04^-5)/0.04)/1.04^5</f>
        <v>32.648292587194391</v>
      </c>
    </row>
    <row r="56" spans="1:32" x14ac:dyDescent="0.15">
      <c r="A56" s="2" t="str">
        <f>data!A56</f>
        <v>Ligand Pharmaceuticals Incorporated (NasdaqGM:LGND)</v>
      </c>
      <c r="B56" s="2" t="str">
        <f>data!B56</f>
        <v>NasdaqGM:LGND</v>
      </c>
      <c r="C56" s="16">
        <f>IF(data!AP56&gt;0,data!AQ56/data!AP56,"NA")</f>
        <v>0.36279069767441857</v>
      </c>
      <c r="D56" s="16">
        <f>IF(data!AP56&gt;0,O56/data!AP56,"NA")</f>
        <v>0.35227906976744183</v>
      </c>
      <c r="E56" s="16">
        <f>data!BV56/100</f>
        <v>3.6299999999999999E-2</v>
      </c>
      <c r="F56" s="16">
        <f t="shared" si="0"/>
        <v>0.23381944901227972</v>
      </c>
      <c r="G56" s="16">
        <f>IF(data!AX56&gt;0,N56/data!AX56,"NA")</f>
        <v>0.57467213114754112</v>
      </c>
      <c r="H56" s="16">
        <f>IF(data!W56=0,"NA",data!W56/100)</f>
        <v>-2.2200000000000001E-2</v>
      </c>
      <c r="I56" s="16" t="str">
        <f>IF(data!V56=0,"NA",data!V56/100)</f>
        <v>NA</v>
      </c>
      <c r="J56" s="16">
        <f>IF(data!AX56&gt;0,(AF56+data!AW56)/(data!AX56+AF56+data!AW56),"NA")</f>
        <v>0.89352993876578823</v>
      </c>
      <c r="K56" s="16">
        <f>IF(data!F56&gt;0,(AF56+data!AW56)/(data!F56+AF56+data!AW56),"NA")</f>
        <v>0.12539857037758884</v>
      </c>
      <c r="L56" s="17">
        <f>data!F56+data!AW56+AF56-data!AT56</f>
        <v>1472.7724050606596</v>
      </c>
      <c r="M56" s="17">
        <f>data!AW56+data!AX56-data!AT56+X56</f>
        <v>93.65</v>
      </c>
      <c r="N56" s="17">
        <f>data!AS56+data!BC56-(data!BD56+data!BE56+data!BF56+data!BG56+data!BH56)/5</f>
        <v>14.022000000000002</v>
      </c>
      <c r="O56" s="17">
        <f>data!AR56+data!BC56-(data!BD56+data!BE56+data!BF56+data!BG56+data!BH56)/5</f>
        <v>22.721999999999998</v>
      </c>
      <c r="P56" s="17">
        <f>data!AW56+AF56</f>
        <v>204.77240506065962</v>
      </c>
      <c r="Q56" s="18">
        <f>IF(data!AS56&gt;0,data!F56/data!AS56,"NA")</f>
        <v>119.01666666666667</v>
      </c>
      <c r="R56" s="19">
        <f>IF(data!AS56&gt;0,(data!F56-data!AT56)/(data!AS56-data!BL56),"NA")</f>
        <v>105.66666666666667</v>
      </c>
      <c r="S56" s="19">
        <f>IF(N56&gt;0,data!F56/N56,"NA")</f>
        <v>101.85422906860646</v>
      </c>
      <c r="T56" s="18">
        <f>IF(data!AP56=0,"NA",L56/data!AP56)</f>
        <v>22.833680698614877</v>
      </c>
      <c r="U56" s="18">
        <f t="shared" si="1"/>
        <v>64.817023372091356</v>
      </c>
      <c r="V56" s="18">
        <f t="shared" si="2"/>
        <v>15.726347090877304</v>
      </c>
      <c r="W56" s="18">
        <f>IF(data!AQ56&gt;0,L56/data!AQ56,"NA")</f>
        <v>62.938991669258961</v>
      </c>
      <c r="X56" s="17">
        <f>data!BC56+data!BD56*0.8+data!BE56*0.6+data!BF56*0.4+data!BG56*0.2</f>
        <v>33.25</v>
      </c>
      <c r="Y56" s="18">
        <f>IF(data!AQ56&gt;0,L56/(data!AQ56+data!BC56),"NA")</f>
        <v>41.486546621427031</v>
      </c>
      <c r="Z56" s="18">
        <f>IF(data!EC56&gt;0,IF(data!F56&gt;0,IF(data!EC56*250/data!F56&gt;10,"NA",data!EC56*250/data!F56),"NA"),"NA")</f>
        <v>3.2383419689119171</v>
      </c>
      <c r="AA56" s="18">
        <f>IF(data!BN56&gt;0,data!BN56,"NA")</f>
        <v>11.3</v>
      </c>
      <c r="AB56" s="18">
        <f>IF(data!BN56=0,0,1)</f>
        <v>1</v>
      </c>
      <c r="AC56" s="18">
        <f>IF(data!BN56&gt;0,data!BO56,"NA")</f>
        <v>0.41</v>
      </c>
      <c r="AD56" s="18">
        <f>IF(data!AS56&gt;0,data!AS56,"NA")</f>
        <v>12</v>
      </c>
      <c r="AE56" s="18">
        <f>IF(data!AS56&gt;0,data!F56,"NA")</f>
        <v>1428.2</v>
      </c>
      <c r="AF56" s="17">
        <f>data!CP56/(1.04)+data!CO56/1.04^2+data!CN56/1.04^3+data!CM56/1.04^4+data!CL56/1.04^5+((data!CK56/5)*(1-1.04^-5)/0.04)/1.04^5</f>
        <v>8.5724050606596407</v>
      </c>
    </row>
    <row r="57" spans="1:32" x14ac:dyDescent="0.15">
      <c r="A57" s="2" t="str">
        <f>data!A57</f>
        <v>Foundation Medicine, Inc. (NasdaqGS:FMI)</v>
      </c>
      <c r="B57" s="2" t="str">
        <f>data!B57</f>
        <v>NasdaqGS:FMI</v>
      </c>
      <c r="C57" s="16">
        <f>IF(data!AP57&gt;0,data!AQ57/data!AP57,"NA")</f>
        <v>-0.74468085106382975</v>
      </c>
      <c r="D57" s="16">
        <f>IF(data!AP57&gt;0,O57/data!AP57,"NA")</f>
        <v>-0.80818330605564637</v>
      </c>
      <c r="E57" s="16">
        <f>data!BV57/100</f>
        <v>0</v>
      </c>
      <c r="F57" s="16">
        <f t="shared" si="0"/>
        <v>-0.48545025560361765</v>
      </c>
      <c r="G57" s="16">
        <f>IF(data!AX57&gt;0,N57/data!AX57,"NA")</f>
        <v>-0.560092807424594</v>
      </c>
      <c r="H57" s="16" t="str">
        <f>IF(data!W57=0,"NA",data!W57/100)</f>
        <v>NA</v>
      </c>
      <c r="I57" s="16" t="str">
        <f>IF(data!V57=0,"NA",data!V57/100)</f>
        <v>NA</v>
      </c>
      <c r="J57" s="16">
        <f>IF(data!AX57&gt;0,(AF57+data!AW57)/(data!AX57+AF57+data!AW57),"NA")</f>
        <v>0.2133890199311288</v>
      </c>
      <c r="K57" s="16">
        <f>IF(data!F57&gt;0,(AF57+data!AW57)/(data!F57+AF57+data!AW57),"NA")</f>
        <v>1.6457380024051126E-2</v>
      </c>
      <c r="L57" s="17">
        <f>data!F57+data!AW57+AF57-data!AT57</f>
        <v>1348.78402842591</v>
      </c>
      <c r="M57" s="17">
        <f>data!AW57+data!AX57-data!AT57+X57</f>
        <v>101.72000000000001</v>
      </c>
      <c r="N57" s="17">
        <f>data!AS57+data!BC57-(data!BD57+data!BE57+data!BF57+data!BG57+data!BH57)/5</f>
        <v>-48.28</v>
      </c>
      <c r="O57" s="17">
        <f>data!AR57+data!BC57-(data!BD57+data!BE57+data!BF57+data!BG57+data!BH57)/5</f>
        <v>-49.379999999999995</v>
      </c>
      <c r="P57" s="17">
        <f>data!AW57+AF57</f>
        <v>23.384028425909865</v>
      </c>
      <c r="Q57" s="18" t="str">
        <f>IF(data!AS57&gt;0,data!F57/data!AS57,"NA")</f>
        <v>NA</v>
      </c>
      <c r="R57" s="19" t="str">
        <f>IF(data!AS57&gt;0,(data!F57-data!AT57)/(data!AS57-data!BL57),"NA")</f>
        <v>NA</v>
      </c>
      <c r="S57" s="19" t="str">
        <f>IF(N57&gt;0,data!F57/N57,"NA")</f>
        <v>NA</v>
      </c>
      <c r="T57" s="18">
        <f>IF(data!AP57=0,"NA",L57/data!AP57)</f>
        <v>22.075025015154011</v>
      </c>
      <c r="U57" s="18" t="str">
        <f t="shared" si="1"/>
        <v>NA</v>
      </c>
      <c r="V57" s="18">
        <f t="shared" si="2"/>
        <v>13.259772202378194</v>
      </c>
      <c r="W57" s="18" t="str">
        <f>IF(data!AQ57&gt;0,L57/data!AQ57,"NA")</f>
        <v>NA</v>
      </c>
      <c r="X57" s="17">
        <f>data!BC57+data!BD57*0.8+data!BE57*0.6+data!BF57*0.4+data!BG57*0.2</f>
        <v>87.62</v>
      </c>
      <c r="Y57" s="18" t="str">
        <f>IF(data!AQ57&gt;0,L57/(data!AQ57+data!BC57),"NA")</f>
        <v>NA</v>
      </c>
      <c r="Z57" s="18">
        <f>IF(data!EC57&gt;0,IF(data!F57&gt;0,IF(data!EC57*250/data!F57&gt;10,"NA",data!EC57*250/data!F57),"NA"),"NA")</f>
        <v>1.5420393559928445</v>
      </c>
      <c r="AA57" s="18" t="str">
        <f>IF(data!BN57&gt;0,data!BN57,"NA")</f>
        <v>NA</v>
      </c>
      <c r="AB57" s="18">
        <f>IF(data!BN57=0,0,1)</f>
        <v>1</v>
      </c>
      <c r="AC57" s="18" t="str">
        <f>IF(data!BN57&gt;0,data!BO57,"NA")</f>
        <v>NA</v>
      </c>
      <c r="AD57" s="18" t="str">
        <f>IF(data!AS57&gt;0,data!AS57,"NA")</f>
        <v>NA</v>
      </c>
      <c r="AE57" s="18" t="str">
        <f>IF(data!AS57&gt;0,data!F57,"NA")</f>
        <v>NA</v>
      </c>
      <c r="AF57" s="17">
        <f>data!CP57/(1.04)+data!CO57/1.04^2+data!CN57/1.04^3+data!CM57/1.04^4+data!CL57/1.04^5+((data!CK57/5)*(1-1.04^-5)/0.04)/1.04^5</f>
        <v>23.384028425909865</v>
      </c>
    </row>
    <row r="58" spans="1:32" x14ac:dyDescent="0.15">
      <c r="A58" s="2" t="str">
        <f>data!A58</f>
        <v>ZIOPHARM Oncology, Inc. (NasdaqCM:ZIOP)</v>
      </c>
      <c r="B58" s="2" t="str">
        <f>data!B58</f>
        <v>NasdaqCM:ZIOP</v>
      </c>
      <c r="C58" s="16">
        <f>IF(data!AP58&gt;0,data!AQ58/data!AP58,"NA")</f>
        <v>-31.386861313868611</v>
      </c>
      <c r="D58" s="16">
        <f>IF(data!AP58&gt;0,O58/data!AP58,"NA")</f>
        <v>-37.007299270072984</v>
      </c>
      <c r="E58" s="16">
        <f>data!BV58/100</f>
        <v>0</v>
      </c>
      <c r="F58" s="16">
        <f t="shared" si="0"/>
        <v>-0.62918838421444512</v>
      </c>
      <c r="G58" s="16">
        <f>IF(data!AX58&gt;0,N58/data!AX58,"NA")</f>
        <v>-1.153846153846154</v>
      </c>
      <c r="H58" s="16" t="str">
        <f>IF(data!W58=0,"NA",data!W58/100)</f>
        <v>NA</v>
      </c>
      <c r="I58" s="16" t="str">
        <f>IF(data!V58=0,"NA",data!V58/100)</f>
        <v>NA</v>
      </c>
      <c r="J58" s="16">
        <f>IF(data!AX58&gt;0,(AF58+data!AW58)/(data!AX58+AF58+data!AW58),"NA")</f>
        <v>7.9568683658343561E-2</v>
      </c>
      <c r="K58" s="16">
        <f>IF(data!F58&gt;0,(AF58+data!AW58)/(data!F58+AF58+data!AW58),"NA")</f>
        <v>2.1973875573216358E-3</v>
      </c>
      <c r="L58" s="17">
        <f>data!F58+data!AW58+AF58-data!AT58</f>
        <v>1286.9219143893772</v>
      </c>
      <c r="M58" s="17">
        <f>data!AW58+data!AX58-data!AT58+X58</f>
        <v>80.580000000000013</v>
      </c>
      <c r="N58" s="17">
        <f>data!AS58+data!BC58-(data!BD58+data!BE58+data!BF58+data!BG58+data!BH58)/5</f>
        <v>-39</v>
      </c>
      <c r="O58" s="17">
        <f>data!AR58+data!BC58-(data!BD58+data!BE58+data!BF58+data!BG58+data!BH58)/5</f>
        <v>-50.699999999999996</v>
      </c>
      <c r="P58" s="17">
        <f>data!AW58+AF58</f>
        <v>2.9219143893771227</v>
      </c>
      <c r="Q58" s="18" t="str">
        <f>IF(data!AS58&gt;0,data!F58/data!AS58,"NA")</f>
        <v>NA</v>
      </c>
      <c r="R58" s="19" t="str">
        <f>IF(data!AS58&gt;0,(data!F58-data!AT58)/(data!AS58-data!BL58),"NA")</f>
        <v>NA</v>
      </c>
      <c r="S58" s="19" t="str">
        <f>IF(N58&gt;0,data!F58/N58,"NA")</f>
        <v>NA</v>
      </c>
      <c r="T58" s="18">
        <f>IF(data!AP58=0,"NA",L58/data!AP58)</f>
        <v>939.35906159808553</v>
      </c>
      <c r="U58" s="18" t="str">
        <f t="shared" si="1"/>
        <v>NA</v>
      </c>
      <c r="V58" s="18">
        <f t="shared" si="2"/>
        <v>15.970736093191574</v>
      </c>
      <c r="W58" s="18" t="str">
        <f>IF(data!AQ58&gt;0,L58/data!AQ58,"NA")</f>
        <v>NA</v>
      </c>
      <c r="X58" s="17">
        <f>data!BC58+data!BD58*0.8+data!BE58*0.6+data!BF58*0.4+data!BG58*0.2</f>
        <v>89.580000000000013</v>
      </c>
      <c r="Y58" s="18" t="str">
        <f>IF(data!AQ58&gt;0,L58/(data!AQ58+data!BC58),"NA")</f>
        <v>NA</v>
      </c>
      <c r="Z58" s="18" t="str">
        <f>IF(data!EC58&gt;0,IF(data!F58&gt;0,IF(data!EC58*250/data!F58&gt;10,"NA",data!EC58*250/data!F58),"NA"),"NA")</f>
        <v>NA</v>
      </c>
      <c r="AA58" s="18" t="str">
        <f>IF(data!BN58&gt;0,data!BN58,"NA")</f>
        <v>NA</v>
      </c>
      <c r="AB58" s="18">
        <f>IF(data!BN58=0,0,1)</f>
        <v>1</v>
      </c>
      <c r="AC58" s="18" t="str">
        <f>IF(data!BN58&gt;0,data!BO58,"NA")</f>
        <v>NA</v>
      </c>
      <c r="AD58" s="18" t="str">
        <f>IF(data!AS58&gt;0,data!AS58,"NA")</f>
        <v>NA</v>
      </c>
      <c r="AE58" s="18" t="str">
        <f>IF(data!AS58&gt;0,data!F58,"NA")</f>
        <v>NA</v>
      </c>
      <c r="AF58" s="17">
        <f>data!CP58/(1.04)+data!CO58/1.04^2+data!CN58/1.04^3+data!CM58/1.04^4+data!CL58/1.04^5+((data!CK58/5)*(1-1.04^-5)/0.04)/1.04^5</f>
        <v>2.9219143893771227</v>
      </c>
    </row>
    <row r="59" spans="1:32" x14ac:dyDescent="0.15">
      <c r="A59" s="2" t="str">
        <f>data!A59</f>
        <v>Keryx Biopharmaceuticals Inc. (NasdaqCM:KERX)</v>
      </c>
      <c r="B59" s="2" t="str">
        <f>data!B59</f>
        <v>NasdaqCM:KERX</v>
      </c>
      <c r="C59" s="16">
        <f>IF(data!AP59&gt;0,data!AQ59/data!AP59,"NA")</f>
        <v>-9.8055555555555554</v>
      </c>
      <c r="D59" s="16">
        <f>IF(data!AP59&gt;0,O59/data!AP59,"NA")</f>
        <v>-9</v>
      </c>
      <c r="E59" s="16">
        <f>data!BV59/100</f>
        <v>0</v>
      </c>
      <c r="F59" s="16">
        <f t="shared" si="0"/>
        <v>-0.65199892675073789</v>
      </c>
      <c r="G59" s="16">
        <f>IF(data!AX59&gt;0,N59/data!AX59,"NA")</f>
        <v>-1.3945578231292517</v>
      </c>
      <c r="H59" s="16">
        <f>IF(data!W59=0,"NA",data!W59/100)</f>
        <v>0.29600000000000004</v>
      </c>
      <c r="I59" s="16" t="str">
        <f>IF(data!V59=0,"NA",data!V59/100)</f>
        <v>NA</v>
      </c>
      <c r="J59" s="16">
        <f>IF(data!AX59&gt;0,(AF59+data!AW59)/(data!AX59+AF59+data!AW59),"NA")</f>
        <v>2.952265252659925E-2</v>
      </c>
      <c r="K59" s="16">
        <f>IF(data!F59&gt;0,(AF59+data!AW59)/(data!F59+AF59+data!AW59),"NA")</f>
        <v>1.6965357469518382E-3</v>
      </c>
      <c r="L59" s="17">
        <f>data!F59+data!AW59+AF59-data!AT59</f>
        <v>1243.6359254096496</v>
      </c>
      <c r="M59" s="17">
        <f>data!AW59+data!AX59-data!AT59+X59</f>
        <v>149.07999999999998</v>
      </c>
      <c r="N59" s="17">
        <f>data!AS59+data!BC59-(data!BD59+data!BE59+data!BF59+data!BG59+data!BH59)/5</f>
        <v>-102.5</v>
      </c>
      <c r="O59" s="17">
        <f>data!AR59+data!BC59-(data!BD59+data!BE59+data!BF59+data!BG59+data!BH59)/5</f>
        <v>-97.2</v>
      </c>
      <c r="P59" s="17">
        <f>data!AW59+AF59</f>
        <v>2.2359254096495218</v>
      </c>
      <c r="Q59" s="18" t="str">
        <f>IF(data!AS59&gt;0,data!F59/data!AS59,"NA")</f>
        <v>NA</v>
      </c>
      <c r="R59" s="19" t="str">
        <f>IF(data!AS59&gt;0,(data!F59-data!AT59)/(data!AS59-data!BL59),"NA")</f>
        <v>NA</v>
      </c>
      <c r="S59" s="19" t="str">
        <f>IF(N59&gt;0,data!F59/N59,"NA")</f>
        <v>NA</v>
      </c>
      <c r="T59" s="18">
        <f>IF(data!AP59=0,"NA",L59/data!AP59)</f>
        <v>115.15147457496755</v>
      </c>
      <c r="U59" s="18" t="str">
        <f t="shared" si="1"/>
        <v>NA</v>
      </c>
      <c r="V59" s="18">
        <f t="shared" si="2"/>
        <v>8.3420708707381923</v>
      </c>
      <c r="W59" s="18" t="str">
        <f>IF(data!AQ59&gt;0,L59/data!AQ59,"NA")</f>
        <v>NA</v>
      </c>
      <c r="X59" s="17">
        <f>data!BC59+data!BD59*0.8+data!BE59*0.6+data!BF59*0.4+data!BG59*0.2</f>
        <v>149.88</v>
      </c>
      <c r="Y59" s="18" t="str">
        <f>IF(data!AQ59&gt;0,L59/(data!AQ59+data!BC59),"NA")</f>
        <v>NA</v>
      </c>
      <c r="Z59" s="18">
        <f>IF(data!EC59&gt;0,IF(data!F59&gt;0,IF(data!EC59*250/data!F59&gt;10,"NA",data!EC59*250/data!F59),"NA"),"NA")</f>
        <v>3.2112183628486735</v>
      </c>
      <c r="AA59" s="18" t="str">
        <f>IF(data!BN59&gt;0,data!BN59,"NA")</f>
        <v>NA</v>
      </c>
      <c r="AB59" s="18">
        <f>IF(data!BN59=0,0,1)</f>
        <v>1</v>
      </c>
      <c r="AC59" s="18" t="str">
        <f>IF(data!BN59&gt;0,data!BO59,"NA")</f>
        <v>NA</v>
      </c>
      <c r="AD59" s="18" t="str">
        <f>IF(data!AS59&gt;0,data!AS59,"NA")</f>
        <v>NA</v>
      </c>
      <c r="AE59" s="18" t="str">
        <f>IF(data!AS59&gt;0,data!F59,"NA")</f>
        <v>NA</v>
      </c>
      <c r="AF59" s="17">
        <f>data!CP59/(1.04)+data!CO59/1.04^2+data!CN59/1.04^3+data!CM59/1.04^4+data!CL59/1.04^5+((data!CK59/5)*(1-1.04^-5)/0.04)/1.04^5</f>
        <v>2.2359254096495218</v>
      </c>
    </row>
    <row r="60" spans="1:32" x14ac:dyDescent="0.15">
      <c r="A60" s="2" t="str">
        <f>data!A60</f>
        <v>Sage Therapeutics, Inc. (NasdaqGM:SAGE)</v>
      </c>
      <c r="B60" s="2" t="str">
        <f>data!B60</f>
        <v>NasdaqGM:SAGE</v>
      </c>
      <c r="C60" s="16" t="str">
        <f>IF(data!AP60&gt;0,data!AQ60/data!AP60,"NA")</f>
        <v>NA</v>
      </c>
      <c r="D60" s="16" t="str">
        <f>IF(data!AP60&gt;0,O60/data!AP60,"NA")</f>
        <v>NA</v>
      </c>
      <c r="E60" s="16">
        <f>data!BV60/100</f>
        <v>0</v>
      </c>
      <c r="F60" s="16">
        <f t="shared" si="0"/>
        <v>-0.46037664783427484</v>
      </c>
      <c r="G60" s="16">
        <f>IF(data!AX60&gt;0,N60/data!AX60,"NA")</f>
        <v>-0.20054142739950775</v>
      </c>
      <c r="H60" s="16" t="str">
        <f>IF(data!W60=0,"NA",data!W60/100)</f>
        <v>NA</v>
      </c>
      <c r="I60" s="16" t="str">
        <f>IF(data!V60=0,"NA",data!V60/100)</f>
        <v>NA</v>
      </c>
      <c r="J60" s="16">
        <f>IF(data!AX60&gt;0,(AF60+data!AW60)/(data!AX60+AF60+data!AW60),"NA")</f>
        <v>5.023436881137008E-3</v>
      </c>
      <c r="K60" s="16">
        <f>IF(data!F60&gt;0,(AF60+data!AW60)/(data!F60+AF60+data!AW60),"NA")</f>
        <v>4.7012555215794366E-4</v>
      </c>
      <c r="L60" s="17">
        <f>data!F60+data!AW60+AF60-data!AT60</f>
        <v>1181.3154486231224</v>
      </c>
      <c r="M60" s="17">
        <f>data!AW60+data!AX60-data!AT60+X60</f>
        <v>53.100000000000009</v>
      </c>
      <c r="N60" s="17">
        <f>data!AS60+data!BC60-(data!BD60+data!BE60+data!BF60+data!BG60+data!BH60)/5</f>
        <v>-24.445999999999998</v>
      </c>
      <c r="O60" s="17">
        <f>data!AR60+data!BC60-(data!BD60+data!BE60+data!BF60+data!BG60+data!BH60)/5</f>
        <v>-24.445999999999998</v>
      </c>
      <c r="P60" s="17">
        <f>data!AW60+AF60</f>
        <v>0.61544862312243953</v>
      </c>
      <c r="Q60" s="18" t="str">
        <f>IF(data!AS60&gt;0,data!F60/data!AS60,"NA")</f>
        <v>NA</v>
      </c>
      <c r="R60" s="19" t="str">
        <f>IF(data!AS60&gt;0,(data!F60-data!AT60)/(data!AS60-data!BL60),"NA")</f>
        <v>NA</v>
      </c>
      <c r="S60" s="19" t="str">
        <f>IF(N60&gt;0,data!F60/N60,"NA")</f>
        <v>NA</v>
      </c>
      <c r="T60" s="18" t="str">
        <f>IF(data!AP60=0,"NA",L60/data!AP60)</f>
        <v>NA</v>
      </c>
      <c r="U60" s="18" t="str">
        <f t="shared" si="1"/>
        <v>NA</v>
      </c>
      <c r="V60" s="18">
        <f t="shared" si="2"/>
        <v>22.246995265972171</v>
      </c>
      <c r="W60" s="18" t="str">
        <f>IF(data!AQ60&gt;0,L60/data!AQ60,"NA")</f>
        <v>NA</v>
      </c>
      <c r="X60" s="17">
        <f>data!BC60+data!BD60*0.8+data!BE60*0.6+data!BF60*0.4+data!BG60*0.2</f>
        <v>59</v>
      </c>
      <c r="Y60" s="18" t="str">
        <f>IF(data!AQ60&gt;0,L60/(data!AQ60+data!BC60),"NA")</f>
        <v>NA</v>
      </c>
      <c r="Z60" s="18">
        <f>IF(data!EC60&gt;0,IF(data!F60&gt;0,IF(data!EC60*250/data!F60&gt;10,"NA",data!EC60*250/data!F60),"NA"),"NA")</f>
        <v>2.4264424914023692</v>
      </c>
      <c r="AA60" s="18" t="str">
        <f>IF(data!BN60&gt;0,data!BN60,"NA")</f>
        <v>NA</v>
      </c>
      <c r="AB60" s="18">
        <f>IF(data!BN60=0,0,1)</f>
        <v>1</v>
      </c>
      <c r="AC60" s="18" t="str">
        <f>IF(data!BN60&gt;0,data!BO60,"NA")</f>
        <v>NA</v>
      </c>
      <c r="AD60" s="18" t="str">
        <f>IF(data!AS60&gt;0,data!AS60,"NA")</f>
        <v>NA</v>
      </c>
      <c r="AE60" s="18" t="str">
        <f>IF(data!AS60&gt;0,data!F60,"NA")</f>
        <v>NA</v>
      </c>
      <c r="AF60" s="17">
        <f>data!CP60/(1.04)+data!CO60/1.04^2+data!CN60/1.04^3+data!CM60/1.04^4+data!CL60/1.04^5+((data!CK60/5)*(1-1.04^-5)/0.04)/1.04^5</f>
        <v>0.61544862312243953</v>
      </c>
    </row>
    <row r="61" spans="1:32" x14ac:dyDescent="0.15">
      <c r="A61" s="2" t="str">
        <f>data!A61</f>
        <v>Merrimack Pharmaceuticals, Inc. (NasdaqGM:MACK)</v>
      </c>
      <c r="B61" s="2" t="str">
        <f>data!B61</f>
        <v>NasdaqGM:MACK</v>
      </c>
      <c r="C61" s="16">
        <f>IF(data!AP61&gt;0,data!AQ61/data!AP61,"NA")</f>
        <v>-0.61284046692607008</v>
      </c>
      <c r="D61" s="16">
        <f>IF(data!AP61&gt;0,O61/data!AP61,"NA")</f>
        <v>-0.67704280155642005</v>
      </c>
      <c r="E61" s="16">
        <f>data!BV61/100</f>
        <v>0</v>
      </c>
      <c r="F61" s="16">
        <f t="shared" si="0"/>
        <v>-0.17542090936586344</v>
      </c>
      <c r="G61" s="16" t="str">
        <f>IF(data!AX61&gt;0,N61/data!AX61,"NA")</f>
        <v>NA</v>
      </c>
      <c r="H61" s="16" t="str">
        <f>IF(data!W61=0,"NA",data!W61/100)</f>
        <v>NA</v>
      </c>
      <c r="I61" s="16" t="str">
        <f>IF(data!V61=0,"NA",data!V61/100)</f>
        <v>NA</v>
      </c>
      <c r="J61" s="16" t="str">
        <f>IF(data!AX61&gt;0,(AF61+data!AW61)/(data!AX61+AF61+data!AW61),"NA")</f>
        <v>NA</v>
      </c>
      <c r="K61" s="16">
        <f>IF(data!F61&gt;0,(AF61+data!AW61)/(data!F61+AF61+data!AW61),"NA")</f>
        <v>0.1027074850311348</v>
      </c>
      <c r="L61" s="17">
        <f>data!F61+data!AW61+AF61-data!AT61</f>
        <v>1347.9067718040401</v>
      </c>
      <c r="M61" s="17">
        <f>data!AW61+data!AX61-data!AT61+X61</f>
        <v>396.76</v>
      </c>
      <c r="N61" s="17">
        <f>data!AS61+data!BC61-(data!BD61+data!BE61+data!BF61+data!BG61+data!BH61)/5</f>
        <v>-86.59999999999998</v>
      </c>
      <c r="O61" s="17">
        <f>data!AR61+data!BC61-(data!BD61+data!BE61+data!BF61+data!BG61+data!BH61)/5</f>
        <v>-69.59999999999998</v>
      </c>
      <c r="P61" s="17">
        <f>data!AW61+AF61</f>
        <v>142.10677180404019</v>
      </c>
      <c r="Q61" s="18" t="str">
        <f>IF(data!AS61&gt;0,data!F61/data!AS61,"NA")</f>
        <v>NA</v>
      </c>
      <c r="R61" s="19" t="str">
        <f>IF(data!AS61&gt;0,(data!F61-data!AT61)/(data!AS61-data!BL61),"NA")</f>
        <v>NA</v>
      </c>
      <c r="S61" s="19" t="str">
        <f>IF(N61&gt;0,data!F61/N61,"NA")</f>
        <v>NA</v>
      </c>
      <c r="T61" s="18">
        <f>IF(data!AP61=0,"NA",L61/data!AP61)</f>
        <v>13.111933577860313</v>
      </c>
      <c r="U61" s="18" t="str">
        <f t="shared" si="1"/>
        <v>NA</v>
      </c>
      <c r="V61" s="18">
        <f t="shared" si="2"/>
        <v>3.3972849375038816</v>
      </c>
      <c r="W61" s="18" t="str">
        <f>IF(data!AQ61&gt;0,L61/data!AQ61,"NA")</f>
        <v>NA</v>
      </c>
      <c r="X61" s="17">
        <f>data!BC61+data!BD61*0.8+data!BE61*0.6+data!BF61*0.4+data!BG61*0.2</f>
        <v>414.36</v>
      </c>
      <c r="Y61" s="18" t="str">
        <f>IF(data!AQ61&gt;0,L61/(data!AQ61+data!BC61),"NA")</f>
        <v>NA</v>
      </c>
      <c r="Z61" s="18">
        <f>IF(data!EC61&gt;0,IF(data!F61&gt;0,IF(data!EC61*250/data!F61&gt;10,"NA",data!EC61*250/data!F61),"NA"),"NA")</f>
        <v>2.3358840112766814</v>
      </c>
      <c r="AA61" s="18" t="str">
        <f>IF(data!BN61&gt;0,data!BN61,"NA")</f>
        <v>NA</v>
      </c>
      <c r="AB61" s="18">
        <f>IF(data!BN61=0,0,1)</f>
        <v>1</v>
      </c>
      <c r="AC61" s="18" t="str">
        <f>IF(data!BN61&gt;0,data!BO61,"NA")</f>
        <v>NA</v>
      </c>
      <c r="AD61" s="18" t="str">
        <f>IF(data!AS61&gt;0,data!AS61,"NA")</f>
        <v>NA</v>
      </c>
      <c r="AE61" s="18" t="str">
        <f>IF(data!AS61&gt;0,data!F61,"NA")</f>
        <v>NA</v>
      </c>
      <c r="AF61" s="17">
        <f>data!CP61/(1.04)+data!CO61/1.04^2+data!CN61/1.04^3+data!CM61/1.04^4+data!CL61/1.04^5+((data!CK61/5)*(1-1.04^-5)/0.04)/1.04^5</f>
        <v>21.906771804040201</v>
      </c>
    </row>
    <row r="62" spans="1:32" x14ac:dyDescent="0.15">
      <c r="A62" s="2" t="str">
        <f>data!A62</f>
        <v>Kythera Biopharmaceuticals, Inc. (NasdaqGS:KYTH)</v>
      </c>
      <c r="B62" s="2" t="str">
        <f>data!B62</f>
        <v>NasdaqGS:KYTH</v>
      </c>
      <c r="C62" s="16" t="str">
        <f>IF(data!AP62&gt;0,data!AQ62/data!AP62,"NA")</f>
        <v>NA</v>
      </c>
      <c r="D62" s="16" t="str">
        <f>IF(data!AP62&gt;0,O62/data!AP62,"NA")</f>
        <v>NA</v>
      </c>
      <c r="E62" s="16">
        <f>data!BV62/100</f>
        <v>0</v>
      </c>
      <c r="F62" s="16">
        <f t="shared" si="0"/>
        <v>-0.35491881566380129</v>
      </c>
      <c r="G62" s="16">
        <f>IF(data!AX62&gt;0,N62/data!AX62,"NA")</f>
        <v>-2.2057239057239055</v>
      </c>
      <c r="H62" s="16" t="str">
        <f>IF(data!W62=0,"NA",data!W62/100)</f>
        <v>NA</v>
      </c>
      <c r="I62" s="16" t="str">
        <f>IF(data!V62=0,"NA",data!V62/100)</f>
        <v>NA</v>
      </c>
      <c r="J62" s="16">
        <f>IF(data!AX62&gt;0,(AF62+data!AW62)/(data!AX62+AF62+data!AW62),"NA")</f>
        <v>0.33973742307655769</v>
      </c>
      <c r="K62" s="16">
        <f>IF(data!F62&gt;0,(AF62+data!AW62)/(data!F62+AF62+data!AW62),"NA")</f>
        <v>2.4101144075407688E-2</v>
      </c>
      <c r="L62" s="17">
        <f>data!F62+data!AW62+AF62-data!AT62</f>
        <v>1238.9642082954026</v>
      </c>
      <c r="M62" s="17">
        <f>data!AW62+data!AX62-data!AT62+X62</f>
        <v>209.40000000000003</v>
      </c>
      <c r="N62" s="17">
        <f>data!AS62+data!BC62-(data!BD62+data!BE62+data!BF62+data!BG62+data!BH62)/5</f>
        <v>-131.01999999999998</v>
      </c>
      <c r="O62" s="17">
        <f>data!AR62+data!BC62-(data!BD62+data!BE62+data!BF62+data!BG62+data!BH62)/5</f>
        <v>-74.320000000000007</v>
      </c>
      <c r="P62" s="17">
        <f>data!AW62+AF62</f>
        <v>30.564208295402825</v>
      </c>
      <c r="Q62" s="18" t="str">
        <f>IF(data!AS62&gt;0,data!F62/data!AS62,"NA")</f>
        <v>NA</v>
      </c>
      <c r="R62" s="19" t="str">
        <f>IF(data!AS62&gt;0,(data!F62-data!AT62)/(data!AS62-data!BL62),"NA")</f>
        <v>NA</v>
      </c>
      <c r="S62" s="19" t="str">
        <f>IF(N62&gt;0,data!F62/N62,"NA")</f>
        <v>NA</v>
      </c>
      <c r="T62" s="18" t="str">
        <f>IF(data!AP62=0,"NA",L62/data!AP62)</f>
        <v>NA</v>
      </c>
      <c r="U62" s="18" t="str">
        <f t="shared" si="1"/>
        <v>NA</v>
      </c>
      <c r="V62" s="18">
        <f t="shared" si="2"/>
        <v>5.916734519080241</v>
      </c>
      <c r="W62" s="18" t="str">
        <f>IF(data!AQ62&gt;0,L62/data!AQ62,"NA")</f>
        <v>NA</v>
      </c>
      <c r="X62" s="17">
        <f>data!BC62+data!BD62*0.8+data!BE62*0.6+data!BF62*0.4+data!BG62*0.2</f>
        <v>151.10000000000002</v>
      </c>
      <c r="Y62" s="18" t="str">
        <f>IF(data!AQ62&gt;0,L62/(data!AQ62+data!BC62),"NA")</f>
        <v>NA</v>
      </c>
      <c r="Z62" s="18">
        <f>IF(data!EC62&gt;0,IF(data!F62&gt;0,IF(data!EC62*250/data!F62&gt;10,"NA",data!EC62*250/data!F62),"NA"),"NA")</f>
        <v>3.8784744667097613</v>
      </c>
      <c r="AA62" s="18" t="str">
        <f>IF(data!BN62&gt;0,data!BN62,"NA")</f>
        <v>NA</v>
      </c>
      <c r="AB62" s="18">
        <f>IF(data!BN62=0,0,1)</f>
        <v>1</v>
      </c>
      <c r="AC62" s="18" t="str">
        <f>IF(data!BN62&gt;0,data!BO62,"NA")</f>
        <v>NA</v>
      </c>
      <c r="AD62" s="18" t="str">
        <f>IF(data!AS62&gt;0,data!AS62,"NA")</f>
        <v>NA</v>
      </c>
      <c r="AE62" s="18" t="str">
        <f>IF(data!AS62&gt;0,data!F62,"NA")</f>
        <v>NA</v>
      </c>
      <c r="AF62" s="17">
        <f>data!CP62/(1.04)+data!CO62/1.04^2+data!CN62/1.04^3+data!CM62/1.04^4+data!CL62/1.04^5+((data!CK62/5)*(1-1.04^-5)/0.04)/1.04^5</f>
        <v>2.4642082954028219</v>
      </c>
    </row>
    <row r="63" spans="1:32" x14ac:dyDescent="0.15">
      <c r="A63" s="2" t="str">
        <f>data!A63</f>
        <v>Acceleron Pharma, Inc. (NasdaqGM:XLRN)</v>
      </c>
      <c r="B63" s="2" t="str">
        <f>data!B63</f>
        <v>NasdaqGM:XLRN</v>
      </c>
      <c r="C63" s="16">
        <f>IF(data!AP63&gt;0,data!AQ63/data!AP63,"NA")</f>
        <v>-3.3767123287671232</v>
      </c>
      <c r="D63" s="16">
        <f>IF(data!AP63&gt;0,O63/data!AP63,"NA")</f>
        <v>-2.7109589041095896</v>
      </c>
      <c r="E63" s="16">
        <f>data!BV63/100</f>
        <v>0</v>
      </c>
      <c r="F63" s="16">
        <f t="shared" si="0"/>
        <v>-0.3400343642611684</v>
      </c>
      <c r="G63" s="16">
        <f>IF(data!AX63&gt;0,N63/data!AX63,"NA")</f>
        <v>-0.2583493282149712</v>
      </c>
      <c r="H63" s="16" t="str">
        <f>IF(data!W63=0,"NA",data!W63/100)</f>
        <v>NA</v>
      </c>
      <c r="I63" s="16" t="str">
        <f>IF(data!V63=0,"NA",data!V63/100)</f>
        <v>NA</v>
      </c>
      <c r="J63" s="16">
        <f>IF(data!AX63&gt;0,(AF63+data!AW63)/(data!AX63+AF63+data!AW63),"NA")</f>
        <v>8.0149913595268352E-2</v>
      </c>
      <c r="K63" s="16">
        <f>IF(data!F63&gt;0,(AF63+data!AW63)/(data!F63+AF63+data!AW63),"NA")</f>
        <v>1.0988207099071801E-2</v>
      </c>
      <c r="L63" s="17">
        <f>data!F63+data!AW63+AF63-data!AT63</f>
        <v>1062.918992572914</v>
      </c>
      <c r="M63" s="17">
        <f>data!AW63+data!AX63-data!AT63+X63</f>
        <v>116.4</v>
      </c>
      <c r="N63" s="17">
        <f>data!AS63+data!BC63-(data!BD63+data!BE63+data!BF63+data!BG63+data!BH63)/5</f>
        <v>-40.380000000000003</v>
      </c>
      <c r="O63" s="17">
        <f>data!AR63+data!BC63-(data!BD63+data!BE63+data!BF63+data!BG63+data!BH63)/5</f>
        <v>-39.580000000000005</v>
      </c>
      <c r="P63" s="17">
        <f>data!AW63+AF63</f>
        <v>13.618992572914113</v>
      </c>
      <c r="Q63" s="18" t="str">
        <f>IF(data!AS63&gt;0,data!F63/data!AS63,"NA")</f>
        <v>NA</v>
      </c>
      <c r="R63" s="19" t="str">
        <f>IF(data!AS63&gt;0,(data!F63-data!AT63)/(data!AS63-data!BL63),"NA")</f>
        <v>NA</v>
      </c>
      <c r="S63" s="19" t="str">
        <f>IF(N63&gt;0,data!F63/N63,"NA")</f>
        <v>NA</v>
      </c>
      <c r="T63" s="18">
        <f>IF(data!AP63=0,"NA",L63/data!AP63)</f>
        <v>72.802670724172188</v>
      </c>
      <c r="U63" s="18" t="str">
        <f t="shared" si="1"/>
        <v>NA</v>
      </c>
      <c r="V63" s="18">
        <f t="shared" si="2"/>
        <v>9.1316064654030402</v>
      </c>
      <c r="W63" s="18" t="str">
        <f>IF(data!AQ63&gt;0,L63/data!AQ63,"NA")</f>
        <v>NA</v>
      </c>
      <c r="X63" s="17">
        <f>data!BC63+data!BD63*0.8+data!BE63*0.6+data!BF63*0.4+data!BG63*0.2</f>
        <v>136.6</v>
      </c>
      <c r="Y63" s="18" t="str">
        <f>IF(data!AQ63&gt;0,L63/(data!AQ63+data!BC63),"NA")</f>
        <v>NA</v>
      </c>
      <c r="Z63" s="18">
        <f>IF(data!EC63&gt;0,IF(data!F63&gt;0,IF(data!EC63*250/data!F63&gt;10,"NA",data!EC63*250/data!F63),"NA"),"NA")</f>
        <v>1.2440854951868168</v>
      </c>
      <c r="AA63" s="18" t="str">
        <f>IF(data!BN63&gt;0,data!BN63,"NA")</f>
        <v>NA</v>
      </c>
      <c r="AB63" s="18">
        <f>IF(data!BN63=0,0,1)</f>
        <v>1</v>
      </c>
      <c r="AC63" s="18" t="str">
        <f>IF(data!BN63&gt;0,data!BO63,"NA")</f>
        <v>NA</v>
      </c>
      <c r="AD63" s="18" t="str">
        <f>IF(data!AS63&gt;0,data!AS63,"NA")</f>
        <v>NA</v>
      </c>
      <c r="AE63" s="18" t="str">
        <f>IF(data!AS63&gt;0,data!F63,"NA")</f>
        <v>NA</v>
      </c>
      <c r="AF63" s="17">
        <f>data!CP63/(1.04)+data!CO63/1.04^2+data!CN63/1.04^3+data!CM63/1.04^4+data!CL63/1.04^5+((data!CK63/5)*(1-1.04^-5)/0.04)/1.04^5</f>
        <v>13.618992572914113</v>
      </c>
    </row>
    <row r="64" spans="1:32" x14ac:dyDescent="0.15">
      <c r="A64" s="2" t="str">
        <f>data!A64</f>
        <v>Achillion Pharmaceuticals, Inc. (NasdaqGS:ACHN)</v>
      </c>
      <c r="B64" s="2" t="str">
        <f>data!B64</f>
        <v>NasdaqGS:ACHN</v>
      </c>
      <c r="C64" s="16" t="str">
        <f>IF(data!AP64&gt;0,data!AQ64/data!AP64,"NA")</f>
        <v>NA</v>
      </c>
      <c r="D64" s="16" t="str">
        <f>IF(data!AP64&gt;0,O64/data!AP64,"NA")</f>
        <v>NA</v>
      </c>
      <c r="E64" s="16">
        <f>data!BV64/100</f>
        <v>0</v>
      </c>
      <c r="F64" s="16">
        <f t="shared" si="0"/>
        <v>-0.28475012926694304</v>
      </c>
      <c r="G64" s="16">
        <f>IF(data!AX64&gt;0,N64/data!AX64,"NA")</f>
        <v>-0.43470383275261321</v>
      </c>
      <c r="H64" s="16" t="str">
        <f>IF(data!W64=0,"NA",data!W64/100)</f>
        <v>NA</v>
      </c>
      <c r="I64" s="16" t="str">
        <f>IF(data!V64=0,"NA",data!V64/100)</f>
        <v>NA</v>
      </c>
      <c r="J64" s="16">
        <f>IF(data!AX64&gt;0,(AF64+data!AW64)/(data!AX64+AF64+data!AW64),"NA")</f>
        <v>1.361643252647082E-2</v>
      </c>
      <c r="K64" s="16">
        <f>IF(data!F64&gt;0,(AF64+data!AW64)/(data!F64+AF64+data!AW64),"NA")</f>
        <v>1.6560465335282103E-3</v>
      </c>
      <c r="L64" s="17">
        <f>data!F64+data!AW64+AF64-data!AT64</f>
        <v>1122.4809312847265</v>
      </c>
      <c r="M64" s="17">
        <f>data!AW64+data!AX64-data!AT64+X64</f>
        <v>220.47399999999999</v>
      </c>
      <c r="N64" s="17">
        <f>data!AS64+data!BC64-(data!BD64+data!BE64+data!BF64+data!BG64+data!BH64)/5</f>
        <v>-62.379999999999995</v>
      </c>
      <c r="O64" s="17">
        <f>data!AR64+data!BC64-(data!BD64+data!BE64+data!BF64+data!BG64+data!BH64)/5</f>
        <v>-62.78</v>
      </c>
      <c r="P64" s="17">
        <f>data!AW64+AF64</f>
        <v>1.9809312847266176</v>
      </c>
      <c r="Q64" s="18" t="str">
        <f>IF(data!AS64&gt;0,data!F64/data!AS64,"NA")</f>
        <v>NA</v>
      </c>
      <c r="R64" s="19" t="str">
        <f>IF(data!AS64&gt;0,(data!F64-data!AT64)/(data!AS64-data!BL64),"NA")</f>
        <v>NA</v>
      </c>
      <c r="S64" s="19" t="str">
        <f>IF(N64&gt;0,data!F64/N64,"NA")</f>
        <v>NA</v>
      </c>
      <c r="T64" s="18" t="str">
        <f>IF(data!AP64=0,"NA",L64/data!AP64)</f>
        <v>NA</v>
      </c>
      <c r="U64" s="18" t="str">
        <f t="shared" si="1"/>
        <v>NA</v>
      </c>
      <c r="V64" s="18">
        <f t="shared" si="2"/>
        <v>5.0912167932941141</v>
      </c>
      <c r="W64" s="18" t="str">
        <f>IF(data!AQ64&gt;0,L64/data!AQ64,"NA")</f>
        <v>NA</v>
      </c>
      <c r="X64" s="17">
        <f>data!BC64+data!BD64*0.8+data!BE64*0.6+data!BF64*0.4+data!BG64*0.2</f>
        <v>150.20000000000002</v>
      </c>
      <c r="Y64" s="18" t="str">
        <f>IF(data!AQ64&gt;0,L64/(data!AQ64+data!BC64),"NA")</f>
        <v>NA</v>
      </c>
      <c r="Z64" s="18">
        <f>IF(data!EC64&gt;0,IF(data!F64&gt;0,IF(data!EC64*250/data!F64&gt;10,"NA",data!EC64*250/data!F64),"NA"),"NA")</f>
        <v>4.9824150058616645</v>
      </c>
      <c r="AA64" s="18" t="str">
        <f>IF(data!BN64&gt;0,data!BN64,"NA")</f>
        <v>NA</v>
      </c>
      <c r="AB64" s="18">
        <f>IF(data!BN64=0,0,1)</f>
        <v>1</v>
      </c>
      <c r="AC64" s="18" t="str">
        <f>IF(data!BN64&gt;0,data!BO64,"NA")</f>
        <v>NA</v>
      </c>
      <c r="AD64" s="18" t="str">
        <f>IF(data!AS64&gt;0,data!AS64,"NA")</f>
        <v>NA</v>
      </c>
      <c r="AE64" s="18" t="str">
        <f>IF(data!AS64&gt;0,data!F64,"NA")</f>
        <v>NA</v>
      </c>
      <c r="AF64" s="17">
        <f>data!CP64/(1.04)+data!CO64/1.04^2+data!CN64/1.04^3+data!CM64/1.04^4+data!CL64/1.04^5+((data!CK64/5)*(1-1.04^-5)/0.04)/1.04^5</f>
        <v>1.5069312847266176</v>
      </c>
    </row>
    <row r="65" spans="1:32" x14ac:dyDescent="0.15">
      <c r="A65" s="2" t="str">
        <f>data!A65</f>
        <v>OvaScience, Inc. (NasdaqGM:OVAS)</v>
      </c>
      <c r="B65" s="2" t="str">
        <f>data!B65</f>
        <v>NasdaqGM:OVAS</v>
      </c>
      <c r="C65" s="16" t="str">
        <f>IF(data!AP65&gt;0,data!AQ65/data!AP65,"NA")</f>
        <v>NA</v>
      </c>
      <c r="D65" s="16" t="str">
        <f>IF(data!AP65&gt;0,O65/data!AP65,"NA")</f>
        <v>NA</v>
      </c>
      <c r="E65" s="16">
        <f>data!BV65/100</f>
        <v>0</v>
      </c>
      <c r="F65" s="16">
        <f t="shared" si="0"/>
        <v>-0.39281502313344818</v>
      </c>
      <c r="G65" s="16">
        <f>IF(data!AX65&gt;0,N65/data!AX65,"NA")</f>
        <v>-0.81193490054249551</v>
      </c>
      <c r="H65" s="16" t="str">
        <f>IF(data!W65=0,"NA",data!W65/100)</f>
        <v>NA</v>
      </c>
      <c r="I65" s="16" t="str">
        <f>IF(data!V65=0,"NA",data!V65/100)</f>
        <v>NA</v>
      </c>
      <c r="J65" s="16">
        <f>IF(data!AX65&gt;0,(AF65+data!AW65)/(data!AX65+AF65+data!AW65),"NA")</f>
        <v>1.8545072363474642E-2</v>
      </c>
      <c r="K65" s="16">
        <f>IF(data!F65&gt;0,(AF65+data!AW65)/(data!F65+AF65+data!AW65),"NA")</f>
        <v>8.8556729397744382E-4</v>
      </c>
      <c r="L65" s="17">
        <f>data!F65+data!AW65+AF65-data!AT65</f>
        <v>1173.5349206304052</v>
      </c>
      <c r="M65" s="17">
        <f>data!AW65+data!AX65-data!AT65+X65</f>
        <v>110.23</v>
      </c>
      <c r="N65" s="17">
        <f>data!AS65+data!BC65-(data!BD65+data!BE65+data!BF65+data!BG65+data!BH65)/5</f>
        <v>-44.9</v>
      </c>
      <c r="O65" s="17">
        <f>data!AR65+data!BC65-(data!BD65+data!BE65+data!BF65+data!BG65+data!BH65)/5</f>
        <v>-43.3</v>
      </c>
      <c r="P65" s="17">
        <f>data!AW65+AF65</f>
        <v>1.0449206304050978</v>
      </c>
      <c r="Q65" s="18" t="str">
        <f>IF(data!AS65&gt;0,data!F65/data!AS65,"NA")</f>
        <v>NA</v>
      </c>
      <c r="R65" s="19" t="str">
        <f>IF(data!AS65&gt;0,(data!F65-data!AT65)/(data!AS65-data!BL65),"NA")</f>
        <v>NA</v>
      </c>
      <c r="S65" s="19" t="str">
        <f>IF(N65&gt;0,data!F65/N65,"NA")</f>
        <v>NA</v>
      </c>
      <c r="T65" s="18" t="str">
        <f>IF(data!AP65=0,"NA",L65/data!AP65)</f>
        <v>NA</v>
      </c>
      <c r="U65" s="18" t="str">
        <f t="shared" si="1"/>
        <v>NA</v>
      </c>
      <c r="V65" s="18">
        <f t="shared" si="2"/>
        <v>10.646238960631454</v>
      </c>
      <c r="W65" s="18" t="str">
        <f>IF(data!AQ65&gt;0,L65/data!AQ65,"NA")</f>
        <v>NA</v>
      </c>
      <c r="X65" s="17">
        <f>data!BC65+data!BD65*0.8+data!BE65*0.6+data!BF65*0.4+data!BG65*0.2</f>
        <v>61.34</v>
      </c>
      <c r="Y65" s="18" t="str">
        <f>IF(data!AQ65&gt;0,L65/(data!AQ65+data!BC65),"NA")</f>
        <v>NA</v>
      </c>
      <c r="Z65" s="18" t="str">
        <f>IF(data!EC65&gt;0,IF(data!F65&gt;0,IF(data!EC65*250/data!F65&gt;10,"NA",data!EC65*250/data!F65),"NA"),"NA")</f>
        <v>NA</v>
      </c>
      <c r="AA65" s="18" t="str">
        <f>IF(data!BN65&gt;0,data!BN65,"NA")</f>
        <v>NA</v>
      </c>
      <c r="AB65" s="18">
        <f>IF(data!BN65=0,0,1)</f>
        <v>1</v>
      </c>
      <c r="AC65" s="18" t="str">
        <f>IF(data!BN65&gt;0,data!BO65,"NA")</f>
        <v>NA</v>
      </c>
      <c r="AD65" s="18" t="str">
        <f>IF(data!AS65&gt;0,data!AS65,"NA")</f>
        <v>NA</v>
      </c>
      <c r="AE65" s="18" t="str">
        <f>IF(data!AS65&gt;0,data!F65,"NA")</f>
        <v>NA</v>
      </c>
      <c r="AF65" s="17">
        <f>data!CP65/(1.04)+data!CO65/1.04^2+data!CN65/1.04^3+data!CM65/1.04^4+data!CL65/1.04^5+((data!CK65/5)*(1-1.04^-5)/0.04)/1.04^5</f>
        <v>1.0449206304050978</v>
      </c>
    </row>
    <row r="66" spans="1:32" x14ac:dyDescent="0.15">
      <c r="A66" s="2" t="str">
        <f>data!A66</f>
        <v>MiMedx Group, Inc. (NasdaqCM:MDXG)</v>
      </c>
      <c r="B66" s="2" t="str">
        <f>data!B66</f>
        <v>NasdaqCM:MDXG</v>
      </c>
      <c r="C66" s="16">
        <f>IF(data!AP66&gt;0,data!AQ66/data!AP66,"NA")</f>
        <v>7.8087986463620987E-2</v>
      </c>
      <c r="D66" s="16">
        <f>IF(data!AP66&gt;0,O66/data!AP66,"NA")</f>
        <v>7.4247038917089669E-2</v>
      </c>
      <c r="E66" s="16">
        <f>data!BV66/100</f>
        <v>0.11800000000000001</v>
      </c>
      <c r="F66" s="16">
        <f t="shared" ref="F66:F129" si="3">IF(M66&gt;0,O66*(1-E66)/M66,"NA")</f>
        <v>0.12585659002959254</v>
      </c>
      <c r="G66" s="16">
        <f>IF(data!AX66&gt;0,N66/data!AX66,"NA")</f>
        <v>8.8421052631578956E-2</v>
      </c>
      <c r="H66" s="16" t="str">
        <f>IF(data!W66=0,"NA",data!W66/100)</f>
        <v>NA</v>
      </c>
      <c r="I66" s="16" t="str">
        <f>IF(data!V66=0,"NA",data!V66/100)</f>
        <v>NA</v>
      </c>
      <c r="J66" s="16">
        <f>IF(data!AX66&gt;0,(AF66+data!AW66)/(data!AX66+AF66+data!AW66),"NA")</f>
        <v>5.7280004592567962E-2</v>
      </c>
      <c r="K66" s="16">
        <f>IF(data!F66&gt;0,(AF66+data!AW66)/(data!F66+AF66+data!AW66),"NA")</f>
        <v>4.6786055104156305E-3</v>
      </c>
      <c r="L66" s="17">
        <f>data!F66+data!AW66+AF66-data!AT66</f>
        <v>1113.1258999862475</v>
      </c>
      <c r="M66" s="17">
        <f>data!AW66+data!AX66-data!AT66+X66</f>
        <v>61.501999999999995</v>
      </c>
      <c r="N66" s="17">
        <f>data!AS66+data!BC66-(data!BD66+data!BE66+data!BF66+data!BG66+data!BH66)/5</f>
        <v>7.8959999999999999</v>
      </c>
      <c r="O66" s="17">
        <f>data!AR66+data!BC66-(data!BD66+data!BE66+data!BF66+data!BG66+data!BH66)/5</f>
        <v>8.7759999999999998</v>
      </c>
      <c r="P66" s="17">
        <f>data!AW66+AF66</f>
        <v>5.4258999862473836</v>
      </c>
      <c r="Q66" s="18">
        <f>IF(data!AS66&gt;0,data!F66/data!AS66,"NA")</f>
        <v>185.57877813504822</v>
      </c>
      <c r="R66" s="19">
        <f>IF(data!AS66&gt;0,(data!F66-data!AT66)/(data!AS66-data!BL66),"NA")</f>
        <v>178.08681672025725</v>
      </c>
      <c r="S66" s="19">
        <f>IF(N66&gt;0,data!F66/N66,"NA")</f>
        <v>146.18794326241135</v>
      </c>
      <c r="T66" s="18">
        <f>IF(data!AP66=0,"NA",L66/data!AP66)</f>
        <v>9.4173087985300121</v>
      </c>
      <c r="U66" s="18">
        <f t="shared" ref="U66:U129" si="4">IF(O66&gt;0,L66/O66,"NA")</f>
        <v>126.83749999843295</v>
      </c>
      <c r="V66" s="18">
        <f t="shared" ref="V66:V129" si="5">IF(M66&gt;0,L66/M66,"NA")</f>
        <v>18.099019543856258</v>
      </c>
      <c r="W66" s="18">
        <f>IF(data!AQ66&gt;0,L66/data!AQ66,"NA")</f>
        <v>120.59868905593147</v>
      </c>
      <c r="X66" s="17">
        <f>data!BC66+data!BD66*0.8+data!BE66*0.6+data!BF66*0.4+data!BG66*0.2</f>
        <v>18.802</v>
      </c>
      <c r="Y66" s="18">
        <f>IF(data!AQ66&gt;0,L66/(data!AQ66+data!BC66),"NA")</f>
        <v>68.373826780482034</v>
      </c>
      <c r="Z66" s="18">
        <f>IF(data!EC66&gt;0,IF(data!F66&gt;0,IF(data!EC66*250/data!F66&gt;10,"NA",data!EC66*250/data!F66),"NA"),"NA")</f>
        <v>0.9507926882093044</v>
      </c>
      <c r="AA66" s="18">
        <f>IF(data!BN66&gt;0,data!BN66,"NA")</f>
        <v>7.05</v>
      </c>
      <c r="AB66" s="18">
        <f>IF(data!BN66=0,0,1)</f>
        <v>1</v>
      </c>
      <c r="AC66" s="18">
        <f>IF(data!BN66&gt;0,data!BO66,"NA")</f>
        <v>0.83199999999999996</v>
      </c>
      <c r="AD66" s="18">
        <f>IF(data!AS66&gt;0,data!AS66,"NA")</f>
        <v>6.22</v>
      </c>
      <c r="AE66" s="18">
        <f>IF(data!AS66&gt;0,data!F66,"NA")</f>
        <v>1154.3</v>
      </c>
      <c r="AF66" s="17">
        <f>data!CP66/(1.04)+data!CO66/1.04^2+data!CN66/1.04^3+data!CM66/1.04^4+data!CL66/1.04^5+((data!CK66/5)*(1-1.04^-5)/0.04)/1.04^5</f>
        <v>5.4258999862473836</v>
      </c>
    </row>
    <row r="67" spans="1:32" x14ac:dyDescent="0.15">
      <c r="A67" s="2" t="str">
        <f>data!A67</f>
        <v>PDL BioPharma, Inc. (NasdaqGS:PDLI)</v>
      </c>
      <c r="B67" s="2" t="str">
        <f>data!B67</f>
        <v>NasdaqGS:PDLI</v>
      </c>
      <c r="C67" s="16">
        <f>IF(data!AP67&gt;0,data!AQ67/data!AP67,"NA")</f>
        <v>0.93907692307692314</v>
      </c>
      <c r="D67" s="16">
        <f>IF(data!AP67&gt;0,O67/data!AP67,"NA")</f>
        <v>0.92820512820512824</v>
      </c>
      <c r="E67" s="16">
        <f>data!BV67/100</f>
        <v>0.35700000000000004</v>
      </c>
      <c r="F67" s="16">
        <f t="shared" si="3"/>
        <v>0.46875704849363625</v>
      </c>
      <c r="G67" s="16">
        <f>IF(data!AX67&gt;0,N67/data!AX67,"NA")</f>
        <v>0.69982623805386623</v>
      </c>
      <c r="H67" s="16">
        <f>IF(data!W67=0,"NA",data!W67/100)</f>
        <v>0.17600000000000002</v>
      </c>
      <c r="I67" s="16" t="str">
        <f>IF(data!V67=0,"NA",data!V67/100)</f>
        <v>NA</v>
      </c>
      <c r="J67" s="16">
        <f>IF(data!AX67&gt;0,(AF67+data!AW67)/(data!AX67+AF67+data!AW67),"NA")</f>
        <v>0.49540000782280574</v>
      </c>
      <c r="K67" s="16">
        <f>IF(data!F67&gt;0,(AF67+data!AW67)/(data!F67+AF67+data!AW67),"NA")</f>
        <v>0.28289161141858943</v>
      </c>
      <c r="L67" s="17">
        <f>data!F67+data!AW67+AF67-data!AT67</f>
        <v>1306.405880177515</v>
      </c>
      <c r="M67" s="17">
        <f>data!AW67+data!AX67-data!AT67+X67</f>
        <v>620.69999999999993</v>
      </c>
      <c r="N67" s="17">
        <f>data!AS67+data!BC67-(data!BD67+data!BE67+data!BF67+data!BG67+data!BH67)/5</f>
        <v>322.2</v>
      </c>
      <c r="O67" s="17">
        <f>data!AR67+data!BC67-(data!BD67+data!BE67+data!BF67+data!BG67+data!BH67)/5</f>
        <v>452.5</v>
      </c>
      <c r="P67" s="17">
        <f>data!AW67+AF67</f>
        <v>452.00588017751477</v>
      </c>
      <c r="Q67" s="18">
        <f>IF(data!AS67&gt;0,data!F67/data!AS67,"NA")</f>
        <v>3.5561762880198633</v>
      </c>
      <c r="R67" s="19">
        <f>IF(data!AS67&gt;0,(data!F67-data!AT67)/(data!AS67-data!BL67),"NA")</f>
        <v>3.119386637458927</v>
      </c>
      <c r="S67" s="19">
        <f>IF(N67&gt;0,data!F67/N67,"NA")</f>
        <v>3.5561762880198633</v>
      </c>
      <c r="T67" s="18">
        <f>IF(data!AP67=0,"NA",L67/data!AP67)</f>
        <v>2.6798069336974666</v>
      </c>
      <c r="U67" s="18">
        <f t="shared" si="4"/>
        <v>2.8870848180718562</v>
      </c>
      <c r="V67" s="18">
        <f t="shared" si="5"/>
        <v>2.1047299503423798</v>
      </c>
      <c r="W67" s="18">
        <f>IF(data!AQ67&gt;0,L67/data!AQ67,"NA")</f>
        <v>2.8536607255952706</v>
      </c>
      <c r="X67" s="17">
        <f>data!BC67+data!BD67*0.8+data!BE67*0.6+data!BF67*0.4+data!BG67*0.2</f>
        <v>0</v>
      </c>
      <c r="Y67" s="18">
        <f>IF(data!AQ67&gt;0,L67/(data!AQ67+data!BC67),"NA")</f>
        <v>2.8536607255952706</v>
      </c>
      <c r="Z67" s="18">
        <f>IF(data!EC67&gt;0,IF(data!F67&gt;0,IF(data!EC67*250/data!F67&gt;10,"NA",data!EC67*250/data!F67),"NA"),"NA")</f>
        <v>4.3855821260254846</v>
      </c>
      <c r="AA67" s="18">
        <f>IF(data!BN67&gt;0,data!BN67,"NA")</f>
        <v>501.3</v>
      </c>
      <c r="AB67" s="18">
        <f>IF(data!BN67=0,0,1)</f>
        <v>1</v>
      </c>
      <c r="AC67" s="18">
        <f>IF(data!BN67&gt;0,data!BO67,"NA")</f>
        <v>179</v>
      </c>
      <c r="AD67" s="18">
        <f>IF(data!AS67&gt;0,data!AS67,"NA")</f>
        <v>322.2</v>
      </c>
      <c r="AE67" s="18">
        <f>IF(data!AS67&gt;0,data!F67,"NA")</f>
        <v>1145.8</v>
      </c>
      <c r="AF67" s="17">
        <f>data!CP67/(1.04)+data!CO67/1.04^2+data!CN67/1.04^3+data!CM67/1.04^4+data!CL67/1.04^5+((data!CK67/5)*(1-1.04^-5)/0.04)/1.04^5</f>
        <v>0.30588017751479291</v>
      </c>
    </row>
    <row r="68" spans="1:32" x14ac:dyDescent="0.15">
      <c r="A68" s="2" t="str">
        <f>data!A68</f>
        <v>Emergent BioSolutions, Inc. (NYSE:EBS)</v>
      </c>
      <c r="B68" s="2" t="str">
        <f>data!B68</f>
        <v>NYSE:EBS</v>
      </c>
      <c r="C68" s="16">
        <f>IF(data!AP68&gt;0,data!AQ68/data!AP68,"NA")</f>
        <v>0.21617418351477447</v>
      </c>
      <c r="D68" s="16">
        <f>IF(data!AP68&gt;0,O68/data!AP68,"NA")</f>
        <v>0.1976005332148412</v>
      </c>
      <c r="E68" s="16">
        <f>data!BV68/100</f>
        <v>0.308</v>
      </c>
      <c r="F68" s="16">
        <f t="shared" si="3"/>
        <v>6.5771650850645472E-2</v>
      </c>
      <c r="G68" s="16">
        <f>IF(data!AX68&gt;0,N68/data!AX68,"NA")</f>
        <v>0.10979754157628345</v>
      </c>
      <c r="H68" s="16">
        <f>IF(data!W68=0,"NA",data!W68/100)</f>
        <v>0.184</v>
      </c>
      <c r="I68" s="16">
        <f>IF(data!V68=0,"NA",data!V68/100)</f>
        <v>0.20899999999999999</v>
      </c>
      <c r="J68" s="16">
        <f>IF(data!AX68&gt;0,(AF68+data!AW68)/(data!AX68+AF68+data!AW68),"NA")</f>
        <v>0.3204224550810878</v>
      </c>
      <c r="K68" s="16">
        <f>IF(data!F68&gt;0,(AF68+data!AW68)/(data!F68+AF68+data!AW68),"NA")</f>
        <v>0.19432894427501488</v>
      </c>
      <c r="L68" s="17">
        <f>data!F68+data!AW68+AF68-data!AT68</f>
        <v>1061.7351371763002</v>
      </c>
      <c r="M68" s="17">
        <f>data!AW68+data!AX68-data!AT68+X68</f>
        <v>935.7600000000001</v>
      </c>
      <c r="N68" s="17">
        <f>data!AS68+data!BC68-(data!BD68+data!BE68+data!BF68+data!BG68+data!BH68)/5</f>
        <v>60.740000000000009</v>
      </c>
      <c r="O68" s="17">
        <f>data!AR68+data!BC68-(data!BD68+data!BE68+data!BF68+data!BG68+data!BH68)/5</f>
        <v>88.940000000000026</v>
      </c>
      <c r="P68" s="17">
        <f>data!AW68+AF68</f>
        <v>260.83513717630018</v>
      </c>
      <c r="Q68" s="18">
        <f>IF(data!AS68&gt;0,data!F68/data!AS68,"NA")</f>
        <v>29.465940054495913</v>
      </c>
      <c r="R68" s="19">
        <f>IF(data!AS68&gt;0,(data!F68-data!AT68)/(data!AS68-data!BL68),"NA")</f>
        <v>22.014843320505772</v>
      </c>
      <c r="S68" s="19">
        <f>IF(N68&gt;0,data!F68/N68,"NA")</f>
        <v>17.803753704313465</v>
      </c>
      <c r="T68" s="18">
        <f>IF(data!AP68=0,"NA",L68/data!AP68)</f>
        <v>2.3588872187876033</v>
      </c>
      <c r="U68" s="18">
        <f t="shared" si="4"/>
        <v>11.937656140952326</v>
      </c>
      <c r="V68" s="18">
        <f t="shared" si="5"/>
        <v>1.1346233405748269</v>
      </c>
      <c r="W68" s="18">
        <f>IF(data!AQ68&gt;0,L68/data!AQ68,"NA")</f>
        <v>10.91197468834841</v>
      </c>
      <c r="X68" s="17">
        <f>data!BC68+data!BD68*0.8+data!BE68*0.6+data!BF68*0.4+data!BG68*0.2</f>
        <v>412.06000000000006</v>
      </c>
      <c r="Y68" s="18">
        <f>IF(data!AQ68&gt;0,L68/(data!AQ68+data!BC68),"NA")</f>
        <v>4.2794644787436527</v>
      </c>
      <c r="Z68" s="18">
        <f>IF(data!EC68&gt;0,IF(data!F68&gt;0,IF(data!EC68*250/data!F68&gt;10,"NA",data!EC68*250/data!F68),"NA"),"NA")</f>
        <v>1.0033290179397076</v>
      </c>
      <c r="AA68" s="18">
        <f>IF(data!BN68&gt;0,data!BN68,"NA")</f>
        <v>53.1</v>
      </c>
      <c r="AB68" s="18">
        <f>IF(data!BN68=0,0,1)</f>
        <v>1</v>
      </c>
      <c r="AC68" s="18">
        <f>IF(data!BN68&gt;0,data!BO68,"NA")</f>
        <v>16.3</v>
      </c>
      <c r="AD68" s="18">
        <f>IF(data!AS68&gt;0,data!AS68,"NA")</f>
        <v>36.700000000000003</v>
      </c>
      <c r="AE68" s="18">
        <f>IF(data!AS68&gt;0,data!F68,"NA")</f>
        <v>1081.4000000000001</v>
      </c>
      <c r="AF68" s="17">
        <f>data!CP68/(1.04)+data!CO68/1.04^2+data!CN68/1.04^3+data!CM68/1.04^4+data!CL68/1.04^5+((data!CK68/5)*(1-1.04^-5)/0.04)/1.04^5</f>
        <v>9.835137176300158</v>
      </c>
    </row>
    <row r="69" spans="1:32" x14ac:dyDescent="0.15">
      <c r="A69" s="2" t="str">
        <f>data!A69</f>
        <v>Alder Biopharmaceuticals Inc. (NasdaqGM:ALDR)</v>
      </c>
      <c r="B69" s="2" t="str">
        <f>data!B69</f>
        <v>NasdaqGM:ALDR</v>
      </c>
      <c r="C69" s="16">
        <f>IF(data!AP69&gt;0,data!AQ69/data!AP69,"NA")</f>
        <v>0.17385740402193783</v>
      </c>
      <c r="D69" s="16">
        <f>IF(data!AP69&gt;0,O69/data!AP69,"NA")</f>
        <v>0.20036563071297989</v>
      </c>
      <c r="E69" s="16">
        <f>data!BV69/100</f>
        <v>0</v>
      </c>
      <c r="F69" s="16">
        <f t="shared" si="3"/>
        <v>0.10223880597014925</v>
      </c>
      <c r="G69" s="16">
        <f>IF(data!AX69&gt;0,N69/data!AX69,"NA")</f>
        <v>0.18699324324324323</v>
      </c>
      <c r="H69" s="16" t="str">
        <f>IF(data!W69=0,"NA",data!W69/100)</f>
        <v>NA</v>
      </c>
      <c r="I69" s="16" t="str">
        <f>IF(data!V69=0,"NA",data!V69/100)</f>
        <v>NA</v>
      </c>
      <c r="J69" s="16">
        <f>IF(data!AX69&gt;0,(AF69+data!AW69)/(data!AX69+AF69+data!AW69),"NA")</f>
        <v>2.033853614314517E-2</v>
      </c>
      <c r="K69" s="16">
        <f>IF(data!F69&gt;0,(AF69+data!AW69)/(data!F69+AF69+data!AW69),"NA")</f>
        <v>1.1386002540150549E-3</v>
      </c>
      <c r="L69" s="17">
        <f>data!F69+data!AW69+AF69-data!AT69</f>
        <v>1032.6290381770598</v>
      </c>
      <c r="M69" s="17">
        <f>data!AW69+data!AX69-data!AT69+X69</f>
        <v>107.2</v>
      </c>
      <c r="N69" s="17">
        <f>data!AS69+data!BC69-(data!BD69+data!BE69+data!BF69+data!BG69+data!BH69)/5</f>
        <v>11.07</v>
      </c>
      <c r="O69" s="17">
        <f>data!AR69+data!BC69-(data!BD69+data!BE69+data!BF69+data!BG69+data!BH69)/5</f>
        <v>10.96</v>
      </c>
      <c r="P69" s="17">
        <f>data!AW69+AF69</f>
        <v>1.2290381770596266</v>
      </c>
      <c r="Q69" s="18">
        <f>IF(data!AS69&gt;0,data!F69/data!AS69,"NA")</f>
        <v>121.01010101010101</v>
      </c>
      <c r="R69" s="19">
        <f>IF(data!AS69&gt;0,(data!F69-data!AT69)/(data!AS69-data!BL69),"NA")</f>
        <v>116.33205504173247</v>
      </c>
      <c r="S69" s="19">
        <f>IF(N69&gt;0,data!F69/N69,"NA")</f>
        <v>97.398373983739845</v>
      </c>
      <c r="T69" s="18">
        <f>IF(data!AP69=0,"NA",L69/data!AP69)</f>
        <v>18.878044573620837</v>
      </c>
      <c r="U69" s="18">
        <f t="shared" si="4"/>
        <v>94.217977935863118</v>
      </c>
      <c r="V69" s="18">
        <f t="shared" si="5"/>
        <v>9.6327335650845125</v>
      </c>
      <c r="W69" s="18">
        <f>IF(data!AQ69&gt;0,L69/data!AQ69,"NA")</f>
        <v>108.58349507645214</v>
      </c>
      <c r="X69" s="17">
        <f>data!BC69+data!BD69*0.8+data!BE69*0.6+data!BF69*0.4+data!BG69*0.2</f>
        <v>94.8</v>
      </c>
      <c r="Y69" s="18">
        <f>IF(data!AQ69&gt;0,L69/(data!AQ69+data!BC69),"NA")</f>
        <v>24.064997394012114</v>
      </c>
      <c r="Z69" s="18">
        <f>IF(data!EC69&gt;0,IF(data!F69&gt;0,IF(data!EC69*250/data!F69&gt;10,"NA",data!EC69*250/data!F69),"NA"),"NA")</f>
        <v>0.99935076980152104</v>
      </c>
      <c r="AA69" s="18">
        <f>IF(data!BN69&gt;0,data!BN69,"NA")</f>
        <v>8.91</v>
      </c>
      <c r="AB69" s="18">
        <f>IF(data!BN69=0,0,1)</f>
        <v>1</v>
      </c>
      <c r="AC69" s="18">
        <f>IF(data!BN69&gt;0,data!BO69,"NA")</f>
        <v>0</v>
      </c>
      <c r="AD69" s="18">
        <f>IF(data!AS69&gt;0,data!AS69,"NA")</f>
        <v>8.91</v>
      </c>
      <c r="AE69" s="18">
        <f>IF(data!AS69&gt;0,data!F69,"NA")</f>
        <v>1078.2</v>
      </c>
      <c r="AF69" s="17">
        <f>data!CP69/(1.04)+data!CO69/1.04^2+data!CN69/1.04^3+data!CM69/1.04^4+data!CL69/1.04^5+((data!CK69/5)*(1-1.04^-5)/0.04)/1.04^5</f>
        <v>1.2290381770596266</v>
      </c>
    </row>
    <row r="70" spans="1:32" x14ac:dyDescent="0.15">
      <c r="A70" s="2" t="str">
        <f>data!A70</f>
        <v>Sangamo Biosciences Inc. (NasdaqGS:SGMO)</v>
      </c>
      <c r="B70" s="2" t="str">
        <f>data!B70</f>
        <v>NasdaqGS:SGMO</v>
      </c>
      <c r="C70" s="16">
        <f>IF(data!AP70&gt;0,data!AQ70/data!AP70,"NA")</f>
        <v>-0.56644880174291945</v>
      </c>
      <c r="D70" s="16">
        <f>IF(data!AP70&gt;0,O70/data!AP70,"NA")</f>
        <v>-0.26230936819172113</v>
      </c>
      <c r="E70" s="16">
        <f>data!BV70/100</f>
        <v>0</v>
      </c>
      <c r="F70" s="16">
        <f t="shared" si="3"/>
        <v>-3.4406881376275254E-2</v>
      </c>
      <c r="G70" s="16">
        <f>IF(data!AX70&gt;0,N70/data!AX70,"NA")</f>
        <v>-5.7308809293320412E-2</v>
      </c>
      <c r="H70" s="16">
        <f>IF(data!W70=0,"NA",data!W70/100)</f>
        <v>0.42599999999999999</v>
      </c>
      <c r="I70" s="16" t="str">
        <f>IF(data!V70=0,"NA",data!V70/100)</f>
        <v>NA</v>
      </c>
      <c r="J70" s="16">
        <f>IF(data!AX70&gt;0,(AF70+data!AW70)/(data!AX70+AF70+data!AW70),"NA")</f>
        <v>1.6831005723880087E-2</v>
      </c>
      <c r="K70" s="16">
        <f>IF(data!F70&gt;0,(AF70+data!AW70)/(data!F70+AF70+data!AW70),"NA")</f>
        <v>3.279574539930964E-3</v>
      </c>
      <c r="L70" s="17">
        <f>data!F70+data!AW70+AF70-data!AT70</f>
        <v>1072.4068139178494</v>
      </c>
      <c r="M70" s="17">
        <f>data!AW70+data!AX70-data!AT70+X70</f>
        <v>349.93</v>
      </c>
      <c r="N70" s="17">
        <f>data!AS70+data!BC70-(data!BD70+data!BE70+data!BF70+data!BG70+data!BH70)/5</f>
        <v>-11.839999999999996</v>
      </c>
      <c r="O70" s="17">
        <f>data!AR70+data!BC70-(data!BD70+data!BE70+data!BF70+data!BG70+data!BH70)/5</f>
        <v>-12.04</v>
      </c>
      <c r="P70" s="17">
        <f>data!AW70+AF70</f>
        <v>3.5368139178492455</v>
      </c>
      <c r="Q70" s="18" t="str">
        <f>IF(data!AS70&gt;0,data!F70/data!AS70,"NA")</f>
        <v>NA</v>
      </c>
      <c r="R70" s="19" t="str">
        <f>IF(data!AS70&gt;0,(data!F70-data!AT70)/(data!AS70-data!BL70),"NA")</f>
        <v>NA</v>
      </c>
      <c r="S70" s="19" t="str">
        <f>IF(N70&gt;0,data!F70/N70,"NA")</f>
        <v>NA</v>
      </c>
      <c r="T70" s="18">
        <f>IF(data!AP70=0,"NA",L70/data!AP70)</f>
        <v>23.363982874027219</v>
      </c>
      <c r="U70" s="18" t="str">
        <f t="shared" si="4"/>
        <v>NA</v>
      </c>
      <c r="V70" s="18">
        <f t="shared" si="5"/>
        <v>3.0646323948156757</v>
      </c>
      <c r="W70" s="18" t="str">
        <f>IF(data!AQ70&gt;0,L70/data!AQ70,"NA")</f>
        <v>NA</v>
      </c>
      <c r="X70" s="17">
        <f>data!BC70+data!BD70*0.8+data!BE70*0.6+data!BF70*0.4+data!BG70*0.2</f>
        <v>149.36000000000001</v>
      </c>
      <c r="Y70" s="18" t="str">
        <f>IF(data!AQ70&gt;0,L70/(data!AQ70+data!BC70),"NA")</f>
        <v>NA</v>
      </c>
      <c r="Z70" s="18">
        <f>IF(data!EC70&gt;0,IF(data!F70&gt;0,IF(data!EC70*250/data!F70&gt;10,"NA",data!EC70*250/data!F70),"NA"),"NA")</f>
        <v>2.0280956368034233</v>
      </c>
      <c r="AA70" s="18" t="str">
        <f>IF(data!BN70&gt;0,data!BN70,"NA")</f>
        <v>NA</v>
      </c>
      <c r="AB70" s="18">
        <f>IF(data!BN70=0,0,1)</f>
        <v>1</v>
      </c>
      <c r="AC70" s="18" t="str">
        <f>IF(data!BN70&gt;0,data!BO70,"NA")</f>
        <v>NA</v>
      </c>
      <c r="AD70" s="18" t="str">
        <f>IF(data!AS70&gt;0,data!AS70,"NA")</f>
        <v>NA</v>
      </c>
      <c r="AE70" s="18" t="str">
        <f>IF(data!AS70&gt;0,data!F70,"NA")</f>
        <v>NA</v>
      </c>
      <c r="AF70" s="17">
        <f>data!CP70/(1.04)+data!CO70/1.04^2+data!CN70/1.04^3+data!CM70/1.04^4+data!CL70/1.04^5+((data!CK70/5)*(1-1.04^-5)/0.04)/1.04^5</f>
        <v>3.5368139178492455</v>
      </c>
    </row>
    <row r="71" spans="1:32" x14ac:dyDescent="0.15">
      <c r="A71" s="2" t="str">
        <f>data!A71</f>
        <v>Zafgen, Inc. (NasdaqGS:ZFGN)</v>
      </c>
      <c r="B71" s="2" t="str">
        <f>data!B71</f>
        <v>NasdaqGS:ZFGN</v>
      </c>
      <c r="C71" s="16" t="str">
        <f>IF(data!AP71&gt;0,data!AQ71/data!AP71,"NA")</f>
        <v>NA</v>
      </c>
      <c r="D71" s="16" t="str">
        <f>IF(data!AP71&gt;0,O71/data!AP71,"NA")</f>
        <v>NA</v>
      </c>
      <c r="E71" s="16">
        <f>data!BV71/100</f>
        <v>0</v>
      </c>
      <c r="F71" s="16">
        <f t="shared" si="3"/>
        <v>-0.18770793206093503</v>
      </c>
      <c r="G71" s="16">
        <f>IF(data!AX71&gt;0,N71/data!AX71,"NA")</f>
        <v>-0.21494252873563216</v>
      </c>
      <c r="H71" s="16" t="str">
        <f>IF(data!W71=0,"NA",data!W71/100)</f>
        <v>NA</v>
      </c>
      <c r="I71" s="16" t="str">
        <f>IF(data!V71=0,"NA",data!V71/100)</f>
        <v>NA</v>
      </c>
      <c r="J71" s="16">
        <f>IF(data!AX71&gt;0,(AF71+data!AW71)/(data!AX71+AF71+data!AW71),"NA")</f>
        <v>7.217347066732227E-2</v>
      </c>
      <c r="K71" s="16">
        <f>IF(data!F71&gt;0,(AF71+data!AW71)/(data!F71+AF71+data!AW71),"NA")</f>
        <v>7.5068179116889091E-3</v>
      </c>
      <c r="L71" s="17">
        <f>data!F71+data!AW71+AF71-data!AT71</f>
        <v>1023.7210335116066</v>
      </c>
      <c r="M71" s="17">
        <f>data!AW71+data!AX71-data!AT71+X71</f>
        <v>114.22</v>
      </c>
      <c r="N71" s="17">
        <f>data!AS71+data!BC71-(data!BD71+data!BE71+data!BF71+data!BG71+data!BH71)/5</f>
        <v>-22.439999999999998</v>
      </c>
      <c r="O71" s="17">
        <f>data!AR71+data!BC71-(data!BD71+data!BE71+data!BF71+data!BG71+data!BH71)/5</f>
        <v>-21.439999999999998</v>
      </c>
      <c r="P71" s="17">
        <f>data!AW71+AF71</f>
        <v>8.1210335116067363</v>
      </c>
      <c r="Q71" s="18" t="str">
        <f>IF(data!AS71&gt;0,data!F71/data!AS71,"NA")</f>
        <v>NA</v>
      </c>
      <c r="R71" s="19" t="str">
        <f>IF(data!AS71&gt;0,(data!F71-data!AT71)/(data!AS71-data!BL71),"NA")</f>
        <v>NA</v>
      </c>
      <c r="S71" s="19" t="str">
        <f>IF(N71&gt;0,data!F71/N71,"NA")</f>
        <v>NA</v>
      </c>
      <c r="T71" s="18" t="str">
        <f>IF(data!AP71=0,"NA",L71/data!AP71)</f>
        <v>NA</v>
      </c>
      <c r="U71" s="18" t="str">
        <f t="shared" si="4"/>
        <v>NA</v>
      </c>
      <c r="V71" s="18">
        <f t="shared" si="5"/>
        <v>8.9627126029732676</v>
      </c>
      <c r="W71" s="18" t="str">
        <f>IF(data!AQ71&gt;0,L71/data!AQ71,"NA")</f>
        <v>NA</v>
      </c>
      <c r="X71" s="17">
        <f>data!BC71+data!BD71*0.8+data!BE71*0.6+data!BF71*0.4+data!BG71*0.2</f>
        <v>60.36</v>
      </c>
      <c r="Y71" s="18" t="str">
        <f>IF(data!AQ71&gt;0,L71/(data!AQ71+data!BC71),"NA")</f>
        <v>NA</v>
      </c>
      <c r="Z71" s="18">
        <f>IF(data!EC71&gt;0,IF(data!F71&gt;0,IF(data!EC71*250/data!F71&gt;10,"NA",data!EC71*250/data!F71),"NA"),"NA")</f>
        <v>2.2189624662382417</v>
      </c>
      <c r="AA71" s="18" t="str">
        <f>IF(data!BN71&gt;0,data!BN71,"NA")</f>
        <v>NA</v>
      </c>
      <c r="AB71" s="18">
        <f>IF(data!BN71=0,0,1)</f>
        <v>1</v>
      </c>
      <c r="AC71" s="18" t="str">
        <f>IF(data!BN71&gt;0,data!BO71,"NA")</f>
        <v>NA</v>
      </c>
      <c r="AD71" s="18" t="str">
        <f>IF(data!AS71&gt;0,data!AS71,"NA")</f>
        <v>NA</v>
      </c>
      <c r="AE71" s="18" t="str">
        <f>IF(data!AS71&gt;0,data!F71,"NA")</f>
        <v>NA</v>
      </c>
      <c r="AF71" s="17">
        <f>data!CP71/(1.04)+data!CO71/1.04^2+data!CN71/1.04^3+data!CM71/1.04^4+data!CL71/1.04^5+((data!CK71/5)*(1-1.04^-5)/0.04)/1.04^5</f>
        <v>0.56103351160673642</v>
      </c>
    </row>
    <row r="72" spans="1:32" x14ac:dyDescent="0.15">
      <c r="A72" s="2" t="str">
        <f>data!A72</f>
        <v>Karyopharm Therapeutics, Inc. (NasdaqGS:KPTI)</v>
      </c>
      <c r="B72" s="2" t="str">
        <f>data!B72</f>
        <v>NasdaqGS:KPTI</v>
      </c>
      <c r="C72" s="16">
        <f>IF(data!AP72&gt;0,data!AQ72/data!AP72,"NA")</f>
        <v>-329.69432314410477</v>
      </c>
      <c r="D72" s="16">
        <f>IF(data!AP72&gt;0,O72/data!AP72,"NA")</f>
        <v>-222.96943231441045</v>
      </c>
      <c r="E72" s="16">
        <f>data!BV72/100</f>
        <v>0</v>
      </c>
      <c r="F72" s="16">
        <f t="shared" si="3"/>
        <v>-0.25453639082751739</v>
      </c>
      <c r="G72" s="16">
        <f>IF(data!AX72&gt;0,N72/data!AX72,"NA")</f>
        <v>-0.24690522243713731</v>
      </c>
      <c r="H72" s="16" t="str">
        <f>IF(data!W72=0,"NA",data!W72/100)</f>
        <v>NA</v>
      </c>
      <c r="I72" s="16" t="str">
        <f>IF(data!V72=0,"NA",data!V72/100)</f>
        <v>NA</v>
      </c>
      <c r="J72" s="16">
        <f>IF(data!AX72&gt;0,(AF72+data!AW72)/(data!AX72+AF72+data!AW72),"NA")</f>
        <v>3.9586529995177151E-2</v>
      </c>
      <c r="K72" s="16">
        <f>IF(data!F72&gt;0,(AF72+data!AW72)/(data!F72+AF72+data!AW72),"NA")</f>
        <v>7.9683429367546736E-3</v>
      </c>
      <c r="L72" s="17">
        <f>data!F72+data!AW72+AF72-data!AT72</f>
        <v>919.12392709877497</v>
      </c>
      <c r="M72" s="17">
        <f>data!AW72+data!AX72-data!AT72+X72</f>
        <v>200.60000000000002</v>
      </c>
      <c r="N72" s="17">
        <f>data!AS72+data!BC72-(data!BD72+data!BE72+data!BF72+data!BG72+data!BH72)/5</f>
        <v>-51.059999999999995</v>
      </c>
      <c r="O72" s="17">
        <f>data!AR72+data!BC72-(data!BD72+data!BE72+data!BF72+data!BG72+data!BH72)/5</f>
        <v>-51.059999999999995</v>
      </c>
      <c r="P72" s="17">
        <f>data!AW72+AF72</f>
        <v>8.5239270987749958</v>
      </c>
      <c r="Q72" s="18" t="str">
        <f>IF(data!AS72&gt;0,data!F72/data!AS72,"NA")</f>
        <v>NA</v>
      </c>
      <c r="R72" s="19" t="str">
        <f>IF(data!AS72&gt;0,(data!F72-data!AT72)/(data!AS72-data!BL72),"NA")</f>
        <v>NA</v>
      </c>
      <c r="S72" s="19" t="str">
        <f>IF(N72&gt;0,data!F72/N72,"NA")</f>
        <v>NA</v>
      </c>
      <c r="T72" s="18">
        <f>IF(data!AP72=0,"NA",L72/data!AP72)</f>
        <v>4013.6416030514188</v>
      </c>
      <c r="U72" s="18" t="str">
        <f t="shared" si="4"/>
        <v>NA</v>
      </c>
      <c r="V72" s="18">
        <f t="shared" si="5"/>
        <v>4.5818740134535139</v>
      </c>
      <c r="W72" s="18" t="str">
        <f>IF(data!AQ72&gt;0,L72/data!AQ72,"NA")</f>
        <v>NA</v>
      </c>
      <c r="X72" s="17">
        <f>data!BC72+data!BD72*0.8+data!BE72*0.6+data!BF72*0.4+data!BG72*0.2</f>
        <v>144.4</v>
      </c>
      <c r="Y72" s="18" t="str">
        <f>IF(data!AQ72&gt;0,L72/(data!AQ72+data!BC72),"NA")</f>
        <v>NA</v>
      </c>
      <c r="Z72" s="18">
        <f>IF(data!EC72&gt;0,IF(data!F72&gt;0,IF(data!EC72*250/data!F72&gt;10,"NA",data!EC72*250/data!F72),"NA"),"NA")</f>
        <v>1.0483415001884659</v>
      </c>
      <c r="AA72" s="18" t="str">
        <f>IF(data!BN72&gt;0,data!BN72,"NA")</f>
        <v>NA</v>
      </c>
      <c r="AB72" s="18">
        <f>IF(data!BN72=0,0,1)</f>
        <v>1</v>
      </c>
      <c r="AC72" s="18" t="str">
        <f>IF(data!BN72&gt;0,data!BO72,"NA")</f>
        <v>NA</v>
      </c>
      <c r="AD72" s="18" t="str">
        <f>IF(data!AS72&gt;0,data!AS72,"NA")</f>
        <v>NA</v>
      </c>
      <c r="AE72" s="18" t="str">
        <f>IF(data!AS72&gt;0,data!F72,"NA")</f>
        <v>NA</v>
      </c>
      <c r="AF72" s="17">
        <f>data!CP72/(1.04)+data!CO72/1.04^2+data!CN72/1.04^3+data!CM72/1.04^4+data!CL72/1.04^5+((data!CK72/5)*(1-1.04^-5)/0.04)/1.04^5</f>
        <v>8.5239270987749958</v>
      </c>
    </row>
    <row r="73" spans="1:32" x14ac:dyDescent="0.15">
      <c r="A73" s="2" t="str">
        <f>data!A73</f>
        <v>Amicus Therapeutics, Inc. (NasdaqGM:FOLD)</v>
      </c>
      <c r="B73" s="2" t="str">
        <f>data!B73</f>
        <v>NasdaqGM:FOLD</v>
      </c>
      <c r="C73" s="16">
        <f>IF(data!AP73&gt;0,data!AQ73/data!AP73,"NA")</f>
        <v>-55</v>
      </c>
      <c r="D73" s="16">
        <f>IF(data!AP73&gt;0,O73/data!AP73,"NA")</f>
        <v>-51.06557377049181</v>
      </c>
      <c r="E73" s="16">
        <f>data!BV73/100</f>
        <v>0</v>
      </c>
      <c r="F73" s="16">
        <f t="shared" si="3"/>
        <v>-0.25867796047168246</v>
      </c>
      <c r="G73" s="16">
        <f>IF(data!AX73&gt;0,N73/data!AX73,"NA")</f>
        <v>-0.51145662847790507</v>
      </c>
      <c r="H73" s="16" t="str">
        <f>IF(data!W73=0,"NA",data!W73/100)</f>
        <v>NA</v>
      </c>
      <c r="I73" s="16" t="str">
        <f>IF(data!V73=0,"NA",data!V73/100)</f>
        <v>NA</v>
      </c>
      <c r="J73" s="16">
        <f>IF(data!AX73&gt;0,(AF73+data!AW73)/(data!AX73+AF73+data!AW73),"NA")</f>
        <v>0.15007389453354936</v>
      </c>
      <c r="K73" s="16">
        <f>IF(data!F73&gt;0,(AF73+data!AW73)/(data!F73+AF73+data!AW73),"NA")</f>
        <v>2.0173583556042204E-2</v>
      </c>
      <c r="L73" s="17">
        <f>data!F73+data!AW73+AF73-data!AT73</f>
        <v>1045.4772051170673</v>
      </c>
      <c r="M73" s="17">
        <f>data!AW73+data!AX73-data!AT73+X73</f>
        <v>240.84</v>
      </c>
      <c r="N73" s="17">
        <f>data!AS73+data!BC73-(data!BD73+data!BE73+data!BF73+data!BG73+data!BH73)/5</f>
        <v>-62.500000000000007</v>
      </c>
      <c r="O73" s="17">
        <f>data!AR73+data!BC73-(data!BD73+data!BE73+data!BF73+data!BG73+data!BH73)/5</f>
        <v>-62.300000000000004</v>
      </c>
      <c r="P73" s="17">
        <f>data!AW73+AF73</f>
        <v>21.577205117067248</v>
      </c>
      <c r="Q73" s="18" t="str">
        <f>IF(data!AS73&gt;0,data!F73/data!AS73,"NA")</f>
        <v>NA</v>
      </c>
      <c r="R73" s="19" t="str">
        <f>IF(data!AS73&gt;0,(data!F73-data!AT73)/(data!AS73-data!BL73),"NA")</f>
        <v>NA</v>
      </c>
      <c r="S73" s="19" t="str">
        <f>IF(N73&gt;0,data!F73/N73,"NA")</f>
        <v>NA</v>
      </c>
      <c r="T73" s="18">
        <f>IF(data!AP73=0,"NA",L73/data!AP73)</f>
        <v>856.94852878448148</v>
      </c>
      <c r="U73" s="18" t="str">
        <f t="shared" si="4"/>
        <v>NA</v>
      </c>
      <c r="V73" s="18">
        <f t="shared" si="5"/>
        <v>4.3409616555267698</v>
      </c>
      <c r="W73" s="18" t="str">
        <f>IF(data!AQ73&gt;0,L73/data!AQ73,"NA")</f>
        <v>NA</v>
      </c>
      <c r="X73" s="17">
        <f>data!BC73+data!BD73*0.8+data!BE73*0.6+data!BF73*0.4+data!BG73*0.2</f>
        <v>128.34</v>
      </c>
      <c r="Y73" s="18" t="str">
        <f>IF(data!AQ73&gt;0,L73/(data!AQ73+data!BC73),"NA")</f>
        <v>NA</v>
      </c>
      <c r="Z73" s="18">
        <f>IF(data!EC73&gt;0,IF(data!F73&gt;0,IF(data!EC73*250/data!F73&gt;10,"NA",data!EC73*250/data!F73),"NA"),"NA")</f>
        <v>4.0553435114503813</v>
      </c>
      <c r="AA73" s="18" t="str">
        <f>IF(data!BN73&gt;0,data!BN73,"NA")</f>
        <v>NA</v>
      </c>
      <c r="AB73" s="18">
        <f>IF(data!BN73=0,0,1)</f>
        <v>1</v>
      </c>
      <c r="AC73" s="18" t="str">
        <f>IF(data!BN73&gt;0,data!BO73,"NA")</f>
        <v>NA</v>
      </c>
      <c r="AD73" s="18" t="str">
        <f>IF(data!AS73&gt;0,data!AS73,"NA")</f>
        <v>NA</v>
      </c>
      <c r="AE73" s="18" t="str">
        <f>IF(data!AS73&gt;0,data!F73,"NA")</f>
        <v>NA</v>
      </c>
      <c r="AF73" s="17">
        <f>data!CP73/(1.04)+data!CO73/1.04^2+data!CN73/1.04^3+data!CM73/1.04^4+data!CL73/1.04^5+((data!CK73/5)*(1-1.04^-5)/0.04)/1.04^5</f>
        <v>7.1772051170672482</v>
      </c>
    </row>
    <row r="74" spans="1:32" x14ac:dyDescent="0.15">
      <c r="A74" s="2" t="str">
        <f>data!A74</f>
        <v>Arena Pharmaceuticals, Inc. (NasdaqGS:ARNA)</v>
      </c>
      <c r="B74" s="2" t="str">
        <f>data!B74</f>
        <v>NasdaqGS:ARNA</v>
      </c>
      <c r="C74" s="16">
        <f>IF(data!AP74&gt;0,data!AQ74/data!AP74,"NA")</f>
        <v>-2.5972972972972972</v>
      </c>
      <c r="D74" s="16">
        <f>IF(data!AP74&gt;0,O74/data!AP74,"NA")</f>
        <v>-2.1594594594594598</v>
      </c>
      <c r="E74" s="16">
        <f>data!BV74/100</f>
        <v>0</v>
      </c>
      <c r="F74" s="16">
        <f t="shared" si="3"/>
        <v>-0.36318181818181822</v>
      </c>
      <c r="G74" s="16">
        <f>IF(data!AX74&gt;0,N74/data!AX74,"NA")</f>
        <v>-0.74207188160676552</v>
      </c>
      <c r="H74" s="16">
        <f>IF(data!W74=0,"NA",data!W74/100)</f>
        <v>0.10400000000000001</v>
      </c>
      <c r="I74" s="16" t="str">
        <f>IF(data!V74=0,"NA",data!V74/100)</f>
        <v>NA</v>
      </c>
      <c r="J74" s="16">
        <f>IF(data!AX74&gt;0,(AF74+data!AW74)/(data!AX74+AF74+data!AW74),"NA")</f>
        <v>0.63249904429569526</v>
      </c>
      <c r="K74" s="16">
        <f>IF(data!F74&gt;0,(AF74+data!AW74)/(data!F74+AF74+data!AW74),"NA")</f>
        <v>7.2239446175392741E-2</v>
      </c>
      <c r="L74" s="17">
        <f>data!F74+data!AW74+AF74-data!AT74</f>
        <v>963.7071482830595</v>
      </c>
      <c r="M74" s="17">
        <f>data!AW74+data!AX74-data!AT74+X74</f>
        <v>220</v>
      </c>
      <c r="N74" s="17">
        <f>data!AS74+data!BC74-(data!BD74+data!BE74+data!BF74+data!BG74+data!BH74)/5</f>
        <v>-35.100000000000009</v>
      </c>
      <c r="O74" s="17">
        <f>data!AR74+data!BC74-(data!BD74+data!BE74+data!BF74+data!BG74+data!BH74)/5</f>
        <v>-79.900000000000006</v>
      </c>
      <c r="P74" s="17">
        <f>data!AW74+AF74</f>
        <v>81.407148283059399</v>
      </c>
      <c r="Q74" s="18" t="str">
        <f>IF(data!AS74&gt;0,data!F74/data!AS74,"NA")</f>
        <v>NA</v>
      </c>
      <c r="R74" s="19" t="str">
        <f>IF(data!AS74&gt;0,(data!F74-data!AT74)/(data!AS74-data!BL74),"NA")</f>
        <v>NA</v>
      </c>
      <c r="S74" s="19" t="str">
        <f>IF(N74&gt;0,data!F74/N74,"NA")</f>
        <v>NA</v>
      </c>
      <c r="T74" s="18">
        <f>IF(data!AP74=0,"NA",L74/data!AP74)</f>
        <v>26.046139142785393</v>
      </c>
      <c r="U74" s="18" t="str">
        <f t="shared" si="4"/>
        <v>NA</v>
      </c>
      <c r="V74" s="18">
        <f t="shared" si="5"/>
        <v>4.38048703765027</v>
      </c>
      <c r="W74" s="18" t="str">
        <f>IF(data!AQ74&gt;0,L74/data!AQ74,"NA")</f>
        <v>NA</v>
      </c>
      <c r="X74" s="17">
        <f>data!BC74+data!BD74*0.8+data!BE74*0.6+data!BF74*0.4+data!BG74*0.2</f>
        <v>265.2</v>
      </c>
      <c r="Y74" s="18" t="str">
        <f>IF(data!AQ74&gt;0,L74/(data!AQ74+data!BC74),"NA")</f>
        <v>NA</v>
      </c>
      <c r="Z74" s="18">
        <f>IF(data!EC74&gt;0,IF(data!F74&gt;0,IF(data!EC74*250/data!F74&gt;10,"NA",data!EC74*250/data!F74),"NA"),"NA")</f>
        <v>2.7737924438067911</v>
      </c>
      <c r="AA74" s="18" t="str">
        <f>IF(data!BN74&gt;0,data!BN74,"NA")</f>
        <v>NA</v>
      </c>
      <c r="AB74" s="18">
        <f>IF(data!BN74=0,0,1)</f>
        <v>1</v>
      </c>
      <c r="AC74" s="18" t="str">
        <f>IF(data!BN74&gt;0,data!BO74,"NA")</f>
        <v>NA</v>
      </c>
      <c r="AD74" s="18" t="str">
        <f>IF(data!AS74&gt;0,data!AS74,"NA")</f>
        <v>NA</v>
      </c>
      <c r="AE74" s="18" t="str">
        <f>IF(data!AS74&gt;0,data!F74,"NA")</f>
        <v>NA</v>
      </c>
      <c r="AF74" s="17">
        <f>data!CP74/(1.04)+data!CO74/1.04^2+data!CN74/1.04^3+data!CM74/1.04^4+data!CL74/1.04^5+((data!CK74/5)*(1-1.04^-5)/0.04)/1.04^5</f>
        <v>10.707148283059389</v>
      </c>
    </row>
    <row r="75" spans="1:32" x14ac:dyDescent="0.15">
      <c r="A75" s="2" t="str">
        <f>data!A75</f>
        <v>Array BioPharma, Inc. (NasdaqGM:ARRY)</v>
      </c>
      <c r="B75" s="2" t="str">
        <f>data!B75</f>
        <v>NasdaqGM:ARRY</v>
      </c>
      <c r="C75" s="16">
        <f>IF(data!AP75&gt;0,data!AQ75/data!AP75,"NA")</f>
        <v>-1.6132478632478633</v>
      </c>
      <c r="D75" s="16">
        <f>IF(data!AP75&gt;0,O75/data!AP75,"NA")</f>
        <v>-1.6987179487179489</v>
      </c>
      <c r="E75" s="16">
        <f>data!BV75/100</f>
        <v>0</v>
      </c>
      <c r="F75" s="16">
        <f t="shared" si="3"/>
        <v>-0.44458114304887597</v>
      </c>
      <c r="G75" s="16" t="str">
        <f>IF(data!AX75&gt;0,N75/data!AX75,"NA")</f>
        <v>NA</v>
      </c>
      <c r="H75" s="16">
        <f>IF(data!W75=0,"NA",data!W75/100)</f>
        <v>1.1000000000000001E-2</v>
      </c>
      <c r="I75" s="16" t="str">
        <f>IF(data!V75=0,"NA",data!V75/100)</f>
        <v>NA</v>
      </c>
      <c r="J75" s="16" t="str">
        <f>IF(data!AX75&gt;0,(AF75+data!AW75)/(data!AX75+AF75+data!AW75),"NA")</f>
        <v>NA</v>
      </c>
      <c r="K75" s="16">
        <f>IF(data!F75&gt;0,(AF75+data!AW75)/(data!F75+AF75+data!AW75),"NA")</f>
        <v>0.10604801540114525</v>
      </c>
      <c r="L75" s="17">
        <f>data!F75+data!AW75+AF75-data!AT75</f>
        <v>1088.3379494765588</v>
      </c>
      <c r="M75" s="17">
        <f>data!AW75+data!AX75-data!AT75+X75</f>
        <v>178.82</v>
      </c>
      <c r="N75" s="17">
        <f>data!AS75+data!BC75-(data!BD75+data!BE75+data!BF75+data!BG75+data!BH75)/5</f>
        <v>-89.4</v>
      </c>
      <c r="O75" s="17">
        <f>data!AR75+data!BC75-(data!BD75+data!BE75+data!BF75+data!BG75+data!BH75)/5</f>
        <v>-79.5</v>
      </c>
      <c r="P75" s="17">
        <f>data!AW75+AF75</f>
        <v>122.63794947655893</v>
      </c>
      <c r="Q75" s="18" t="str">
        <f>IF(data!AS75&gt;0,data!F75/data!AS75,"NA")</f>
        <v>NA</v>
      </c>
      <c r="R75" s="19" t="str">
        <f>IF(data!AS75&gt;0,(data!F75-data!AT75)/(data!AS75-data!BL75),"NA")</f>
        <v>NA</v>
      </c>
      <c r="S75" s="19" t="str">
        <f>IF(N75&gt;0,data!F75/N75,"NA")</f>
        <v>NA</v>
      </c>
      <c r="T75" s="18">
        <f>IF(data!AP75=0,"NA",L75/data!AP75)</f>
        <v>23.255084390524761</v>
      </c>
      <c r="U75" s="18" t="str">
        <f t="shared" si="4"/>
        <v>NA</v>
      </c>
      <c r="V75" s="18">
        <f t="shared" si="5"/>
        <v>6.086220498135325</v>
      </c>
      <c r="W75" s="18" t="str">
        <f>IF(data!AQ75&gt;0,L75/data!AQ75,"NA")</f>
        <v>NA</v>
      </c>
      <c r="X75" s="17">
        <f>data!BC75+data!BD75*0.8+data!BE75*0.6+data!BF75*0.4+data!BG75*0.2</f>
        <v>154.22</v>
      </c>
      <c r="Y75" s="18" t="str">
        <f>IF(data!AQ75&gt;0,L75/(data!AQ75+data!BC75),"NA")</f>
        <v>NA</v>
      </c>
      <c r="Z75" s="18">
        <f>IF(data!EC75&gt;0,IF(data!F75&gt;0,IF(data!EC75*250/data!F75&gt;10,"NA",data!EC75*250/data!F75),"NA"),"NA")</f>
        <v>2.3094408976591216</v>
      </c>
      <c r="AA75" s="18" t="str">
        <f>IF(data!BN75&gt;0,data!BN75,"NA")</f>
        <v>NA</v>
      </c>
      <c r="AB75" s="18">
        <f>IF(data!BN75=0,0,1)</f>
        <v>1</v>
      </c>
      <c r="AC75" s="18" t="str">
        <f>IF(data!BN75&gt;0,data!BO75,"NA")</f>
        <v>NA</v>
      </c>
      <c r="AD75" s="18" t="str">
        <f>IF(data!AS75&gt;0,data!AS75,"NA")</f>
        <v>NA</v>
      </c>
      <c r="AE75" s="18" t="str">
        <f>IF(data!AS75&gt;0,data!F75,"NA")</f>
        <v>NA</v>
      </c>
      <c r="AF75" s="17">
        <f>data!CP75/(1.04)+data!CO75/1.04^2+data!CN75/1.04^3+data!CM75/1.04^4+data!CL75/1.04^5+((data!CK75/5)*(1-1.04^-5)/0.04)/1.04^5</f>
        <v>16.037949476558943</v>
      </c>
    </row>
    <row r="76" spans="1:32" x14ac:dyDescent="0.15">
      <c r="A76" s="2" t="str">
        <f>data!A76</f>
        <v>Insmed Incorporated (NasdaqGS:INSM)</v>
      </c>
      <c r="B76" s="2" t="str">
        <f>data!B76</f>
        <v>NasdaqGS:INSM</v>
      </c>
      <c r="C76" s="16" t="str">
        <f>IF(data!AP76&gt;0,data!AQ76/data!AP76,"NA")</f>
        <v>NA</v>
      </c>
      <c r="D76" s="16" t="str">
        <f>IF(data!AP76&gt;0,O76/data!AP76,"NA")</f>
        <v>NA</v>
      </c>
      <c r="E76" s="16">
        <f>data!BV76/100</f>
        <v>0</v>
      </c>
      <c r="F76" s="16">
        <f t="shared" si="3"/>
        <v>-0.38113833837742855</v>
      </c>
      <c r="G76" s="16">
        <f>IF(data!AX76&gt;0,N76/data!AX76,"NA")</f>
        <v>-0.3752953813104189</v>
      </c>
      <c r="H76" s="16" t="str">
        <f>IF(data!W76=0,"NA",data!W76/100)</f>
        <v>NA</v>
      </c>
      <c r="I76" s="16" t="str">
        <f>IF(data!V76=0,"NA",data!V76/100)</f>
        <v>NA</v>
      </c>
      <c r="J76" s="16">
        <f>IF(data!AX76&gt;0,(AF76+data!AW76)/(data!AX76+AF76+data!AW76),"NA")</f>
        <v>0.13444284030390388</v>
      </c>
      <c r="K76" s="16">
        <f>IF(data!F76&gt;0,(AF76+data!AW76)/(data!F76+AF76+data!AW76),"NA")</f>
        <v>2.7444449644838137E-2</v>
      </c>
      <c r="L76" s="17">
        <f>data!F76+data!AW76+AF76-data!AT76</f>
        <v>894.62155253314108</v>
      </c>
      <c r="M76" s="17">
        <f>data!AW76+data!AX76-data!AT76+X76</f>
        <v>204.85999999999999</v>
      </c>
      <c r="N76" s="17">
        <f>data!AS76+data!BC76-(data!BD76+data!BE76+data!BF76+data!BG76+data!BH76)/5</f>
        <v>-69.88</v>
      </c>
      <c r="O76" s="17">
        <f>data!AR76+data!BC76-(data!BD76+data!BE76+data!BF76+data!BG76+data!BH76)/5</f>
        <v>-78.080000000000013</v>
      </c>
      <c r="P76" s="17">
        <f>data!AW76+AF76</f>
        <v>28.92155253314094</v>
      </c>
      <c r="Q76" s="18" t="str">
        <f>IF(data!AS76&gt;0,data!F76/data!AS76,"NA")</f>
        <v>NA</v>
      </c>
      <c r="R76" s="19" t="str">
        <f>IF(data!AS76&gt;0,(data!F76-data!AT76)/(data!AS76-data!BL76),"NA")</f>
        <v>NA</v>
      </c>
      <c r="S76" s="19" t="str">
        <f>IF(N76&gt;0,data!F76/N76,"NA")</f>
        <v>NA</v>
      </c>
      <c r="T76" s="18" t="str">
        <f>IF(data!AP76=0,"NA",L76/data!AP76)</f>
        <v>NA</v>
      </c>
      <c r="U76" s="18" t="str">
        <f t="shared" si="4"/>
        <v>NA</v>
      </c>
      <c r="V76" s="18">
        <f t="shared" si="5"/>
        <v>4.3669899079036467</v>
      </c>
      <c r="W76" s="18" t="str">
        <f>IF(data!AQ76&gt;0,L76/data!AQ76,"NA")</f>
        <v>NA</v>
      </c>
      <c r="X76" s="17">
        <f>data!BC76+data!BD76*0.8+data!BE76*0.6+data!BF76*0.4+data!BG76*0.2</f>
        <v>152.95999999999998</v>
      </c>
      <c r="Y76" s="18" t="str">
        <f>IF(data!AQ76&gt;0,L76/(data!AQ76+data!BC76),"NA")</f>
        <v>NA</v>
      </c>
      <c r="Z76" s="18">
        <f>IF(data!EC76&gt;0,IF(data!F76&gt;0,IF(data!EC76*250/data!F76&gt;10,"NA",data!EC76*250/data!F76),"NA"),"NA")</f>
        <v>2.6344033564250169</v>
      </c>
      <c r="AA76" s="18" t="str">
        <f>IF(data!BN76&gt;0,data!BN76,"NA")</f>
        <v>NA</v>
      </c>
      <c r="AB76" s="18">
        <f>IF(data!BN76=0,0,1)</f>
        <v>1</v>
      </c>
      <c r="AC76" s="18" t="str">
        <f>IF(data!BN76&gt;0,data!BO76,"NA")</f>
        <v>NA</v>
      </c>
      <c r="AD76" s="18" t="str">
        <f>IF(data!AS76&gt;0,data!AS76,"NA")</f>
        <v>NA</v>
      </c>
      <c r="AE76" s="18" t="str">
        <f>IF(data!AS76&gt;0,data!F76,"NA")</f>
        <v>NA</v>
      </c>
      <c r="AF76" s="17">
        <f>data!CP76/(1.04)+data!CO76/1.04^2+data!CN76/1.04^3+data!CM76/1.04^4+data!CL76/1.04^5+((data!CK76/5)*(1-1.04^-5)/0.04)/1.04^5</f>
        <v>4.0215525331409419</v>
      </c>
    </row>
    <row r="77" spans="1:32" x14ac:dyDescent="0.15">
      <c r="A77" s="2" t="str">
        <f>data!A77</f>
        <v>Repligen Corporation (NasdaqGS:RGEN)</v>
      </c>
      <c r="B77" s="2" t="str">
        <f>data!B77</f>
        <v>NasdaqGS:RGEN</v>
      </c>
      <c r="C77" s="16">
        <f>IF(data!AP77&gt;0,data!AQ77/data!AP77,"NA")</f>
        <v>0.27716535433070866</v>
      </c>
      <c r="D77" s="16">
        <f>IF(data!AP77&gt;0,O77/data!AP77,"NA")</f>
        <v>0.19814173228346457</v>
      </c>
      <c r="E77" s="16">
        <f>data!BV77/100</f>
        <v>0.26600000000000001</v>
      </c>
      <c r="F77" s="16">
        <f t="shared" si="3"/>
        <v>9.8487661298922891E-2</v>
      </c>
      <c r="G77" s="16">
        <f>IF(data!AX77&gt;0,N77/data!AX77,"NA")</f>
        <v>6.4028648164726948E-2</v>
      </c>
      <c r="H77" s="16" t="str">
        <f>IF(data!W77=0,"NA",data!W77/100)</f>
        <v>NA</v>
      </c>
      <c r="I77" s="16" t="str">
        <f>IF(data!V77=0,"NA",data!V77/100)</f>
        <v>NA</v>
      </c>
      <c r="J77" s="16">
        <f>IF(data!AX77&gt;0,(AF77+data!AW77)/(data!AX77+AF77+data!AW77),"NA")</f>
        <v>9.6318305745397334E-2</v>
      </c>
      <c r="K77" s="16">
        <f>IF(data!F77&gt;0,(AF77+data!AW77)/(data!F77+AF77+data!AW77),"NA")</f>
        <v>1.1742188746557369E-2</v>
      </c>
      <c r="L77" s="17">
        <f>data!F77+data!AW77+AF77-data!AT77</f>
        <v>978.50546939277683</v>
      </c>
      <c r="M77" s="17">
        <f>data!AW77+data!AX77-data!AT77+X77</f>
        <v>93.77000000000001</v>
      </c>
      <c r="N77" s="17">
        <f>data!AS77+data!BC77-(data!BD77+data!BE77+data!BF77+data!BG77+data!BH77)/5</f>
        <v>7.152000000000001</v>
      </c>
      <c r="O77" s="17">
        <f>data!AR77+data!BC77-(data!BD77+data!BE77+data!BF77+data!BG77+data!BH77)/5</f>
        <v>12.582000000000001</v>
      </c>
      <c r="P77" s="17">
        <f>data!AW77+AF77</f>
        <v>11.90546939277683</v>
      </c>
      <c r="Q77" s="18">
        <f>IF(data!AS77&gt;0,data!F77/data!AS77,"NA")</f>
        <v>122.6438188494492</v>
      </c>
      <c r="R77" s="19">
        <f>IF(data!AS77&gt;0,(data!F77-data!AT77)/(data!AS77-data!BL77),"NA")</f>
        <v>122.96145528558708</v>
      </c>
      <c r="S77" s="19">
        <f>IF(N77&gt;0,data!F77/N77,"NA")</f>
        <v>140.10067114093957</v>
      </c>
      <c r="T77" s="18">
        <f>IF(data!AP77=0,"NA",L77/data!AP77)</f>
        <v>15.409534951067352</v>
      </c>
      <c r="U77" s="18">
        <f t="shared" si="4"/>
        <v>77.770264615544178</v>
      </c>
      <c r="V77" s="18">
        <f t="shared" si="5"/>
        <v>10.43516550488191</v>
      </c>
      <c r="W77" s="18">
        <f>IF(data!AQ77&gt;0,L77/data!AQ77,"NA")</f>
        <v>55.596901670044133</v>
      </c>
      <c r="X77" s="17">
        <f>data!BC77+data!BD77*0.8+data!BE77*0.6+data!BF77*0.4+data!BG77*0.2</f>
        <v>17.470000000000002</v>
      </c>
      <c r="Y77" s="18">
        <f>IF(data!AQ77&gt;0,L77/(data!AQ77+data!BC77),"NA")</f>
        <v>42.158787996241998</v>
      </c>
      <c r="Z77" s="18">
        <f>IF(data!EC77&gt;0,IF(data!F77&gt;0,IF(data!EC77*250/data!F77&gt;10,"NA",data!EC77*250/data!F77),"NA"),"NA")</f>
        <v>2.4925149700598803</v>
      </c>
      <c r="AA77" s="18">
        <f>IF(data!BN77&gt;0,data!BN77,"NA")</f>
        <v>11.1</v>
      </c>
      <c r="AB77" s="18">
        <f>IF(data!BN77=0,0,1)</f>
        <v>1</v>
      </c>
      <c r="AC77" s="18">
        <f>IF(data!BN77&gt;0,data!BO77,"NA")</f>
        <v>2.97</v>
      </c>
      <c r="AD77" s="18">
        <f>IF(data!AS77&gt;0,data!AS77,"NA")</f>
        <v>8.17</v>
      </c>
      <c r="AE77" s="18">
        <f>IF(data!AS77&gt;0,data!F77,"NA")</f>
        <v>1002</v>
      </c>
      <c r="AF77" s="17">
        <f>data!CP77/(1.04)+data!CO77/1.04^2+data!CN77/1.04^3+data!CM77/1.04^4+data!CL77/1.04^5+((data!CK77/5)*(1-1.04^-5)/0.04)/1.04^5</f>
        <v>11.90546939277683</v>
      </c>
    </row>
    <row r="78" spans="1:32" x14ac:dyDescent="0.15">
      <c r="A78" s="2" t="str">
        <f>data!A78</f>
        <v>Avalanche Biotechnologies, Inc. (NasdaqGM:AAVL)</v>
      </c>
      <c r="B78" s="2" t="str">
        <f>data!B78</f>
        <v>NasdaqGM:AAVL</v>
      </c>
      <c r="C78" s="16">
        <f>IF(data!AP78&gt;0,data!AQ78/data!AP78,"NA")</f>
        <v>-42.307692307692307</v>
      </c>
      <c r="D78" s="16">
        <f>IF(data!AP78&gt;0,O78/data!AP78,"NA")</f>
        <v>-21.069930069930066</v>
      </c>
      <c r="E78" s="16">
        <f>data!BV78/100</f>
        <v>0</v>
      </c>
      <c r="F78" s="16">
        <f t="shared" si="3"/>
        <v>-0.57423289498761187</v>
      </c>
      <c r="G78" s="16">
        <f>IF(data!AX78&gt;0,N78/data!AX78,"NA")</f>
        <v>-8.7304347826086925E-2</v>
      </c>
      <c r="H78" s="16" t="str">
        <f>IF(data!W78=0,"NA",data!W78/100)</f>
        <v>NA</v>
      </c>
      <c r="I78" s="16" t="str">
        <f>IF(data!V78=0,"NA",data!V78/100)</f>
        <v>NA</v>
      </c>
      <c r="J78" s="16">
        <f>IF(data!AX78&gt;0,(AF78+data!AW78)/(data!AX78+AF78+data!AW78),"NA")</f>
        <v>3.2917140708948793E-2</v>
      </c>
      <c r="K78" s="16">
        <f>IF(data!F78&gt;0,(AF78+data!AW78)/(data!F78+AF78+data!AW78),"NA")</f>
        <v>5.1999534017244855E-3</v>
      </c>
      <c r="L78" s="17">
        <f>data!F78+data!AW78+AF78-data!AT78</f>
        <v>819.18861519849031</v>
      </c>
      <c r="M78" s="17">
        <f>data!AW78+data!AX78-data!AT78+X78</f>
        <v>20.987999999999996</v>
      </c>
      <c r="N78" s="17">
        <f>data!AS78+data!BC78-(data!BD78+data!BE78+data!BF78+data!BG78+data!BH78)/5</f>
        <v>-13.051999999999996</v>
      </c>
      <c r="O78" s="17">
        <f>data!AR78+data!BC78-(data!BD78+data!BE78+data!BF78+data!BG78+data!BH78)/5</f>
        <v>-12.051999999999996</v>
      </c>
      <c r="P78" s="17">
        <f>data!AW78+AF78</f>
        <v>5.0886151984902428</v>
      </c>
      <c r="Q78" s="18" t="str">
        <f>IF(data!AS78&gt;0,data!F78/data!AS78,"NA")</f>
        <v>NA</v>
      </c>
      <c r="R78" s="19" t="str">
        <f>IF(data!AS78&gt;0,(data!F78-data!AT78)/(data!AS78-data!BL78),"NA")</f>
        <v>NA</v>
      </c>
      <c r="S78" s="19" t="str">
        <f>IF(N78&gt;0,data!F78/N78,"NA")</f>
        <v>NA</v>
      </c>
      <c r="T78" s="18">
        <f>IF(data!AP78=0,"NA",L78/data!AP78)</f>
        <v>1432.1479286686895</v>
      </c>
      <c r="U78" s="18" t="str">
        <f t="shared" si="4"/>
        <v>NA</v>
      </c>
      <c r="V78" s="18">
        <f t="shared" si="5"/>
        <v>39.031285267700135</v>
      </c>
      <c r="W78" s="18" t="str">
        <f>IF(data!AQ78&gt;0,L78/data!AQ78,"NA")</f>
        <v>NA</v>
      </c>
      <c r="X78" s="17">
        <f>data!BC78+data!BD78*0.8+data!BE78*0.6+data!BF78*0.4+data!BG78*0.2</f>
        <v>30.888000000000002</v>
      </c>
      <c r="Y78" s="18" t="str">
        <f>IF(data!AQ78&gt;0,L78/(data!AQ78+data!BC78),"NA")</f>
        <v>NA</v>
      </c>
      <c r="Z78" s="18">
        <f>IF(data!EC78&gt;0,IF(data!F78&gt;0,IF(data!EC78*250/data!F78&gt;10,"NA",data!EC78*250/data!F78),"NA"),"NA")</f>
        <v>4.7252182845403183</v>
      </c>
      <c r="AA78" s="18" t="str">
        <f>IF(data!BN78&gt;0,data!BN78,"NA")</f>
        <v>NA</v>
      </c>
      <c r="AB78" s="18">
        <f>IF(data!BN78=0,0,1)</f>
        <v>1</v>
      </c>
      <c r="AC78" s="18" t="str">
        <f>IF(data!BN78&gt;0,data!BO78,"NA")</f>
        <v>NA</v>
      </c>
      <c r="AD78" s="18" t="str">
        <f>IF(data!AS78&gt;0,data!AS78,"NA")</f>
        <v>NA</v>
      </c>
      <c r="AE78" s="18" t="str">
        <f>IF(data!AS78&gt;0,data!F78,"NA")</f>
        <v>NA</v>
      </c>
      <c r="AF78" s="17">
        <f>data!CP78/(1.04)+data!CO78/1.04^2+data!CN78/1.04^3+data!CM78/1.04^4+data!CL78/1.04^5+((data!CK78/5)*(1-1.04^-5)/0.04)/1.04^5</f>
        <v>5.0886151984902428</v>
      </c>
    </row>
    <row r="79" spans="1:32" x14ac:dyDescent="0.15">
      <c r="A79" s="2" t="str">
        <f>data!A79</f>
        <v>Genomic Health Inc. (NasdaqGS:GHDX)</v>
      </c>
      <c r="B79" s="2" t="str">
        <f>data!B79</f>
        <v>NasdaqGS:GHDX</v>
      </c>
      <c r="C79" s="16">
        <f>IF(data!AP79&gt;0,data!AQ79/data!AP79,"NA")</f>
        <v>-6.0935799782372152E-2</v>
      </c>
      <c r="D79" s="16">
        <f>IF(data!AP79&gt;0,O79/data!AP79,"NA")</f>
        <v>-0.11635836053681538</v>
      </c>
      <c r="E79" s="16">
        <f>data!BV79/100</f>
        <v>0</v>
      </c>
      <c r="F79" s="16">
        <f t="shared" si="3"/>
        <v>-0.10493261808190502</v>
      </c>
      <c r="G79" s="16">
        <f>IF(data!AX79&gt;0,N79/data!AX79,"NA")</f>
        <v>-0.22735395189003435</v>
      </c>
      <c r="H79" s="16">
        <f>IF(data!W79=0,"NA",data!W79/100)</f>
        <v>0.96200000000000008</v>
      </c>
      <c r="I79" s="16" t="str">
        <f>IF(data!V79=0,"NA",data!V79/100)</f>
        <v>NA</v>
      </c>
      <c r="J79" s="16">
        <f>IF(data!AX79&gt;0,(AF79+data!AW79)/(data!AX79+AF79+data!AW79),"NA")</f>
        <v>8.3934632596490241E-2</v>
      </c>
      <c r="K79" s="16">
        <f>IF(data!F79&gt;0,(AF79+data!AW79)/(data!F79+AF79+data!AW79),"NA")</f>
        <v>1.3531297770676819E-2</v>
      </c>
      <c r="L79" s="17">
        <f>data!F79+data!AW79+AF79-data!AT79</f>
        <v>955.53146026184163</v>
      </c>
      <c r="M79" s="17">
        <f>data!AW79+data!AX79-data!AT79+X79</f>
        <v>305.71999999999997</v>
      </c>
      <c r="N79" s="17">
        <f>data!AS79+data!BC79-(data!BD79+data!BE79+data!BF79+data!BG79+data!BH79)/5</f>
        <v>-33.08</v>
      </c>
      <c r="O79" s="17">
        <f>data!AR79+data!BC79-(data!BD79+data!BE79+data!BF79+data!BG79+data!BH79)/5</f>
        <v>-32.08</v>
      </c>
      <c r="P79" s="17">
        <f>data!AW79+AF79</f>
        <v>13.331460261841725</v>
      </c>
      <c r="Q79" s="18" t="str">
        <f>IF(data!AS79&gt;0,data!F79/data!AS79,"NA")</f>
        <v>NA</v>
      </c>
      <c r="R79" s="19" t="str">
        <f>IF(data!AS79&gt;0,(data!F79-data!AT79)/(data!AS79-data!BL79),"NA")</f>
        <v>NA</v>
      </c>
      <c r="S79" s="19" t="str">
        <f>IF(N79&gt;0,data!F79/N79,"NA")</f>
        <v>NA</v>
      </c>
      <c r="T79" s="18">
        <f>IF(data!AP79=0,"NA",L79/data!AP79)</f>
        <v>3.4658377231115041</v>
      </c>
      <c r="U79" s="18" t="str">
        <f t="shared" si="4"/>
        <v>NA</v>
      </c>
      <c r="V79" s="18">
        <f t="shared" si="5"/>
        <v>3.1255117763373077</v>
      </c>
      <c r="W79" s="18" t="str">
        <f>IF(data!AQ79&gt;0,L79/data!AQ79,"NA")</f>
        <v>NA</v>
      </c>
      <c r="X79" s="17">
        <f>data!BC79+data!BD79*0.8+data!BE79*0.6+data!BF79*0.4+data!BG79*0.2</f>
        <v>189.92</v>
      </c>
      <c r="Y79" s="18" t="str">
        <f>IF(data!AQ79&gt;0,L79/(data!AQ79+data!BC79),"NA")</f>
        <v>NA</v>
      </c>
      <c r="Z79" s="18">
        <f>IF(data!EC79&gt;0,IF(data!F79&gt;0,IF(data!EC79*250/data!F79&gt;10,"NA",data!EC79*250/data!F79),"NA"),"NA")</f>
        <v>0.84113591933326481</v>
      </c>
      <c r="AA79" s="18" t="str">
        <f>IF(data!BN79&gt;0,data!BN79,"NA")</f>
        <v>NA</v>
      </c>
      <c r="AB79" s="18">
        <f>IF(data!BN79=0,0,1)</f>
        <v>1</v>
      </c>
      <c r="AC79" s="18" t="str">
        <f>IF(data!BN79&gt;0,data!BO79,"NA")</f>
        <v>NA</v>
      </c>
      <c r="AD79" s="18" t="str">
        <f>IF(data!AS79&gt;0,data!AS79,"NA")</f>
        <v>NA</v>
      </c>
      <c r="AE79" s="18" t="str">
        <f>IF(data!AS79&gt;0,data!F79,"NA")</f>
        <v>NA</v>
      </c>
      <c r="AF79" s="17">
        <f>data!CP79/(1.04)+data!CO79/1.04^2+data!CN79/1.04^3+data!CM79/1.04^4+data!CL79/1.04^5+((data!CK79/5)*(1-1.04^-5)/0.04)/1.04^5</f>
        <v>13.331460261841725</v>
      </c>
    </row>
    <row r="80" spans="1:32" x14ac:dyDescent="0.15">
      <c r="A80" s="2" t="str">
        <f>data!A80</f>
        <v>MacroGenics, Inc. (NasdaqGS:MGNX)</v>
      </c>
      <c r="B80" s="2" t="str">
        <f>data!B80</f>
        <v>NasdaqGS:MGNX</v>
      </c>
      <c r="C80" s="16">
        <f>IF(data!AP80&gt;0,data!AQ80/data!AP80,"NA")</f>
        <v>-0.76359832635983271</v>
      </c>
      <c r="D80" s="16">
        <f>IF(data!AP80&gt;0,O80/data!AP80,"NA")</f>
        <v>-0.42301255230125523</v>
      </c>
      <c r="E80" s="16">
        <f>data!BV80/100</f>
        <v>0</v>
      </c>
      <c r="F80" s="16">
        <f t="shared" si="3"/>
        <v>-0.13483595625500133</v>
      </c>
      <c r="G80" s="16">
        <f>IF(data!AX80&gt;0,N80/data!AX80,"NA")</f>
        <v>-0.16669414674361088</v>
      </c>
      <c r="H80" s="16" t="str">
        <f>IF(data!W80=0,"NA",data!W80/100)</f>
        <v>NA</v>
      </c>
      <c r="I80" s="16" t="str">
        <f>IF(data!V80=0,"NA",data!V80/100)</f>
        <v>NA</v>
      </c>
      <c r="J80" s="16">
        <f>IF(data!AX80&gt;0,(AF80+data!AW80)/(data!AX80+AF80+data!AW80),"NA")</f>
        <v>0.12426776351164144</v>
      </c>
      <c r="K80" s="16">
        <f>IF(data!F80&gt;0,(AF80+data!AW80)/(data!F80+AF80+data!AW80),"NA")</f>
        <v>1.7670089916264078E-2</v>
      </c>
      <c r="L80" s="17">
        <f>data!F80+data!AW80+AF80-data!AT80</f>
        <v>816.51265826002566</v>
      </c>
      <c r="M80" s="17">
        <f>data!AW80+data!AX80-data!AT80+X80</f>
        <v>149.95999999999998</v>
      </c>
      <c r="N80" s="17">
        <f>data!AS80+data!BC80-(data!BD80+data!BE80+data!BF80+data!BG80+data!BH80)/5</f>
        <v>-20.22</v>
      </c>
      <c r="O80" s="17">
        <f>data!AR80+data!BC80-(data!BD80+data!BE80+data!BF80+data!BG80+data!BH80)/5</f>
        <v>-20.22</v>
      </c>
      <c r="P80" s="17">
        <f>data!AW80+AF80</f>
        <v>17.212658260025677</v>
      </c>
      <c r="Q80" s="18" t="str">
        <f>IF(data!AS80&gt;0,data!F80/data!AS80,"NA")</f>
        <v>NA</v>
      </c>
      <c r="R80" s="19" t="str">
        <f>IF(data!AS80&gt;0,(data!F80-data!AT80)/(data!AS80-data!BL80),"NA")</f>
        <v>NA</v>
      </c>
      <c r="S80" s="19" t="str">
        <f>IF(N80&gt;0,data!F80/N80,"NA")</f>
        <v>NA</v>
      </c>
      <c r="T80" s="18">
        <f>IF(data!AP80=0,"NA",L80/data!AP80)</f>
        <v>17.081854775314344</v>
      </c>
      <c r="U80" s="18" t="str">
        <f t="shared" si="4"/>
        <v>NA</v>
      </c>
      <c r="V80" s="18">
        <f t="shared" si="5"/>
        <v>5.4448696869833677</v>
      </c>
      <c r="W80" s="18" t="str">
        <f>IF(data!AQ80&gt;0,L80/data!AQ80,"NA")</f>
        <v>NA</v>
      </c>
      <c r="X80" s="17">
        <f>data!BC80+data!BD80*0.8+data!BE80*0.6+data!BF80*0.4+data!BG80*0.2</f>
        <v>186.26</v>
      </c>
      <c r="Y80" s="18" t="str">
        <f>IF(data!AQ80&gt;0,L80/(data!AQ80+data!BC80),"NA")</f>
        <v>NA</v>
      </c>
      <c r="Z80" s="18">
        <f>IF(data!EC80&gt;0,IF(data!F80&gt;0,IF(data!EC80*250/data!F80&gt;10,"NA",data!EC80*250/data!F80),"NA"),"NA")</f>
        <v>1.2148604869892361</v>
      </c>
      <c r="AA80" s="18" t="str">
        <f>IF(data!BN80&gt;0,data!BN80,"NA")</f>
        <v>NA</v>
      </c>
      <c r="AB80" s="18">
        <f>IF(data!BN80=0,0,1)</f>
        <v>1</v>
      </c>
      <c r="AC80" s="18" t="str">
        <f>IF(data!BN80&gt;0,data!BO80,"NA")</f>
        <v>NA</v>
      </c>
      <c r="AD80" s="18" t="str">
        <f>IF(data!AS80&gt;0,data!AS80,"NA")</f>
        <v>NA</v>
      </c>
      <c r="AE80" s="18" t="str">
        <f>IF(data!AS80&gt;0,data!F80,"NA")</f>
        <v>NA</v>
      </c>
      <c r="AF80" s="17">
        <f>data!CP80/(1.04)+data!CO80/1.04^2+data!CN80/1.04^3+data!CM80/1.04^4+data!CL80/1.04^5+((data!CK80/5)*(1-1.04^-5)/0.04)/1.04^5</f>
        <v>17.212658260025677</v>
      </c>
    </row>
    <row r="81" spans="1:32" x14ac:dyDescent="0.15">
      <c r="A81" s="2" t="str">
        <f>data!A81</f>
        <v>Coherus Biosciences, Inc. (NasdaqGM:CHRS)</v>
      </c>
      <c r="B81" s="2" t="str">
        <f>data!B81</f>
        <v>NasdaqGM:CHRS</v>
      </c>
      <c r="C81" s="16">
        <f>IF(data!AP81&gt;0,data!AQ81/data!AP81,"NA")</f>
        <v>-2.0546623794212215</v>
      </c>
      <c r="D81" s="16">
        <f>IF(data!AP81&gt;0,O81/data!AP81,"NA")</f>
        <v>-0.74598070739549849</v>
      </c>
      <c r="E81" s="16">
        <f>data!BV81/100</f>
        <v>0</v>
      </c>
      <c r="F81" s="16">
        <f t="shared" si="3"/>
        <v>-0.22107871164474938</v>
      </c>
      <c r="G81" s="16">
        <f>IF(data!AX81&gt;0,N81/data!AX81,"NA")</f>
        <v>-0.68562874251497008</v>
      </c>
      <c r="H81" s="16" t="str">
        <f>IF(data!W81=0,"NA",data!W81/100)</f>
        <v>NA</v>
      </c>
      <c r="I81" s="16" t="str">
        <f>IF(data!V81=0,"NA",data!V81/100)</f>
        <v>NA</v>
      </c>
      <c r="J81" s="16">
        <f>IF(data!AX81&gt;0,(AF81+data!AW81)/(data!AX81+AF81+data!AW81),"NA")</f>
        <v>3.5143859762156338E-2</v>
      </c>
      <c r="K81" s="16">
        <f>IF(data!F81&gt;0,(AF81+data!AW81)/(data!F81+AF81+data!AW81),"NA")</f>
        <v>2.5635171475645877E-3</v>
      </c>
      <c r="L81" s="17">
        <f>data!F81+data!AW81+AF81-data!AT81</f>
        <v>798.73311902594457</v>
      </c>
      <c r="M81" s="17">
        <f>data!AW81+data!AX81-data!AT81+X81</f>
        <v>104.94000000000001</v>
      </c>
      <c r="N81" s="17">
        <f>data!AS81+data!BC81-(data!BD81+data!BE81+data!BF81+data!BG81+data!BH81)/5</f>
        <v>-45.8</v>
      </c>
      <c r="O81" s="17">
        <f>data!AR81+data!BC81-(data!BD81+data!BE81+data!BF81+data!BG81+data!BH81)/5</f>
        <v>-23.200000000000003</v>
      </c>
      <c r="P81" s="17">
        <f>data!AW81+AF81</f>
        <v>2.4331190259444697</v>
      </c>
      <c r="Q81" s="18" t="str">
        <f>IF(data!AS81&gt;0,data!F81/data!AS81,"NA")</f>
        <v>NA</v>
      </c>
      <c r="R81" s="19" t="str">
        <f>IF(data!AS81&gt;0,(data!F81-data!AT81)/(data!AS81-data!BL81),"NA")</f>
        <v>NA</v>
      </c>
      <c r="S81" s="19" t="str">
        <f>IF(N81&gt;0,data!F81/N81,"NA")</f>
        <v>NA</v>
      </c>
      <c r="T81" s="18">
        <f>IF(data!AP81=0,"NA",L81/data!AP81)</f>
        <v>25.68273694617185</v>
      </c>
      <c r="U81" s="18" t="str">
        <f t="shared" si="4"/>
        <v>NA</v>
      </c>
      <c r="V81" s="18">
        <f t="shared" si="5"/>
        <v>7.611331418200348</v>
      </c>
      <c r="W81" s="18" t="str">
        <f>IF(data!AQ81&gt;0,L81/data!AQ81,"NA")</f>
        <v>NA</v>
      </c>
      <c r="X81" s="17">
        <f>data!BC81+data!BD81*0.8+data!BE81*0.6+data!BF81*0.4+data!BG81*0.2</f>
        <v>188.54000000000002</v>
      </c>
      <c r="Y81" s="18" t="str">
        <f>IF(data!AQ81&gt;0,L81/(data!AQ81+data!BC81),"NA")</f>
        <v>NA</v>
      </c>
      <c r="Z81" s="18">
        <f>IF(data!EC81&gt;0,IF(data!F81&gt;0,IF(data!EC81*250/data!F81&gt;10,"NA",data!EC81*250/data!F81),"NA"),"NA")</f>
        <v>1.2437942325974436</v>
      </c>
      <c r="AA81" s="18" t="str">
        <f>IF(data!BN81&gt;0,data!BN81,"NA")</f>
        <v>NA</v>
      </c>
      <c r="AB81" s="18">
        <f>IF(data!BN81=0,0,1)</f>
        <v>1</v>
      </c>
      <c r="AC81" s="18" t="str">
        <f>IF(data!BN81&gt;0,data!BO81,"NA")</f>
        <v>NA</v>
      </c>
      <c r="AD81" s="18" t="str">
        <f>IF(data!AS81&gt;0,data!AS81,"NA")</f>
        <v>NA</v>
      </c>
      <c r="AE81" s="18" t="str">
        <f>IF(data!AS81&gt;0,data!F81,"NA")</f>
        <v>NA</v>
      </c>
      <c r="AF81" s="17">
        <f>data!CP81/(1.04)+data!CO81/1.04^2+data!CN81/1.04^3+data!CM81/1.04^4+data!CL81/1.04^5+((data!CK81/5)*(1-1.04^-5)/0.04)/1.04^5</f>
        <v>2.4331190259444697</v>
      </c>
    </row>
    <row r="82" spans="1:32" x14ac:dyDescent="0.15">
      <c r="A82" s="2" t="str">
        <f>data!A82</f>
        <v>Orexigen Therapeutics, Inc. (NasdaqGS:OREX)</v>
      </c>
      <c r="B82" s="2" t="str">
        <f>data!B82</f>
        <v>NasdaqGS:OREX</v>
      </c>
      <c r="C82" s="16">
        <f>IF(data!AP82&gt;0,data!AQ82/data!AP82,"NA")</f>
        <v>-0.5477477477477477</v>
      </c>
      <c r="D82" s="16">
        <f>IF(data!AP82&gt;0,O82/data!AP82,"NA")</f>
        <v>-0.62126126126126124</v>
      </c>
      <c r="E82" s="16">
        <f>data!BV82/100</f>
        <v>0</v>
      </c>
      <c r="F82" s="16">
        <f t="shared" si="3"/>
        <v>-0.19217478541968566</v>
      </c>
      <c r="G82" s="16">
        <f>IF(data!AX82&gt;0,N82/data!AX82,"NA")</f>
        <v>-1.8600896860986544</v>
      </c>
      <c r="H82" s="16" t="str">
        <f>IF(data!W82=0,"NA",data!W82/100)</f>
        <v>NA</v>
      </c>
      <c r="I82" s="16" t="str">
        <f>IF(data!V82=0,"NA",data!V82/100)</f>
        <v>NA</v>
      </c>
      <c r="J82" s="16">
        <f>IF(data!AX82&gt;0,(AF82+data!AW82)/(data!AX82+AF82+data!AW82),"NA")</f>
        <v>0.79518175071576946</v>
      </c>
      <c r="K82" s="16">
        <f>IF(data!F82&gt;0,(AF82+data!AW82)/(data!F82+AF82+data!AW82),"NA")</f>
        <v>8.4922970812558604E-2</v>
      </c>
      <c r="L82" s="17">
        <f>data!F82+data!AW82+AF82-data!AT82</f>
        <v>915.27701695493852</v>
      </c>
      <c r="M82" s="17">
        <f>data!AW82+data!AX82-data!AT82+X82</f>
        <v>179.42</v>
      </c>
      <c r="N82" s="17">
        <f>data!AS82+data!BC82-(data!BD82+data!BE82+data!BF82+data!BG82+data!BH82)/5</f>
        <v>-41.48</v>
      </c>
      <c r="O82" s="17">
        <f>data!AR82+data!BC82-(data!BD82+data!BE82+data!BF82+data!BG82+data!BH82)/5</f>
        <v>-34.479999999999997</v>
      </c>
      <c r="P82" s="17">
        <f>data!AW82+AF82</f>
        <v>86.577016954938557</v>
      </c>
      <c r="Q82" s="18" t="str">
        <f>IF(data!AS82&gt;0,data!F82/data!AS82,"NA")</f>
        <v>NA</v>
      </c>
      <c r="R82" s="19" t="str">
        <f>IF(data!AS82&gt;0,(data!F82-data!AT82)/(data!AS82-data!BL82),"NA")</f>
        <v>NA</v>
      </c>
      <c r="S82" s="19" t="str">
        <f>IF(N82&gt;0,data!F82/N82,"NA")</f>
        <v>NA</v>
      </c>
      <c r="T82" s="18">
        <f>IF(data!AP82=0,"NA",L82/data!AP82)</f>
        <v>16.491477782971867</v>
      </c>
      <c r="U82" s="18" t="str">
        <f t="shared" si="4"/>
        <v>NA</v>
      </c>
      <c r="V82" s="18">
        <f t="shared" si="5"/>
        <v>5.1013098704433091</v>
      </c>
      <c r="W82" s="18" t="str">
        <f>IF(data!AQ82&gt;0,L82/data!AQ82,"NA")</f>
        <v>NA</v>
      </c>
      <c r="X82" s="17">
        <f>data!BC82+data!BD82*0.8+data!BE82*0.6+data!BF82*0.4+data!BG82*0.2</f>
        <v>177.42</v>
      </c>
      <c r="Y82" s="18" t="str">
        <f>IF(data!AQ82&gt;0,L82/(data!AQ82+data!BC82),"NA")</f>
        <v>NA</v>
      </c>
      <c r="Z82" s="18" t="str">
        <f>IF(data!EC82&gt;0,IF(data!F82&gt;0,IF(data!EC82*250/data!F82&gt;10,"NA",data!EC82*250/data!F82),"NA"),"NA")</f>
        <v>NA</v>
      </c>
      <c r="AA82" s="18" t="str">
        <f>IF(data!BN82&gt;0,data!BN82,"NA")</f>
        <v>NA</v>
      </c>
      <c r="AB82" s="18">
        <f>IF(data!BN82=0,0,1)</f>
        <v>1</v>
      </c>
      <c r="AC82" s="18" t="str">
        <f>IF(data!BN82&gt;0,data!BO82,"NA")</f>
        <v>NA</v>
      </c>
      <c r="AD82" s="18" t="str">
        <f>IF(data!AS82&gt;0,data!AS82,"NA")</f>
        <v>NA</v>
      </c>
      <c r="AE82" s="18" t="str">
        <f>IF(data!AS82&gt;0,data!F82,"NA")</f>
        <v>NA</v>
      </c>
      <c r="AF82" s="17">
        <f>data!CP82/(1.04)+data!CO82/1.04^2+data!CN82/1.04^3+data!CM82/1.04^4+data!CL82/1.04^5+((data!CK82/5)*(1-1.04^-5)/0.04)/1.04^5</f>
        <v>2.6770169549385523</v>
      </c>
    </row>
    <row r="83" spans="1:32" x14ac:dyDescent="0.15">
      <c r="A83" s="2" t="str">
        <f>data!A83</f>
        <v>Atara Biotherapeutics, Inc. (NasdaqGS:ATRA)</v>
      </c>
      <c r="B83" s="2" t="str">
        <f>data!B83</f>
        <v>NasdaqGS:ATRA</v>
      </c>
      <c r="C83" s="16" t="str">
        <f>IF(data!AP83&gt;0,data!AQ83/data!AP83,"NA")</f>
        <v>NA</v>
      </c>
      <c r="D83" s="16" t="str">
        <f>IF(data!AP83&gt;0,O83/data!AP83,"NA")</f>
        <v>NA</v>
      </c>
      <c r="E83" s="16">
        <f>data!BV83/100</f>
        <v>0</v>
      </c>
      <c r="F83" s="16">
        <f t="shared" si="3"/>
        <v>-0.17088666073506262</v>
      </c>
      <c r="G83" s="16">
        <f>IF(data!AX83&gt;0,N83/data!AX83,"NA")</f>
        <v>-0.19161434108527131</v>
      </c>
      <c r="H83" s="16" t="str">
        <f>IF(data!W83=0,"NA",data!W83/100)</f>
        <v>NA</v>
      </c>
      <c r="I83" s="16" t="str">
        <f>IF(data!V83=0,"NA",data!V83/100)</f>
        <v>NA</v>
      </c>
      <c r="J83" s="16">
        <f>IF(data!AX83&gt;0,(AF83+data!AW83)/(data!AX83+AF83+data!AW83),"NA")</f>
        <v>6.9002634153960294E-3</v>
      </c>
      <c r="K83" s="16">
        <f>IF(data!F83&gt;0,(AF83+data!AW83)/(data!F83+AF83+data!AW83),"NA")</f>
        <v>8.0358774850118565E-4</v>
      </c>
      <c r="L83" s="17">
        <f>data!F83+data!AW83+AF83-data!AT83</f>
        <v>870.41705505321943</v>
      </c>
      <c r="M83" s="17">
        <f>data!AW83+data!AX83-data!AT83+X83</f>
        <v>116.88800000000001</v>
      </c>
      <c r="N83" s="17">
        <f>data!AS83+data!BC83-(data!BD83+data!BE83+data!BF83+data!BG83+data!BH83)/5</f>
        <v>-19.7746</v>
      </c>
      <c r="O83" s="17">
        <f>data!AR83+data!BC83-(data!BD83+data!BE83+data!BF83+data!BG83+data!BH83)/5</f>
        <v>-19.974599999999999</v>
      </c>
      <c r="P83" s="17">
        <f>data!AW83+AF83</f>
        <v>0.71705505321942509</v>
      </c>
      <c r="Q83" s="18" t="str">
        <f>IF(data!AS83&gt;0,data!F83/data!AS83,"NA")</f>
        <v>NA</v>
      </c>
      <c r="R83" s="19" t="str">
        <f>IF(data!AS83&gt;0,(data!F83-data!AT83)/(data!AS83-data!BL83),"NA")</f>
        <v>NA</v>
      </c>
      <c r="S83" s="19" t="str">
        <f>IF(N83&gt;0,data!F83/N83,"NA")</f>
        <v>NA</v>
      </c>
      <c r="T83" s="18" t="str">
        <f>IF(data!AP83=0,"NA",L83/data!AP83)</f>
        <v>NA</v>
      </c>
      <c r="U83" s="18" t="str">
        <f t="shared" si="4"/>
        <v>NA</v>
      </c>
      <c r="V83" s="18">
        <f t="shared" si="5"/>
        <v>7.4465903690132382</v>
      </c>
      <c r="W83" s="18" t="str">
        <f>IF(data!AQ83&gt;0,L83/data!AQ83,"NA")</f>
        <v>NA</v>
      </c>
      <c r="X83" s="17">
        <f>data!BC83+data!BD83*0.8+data!BE83*0.6+data!BF83*0.4+data!BG83*0.2</f>
        <v>35.588000000000001</v>
      </c>
      <c r="Y83" s="18" t="str">
        <f>IF(data!AQ83&gt;0,L83/(data!AQ83+data!BC83),"NA")</f>
        <v>NA</v>
      </c>
      <c r="Z83" s="18">
        <f>IF(data!EC83&gt;0,IF(data!F83&gt;0,IF(data!EC83*250/data!F83&gt;10,"NA",data!EC83*250/data!F83),"NA"),"NA")</f>
        <v>0.71781067743382676</v>
      </c>
      <c r="AA83" s="18" t="str">
        <f>IF(data!BN83&gt;0,data!BN83,"NA")</f>
        <v>NA</v>
      </c>
      <c r="AB83" s="18">
        <f>IF(data!BN83=0,0,1)</f>
        <v>1</v>
      </c>
      <c r="AC83" s="18" t="str">
        <f>IF(data!BN83&gt;0,data!BO83,"NA")</f>
        <v>NA</v>
      </c>
      <c r="AD83" s="18" t="str">
        <f>IF(data!AS83&gt;0,data!AS83,"NA")</f>
        <v>NA</v>
      </c>
      <c r="AE83" s="18" t="str">
        <f>IF(data!AS83&gt;0,data!F83,"NA")</f>
        <v>NA</v>
      </c>
      <c r="AF83" s="17">
        <f>data!CP83/(1.04)+data!CO83/1.04^2+data!CN83/1.04^3+data!CM83/1.04^4+data!CL83/1.04^5+((data!CK83/5)*(1-1.04^-5)/0.04)/1.04^5</f>
        <v>0.71705505321942509</v>
      </c>
    </row>
    <row r="84" spans="1:32" x14ac:dyDescent="0.15">
      <c r="A84" s="2" t="str">
        <f>data!A84</f>
        <v>Hyperion Therapeutics, Inc. (NasdaqGS:HPTX)</v>
      </c>
      <c r="B84" s="2" t="str">
        <f>data!B84</f>
        <v>NasdaqGS:HPTX</v>
      </c>
      <c r="C84" s="16">
        <f>IF(data!AP84&gt;0,data!AQ84/data!AP84,"NA")</f>
        <v>0.31954225352112675</v>
      </c>
      <c r="D84" s="16">
        <f>IF(data!AP84&gt;0,O84/data!AP84,"NA")</f>
        <v>0.34862676056338027</v>
      </c>
      <c r="E84" s="16">
        <f>data!BV84/100</f>
        <v>0</v>
      </c>
      <c r="F84" s="16">
        <f t="shared" si="3"/>
        <v>0.41359288190818327</v>
      </c>
      <c r="G84" s="16">
        <f>IF(data!AX84&gt;0,N84/data!AX84,"NA")</f>
        <v>1.6291793313069909E-2</v>
      </c>
      <c r="H84" s="16" t="str">
        <f>IF(data!W84=0,"NA",data!W84/100)</f>
        <v>NA</v>
      </c>
      <c r="I84" s="16" t="str">
        <f>IF(data!V84=0,"NA",data!V84/100)</f>
        <v>NA</v>
      </c>
      <c r="J84" s="16">
        <f>IF(data!AX84&gt;0,(AF84+data!AW84)/(data!AX84+AF84+data!AW84),"NA")</f>
        <v>0.14158753086001272</v>
      </c>
      <c r="K84" s="16">
        <f>IF(data!F84&gt;0,(AF84+data!AW84)/(data!F84+AF84+data!AW84),"NA")</f>
        <v>2.386335171904164E-2</v>
      </c>
      <c r="L84" s="17">
        <f>data!F84+data!AW84+AF84-data!AT84</f>
        <v>806.80625396418736</v>
      </c>
      <c r="M84" s="17">
        <f>data!AW84+data!AX84-data!AT84+X84</f>
        <v>95.756</v>
      </c>
      <c r="N84" s="17">
        <f>data!AS84+data!BC84-(data!BD84+data!BE84+data!BF84+data!BG84+data!BH84)/5</f>
        <v>2.1440000000000001</v>
      </c>
      <c r="O84" s="17">
        <f>data!AR84+data!BC84-(data!BD84+data!BE84+data!BF84+data!BG84+data!BH84)/5</f>
        <v>39.603999999999999</v>
      </c>
      <c r="P84" s="17">
        <f>data!AW84+AF84</f>
        <v>21.706253964187315</v>
      </c>
      <c r="Q84" s="18" t="str">
        <f>IF(data!AS84&gt;0,data!F84/data!AS84,"NA")</f>
        <v>NA</v>
      </c>
      <c r="R84" s="19" t="str">
        <f>IF(data!AS84&gt;0,(data!F84-data!AT84)/(data!AS84-data!BL84),"NA")</f>
        <v>NA</v>
      </c>
      <c r="S84" s="19">
        <f>IF(N84&gt;0,data!F84/N84,"NA")</f>
        <v>414.13246268656712</v>
      </c>
      <c r="T84" s="18">
        <f>IF(data!AP84=0,"NA",L84/data!AP84)</f>
        <v>7.1021677285579878</v>
      </c>
      <c r="U84" s="18">
        <f t="shared" si="4"/>
        <v>20.37183754075819</v>
      </c>
      <c r="V84" s="18">
        <f t="shared" si="5"/>
        <v>8.4256469982474975</v>
      </c>
      <c r="W84" s="18">
        <f>IF(data!AQ84&gt;0,L84/data!AQ84,"NA")</f>
        <v>22.226067602319212</v>
      </c>
      <c r="X84" s="17">
        <f>data!BC84+data!BD84*0.8+data!BE84*0.6+data!BF84*0.4+data!BG84*0.2</f>
        <v>48.856000000000002</v>
      </c>
      <c r="Y84" s="18">
        <f>IF(data!AQ84&gt;0,L84/(data!AQ84+data!BC84),"NA")</f>
        <v>14.154495683582235</v>
      </c>
      <c r="Z84" s="18">
        <f>IF(data!EC84&gt;0,IF(data!F84&gt;0,IF(data!EC84*250/data!F84&gt;10,"NA",data!EC84*250/data!F84),"NA"),"NA")</f>
        <v>7.6866764275256223</v>
      </c>
      <c r="AA84" s="18" t="str">
        <f>IF(data!BN84&gt;0,data!BN84,"NA")</f>
        <v>NA</v>
      </c>
      <c r="AB84" s="18">
        <f>IF(data!BN84=0,0,1)</f>
        <v>1</v>
      </c>
      <c r="AC84" s="18" t="str">
        <f>IF(data!BN84&gt;0,data!BO84,"NA")</f>
        <v>NA</v>
      </c>
      <c r="AD84" s="18" t="str">
        <f>IF(data!AS84&gt;0,data!AS84,"NA")</f>
        <v>NA</v>
      </c>
      <c r="AE84" s="18" t="str">
        <f>IF(data!AS84&gt;0,data!F84,"NA")</f>
        <v>NA</v>
      </c>
      <c r="AF84" s="17">
        <f>data!CP84/(1.04)+data!CO84/1.04^2+data!CN84/1.04^3+data!CM84/1.04^4+data!CL84/1.04^5+((data!CK84/5)*(1-1.04^-5)/0.04)/1.04^5</f>
        <v>3.6062539641873128</v>
      </c>
    </row>
    <row r="85" spans="1:32" x14ac:dyDescent="0.15">
      <c r="A85" s="2" t="str">
        <f>data!A85</f>
        <v>Regulus Therapeutics Inc. (NasdaqGM:RGLS)</v>
      </c>
      <c r="B85" s="2" t="str">
        <f>data!B85</f>
        <v>NasdaqGM:RGLS</v>
      </c>
      <c r="C85" s="16">
        <f>IF(data!AP85&gt;0,data!AQ85/data!AP85,"NA")</f>
        <v>-5.6584093872229468</v>
      </c>
      <c r="D85" s="16">
        <f>IF(data!AP85&gt;0,O85/data!AP85,"NA")</f>
        <v>-4.7953063885267273</v>
      </c>
      <c r="E85" s="16">
        <f>data!BV85/100</f>
        <v>0</v>
      </c>
      <c r="F85" s="16">
        <f t="shared" si="3"/>
        <v>-0.15948313242563525</v>
      </c>
      <c r="G85" s="16">
        <f>IF(data!AX85&gt;0,N85/data!AX85,"NA")</f>
        <v>-0.3680303030303031</v>
      </c>
      <c r="H85" s="16" t="str">
        <f>IF(data!W85=0,"NA",data!W85/100)</f>
        <v>NA</v>
      </c>
      <c r="I85" s="16" t="str">
        <f>IF(data!V85=0,"NA",data!V85/100)</f>
        <v>NA</v>
      </c>
      <c r="J85" s="16">
        <f>IF(data!AX85&gt;0,(AF85+data!AW85)/(data!AX85+AF85+data!AW85),"NA")</f>
        <v>0.16681259964162123</v>
      </c>
      <c r="K85" s="16">
        <f>IF(data!F85&gt;0,(AF85+data!AW85)/(data!F85+AF85+data!AW85),"NA")</f>
        <v>3.0164258563239472E-2</v>
      </c>
      <c r="L85" s="17">
        <f>data!F85+data!AW85+AF85-data!AT85</f>
        <v>838.82774379836144</v>
      </c>
      <c r="M85" s="17">
        <f>data!AW85+data!AX85-data!AT85+X85</f>
        <v>230.62</v>
      </c>
      <c r="N85" s="17">
        <f>data!AS85+data!BC85-(data!BD85+data!BE85+data!BF85+data!BG85+data!BH85)/5</f>
        <v>-48.580000000000005</v>
      </c>
      <c r="O85" s="17">
        <f>data!AR85+data!BC85-(data!BD85+data!BE85+data!BF85+data!BG85+data!BH85)/5</f>
        <v>-36.78</v>
      </c>
      <c r="P85" s="17">
        <f>data!AW85+AF85</f>
        <v>26.427743798361401</v>
      </c>
      <c r="Q85" s="18" t="str">
        <f>IF(data!AS85&gt;0,data!F85/data!AS85,"NA")</f>
        <v>NA</v>
      </c>
      <c r="R85" s="19" t="str">
        <f>IF(data!AS85&gt;0,(data!F85-data!AT85)/(data!AS85-data!BL85),"NA")</f>
        <v>NA</v>
      </c>
      <c r="S85" s="19" t="str">
        <f>IF(N85&gt;0,data!F85/N85,"NA")</f>
        <v>NA</v>
      </c>
      <c r="T85" s="18">
        <f>IF(data!AP85=0,"NA",L85/data!AP85)</f>
        <v>109.36476451086851</v>
      </c>
      <c r="U85" s="18" t="str">
        <f t="shared" si="4"/>
        <v>NA</v>
      </c>
      <c r="V85" s="18">
        <f t="shared" si="5"/>
        <v>3.6372723258969795</v>
      </c>
      <c r="W85" s="18" t="str">
        <f>IF(data!AQ85&gt;0,L85/data!AQ85,"NA")</f>
        <v>NA</v>
      </c>
      <c r="X85" s="17">
        <f>data!BC85+data!BD85*0.8+data!BE85*0.6+data!BF85*0.4+data!BG85*0.2</f>
        <v>112.52</v>
      </c>
      <c r="Y85" s="18" t="str">
        <f>IF(data!AQ85&gt;0,L85/(data!AQ85+data!BC85),"NA")</f>
        <v>NA</v>
      </c>
      <c r="Z85" s="18">
        <f>IF(data!EC85&gt;0,IF(data!F85&gt;0,IF(data!EC85*250/data!F85&gt;10,"NA",data!EC85*250/data!F85),"NA"),"NA")</f>
        <v>1.6505825585500764</v>
      </c>
      <c r="AA85" s="18" t="str">
        <f>IF(data!BN85&gt;0,data!BN85,"NA")</f>
        <v>NA</v>
      </c>
      <c r="AB85" s="18">
        <f>IF(data!BN85=0,0,1)</f>
        <v>1</v>
      </c>
      <c r="AC85" s="18" t="str">
        <f>IF(data!BN85&gt;0,data!BO85,"NA")</f>
        <v>NA</v>
      </c>
      <c r="AD85" s="18" t="str">
        <f>IF(data!AS85&gt;0,data!AS85,"NA")</f>
        <v>NA</v>
      </c>
      <c r="AE85" s="18" t="str">
        <f>IF(data!AS85&gt;0,data!F85,"NA")</f>
        <v>NA</v>
      </c>
      <c r="AF85" s="17">
        <f>data!CP85/(1.04)+data!CO85/1.04^2+data!CN85/1.04^3+data!CM85/1.04^4+data!CL85/1.04^5+((data!CK85/5)*(1-1.04^-5)/0.04)/1.04^5</f>
        <v>3.027743798361402</v>
      </c>
    </row>
    <row r="86" spans="1:32" x14ac:dyDescent="0.15">
      <c r="A86" s="2" t="str">
        <f>data!A86</f>
        <v>Raptor Pharmaceuticals Corp. (NasdaqGM:RPTP)</v>
      </c>
      <c r="B86" s="2" t="str">
        <f>data!B86</f>
        <v>NasdaqGM:RPTP</v>
      </c>
      <c r="C86" s="16">
        <f>IF(data!AP86&gt;0,data!AQ86/data!AP86,"NA")</f>
        <v>-0.5611510791366906</v>
      </c>
      <c r="D86" s="16">
        <f>IF(data!AP86&gt;0,O86/data!AP86,"NA")</f>
        <v>-0.39539568345323745</v>
      </c>
      <c r="E86" s="16">
        <f>data!BV86/100</f>
        <v>0</v>
      </c>
      <c r="F86" s="16">
        <f t="shared" si="3"/>
        <v>-0.20849772382397574</v>
      </c>
      <c r="G86" s="16">
        <f>IF(data!AX86&gt;0,N86/data!AX86,"NA")</f>
        <v>-0.81554192229038858</v>
      </c>
      <c r="H86" s="16" t="str">
        <f>IF(data!W86=0,"NA",data!W86/100)</f>
        <v>NA</v>
      </c>
      <c r="I86" s="16" t="str">
        <f>IF(data!V86=0,"NA",data!V86/100)</f>
        <v>NA</v>
      </c>
      <c r="J86" s="16">
        <f>IF(data!AX86&gt;0,(AF86+data!AW86)/(data!AX86+AF86+data!AW86),"NA")</f>
        <v>0.7274705412301149</v>
      </c>
      <c r="K86" s="16">
        <f>IF(data!F86&gt;0,(AF86+data!AW86)/(data!F86+AF86+data!AW86),"NA")</f>
        <v>0.13607802540107322</v>
      </c>
      <c r="L86" s="17">
        <f>data!F86+data!AW86+AF86-data!AT86</f>
        <v>809.63014388506735</v>
      </c>
      <c r="M86" s="17">
        <f>data!AW86+data!AX86-data!AT86+X86</f>
        <v>131.80000000000001</v>
      </c>
      <c r="N86" s="17">
        <f>data!AS86+data!BC86-(data!BD86+data!BE86+data!BF86+data!BG86+data!BH86)/5</f>
        <v>-39.880000000000003</v>
      </c>
      <c r="O86" s="17">
        <f>data!AR86+data!BC86-(data!BD86+data!BE86+data!BF86+data!BG86+data!BH86)/5</f>
        <v>-27.480000000000004</v>
      </c>
      <c r="P86" s="17">
        <f>data!AW86+AF86</f>
        <v>130.53014388506733</v>
      </c>
      <c r="Q86" s="18" t="str">
        <f>IF(data!AS86&gt;0,data!F86/data!AS86,"NA")</f>
        <v>NA</v>
      </c>
      <c r="R86" s="19" t="str">
        <f>IF(data!AS86&gt;0,(data!F86-data!AT86)/(data!AS86-data!BL86),"NA")</f>
        <v>NA</v>
      </c>
      <c r="S86" s="19" t="str">
        <f>IF(N86&gt;0,data!F86/N86,"NA")</f>
        <v>NA</v>
      </c>
      <c r="T86" s="18">
        <f>IF(data!AP86=0,"NA",L86/data!AP86)</f>
        <v>11.649354588274351</v>
      </c>
      <c r="U86" s="18" t="str">
        <f t="shared" si="4"/>
        <v>NA</v>
      </c>
      <c r="V86" s="18">
        <f t="shared" si="5"/>
        <v>6.1428690734830598</v>
      </c>
      <c r="W86" s="18" t="str">
        <f>IF(data!AQ86&gt;0,L86/data!AQ86,"NA")</f>
        <v>NA</v>
      </c>
      <c r="X86" s="17">
        <f>data!BC86+data!BD86*0.8+data!BE86*0.6+data!BF86*0.4+data!BG86*0.2</f>
        <v>112.50000000000001</v>
      </c>
      <c r="Y86" s="18" t="str">
        <f>IF(data!AQ86&gt;0,L86/(data!AQ86+data!BC86),"NA")</f>
        <v>NA</v>
      </c>
      <c r="Z86" s="18">
        <f>IF(data!EC86&gt;0,IF(data!F86&gt;0,IF(data!EC86*250/data!F86&gt;10,"NA",data!EC86*250/data!F86),"NA"),"NA")</f>
        <v>9.5330034994569797</v>
      </c>
      <c r="AA86" s="18" t="str">
        <f>IF(data!BN86&gt;0,data!BN86,"NA")</f>
        <v>NA</v>
      </c>
      <c r="AB86" s="18">
        <f>IF(data!BN86=0,0,1)</f>
        <v>1</v>
      </c>
      <c r="AC86" s="18" t="str">
        <f>IF(data!BN86&gt;0,data!BO86,"NA")</f>
        <v>NA</v>
      </c>
      <c r="AD86" s="18" t="str">
        <f>IF(data!AS86&gt;0,data!AS86,"NA")</f>
        <v>NA</v>
      </c>
      <c r="AE86" s="18" t="str">
        <f>IF(data!AS86&gt;0,data!F86,"NA")</f>
        <v>NA</v>
      </c>
      <c r="AF86" s="17">
        <f>data!CP86/(1.04)+data!CO86/1.04^2+data!CN86/1.04^3+data!CM86/1.04^4+data!CL86/1.04^5+((data!CK86/5)*(1-1.04^-5)/0.04)/1.04^5</f>
        <v>10.530143885067343</v>
      </c>
    </row>
    <row r="87" spans="1:32" x14ac:dyDescent="0.15">
      <c r="A87" s="2" t="str">
        <f>data!A87</f>
        <v>Otonomy, Inc. (NasdaqGM:OTIC)</v>
      </c>
      <c r="B87" s="2" t="str">
        <f>data!B87</f>
        <v>NasdaqGM:OTIC</v>
      </c>
      <c r="C87" s="16" t="str">
        <f>IF(data!AP87&gt;0,data!AQ87/data!AP87,"NA")</f>
        <v>NA</v>
      </c>
      <c r="D87" s="16" t="str">
        <f>IF(data!AP87&gt;0,O87/data!AP87,"NA")</f>
        <v>NA</v>
      </c>
      <c r="E87" s="16">
        <f>data!BV87/100</f>
        <v>0</v>
      </c>
      <c r="F87" s="16">
        <f t="shared" si="3"/>
        <v>-0.29171537996371705</v>
      </c>
      <c r="G87" s="16">
        <f>IF(data!AX87&gt;0,N87/data!AX87,"NA")</f>
        <v>-0.20992187500000001</v>
      </c>
      <c r="H87" s="16" t="str">
        <f>IF(data!W87=0,"NA",data!W87/100)</f>
        <v>NA</v>
      </c>
      <c r="I87" s="16" t="str">
        <f>IF(data!V87=0,"NA",data!V87/100)</f>
        <v>NA</v>
      </c>
      <c r="J87" s="16">
        <f>IF(data!AX87&gt;0,(AF87+data!AW87)/(data!AX87+AF87+data!AW87),"NA")</f>
        <v>7.7962530543077887E-3</v>
      </c>
      <c r="K87" s="16">
        <f>IF(data!F87&gt;0,(AF87+data!AW87)/(data!F87+AF87+data!AW87),"NA")</f>
        <v>1.4591993548601092E-3</v>
      </c>
      <c r="L87" s="17">
        <f>data!F87+data!AW87+AF87-data!AT87</f>
        <v>687.30691387512684</v>
      </c>
      <c r="M87" s="17">
        <f>data!AW87+data!AX87-data!AT87+X87</f>
        <v>99.219999999999985</v>
      </c>
      <c r="N87" s="17">
        <f>data!AS87+data!BC87-(data!BD87+data!BE87+data!BF87+data!BG87+data!BH87)/5</f>
        <v>-32.244</v>
      </c>
      <c r="O87" s="17">
        <f>data!AR87+data!BC87-(data!BD87+data!BE87+data!BF87+data!BG87+data!BH87)/5</f>
        <v>-28.943999999999999</v>
      </c>
      <c r="P87" s="17">
        <f>data!AW87+AF87</f>
        <v>1.2069138751269211</v>
      </c>
      <c r="Q87" s="18" t="str">
        <f>IF(data!AS87&gt;0,data!F87/data!AS87,"NA")</f>
        <v>NA</v>
      </c>
      <c r="R87" s="19" t="str">
        <f>IF(data!AS87&gt;0,(data!F87-data!AT87)/(data!AS87-data!BL87),"NA")</f>
        <v>NA</v>
      </c>
      <c r="S87" s="19" t="str">
        <f>IF(N87&gt;0,data!F87/N87,"NA")</f>
        <v>NA</v>
      </c>
      <c r="T87" s="18" t="str">
        <f>IF(data!AP87=0,"NA",L87/data!AP87)</f>
        <v>NA</v>
      </c>
      <c r="U87" s="18" t="str">
        <f t="shared" si="4"/>
        <v>NA</v>
      </c>
      <c r="V87" s="18">
        <f t="shared" si="5"/>
        <v>6.9271005228293383</v>
      </c>
      <c r="W87" s="18" t="str">
        <f>IF(data!AQ87&gt;0,L87/data!AQ87,"NA")</f>
        <v>NA</v>
      </c>
      <c r="X87" s="17">
        <f>data!BC87+data!BD87*0.8+data!BE87*0.6+data!BF87*0.4+data!BG87*0.2</f>
        <v>85.42</v>
      </c>
      <c r="Y87" s="18" t="str">
        <f>IF(data!AQ87&gt;0,L87/(data!AQ87+data!BC87),"NA")</f>
        <v>NA</v>
      </c>
      <c r="Z87" s="18">
        <f>IF(data!EC87&gt;0,IF(data!F87&gt;0,IF(data!EC87*250/data!F87&gt;10,"NA",data!EC87*250/data!F87),"NA"),"NA")</f>
        <v>0.72042620171933647</v>
      </c>
      <c r="AA87" s="18" t="str">
        <f>IF(data!BN87&gt;0,data!BN87,"NA")</f>
        <v>NA</v>
      </c>
      <c r="AB87" s="18">
        <f>IF(data!BN87=0,0,1)</f>
        <v>1</v>
      </c>
      <c r="AC87" s="18" t="str">
        <f>IF(data!BN87&gt;0,data!BO87,"NA")</f>
        <v>NA</v>
      </c>
      <c r="AD87" s="18" t="str">
        <f>IF(data!AS87&gt;0,data!AS87,"NA")</f>
        <v>NA</v>
      </c>
      <c r="AE87" s="18" t="str">
        <f>IF(data!AS87&gt;0,data!F87,"NA")</f>
        <v>NA</v>
      </c>
      <c r="AF87" s="17">
        <f>data!CP87/(1.04)+data!CO87/1.04^2+data!CN87/1.04^3+data!CM87/1.04^4+data!CL87/1.04^5+((data!CK87/5)*(1-1.04^-5)/0.04)/1.04^5</f>
        <v>1.2069138751269211</v>
      </c>
    </row>
    <row r="88" spans="1:32" x14ac:dyDescent="0.15">
      <c r="A88" s="2" t="str">
        <f>data!A88</f>
        <v>Momenta Pharmaceuticals Inc. (NasdaqGS:MNTA)</v>
      </c>
      <c r="B88" s="2" t="str">
        <f>data!B88</f>
        <v>NasdaqGS:MNTA</v>
      </c>
      <c r="C88" s="16">
        <f>IF(data!AP88&gt;0,data!AQ88/data!AP88,"NA")</f>
        <v>-1.7342256214149141</v>
      </c>
      <c r="D88" s="16">
        <f>IF(data!AP88&gt;0,O88/data!AP88,"NA")</f>
        <v>-1.8936902485659655</v>
      </c>
      <c r="E88" s="16">
        <f>data!BV88/100</f>
        <v>0</v>
      </c>
      <c r="F88" s="16">
        <f t="shared" si="3"/>
        <v>-0.20927185902041157</v>
      </c>
      <c r="G88" s="16">
        <f>IF(data!AX88&gt;0,N88/data!AX88,"NA")</f>
        <v>-0.47596899224806188</v>
      </c>
      <c r="H88" s="16">
        <f>IF(data!W88=0,"NA",data!W88/100)</f>
        <v>0.20899999999999999</v>
      </c>
      <c r="I88" s="16" t="str">
        <f>IF(data!V88=0,"NA",data!V88/100)</f>
        <v>NA</v>
      </c>
      <c r="J88" s="16">
        <f>IF(data!AX88&gt;0,(AF88+data!AW88)/(data!AX88+AF88+data!AW88),"NA")</f>
        <v>0.10809969615610668</v>
      </c>
      <c r="K88" s="16">
        <f>IF(data!F88&gt;0,(AF88+data!AW88)/(data!F88+AF88+data!AW88),"NA")</f>
        <v>3.0197387813934395E-2</v>
      </c>
      <c r="L88" s="17">
        <f>data!F88+data!AW88+AF88-data!AT88</f>
        <v>767.11599919908269</v>
      </c>
      <c r="M88" s="17">
        <f>data!AW88+data!AX88-data!AT88+X88</f>
        <v>473.26000000000005</v>
      </c>
      <c r="N88" s="17">
        <f>data!AS88+data!BC88-(data!BD88+data!BE88+data!BF88+data!BG88+data!BH88)/5</f>
        <v>-98.239999999999981</v>
      </c>
      <c r="O88" s="17">
        <f>data!AR88+data!BC88-(data!BD88+data!BE88+data!BF88+data!BG88+data!BH88)/5</f>
        <v>-99.039999999999992</v>
      </c>
      <c r="P88" s="17">
        <f>data!AW88+AF88</f>
        <v>25.015999199082664</v>
      </c>
      <c r="Q88" s="18" t="str">
        <f>IF(data!AS88&gt;0,data!F88/data!AS88,"NA")</f>
        <v>NA</v>
      </c>
      <c r="R88" s="19" t="str">
        <f>IF(data!AS88&gt;0,(data!F88-data!AT88)/(data!AS88-data!BL88),"NA")</f>
        <v>NA</v>
      </c>
      <c r="S88" s="19" t="str">
        <f>IF(N88&gt;0,data!F88/N88,"NA")</f>
        <v>NA</v>
      </c>
      <c r="T88" s="18">
        <f>IF(data!AP88=0,"NA",L88/data!AP88)</f>
        <v>14.667609927324717</v>
      </c>
      <c r="U88" s="18" t="str">
        <f t="shared" si="4"/>
        <v>NA</v>
      </c>
      <c r="V88" s="18">
        <f t="shared" si="5"/>
        <v>1.6209187321960077</v>
      </c>
      <c r="W88" s="18" t="str">
        <f>IF(data!AQ88&gt;0,L88/data!AQ88,"NA")</f>
        <v>NA</v>
      </c>
      <c r="X88" s="17">
        <f>data!BC88+data!BD88*0.8+data!BE88*0.6+data!BF88*0.4+data!BG88*0.2</f>
        <v>328.16</v>
      </c>
      <c r="Y88" s="18" t="str">
        <f>IF(data!AQ88&gt;0,L88/(data!AQ88+data!BC88),"NA")</f>
        <v>NA</v>
      </c>
      <c r="Z88" s="18">
        <f>IF(data!EC88&gt;0,IF(data!F88&gt;0,IF(data!EC88*250/data!F88&gt;10,"NA",data!EC88*250/data!F88),"NA"),"NA")</f>
        <v>3.1740104555638537</v>
      </c>
      <c r="AA88" s="18" t="str">
        <f>IF(data!BN88&gt;0,data!BN88,"NA")</f>
        <v>NA</v>
      </c>
      <c r="AB88" s="18">
        <f>IF(data!BN88=0,0,1)</f>
        <v>1</v>
      </c>
      <c r="AC88" s="18" t="str">
        <f>IF(data!BN88&gt;0,data!BO88,"NA")</f>
        <v>NA</v>
      </c>
      <c r="AD88" s="18" t="str">
        <f>IF(data!AS88&gt;0,data!AS88,"NA")</f>
        <v>NA</v>
      </c>
      <c r="AE88" s="18" t="str">
        <f>IF(data!AS88&gt;0,data!F88,"NA")</f>
        <v>NA</v>
      </c>
      <c r="AF88" s="17">
        <f>data!CP88/(1.04)+data!CO88/1.04^2+data!CN88/1.04^3+data!CM88/1.04^4+data!CL88/1.04^5+((data!CK88/5)*(1-1.04^-5)/0.04)/1.04^5</f>
        <v>25.015999199082664</v>
      </c>
    </row>
    <row r="89" spans="1:32" x14ac:dyDescent="0.15">
      <c r="A89" s="2" t="str">
        <f>data!A89</f>
        <v>OncoMed Pharmaceuticals, Inc. (NasdaqGS:OMED)</v>
      </c>
      <c r="B89" s="2" t="str">
        <f>data!B89</f>
        <v>NasdaqGS:OMED</v>
      </c>
      <c r="C89" s="16">
        <f>IF(data!AP89&gt;0,data!AQ89/data!AP89,"NA")</f>
        <v>-1.2424242424242424</v>
      </c>
      <c r="D89" s="16">
        <f>IF(data!AP89&gt;0,O89/data!AP89,"NA")</f>
        <v>-0.80050505050505039</v>
      </c>
      <c r="E89" s="16">
        <f>data!BV89/100</f>
        <v>0</v>
      </c>
      <c r="F89" s="16">
        <f t="shared" si="3"/>
        <v>-0.12446992304067848</v>
      </c>
      <c r="G89" s="16">
        <f>IF(data!AX89&gt;0,N89/data!AX89,"NA")</f>
        <v>-0.40706806282722502</v>
      </c>
      <c r="H89" s="16" t="str">
        <f>IF(data!W89=0,"NA",data!W89/100)</f>
        <v>NA</v>
      </c>
      <c r="I89" s="16" t="str">
        <f>IF(data!V89=0,"NA",data!V89/100)</f>
        <v>NA</v>
      </c>
      <c r="J89" s="16">
        <f>IF(data!AX89&gt;0,(AF89+data!AW89)/(data!AX89+AF89+data!AW89),"NA")</f>
        <v>8.9430070539674708E-2</v>
      </c>
      <c r="K89" s="16">
        <f>IF(data!F89&gt;0,(AF89+data!AW89)/(data!F89+AF89+data!AW89),"NA")</f>
        <v>9.5866385752452331E-3</v>
      </c>
      <c r="L89" s="17">
        <f>data!F89+data!AW89+AF89-data!AT89</f>
        <v>754.60349552316166</v>
      </c>
      <c r="M89" s="17">
        <f>data!AW89+data!AX89-data!AT89+X89</f>
        <v>254.68</v>
      </c>
      <c r="N89" s="17">
        <f>data!AS89+data!BC89-(data!BD89+data!BE89+data!BF89+data!BG89+data!BH89)/5</f>
        <v>-31.099999999999994</v>
      </c>
      <c r="O89" s="17">
        <f>data!AR89+data!BC89-(data!BD89+data!BE89+data!BF89+data!BG89+data!BH89)/5</f>
        <v>-31.699999999999996</v>
      </c>
      <c r="P89" s="17">
        <f>data!AW89+AF89</f>
        <v>7.503495523161626</v>
      </c>
      <c r="Q89" s="18" t="str">
        <f>IF(data!AS89&gt;0,data!F89/data!AS89,"NA")</f>
        <v>NA</v>
      </c>
      <c r="R89" s="19" t="str">
        <f>IF(data!AS89&gt;0,(data!F89-data!AT89)/(data!AS89-data!BL89),"NA")</f>
        <v>NA</v>
      </c>
      <c r="S89" s="19" t="str">
        <f>IF(N89&gt;0,data!F89/N89,"NA")</f>
        <v>NA</v>
      </c>
      <c r="T89" s="18">
        <f>IF(data!AP89=0,"NA",L89/data!AP89)</f>
        <v>19.055643826342465</v>
      </c>
      <c r="U89" s="18" t="str">
        <f t="shared" si="4"/>
        <v>NA</v>
      </c>
      <c r="V89" s="18">
        <f t="shared" si="5"/>
        <v>2.9629476029651389</v>
      </c>
      <c r="W89" s="18" t="str">
        <f>IF(data!AQ89&gt;0,L89/data!AQ89,"NA")</f>
        <v>NA</v>
      </c>
      <c r="X89" s="17">
        <f>data!BC89+data!BD89*0.8+data!BE89*0.6+data!BF89*0.4+data!BG89*0.2</f>
        <v>206.38</v>
      </c>
      <c r="Y89" s="18" t="str">
        <f>IF(data!AQ89&gt;0,L89/(data!AQ89+data!BC89),"NA")</f>
        <v>NA</v>
      </c>
      <c r="Z89" s="18">
        <f>IF(data!EC89&gt;0,IF(data!F89&gt;0,IF(data!EC89*250/data!F89&gt;10,"NA",data!EC89*250/data!F89),"NA"),"NA")</f>
        <v>1.1126160990712073</v>
      </c>
      <c r="AA89" s="18" t="str">
        <f>IF(data!BN89&gt;0,data!BN89,"NA")</f>
        <v>NA</v>
      </c>
      <c r="AB89" s="18">
        <f>IF(data!BN89=0,0,1)</f>
        <v>1</v>
      </c>
      <c r="AC89" s="18" t="str">
        <f>IF(data!BN89&gt;0,data!BO89,"NA")</f>
        <v>NA</v>
      </c>
      <c r="AD89" s="18" t="str">
        <f>IF(data!AS89&gt;0,data!AS89,"NA")</f>
        <v>NA</v>
      </c>
      <c r="AE89" s="18" t="str">
        <f>IF(data!AS89&gt;0,data!F89,"NA")</f>
        <v>NA</v>
      </c>
      <c r="AF89" s="17">
        <f>data!CP89/(1.04)+data!CO89/1.04^2+data!CN89/1.04^3+data!CM89/1.04^4+data!CL89/1.04^5+((data!CK89/5)*(1-1.04^-5)/0.04)/1.04^5</f>
        <v>7.503495523161626</v>
      </c>
    </row>
    <row r="90" spans="1:32" x14ac:dyDescent="0.15">
      <c r="A90" s="2" t="str">
        <f>data!A90</f>
        <v>Epizyme, Inc. (NasdaqGS:EPZM)</v>
      </c>
      <c r="B90" s="2" t="str">
        <f>data!B90</f>
        <v>NasdaqGS:EPZM</v>
      </c>
      <c r="C90" s="16">
        <f>IF(data!AP90&gt;0,data!AQ90/data!AP90,"NA")</f>
        <v>-1.3115942028985508</v>
      </c>
      <c r="D90" s="16">
        <f>IF(data!AP90&gt;0,O90/data!AP90,"NA")</f>
        <v>-0.92270531400966194</v>
      </c>
      <c r="E90" s="16">
        <f>data!BV90/100</f>
        <v>0</v>
      </c>
      <c r="F90" s="16">
        <f t="shared" si="3"/>
        <v>-0.20745085261214294</v>
      </c>
      <c r="G90" s="16">
        <f>IF(data!AX90&gt;0,N90/data!AX90,"NA")</f>
        <v>-0.2376793512164691</v>
      </c>
      <c r="H90" s="16" t="str">
        <f>IF(data!W90=0,"NA",data!W90/100)</f>
        <v>NA</v>
      </c>
      <c r="I90" s="16" t="str">
        <f>IF(data!V90=0,"NA",data!V90/100)</f>
        <v>NA</v>
      </c>
      <c r="J90" s="16">
        <f>IF(data!AX90&gt;0,(AF90+data!AW90)/(data!AX90+AF90+data!AW90),"NA")</f>
        <v>5.4831560508971339E-2</v>
      </c>
      <c r="K90" s="16">
        <f>IF(data!F90&gt;0,(AF90+data!AW90)/(data!F90+AF90+data!AW90),"NA")</f>
        <v>1.2113334662878589E-2</v>
      </c>
      <c r="L90" s="17">
        <f>data!F90+data!AW90+AF90-data!AT90</f>
        <v>577.59939974965857</v>
      </c>
      <c r="M90" s="17">
        <f>data!AW90+data!AX90-data!AT90+X90</f>
        <v>184.14000000000001</v>
      </c>
      <c r="N90" s="17">
        <f>data!AS90+data!BC90-(data!BD90+data!BE90+data!BF90+data!BG90+data!BH90)/5</f>
        <v>-38.1</v>
      </c>
      <c r="O90" s="17">
        <f>data!AR90+data!BC90-(data!BD90+data!BE90+data!BF90+data!BG90+data!BH90)/5</f>
        <v>-38.200000000000003</v>
      </c>
      <c r="P90" s="17">
        <f>data!AW90+AF90</f>
        <v>9.299399749658626</v>
      </c>
      <c r="Q90" s="18" t="str">
        <f>IF(data!AS90&gt;0,data!F90/data!AS90,"NA")</f>
        <v>NA</v>
      </c>
      <c r="R90" s="19" t="str">
        <f>IF(data!AS90&gt;0,(data!F90-data!AT90)/(data!AS90-data!BL90),"NA")</f>
        <v>NA</v>
      </c>
      <c r="S90" s="19" t="str">
        <f>IF(N90&gt;0,data!F90/N90,"NA")</f>
        <v>NA</v>
      </c>
      <c r="T90" s="18">
        <f>IF(data!AP90=0,"NA",L90/data!AP90)</f>
        <v>13.951676322455521</v>
      </c>
      <c r="U90" s="18" t="str">
        <f t="shared" si="4"/>
        <v>NA</v>
      </c>
      <c r="V90" s="18">
        <f t="shared" si="5"/>
        <v>3.1367405221552001</v>
      </c>
      <c r="W90" s="18" t="str">
        <f>IF(data!AQ90&gt;0,L90/data!AQ90,"NA")</f>
        <v>NA</v>
      </c>
      <c r="X90" s="17">
        <f>data!BC90+data!BD90*0.8+data!BE90*0.6+data!BF90*0.4+data!BG90*0.2</f>
        <v>213.94</v>
      </c>
      <c r="Y90" s="18" t="str">
        <f>IF(data!AQ90&gt;0,L90/(data!AQ90+data!BC90),"NA")</f>
        <v>NA</v>
      </c>
      <c r="Z90" s="18">
        <f>IF(data!EC90&gt;0,IF(data!F90&gt;0,IF(data!EC90*250/data!F90&gt;10,"NA",data!EC90*250/data!F90),"NA"),"NA")</f>
        <v>4.9446202531645573</v>
      </c>
      <c r="AA90" s="18" t="str">
        <f>IF(data!BN90&gt;0,data!BN90,"NA")</f>
        <v>NA</v>
      </c>
      <c r="AB90" s="18">
        <f>IF(data!BN90=0,0,1)</f>
        <v>1</v>
      </c>
      <c r="AC90" s="18" t="str">
        <f>IF(data!BN90&gt;0,data!BO90,"NA")</f>
        <v>NA</v>
      </c>
      <c r="AD90" s="18" t="str">
        <f>IF(data!AS90&gt;0,data!AS90,"NA")</f>
        <v>NA</v>
      </c>
      <c r="AE90" s="18" t="str">
        <f>IF(data!AS90&gt;0,data!F90,"NA")</f>
        <v>NA</v>
      </c>
      <c r="AF90" s="17">
        <f>data!CP90/(1.04)+data!CO90/1.04^2+data!CN90/1.04^3+data!CM90/1.04^4+data!CL90/1.04^5+((data!CK90/5)*(1-1.04^-5)/0.04)/1.04^5</f>
        <v>9.299399749658626</v>
      </c>
    </row>
    <row r="91" spans="1:32" x14ac:dyDescent="0.15">
      <c r="A91" s="2" t="str">
        <f>data!A91</f>
        <v>Aegerion Pharmaceuticals, Inc. (NasdaqGS:AEGR)</v>
      </c>
      <c r="B91" s="2" t="str">
        <f>data!B91</f>
        <v>NasdaqGS:AEGR</v>
      </c>
      <c r="C91" s="16">
        <f>IF(data!AP91&gt;0,data!AQ91/data!AP91,"NA")</f>
        <v>-0.16098484848484848</v>
      </c>
      <c r="D91" s="16">
        <f>IF(data!AP91&gt;0,O91/data!AP91,"NA")</f>
        <v>-0.13131313131313135</v>
      </c>
      <c r="E91" s="16">
        <f>data!BV91/100</f>
        <v>0</v>
      </c>
      <c r="F91" s="16">
        <f t="shared" si="3"/>
        <v>-0.19156382390863874</v>
      </c>
      <c r="G91" s="16">
        <f>IF(data!AX91&gt;0,N91/data!AX91,"NA")</f>
        <v>-0.2089831565814099</v>
      </c>
      <c r="H91" s="16" t="str">
        <f>IF(data!W91=0,"NA",data!W91/100)</f>
        <v>NA</v>
      </c>
      <c r="I91" s="16" t="str">
        <f>IF(data!V91=0,"NA",data!V91/100)</f>
        <v>NA</v>
      </c>
      <c r="J91" s="16">
        <f>IF(data!AX91&gt;0,(AF91+data!AW91)/(data!AX91+AF91+data!AW91),"NA")</f>
        <v>0.59544602133965219</v>
      </c>
      <c r="K91" s="16">
        <f>IF(data!F91&gt;0,(AF91+data!AW91)/(data!F91+AF91+data!AW91),"NA")</f>
        <v>0.24096566474694395</v>
      </c>
      <c r="L91" s="17">
        <f>data!F91+data!AW91+AF91-data!AT91</f>
        <v>603.23884192369644</v>
      </c>
      <c r="M91" s="17">
        <f>data!AW91+data!AX91-data!AT91+X91</f>
        <v>108.58000000000007</v>
      </c>
      <c r="N91" s="17">
        <f>data!AS91+data!BC91-(data!BD91+data!BE91+data!BF91+data!BG91+data!BH91)/5</f>
        <v>-33.500000000000007</v>
      </c>
      <c r="O91" s="17">
        <f>data!AR91+data!BC91-(data!BD91+data!BE91+data!BF91+data!BG91+data!BH91)/5</f>
        <v>-20.800000000000008</v>
      </c>
      <c r="P91" s="17">
        <f>data!AW91+AF91</f>
        <v>235.93884192369637</v>
      </c>
      <c r="Q91" s="18" t="str">
        <f>IF(data!AS91&gt;0,data!F91/data!AS91,"NA")</f>
        <v>NA</v>
      </c>
      <c r="R91" s="19" t="str">
        <f>IF(data!AS91&gt;0,(data!F91-data!AT91)/(data!AS91-data!BL91),"NA")</f>
        <v>NA</v>
      </c>
      <c r="S91" s="19" t="str">
        <f>IF(N91&gt;0,data!F91/N91,"NA")</f>
        <v>NA</v>
      </c>
      <c r="T91" s="18">
        <f>IF(data!AP91=0,"NA",L91/data!AP91)</f>
        <v>3.8083260222455584</v>
      </c>
      <c r="U91" s="18" t="str">
        <f t="shared" si="4"/>
        <v>NA</v>
      </c>
      <c r="V91" s="18">
        <f t="shared" si="5"/>
        <v>5.5557086196693319</v>
      </c>
      <c r="W91" s="18" t="str">
        <f>IF(data!AQ91&gt;0,L91/data!AQ91,"NA")</f>
        <v>NA</v>
      </c>
      <c r="X91" s="17">
        <f>data!BC91+data!BD91*0.8+data!BE91*0.6+data!BF91*0.4+data!BG91*0.2</f>
        <v>105.28</v>
      </c>
      <c r="Y91" s="18" t="str">
        <f>IF(data!AQ91&gt;0,L91/(data!AQ91+data!BC91),"NA")</f>
        <v>NA</v>
      </c>
      <c r="Z91" s="18">
        <f>IF(data!EC91&gt;0,IF(data!F91&gt;0,IF(data!EC91*250/data!F91&gt;10,"NA",data!EC91*250/data!F91),"NA"),"NA")</f>
        <v>2.677610333692142</v>
      </c>
      <c r="AA91" s="18" t="str">
        <f>IF(data!BN91&gt;0,data!BN91,"NA")</f>
        <v>NA</v>
      </c>
      <c r="AB91" s="18">
        <f>IF(data!BN91=0,0,1)</f>
        <v>1</v>
      </c>
      <c r="AC91" s="18" t="str">
        <f>IF(data!BN91&gt;0,data!BO91,"NA")</f>
        <v>NA</v>
      </c>
      <c r="AD91" s="18" t="str">
        <f>IF(data!AS91&gt;0,data!AS91,"NA")</f>
        <v>NA</v>
      </c>
      <c r="AE91" s="18" t="str">
        <f>IF(data!AS91&gt;0,data!F91,"NA")</f>
        <v>NA</v>
      </c>
      <c r="AF91" s="17">
        <f>data!CP91/(1.04)+data!CO91/1.04^2+data!CN91/1.04^3+data!CM91/1.04^4+data!CL91/1.04^5+((data!CK91/5)*(1-1.04^-5)/0.04)/1.04^5</f>
        <v>17.038841923696378</v>
      </c>
    </row>
    <row r="92" spans="1:32" x14ac:dyDescent="0.15">
      <c r="A92" s="2" t="str">
        <f>data!A92</f>
        <v>TG Therapeutics, Inc. (NasdaqCM:TGTX)</v>
      </c>
      <c r="B92" s="2" t="str">
        <f>data!B92</f>
        <v>NasdaqCM:TGTX</v>
      </c>
      <c r="C92" s="16">
        <f>IF(data!AP92&gt;0,data!AQ92/data!AP92,"NA")</f>
        <v>-366.44736842105266</v>
      </c>
      <c r="D92" s="16">
        <f>IF(data!AP92&gt;0,O92/data!AP92,"NA")</f>
        <v>-218.68421052631581</v>
      </c>
      <c r="E92" s="16">
        <f>data!BV92/100</f>
        <v>0</v>
      </c>
      <c r="F92" s="16">
        <f t="shared" si="3"/>
        <v>-0.30762111887464721</v>
      </c>
      <c r="G92" s="16">
        <f>IF(data!AX92&gt;0,N92/data!AX92,"NA")</f>
        <v>-0.41622971285892635</v>
      </c>
      <c r="H92" s="16" t="str">
        <f>IF(data!W92=0,"NA",data!W92/100)</f>
        <v>NA</v>
      </c>
      <c r="I92" s="16" t="str">
        <f>IF(data!V92=0,"NA",data!V92/100)</f>
        <v>NA</v>
      </c>
      <c r="J92" s="16">
        <f>IF(data!AX92&gt;0,(AF92+data!AW92)/(data!AX92+AF92+data!AW92),"NA")</f>
        <v>3.4214618973561432E-3</v>
      </c>
      <c r="K92" s="16">
        <f>IF(data!F92&gt;0,(AF92+data!AW92)/(data!F92+AF92+data!AW92),"NA")</f>
        <v>3.7406059781684638E-4</v>
      </c>
      <c r="L92" s="17">
        <f>data!F92+data!AW92+AF92-data!AT92</f>
        <v>679.47499999999991</v>
      </c>
      <c r="M92" s="17">
        <f>data!AW92+data!AX92-data!AT92+X92</f>
        <v>108.05499999999999</v>
      </c>
      <c r="N92" s="17">
        <f>data!AS92+data!BC92-(data!BD92+data!BE92+data!BF92+data!BG92+data!BH92)/5</f>
        <v>-33.339999999999996</v>
      </c>
      <c r="O92" s="17">
        <f>data!AR92+data!BC92-(data!BD92+data!BE92+data!BF92+data!BG92+data!BH92)/5</f>
        <v>-33.24</v>
      </c>
      <c r="P92" s="17">
        <f>data!AW92+AF92</f>
        <v>0.27500000000000002</v>
      </c>
      <c r="Q92" s="18" t="str">
        <f>IF(data!AS92&gt;0,data!F92/data!AS92,"NA")</f>
        <v>NA</v>
      </c>
      <c r="R92" s="19" t="str">
        <f>IF(data!AS92&gt;0,(data!F92-data!AT92)/(data!AS92-data!BL92),"NA")</f>
        <v>NA</v>
      </c>
      <c r="S92" s="19" t="str">
        <f>IF(N92&gt;0,data!F92/N92,"NA")</f>
        <v>NA</v>
      </c>
      <c r="T92" s="18">
        <f>IF(data!AP92=0,"NA",L92/data!AP92)</f>
        <v>4470.2302631578941</v>
      </c>
      <c r="U92" s="18" t="str">
        <f t="shared" si="4"/>
        <v>NA</v>
      </c>
      <c r="V92" s="18">
        <f t="shared" si="5"/>
        <v>6.2882328443848037</v>
      </c>
      <c r="W92" s="18" t="str">
        <f>IF(data!AQ92&gt;0,L92/data!AQ92,"NA")</f>
        <v>NA</v>
      </c>
      <c r="X92" s="17">
        <f>data!BC92+data!BD92*0.8+data!BE92*0.6+data!BF92*0.4+data!BG92*0.2</f>
        <v>83.38</v>
      </c>
      <c r="Y92" s="18" t="str">
        <f>IF(data!AQ92&gt;0,L92/(data!AQ92+data!BC92),"NA")</f>
        <v>NA</v>
      </c>
      <c r="Z92" s="18">
        <f>IF(data!EC92&gt;0,IF(data!F92&gt;0,IF(data!EC92*250/data!F92&gt;10,"NA",data!EC92*250/data!F92),"NA"),"NA")</f>
        <v>2.5411620628656961</v>
      </c>
      <c r="AA92" s="18" t="str">
        <f>IF(data!BN92&gt;0,data!BN92,"NA")</f>
        <v>NA</v>
      </c>
      <c r="AB92" s="18">
        <f>IF(data!BN92=0,0,1)</f>
        <v>1</v>
      </c>
      <c r="AC92" s="18" t="str">
        <f>IF(data!BN92&gt;0,data!BO92,"NA")</f>
        <v>NA</v>
      </c>
      <c r="AD92" s="18" t="str">
        <f>IF(data!AS92&gt;0,data!AS92,"NA")</f>
        <v>NA</v>
      </c>
      <c r="AE92" s="18" t="str">
        <f>IF(data!AS92&gt;0,data!F92,"NA")</f>
        <v>NA</v>
      </c>
      <c r="AF92" s="17">
        <f>data!CP92/(1.04)+data!CO92/1.04^2+data!CN92/1.04^3+data!CM92/1.04^4+data!CL92/1.04^5+((data!CK92/5)*(1-1.04^-5)/0.04)/1.04^5</f>
        <v>0</v>
      </c>
    </row>
    <row r="93" spans="1:32" x14ac:dyDescent="0.15">
      <c r="A93" s="2" t="str">
        <f>data!A93</f>
        <v>Retrophin, Inc. (NasdaqGM:RTRX)</v>
      </c>
      <c r="B93" s="2" t="str">
        <f>data!B93</f>
        <v>NasdaqGM:RTRX</v>
      </c>
      <c r="C93" s="16">
        <f>IF(data!AP93&gt;0,data!AQ93/data!AP93,"NA")</f>
        <v>-2.4113475177304964</v>
      </c>
      <c r="D93" s="16">
        <f>IF(data!AP93&gt;0,O93/data!AP93,"NA")</f>
        <v>-1.538794326241135</v>
      </c>
      <c r="E93" s="16">
        <f>data!BV93/100</f>
        <v>0</v>
      </c>
      <c r="F93" s="16">
        <f t="shared" si="3"/>
        <v>-0.33350241323127056</v>
      </c>
      <c r="G93" s="16" t="str">
        <f>IF(data!AX93&gt;0,N93/data!AX93,"NA")</f>
        <v>NA</v>
      </c>
      <c r="H93" s="16" t="str">
        <f>IF(data!W93=0,"NA",data!W93/100)</f>
        <v>NA</v>
      </c>
      <c r="I93" s="16" t="str">
        <f>IF(data!V93=0,"NA",data!V93/100)</f>
        <v>NA</v>
      </c>
      <c r="J93" s="16" t="str">
        <f>IF(data!AX93&gt;0,(AF93+data!AW93)/(data!AX93+AF93+data!AW93),"NA")</f>
        <v>NA</v>
      </c>
      <c r="K93" s="16">
        <f>IF(data!F93&gt;0,(AF93+data!AW93)/(data!F93+AF93+data!AW93),"NA")</f>
        <v>0.10704723875152171</v>
      </c>
      <c r="L93" s="17">
        <f>data!F93+data!AW93+AF93-data!AT93</f>
        <v>787.32973372781055</v>
      </c>
      <c r="M93" s="17">
        <f>data!AW93+data!AX93-data!AT93+X93</f>
        <v>130.11600000000001</v>
      </c>
      <c r="N93" s="17">
        <f>data!AS93+data!BC93-(data!BD93+data!BE93+data!BF93+data!BG93+data!BH93)/5</f>
        <v>-80.894000000000005</v>
      </c>
      <c r="O93" s="17">
        <f>data!AR93+data!BC93-(data!BD93+data!BE93+data!BF93+data!BG93+data!BH93)/5</f>
        <v>-43.394000000000005</v>
      </c>
      <c r="P93" s="17">
        <f>data!AW93+AF93</f>
        <v>86.229733727810654</v>
      </c>
      <c r="Q93" s="18" t="str">
        <f>IF(data!AS93&gt;0,data!F93/data!AS93,"NA")</f>
        <v>NA</v>
      </c>
      <c r="R93" s="19" t="str">
        <f>IF(data!AS93&gt;0,(data!F93-data!AT93)/(data!AS93-data!BL93),"NA")</f>
        <v>NA</v>
      </c>
      <c r="S93" s="19" t="str">
        <f>IF(N93&gt;0,data!F93/N93,"NA")</f>
        <v>NA</v>
      </c>
      <c r="T93" s="18">
        <f>IF(data!AP93=0,"NA",L93/data!AP93)</f>
        <v>27.91949410382307</v>
      </c>
      <c r="U93" s="18" t="str">
        <f t="shared" si="4"/>
        <v>NA</v>
      </c>
      <c r="V93" s="18">
        <f t="shared" si="5"/>
        <v>6.0509832282564053</v>
      </c>
      <c r="W93" s="18" t="str">
        <f>IF(data!AQ93&gt;0,L93/data!AQ93,"NA")</f>
        <v>NA</v>
      </c>
      <c r="X93" s="17">
        <f>data!BC93+data!BD93*0.8+data!BE93*0.6+data!BF93*0.4+data!BG93*0.2</f>
        <v>101.816</v>
      </c>
      <c r="Y93" s="18" t="str">
        <f>IF(data!AQ93&gt;0,L93/(data!AQ93+data!BC93),"NA")</f>
        <v>NA</v>
      </c>
      <c r="Z93" s="18">
        <f>IF(data!EC93&gt;0,IF(data!F93&gt;0,IF(data!EC93*250/data!F93&gt;10,"NA",data!EC93*250/data!F93),"NA"),"NA")</f>
        <v>4.7268177394689284</v>
      </c>
      <c r="AA93" s="18" t="str">
        <f>IF(data!BN93&gt;0,data!BN93,"NA")</f>
        <v>NA</v>
      </c>
      <c r="AB93" s="18">
        <f>IF(data!BN93=0,0,1)</f>
        <v>1</v>
      </c>
      <c r="AC93" s="18" t="str">
        <f>IF(data!BN93&gt;0,data!BO93,"NA")</f>
        <v>NA</v>
      </c>
      <c r="AD93" s="18" t="str">
        <f>IF(data!AS93&gt;0,data!AS93,"NA")</f>
        <v>NA</v>
      </c>
      <c r="AE93" s="18" t="str">
        <f>IF(data!AS93&gt;0,data!F93,"NA")</f>
        <v>NA</v>
      </c>
      <c r="AF93" s="17">
        <f>data!CP93/(1.04)+data!CO93/1.04^2+data!CN93/1.04^3+data!CM93/1.04^4+data!CL93/1.04^5+((data!CK93/5)*(1-1.04^-5)/0.04)/1.04^5</f>
        <v>2.4297337278106506</v>
      </c>
    </row>
    <row r="94" spans="1:32" x14ac:dyDescent="0.15">
      <c r="A94" s="2" t="str">
        <f>data!A94</f>
        <v>ImmunoGen, Inc. (NasdaqGS:IMGN)</v>
      </c>
      <c r="B94" s="2" t="str">
        <f>data!B94</f>
        <v>NasdaqGS:IMGN</v>
      </c>
      <c r="C94" s="16">
        <f>IF(data!AP94&gt;0,data!AQ94/data!AP94,"NA")</f>
        <v>-0.90418353576248323</v>
      </c>
      <c r="D94" s="16">
        <f>IF(data!AP94&gt;0,O94/data!AP94,"NA")</f>
        <v>-0.68421052631578938</v>
      </c>
      <c r="E94" s="16">
        <f>data!BV94/100</f>
        <v>0</v>
      </c>
      <c r="F94" s="16">
        <f t="shared" si="3"/>
        <v>-0.16750363420113645</v>
      </c>
      <c r="G94" s="16">
        <f>IF(data!AX94&gt;0,N94/data!AX94,"NA")</f>
        <v>-0.66064516129032247</v>
      </c>
      <c r="H94" s="16">
        <f>IF(data!W94=0,"NA",data!W94/100)</f>
        <v>7.8100000000000003E-2</v>
      </c>
      <c r="I94" s="16" t="str">
        <f>IF(data!V94=0,"NA",data!V94/100)</f>
        <v>NA</v>
      </c>
      <c r="J94" s="16">
        <f>IF(data!AX94&gt;0,(AF94+data!AW94)/(data!AX94+AF94+data!AW94),"NA")</f>
        <v>0.44731453922061992</v>
      </c>
      <c r="K94" s="16">
        <f>IF(data!F94&gt;0,(AF94+data!AW94)/(data!F94+AF94+data!AW94),"NA")</f>
        <v>8.1131084988207508E-2</v>
      </c>
      <c r="L94" s="17">
        <f>data!F94+data!AW94+AF94-data!AT94</f>
        <v>666.5244232926118</v>
      </c>
      <c r="M94" s="17">
        <f>data!AW94+data!AX94-data!AT94+X94</f>
        <v>302.68000000000006</v>
      </c>
      <c r="N94" s="17">
        <f>data!AS94+data!BC94-(data!BD94+data!BE94+data!BF94+data!BG94+data!BH94)/5</f>
        <v>-51.199999999999989</v>
      </c>
      <c r="O94" s="17">
        <f>data!AR94+data!BC94-(data!BD94+data!BE94+data!BF94+data!BG94+data!BH94)/5</f>
        <v>-50.699999999999989</v>
      </c>
      <c r="P94" s="17">
        <f>data!AW94+AF94</f>
        <v>62.724423292611803</v>
      </c>
      <c r="Q94" s="18" t="str">
        <f>IF(data!AS94&gt;0,data!F94/data!AS94,"NA")</f>
        <v>NA</v>
      </c>
      <c r="R94" s="19" t="str">
        <f>IF(data!AS94&gt;0,(data!F94-data!AT94)/(data!AS94-data!BL94),"NA")</f>
        <v>NA</v>
      </c>
      <c r="S94" s="19" t="str">
        <f>IF(N94&gt;0,data!F94/N94,"NA")</f>
        <v>NA</v>
      </c>
      <c r="T94" s="18">
        <f>IF(data!AP94=0,"NA",L94/data!AP94)</f>
        <v>8.9949314884293106</v>
      </c>
      <c r="U94" s="18" t="str">
        <f t="shared" si="4"/>
        <v>NA</v>
      </c>
      <c r="V94" s="18">
        <f t="shared" si="5"/>
        <v>2.2020761969492919</v>
      </c>
      <c r="W94" s="18" t="str">
        <f>IF(data!AQ94&gt;0,L94/data!AQ94,"NA")</f>
        <v>NA</v>
      </c>
      <c r="X94" s="17">
        <f>data!BC94+data!BD94*0.8+data!BE94*0.6+data!BF94*0.4+data!BG94*0.2</f>
        <v>331.78000000000003</v>
      </c>
      <c r="Y94" s="18" t="str">
        <f>IF(data!AQ94&gt;0,L94/(data!AQ94+data!BC94),"NA")</f>
        <v>NA</v>
      </c>
      <c r="Z94" s="18">
        <f>IF(data!EC94&gt;0,IF(data!F94&gt;0,IF(data!EC94*250/data!F94&gt;10,"NA",data!EC94*250/data!F94),"NA"),"NA")</f>
        <v>3.0370213963963963</v>
      </c>
      <c r="AA94" s="18" t="str">
        <f>IF(data!BN94&gt;0,data!BN94,"NA")</f>
        <v>NA</v>
      </c>
      <c r="AB94" s="18">
        <f>IF(data!BN94=0,0,1)</f>
        <v>1</v>
      </c>
      <c r="AC94" s="18" t="str">
        <f>IF(data!BN94&gt;0,data!BO94,"NA")</f>
        <v>NA</v>
      </c>
      <c r="AD94" s="18" t="str">
        <f>IF(data!AS94&gt;0,data!AS94,"NA")</f>
        <v>NA</v>
      </c>
      <c r="AE94" s="18" t="str">
        <f>IF(data!AS94&gt;0,data!F94,"NA")</f>
        <v>NA</v>
      </c>
      <c r="AF94" s="17">
        <f>data!CP94/(1.04)+data!CO94/1.04^2+data!CN94/1.04^3+data!CM94/1.04^4+data!CL94/1.04^5+((data!CK94/5)*(1-1.04^-5)/0.04)/1.04^5</f>
        <v>62.724423292611803</v>
      </c>
    </row>
    <row r="95" spans="1:32" x14ac:dyDescent="0.15">
      <c r="A95" s="2" t="str">
        <f>data!A95</f>
        <v>Infinity Pharmaceuticals, Inc. (NasdaqGS:INFI)</v>
      </c>
      <c r="B95" s="2" t="str">
        <f>data!B95</f>
        <v>NasdaqGS:INFI</v>
      </c>
      <c r="C95" s="16">
        <f>IF(data!AP95&gt;0,data!AQ95/data!AP95,"NA")</f>
        <v>-3.787878787878788E-2</v>
      </c>
      <c r="D95" s="16">
        <f>IF(data!AP95&gt;0,O95/data!AP95,"NA")</f>
        <v>0.12266666666666663</v>
      </c>
      <c r="E95" s="16">
        <f>data!BV95/100</f>
        <v>0</v>
      </c>
      <c r="F95" s="16">
        <f t="shared" si="3"/>
        <v>6.8640417811238835E-2</v>
      </c>
      <c r="G95" s="16">
        <f>IF(data!AX95&gt;0,N95/data!AX95,"NA")</f>
        <v>5.1360381861575065E-2</v>
      </c>
      <c r="H95" s="16" t="str">
        <f>IF(data!W95=0,"NA",data!W95/100)</f>
        <v>NA</v>
      </c>
      <c r="I95" s="16" t="str">
        <f>IF(data!V95=0,"NA",data!V95/100)</f>
        <v>NA</v>
      </c>
      <c r="J95" s="16">
        <f>IF(data!AX95&gt;0,(AF95+data!AW95)/(data!AX95+AF95+data!AW95),"NA")</f>
        <v>0.20436943919780556</v>
      </c>
      <c r="K95" s="16">
        <f>IF(data!F95&gt;0,(AF95+data!AW95)/(data!F95+AF95+data!AW95),"NA")</f>
        <v>7.1199029292356858E-2</v>
      </c>
      <c r="L95" s="17">
        <f>data!F95+data!AW95+AF95-data!AT95</f>
        <v>448.41316357276628</v>
      </c>
      <c r="M95" s="17">
        <f>data!AW95+data!AX95-data!AT95+X95</f>
        <v>294.87</v>
      </c>
      <c r="N95" s="17">
        <f>data!AS95+data!BC95-(data!BD95+data!BE95+data!BF95+data!BG95+data!BH95)/5</f>
        <v>10.759999999999977</v>
      </c>
      <c r="O95" s="17">
        <f>data!AR95+data!BC95-(data!BD95+data!BE95+data!BF95+data!BG95+data!BH95)/5</f>
        <v>20.239999999999995</v>
      </c>
      <c r="P95" s="17">
        <f>data!AW95+AF95</f>
        <v>53.813163572766292</v>
      </c>
      <c r="Q95" s="18" t="str">
        <f>IF(data!AS95&gt;0,data!F95/data!AS95,"NA")</f>
        <v>NA</v>
      </c>
      <c r="R95" s="19" t="str">
        <f>IF(data!AS95&gt;0,(data!F95-data!AT95)/(data!AS95-data!BL95),"NA")</f>
        <v>NA</v>
      </c>
      <c r="S95" s="19">
        <f>IF(N95&gt;0,data!F95/N95,"NA")</f>
        <v>65.241635687732483</v>
      </c>
      <c r="T95" s="18">
        <f>IF(data!AP95=0,"NA",L95/data!AP95)</f>
        <v>2.717655536804644</v>
      </c>
      <c r="U95" s="18">
        <f t="shared" si="4"/>
        <v>22.154800571776995</v>
      </c>
      <c r="V95" s="18">
        <f t="shared" si="5"/>
        <v>1.5207147677714459</v>
      </c>
      <c r="W95" s="18" t="str">
        <f>IF(data!AQ95&gt;0,L95/data!AQ95,"NA")</f>
        <v>NA</v>
      </c>
      <c r="X95" s="17">
        <f>data!BC95+data!BD95*0.8+data!BE95*0.6+data!BF95*0.4+data!BG95*0.2</f>
        <v>386.09999999999997</v>
      </c>
      <c r="Y95" s="18" t="str">
        <f>IF(data!AQ95&gt;0,L95/(data!AQ95+data!BC95),"NA")</f>
        <v>NA</v>
      </c>
      <c r="Z95" s="18">
        <f>IF(data!EC95&gt;0,IF(data!F95&gt;0,IF(data!EC95*250/data!F95&gt;10,"NA",data!EC95*250/data!F95),"NA"),"NA")</f>
        <v>2.8774928774928776</v>
      </c>
      <c r="AA95" s="18" t="str">
        <f>IF(data!BN95&gt;0,data!BN95,"NA")</f>
        <v>NA</v>
      </c>
      <c r="AB95" s="18">
        <f>IF(data!BN95=0,0,1)</f>
        <v>1</v>
      </c>
      <c r="AC95" s="18" t="str">
        <f>IF(data!BN95&gt;0,data!BO95,"NA")</f>
        <v>NA</v>
      </c>
      <c r="AD95" s="18" t="str">
        <f>IF(data!AS95&gt;0,data!AS95,"NA")</f>
        <v>NA</v>
      </c>
      <c r="AE95" s="18" t="str">
        <f>IF(data!AS95&gt;0,data!F95,"NA")</f>
        <v>NA</v>
      </c>
      <c r="AF95" s="17">
        <f>data!CP95/(1.04)+data!CO95/1.04^2+data!CN95/1.04^3+data!CM95/1.04^4+data!CL95/1.04^5+((data!CK95/5)*(1-1.04^-5)/0.04)/1.04^5</f>
        <v>47.143163572766291</v>
      </c>
    </row>
    <row r="96" spans="1:32" x14ac:dyDescent="0.15">
      <c r="A96" s="2" t="str">
        <f>data!A96</f>
        <v>Lexicon Pharmaceuticals, Inc. (NasdaqGS:LXRX)</v>
      </c>
      <c r="B96" s="2" t="str">
        <f>data!B96</f>
        <v>NasdaqGS:LXRX</v>
      </c>
      <c r="C96" s="16">
        <f>IF(data!AP96&gt;0,data!AQ96/data!AP96,"NA")</f>
        <v>-3.4192139737991267</v>
      </c>
      <c r="D96" s="16">
        <f>IF(data!AP96&gt;0,O96/data!AP96,"NA")</f>
        <v>-3.565065502183407</v>
      </c>
      <c r="E96" s="16">
        <f>data!BV96/100</f>
        <v>0</v>
      </c>
      <c r="F96" s="16">
        <f t="shared" si="3"/>
        <v>-0.15549291482553715</v>
      </c>
      <c r="G96" s="16">
        <f>IF(data!AX96&gt;0,N96/data!AX96,"NA")</f>
        <v>-0.35823943661971835</v>
      </c>
      <c r="H96" s="16">
        <f>IF(data!W96=0,"NA",data!W96/100)</f>
        <v>-9.4600000000000004E-2</v>
      </c>
      <c r="I96" s="16" t="str">
        <f>IF(data!V96=0,"NA",data!V96/100)</f>
        <v>NA</v>
      </c>
      <c r="J96" s="16">
        <f>IF(data!AX96&gt;0,(AF96+data!AW96)/(data!AX96+AF96+data!AW96),"NA")</f>
        <v>0.28146558458725784</v>
      </c>
      <c r="K96" s="16">
        <f>IF(data!F96&gt;0,(AF96+data!AW96)/(data!F96+AF96+data!AW96),"NA")</f>
        <v>0.13896587095408255</v>
      </c>
      <c r="L96" s="17">
        <f>data!F96+data!AW96+AF96-data!AT96</f>
        <v>663.24898725534808</v>
      </c>
      <c r="M96" s="17">
        <f>data!AW96+data!AX96-data!AT96+X96</f>
        <v>525.04</v>
      </c>
      <c r="N96" s="17">
        <f>data!AS96+data!BC96-(data!BD96+data!BE96+data!BF96+data!BG96+data!BH96)/5</f>
        <v>-101.74000000000001</v>
      </c>
      <c r="O96" s="17">
        <f>data!AR96+data!BC96-(data!BD96+data!BE96+data!BF96+data!BG96+data!BH96)/5</f>
        <v>-81.640000000000015</v>
      </c>
      <c r="P96" s="17">
        <f>data!AW96+AF96</f>
        <v>111.2489872553482</v>
      </c>
      <c r="Q96" s="18" t="str">
        <f>IF(data!AS96&gt;0,data!F96/data!AS96,"NA")</f>
        <v>NA</v>
      </c>
      <c r="R96" s="19" t="str">
        <f>IF(data!AS96&gt;0,(data!F96-data!AT96)/(data!AS96-data!BL96),"NA")</f>
        <v>NA</v>
      </c>
      <c r="S96" s="19" t="str">
        <f>IF(N96&gt;0,data!F96/N96,"NA")</f>
        <v>NA</v>
      </c>
      <c r="T96" s="18">
        <f>IF(data!AP96=0,"NA",L96/data!AP96)</f>
        <v>28.962837871412582</v>
      </c>
      <c r="U96" s="18" t="str">
        <f t="shared" si="4"/>
        <v>NA</v>
      </c>
      <c r="V96" s="18">
        <f t="shared" si="5"/>
        <v>1.2632351578076872</v>
      </c>
      <c r="W96" s="18" t="str">
        <f>IF(data!AQ96&gt;0,L96/data!AQ96,"NA")</f>
        <v>NA</v>
      </c>
      <c r="X96" s="17">
        <f>data!BC96+data!BD96*0.8+data!BE96*0.6+data!BF96*0.4+data!BG96*0.2</f>
        <v>270.64</v>
      </c>
      <c r="Y96" s="18" t="str">
        <f>IF(data!AQ96&gt;0,L96/(data!AQ96+data!BC96),"NA")</f>
        <v>NA</v>
      </c>
      <c r="Z96" s="18">
        <f>IF(data!EC96&gt;0,IF(data!F96&gt;0,IF(data!EC96*250/data!F96&gt;10,"NA",data!EC96*250/data!F96),"NA"),"NA")</f>
        <v>0.59480632525750765</v>
      </c>
      <c r="AA96" s="18" t="str">
        <f>IF(data!BN96&gt;0,data!BN96,"NA")</f>
        <v>NA</v>
      </c>
      <c r="AB96" s="18">
        <f>IF(data!BN96=0,0,1)</f>
        <v>1</v>
      </c>
      <c r="AC96" s="18" t="str">
        <f>IF(data!BN96&gt;0,data!BO96,"NA")</f>
        <v>NA</v>
      </c>
      <c r="AD96" s="18" t="str">
        <f>IF(data!AS96&gt;0,data!AS96,"NA")</f>
        <v>NA</v>
      </c>
      <c r="AE96" s="18" t="str">
        <f>IF(data!AS96&gt;0,data!F96,"NA")</f>
        <v>NA</v>
      </c>
      <c r="AF96" s="17">
        <f>data!CP96/(1.04)+data!CO96/1.04^2+data!CN96/1.04^3+data!CM96/1.04^4+data!CL96/1.04^5+((data!CK96/5)*(1-1.04^-5)/0.04)/1.04^5</f>
        <v>3.5489872553482016</v>
      </c>
    </row>
    <row r="97" spans="1:32" x14ac:dyDescent="0.15">
      <c r="A97" s="2" t="str">
        <f>data!A97</f>
        <v>Dynavax Technologies Corporation (NasdaqCM:DVAX)</v>
      </c>
      <c r="B97" s="2" t="str">
        <f>data!B97</f>
        <v>NasdaqCM:DVAX</v>
      </c>
      <c r="C97" s="16">
        <f>IF(data!AP97&gt;0,data!AQ97/data!AP97,"NA")</f>
        <v>-8.1727272727272737</v>
      </c>
      <c r="D97" s="16">
        <f>IF(data!AP97&gt;0,O97/data!AP97,"NA")</f>
        <v>-5.8818181818181818</v>
      </c>
      <c r="E97" s="16">
        <f>data!BV97/100</f>
        <v>0</v>
      </c>
      <c r="F97" s="16">
        <f t="shared" si="3"/>
        <v>-0.23659767424851896</v>
      </c>
      <c r="G97" s="16">
        <f>IF(data!AX97&gt;0,N97/data!AX97,"NA")</f>
        <v>-0.63781094527363191</v>
      </c>
      <c r="H97" s="16">
        <f>IF(data!W97=0,"NA",data!W97/100)</f>
        <v>-2.8999999999999998E-2</v>
      </c>
      <c r="I97" s="16" t="str">
        <f>IF(data!V97=0,"NA",data!V97/100)</f>
        <v>NA</v>
      </c>
      <c r="J97" s="16">
        <f>IF(data!AX97&gt;0,(AF97+data!AW97)/(data!AX97+AF97+data!AW97),"NA")</f>
        <v>0.15606880200926138</v>
      </c>
      <c r="K97" s="16">
        <f>IF(data!F97&gt;0,(AF97+data!AW97)/(data!F97+AF97+data!AW97),"NA")</f>
        <v>2.7534719030393381E-2</v>
      </c>
      <c r="L97" s="17">
        <f>data!F97+data!AW97+AF97-data!AT97</f>
        <v>625.48553711401348</v>
      </c>
      <c r="M97" s="17">
        <f>data!AW97+data!AX97-data!AT97+X97</f>
        <v>273.46000000000004</v>
      </c>
      <c r="N97" s="17">
        <f>data!AS97+data!BC97-(data!BD97+data!BE97+data!BF97+data!BG97+data!BH97)/5</f>
        <v>-64.100000000000009</v>
      </c>
      <c r="O97" s="17">
        <f>data!AR97+data!BC97-(data!BD97+data!BE97+data!BF97+data!BG97+data!BH97)/5</f>
        <v>-64.7</v>
      </c>
      <c r="P97" s="17">
        <f>data!AW97+AF97</f>
        <v>18.585537114013526</v>
      </c>
      <c r="Q97" s="18" t="str">
        <f>IF(data!AS97&gt;0,data!F97/data!AS97,"NA")</f>
        <v>NA</v>
      </c>
      <c r="R97" s="19" t="str">
        <f>IF(data!AS97&gt;0,(data!F97-data!AT97)/(data!AS97-data!BL97),"NA")</f>
        <v>NA</v>
      </c>
      <c r="S97" s="19" t="str">
        <f>IF(N97&gt;0,data!F97/N97,"NA")</f>
        <v>NA</v>
      </c>
      <c r="T97" s="18">
        <f>IF(data!AP97=0,"NA",L97/data!AP97)</f>
        <v>56.862321555819406</v>
      </c>
      <c r="U97" s="18" t="str">
        <f t="shared" si="4"/>
        <v>NA</v>
      </c>
      <c r="V97" s="18">
        <f t="shared" si="5"/>
        <v>2.2873017520442236</v>
      </c>
      <c r="W97" s="18" t="str">
        <f>IF(data!AQ97&gt;0,L97/data!AQ97,"NA")</f>
        <v>NA</v>
      </c>
      <c r="X97" s="17">
        <f>data!BC97+data!BD97*0.8+data!BE97*0.6+data!BF97*0.4+data!BG97*0.2</f>
        <v>212.9</v>
      </c>
      <c r="Y97" s="18" t="str">
        <f>IF(data!AQ97&gt;0,L97/(data!AQ97+data!BC97),"NA")</f>
        <v>NA</v>
      </c>
      <c r="Z97" s="18">
        <f>IF(data!EC97&gt;0,IF(data!F97&gt;0,IF(data!EC97*250/data!F97&gt;10,"NA",data!EC97*250/data!F97),"NA"),"NA")</f>
        <v>4.3799512492382693</v>
      </c>
      <c r="AA97" s="18" t="str">
        <f>IF(data!BN97&gt;0,data!BN97,"NA")</f>
        <v>NA</v>
      </c>
      <c r="AB97" s="18">
        <f>IF(data!BN97=0,0,1)</f>
        <v>1</v>
      </c>
      <c r="AC97" s="18" t="str">
        <f>IF(data!BN97&gt;0,data!BO97,"NA")</f>
        <v>NA</v>
      </c>
      <c r="AD97" s="18" t="str">
        <f>IF(data!AS97&gt;0,data!AS97,"NA")</f>
        <v>NA</v>
      </c>
      <c r="AE97" s="18" t="str">
        <f>IF(data!AS97&gt;0,data!F97,"NA")</f>
        <v>NA</v>
      </c>
      <c r="AF97" s="17">
        <f>data!CP97/(1.04)+data!CO97/1.04^2+data!CN97/1.04^3+data!CM97/1.04^4+data!CL97/1.04^5+((data!CK97/5)*(1-1.04^-5)/0.04)/1.04^5</f>
        <v>9.0255371140135274</v>
      </c>
    </row>
    <row r="98" spans="1:32" x14ac:dyDescent="0.15">
      <c r="A98" s="2" t="str">
        <f>data!A98</f>
        <v>Vital Therapies, Inc. (NasdaqGS:VTL)</v>
      </c>
      <c r="B98" s="2" t="str">
        <f>data!B98</f>
        <v>NasdaqGS:VTL</v>
      </c>
      <c r="C98" s="16" t="str">
        <f>IF(data!AP98&gt;0,data!AQ98/data!AP98,"NA")</f>
        <v>NA</v>
      </c>
      <c r="D98" s="16" t="str">
        <f>IF(data!AP98&gt;0,O98/data!AP98,"NA")</f>
        <v>NA</v>
      </c>
      <c r="E98" s="16">
        <f>data!BV98/100</f>
        <v>0</v>
      </c>
      <c r="F98" s="16">
        <f t="shared" si="3"/>
        <v>-0.38202475147088655</v>
      </c>
      <c r="G98" s="16">
        <f>IF(data!AX98&gt;0,N98/data!AX98,"NA")</f>
        <v>-0.35922131147540987</v>
      </c>
      <c r="H98" s="16" t="str">
        <f>IF(data!W98=0,"NA",data!W98/100)</f>
        <v>NA</v>
      </c>
      <c r="I98" s="16" t="str">
        <f>IF(data!V98=0,"NA",data!V98/100)</f>
        <v>NA</v>
      </c>
      <c r="J98" s="16">
        <f>IF(data!AX98&gt;0,(AF98+data!AW98)/(data!AX98+AF98+data!AW98),"NA")</f>
        <v>2.0554512392357702E-2</v>
      </c>
      <c r="K98" s="16">
        <f>IF(data!F98&gt;0,(AF98+data!AW98)/(data!F98+AF98+data!AW98),"NA")</f>
        <v>3.3366889667561361E-3</v>
      </c>
      <c r="L98" s="17">
        <f>data!F98+data!AW98+AF98-data!AT98</f>
        <v>511.64822058488841</v>
      </c>
      <c r="M98" s="17">
        <f>data!AW98+data!AX98-data!AT98+X98</f>
        <v>98.58</v>
      </c>
      <c r="N98" s="17">
        <f>data!AS98+data!BC98-(data!BD98+data!BE98+data!BF98+data!BG98+data!BH98)/5</f>
        <v>-35.06</v>
      </c>
      <c r="O98" s="17">
        <f>data!AR98+data!BC98-(data!BD98+data!BE98+data!BF98+data!BG98+data!BH98)/5</f>
        <v>-37.659999999999997</v>
      </c>
      <c r="P98" s="17">
        <f>data!AW98+AF98</f>
        <v>2.048220584888484</v>
      </c>
      <c r="Q98" s="18" t="str">
        <f>IF(data!AS98&gt;0,data!F98/data!AS98,"NA")</f>
        <v>NA</v>
      </c>
      <c r="R98" s="19" t="str">
        <f>IF(data!AS98&gt;0,(data!F98-data!AT98)/(data!AS98-data!BL98),"NA")</f>
        <v>NA</v>
      </c>
      <c r="S98" s="19" t="str">
        <f>IF(N98&gt;0,data!F98/N98,"NA")</f>
        <v>NA</v>
      </c>
      <c r="T98" s="18" t="str">
        <f>IF(data!AP98=0,"NA",L98/data!AP98)</f>
        <v>NA</v>
      </c>
      <c r="U98" s="18" t="str">
        <f t="shared" si="4"/>
        <v>NA</v>
      </c>
      <c r="V98" s="18">
        <f t="shared" si="5"/>
        <v>5.1901828016320595</v>
      </c>
      <c r="W98" s="18" t="str">
        <f>IF(data!AQ98&gt;0,L98/data!AQ98,"NA")</f>
        <v>NA</v>
      </c>
      <c r="X98" s="17">
        <f>data!BC98+data!BD98*0.8+data!BE98*0.6+data!BF98*0.4+data!BG98*0.2</f>
        <v>103.18</v>
      </c>
      <c r="Y98" s="18" t="str">
        <f>IF(data!AQ98&gt;0,L98/(data!AQ98+data!BC98),"NA")</f>
        <v>NA</v>
      </c>
      <c r="Z98" s="18">
        <f>IF(data!EC98&gt;0,IF(data!F98&gt;0,IF(data!EC98*250/data!F98&gt;10,"NA",data!EC98*250/data!F98),"NA"),"NA")</f>
        <v>0.45766590389016021</v>
      </c>
      <c r="AA98" s="18" t="str">
        <f>IF(data!BN98&gt;0,data!BN98,"NA")</f>
        <v>NA</v>
      </c>
      <c r="AB98" s="18">
        <f>IF(data!BN98=0,0,1)</f>
        <v>1</v>
      </c>
      <c r="AC98" s="18" t="str">
        <f>IF(data!BN98&gt;0,data!BO98,"NA")</f>
        <v>NA</v>
      </c>
      <c r="AD98" s="18" t="str">
        <f>IF(data!AS98&gt;0,data!AS98,"NA")</f>
        <v>NA</v>
      </c>
      <c r="AE98" s="18" t="str">
        <f>IF(data!AS98&gt;0,data!F98,"NA")</f>
        <v>NA</v>
      </c>
      <c r="AF98" s="17">
        <f>data!CP98/(1.04)+data!CO98/1.04^2+data!CN98/1.04^3+data!CM98/1.04^4+data!CL98/1.04^5+((data!CK98/5)*(1-1.04^-5)/0.04)/1.04^5</f>
        <v>2.048220584888484</v>
      </c>
    </row>
    <row r="99" spans="1:32" x14ac:dyDescent="0.15">
      <c r="A99" s="2" t="str">
        <f>data!A99</f>
        <v>Osiris Therapeutics, Inc. (NasdaqGM:OSIR)</v>
      </c>
      <c r="B99" s="2" t="str">
        <f>data!B99</f>
        <v>NasdaqGM:OSIR</v>
      </c>
      <c r="C99" s="16">
        <f>IF(data!AP99&gt;0,data!AQ99/data!AP99,"NA")</f>
        <v>4.4407345575959933E-2</v>
      </c>
      <c r="D99" s="16">
        <f>IF(data!AP99&gt;0,O99/data!AP99,"NA")</f>
        <v>6.3138564273789652E-2</v>
      </c>
      <c r="E99" s="16">
        <f>data!BV99/100</f>
        <v>0</v>
      </c>
      <c r="F99" s="16">
        <f t="shared" si="3"/>
        <v>3.8324736783437875E-2</v>
      </c>
      <c r="G99" s="16">
        <f>IF(data!AX99&gt;0,N99/data!AX99,"NA")</f>
        <v>3.2380952380952409E-3</v>
      </c>
      <c r="H99" s="16">
        <f>IF(data!W99=0,"NA",data!W99/100)</f>
        <v>0.314</v>
      </c>
      <c r="I99" s="16" t="str">
        <f>IF(data!V99=0,"NA",data!V99/100)</f>
        <v>NA</v>
      </c>
      <c r="J99" s="16">
        <f>IF(data!AX99&gt;0,(AF99+data!AW99)/(data!AX99+AF99+data!AW99),"NA")</f>
        <v>9.4589737280577985E-2</v>
      </c>
      <c r="K99" s="16">
        <f>IF(data!F99&gt;0,(AF99+data!AW99)/(data!F99+AF99+data!AW99),"NA")</f>
        <v>1.4235147947789597E-2</v>
      </c>
      <c r="L99" s="17">
        <f>data!F99+data!AW99+AF99-data!AT99</f>
        <v>614.26562168083217</v>
      </c>
      <c r="M99" s="17">
        <f>data!AW99+data!AX99-data!AT99+X99</f>
        <v>98.683000000000007</v>
      </c>
      <c r="N99" s="17">
        <f>data!AS99+data!BC99-(data!BD99+data!BE99+data!BF99+data!BG99+data!BH99)/5</f>
        <v>0.27200000000000024</v>
      </c>
      <c r="O99" s="17">
        <f>data!AR99+data!BC99-(data!BD99+data!BE99+data!BF99+data!BG99+data!BH99)/5</f>
        <v>3.782</v>
      </c>
      <c r="P99" s="17">
        <f>data!AW99+AF99</f>
        <v>8.7756216808322147</v>
      </c>
      <c r="Q99" s="18" t="str">
        <f>IF(data!AS99&gt;0,data!F99/data!AS99,"NA")</f>
        <v>NA</v>
      </c>
      <c r="R99" s="19" t="str">
        <f>IF(data!AS99&gt;0,(data!F99-data!AT99)/(data!AS99-data!BL99),"NA")</f>
        <v>NA</v>
      </c>
      <c r="S99" s="19">
        <f>IF(N99&gt;0,data!F99/N99,"NA")</f>
        <v>2234.1911764705865</v>
      </c>
      <c r="T99" s="18">
        <f>IF(data!AP99=0,"NA",L99/data!AP99)</f>
        <v>10.254851780982174</v>
      </c>
      <c r="U99" s="18">
        <f t="shared" si="4"/>
        <v>162.41819716574093</v>
      </c>
      <c r="V99" s="18">
        <f t="shared" si="5"/>
        <v>6.2246346552175362</v>
      </c>
      <c r="W99" s="18">
        <f>IF(data!AQ99&gt;0,L99/data!AQ99,"NA")</f>
        <v>230.92692544392185</v>
      </c>
      <c r="X99" s="17">
        <f>data!BC99+data!BD99*0.8+data!BE99*0.6+data!BF99*0.4+data!BG99*0.2</f>
        <v>16.776</v>
      </c>
      <c r="Y99" s="18">
        <f>IF(data!AQ99&gt;0,L99/(data!AQ99+data!BC99),"NA")</f>
        <v>64.523699756389931</v>
      </c>
      <c r="Z99" s="18">
        <f>IF(data!EC99&gt;0,IF(data!F99&gt;0,IF(data!EC99*250/data!F99&gt;10,"NA",data!EC99*250/data!F99),"NA"),"NA")</f>
        <v>0.61708079644561453</v>
      </c>
      <c r="AA99" s="18" t="str">
        <f>IF(data!BN99&gt;0,data!BN99,"NA")</f>
        <v>NA</v>
      </c>
      <c r="AB99" s="18">
        <f>IF(data!BN99=0,0,1)</f>
        <v>1</v>
      </c>
      <c r="AC99" s="18" t="str">
        <f>IF(data!BN99&gt;0,data!BO99,"NA")</f>
        <v>NA</v>
      </c>
      <c r="AD99" s="18" t="str">
        <f>IF(data!AS99&gt;0,data!AS99,"NA")</f>
        <v>NA</v>
      </c>
      <c r="AE99" s="18" t="str">
        <f>IF(data!AS99&gt;0,data!F99,"NA")</f>
        <v>NA</v>
      </c>
      <c r="AF99" s="17">
        <f>data!CP99/(1.04)+data!CO99/1.04^2+data!CN99/1.04^3+data!CM99/1.04^4+data!CL99/1.04^5+((data!CK99/5)*(1-1.04^-5)/0.04)/1.04^5</f>
        <v>8.6586216808322138</v>
      </c>
    </row>
    <row r="100" spans="1:32" x14ac:dyDescent="0.15">
      <c r="A100" s="2" t="str">
        <f>data!A100</f>
        <v>Geron Corporation (NasdaqGS:GERN)</v>
      </c>
      <c r="B100" s="2" t="str">
        <f>data!B100</f>
        <v>NasdaqGS:GERN</v>
      </c>
      <c r="C100" s="16">
        <f>IF(data!AP100&gt;0,data!AQ100/data!AP100,"NA")</f>
        <v>-31.565217391304348</v>
      </c>
      <c r="D100" s="16">
        <f>IF(data!AP100&gt;0,O100/data!AP100,"NA")</f>
        <v>-33.686956521739127</v>
      </c>
      <c r="E100" s="16">
        <f>data!BV100/100</f>
        <v>0</v>
      </c>
      <c r="F100" s="16">
        <f t="shared" si="3"/>
        <v>-0.25655629139072844</v>
      </c>
      <c r="G100" s="16">
        <f>IF(data!AX100&gt;0,N100/data!AX100,"NA")</f>
        <v>-0.29181331293037494</v>
      </c>
      <c r="H100" s="16">
        <f>IF(data!W100=0,"NA",data!W100/100)</f>
        <v>9.11E-3</v>
      </c>
      <c r="I100" s="16" t="str">
        <f>IF(data!V100=0,"NA",data!V100/100)</f>
        <v>NA</v>
      </c>
      <c r="J100" s="16">
        <f>IF(data!AX100&gt;0,(AF100+data!AW100)/(data!AX100+AF100+data!AW100),"NA")</f>
        <v>7.1161446831495435E-3</v>
      </c>
      <c r="K100" s="16">
        <f>IF(data!F100&gt;0,(AF100+data!AW100)/(data!F100+AF100+data!AW100),"NA")</f>
        <v>1.5406077626859283E-3</v>
      </c>
      <c r="L100" s="17">
        <f>data!F100+data!AW100+AF100-data!AT100</f>
        <v>565.2367461310879</v>
      </c>
      <c r="M100" s="17">
        <f>data!AW100+data!AX100-data!AT100+X100</f>
        <v>151</v>
      </c>
      <c r="N100" s="17">
        <f>data!AS100+data!BC100-(data!BD100+data!BE100+data!BF100+data!BG100+data!BH100)/5</f>
        <v>-38.14</v>
      </c>
      <c r="O100" s="17">
        <f>data!AR100+data!BC100-(data!BD100+data!BE100+data!BF100+data!BG100+data!BH100)/5</f>
        <v>-38.739999999999995</v>
      </c>
      <c r="P100" s="17">
        <f>data!AW100+AF100</f>
        <v>0.93674613108784699</v>
      </c>
      <c r="Q100" s="18" t="str">
        <f>IF(data!AS100&gt;0,data!F100/data!AS100,"NA")</f>
        <v>NA</v>
      </c>
      <c r="R100" s="19" t="str">
        <f>IF(data!AS100&gt;0,(data!F100-data!AT100)/(data!AS100-data!BL100),"NA")</f>
        <v>NA</v>
      </c>
      <c r="S100" s="19" t="str">
        <f>IF(N100&gt;0,data!F100/N100,"NA")</f>
        <v>NA</v>
      </c>
      <c r="T100" s="18">
        <f>IF(data!AP100=0,"NA",L100/data!AP100)</f>
        <v>491.51021402703299</v>
      </c>
      <c r="U100" s="18" t="str">
        <f t="shared" si="4"/>
        <v>NA</v>
      </c>
      <c r="V100" s="18">
        <f t="shared" si="5"/>
        <v>3.7432897094774034</v>
      </c>
      <c r="W100" s="18" t="str">
        <f>IF(data!AQ100&gt;0,L100/data!AQ100,"NA")</f>
        <v>NA</v>
      </c>
      <c r="X100" s="17">
        <f>data!BC100+data!BD100*0.8+data!BE100*0.6+data!BF100*0.4+data!BG100*0.2</f>
        <v>63.099999999999994</v>
      </c>
      <c r="Y100" s="18" t="str">
        <f>IF(data!AQ100&gt;0,L100/(data!AQ100+data!BC100),"NA")</f>
        <v>NA</v>
      </c>
      <c r="Z100" s="18">
        <f>IF(data!EC100&gt;0,IF(data!F100&gt;0,IF(data!EC100*250/data!F100&gt;10,"NA",data!EC100*250/data!F100),"NA"),"NA")</f>
        <v>3.3890627573711085</v>
      </c>
      <c r="AA100" s="18" t="str">
        <f>IF(data!BN100&gt;0,data!BN100,"NA")</f>
        <v>NA</v>
      </c>
      <c r="AB100" s="18">
        <f>IF(data!BN100=0,0,1)</f>
        <v>1</v>
      </c>
      <c r="AC100" s="18" t="str">
        <f>IF(data!BN100&gt;0,data!BO100,"NA")</f>
        <v>NA</v>
      </c>
      <c r="AD100" s="18" t="str">
        <f>IF(data!AS100&gt;0,data!AS100,"NA")</f>
        <v>NA</v>
      </c>
      <c r="AE100" s="18" t="str">
        <f>IF(data!AS100&gt;0,data!F100,"NA")</f>
        <v>NA</v>
      </c>
      <c r="AF100" s="17">
        <f>data!CP100/(1.04)+data!CO100/1.04^2+data!CN100/1.04^3+data!CM100/1.04^4+data!CL100/1.04^5+((data!CK100/5)*(1-1.04^-5)/0.04)/1.04^5</f>
        <v>0.93674613108784699</v>
      </c>
    </row>
    <row r="101" spans="1:32" x14ac:dyDescent="0.15">
      <c r="A101" s="2" t="str">
        <f>data!A101</f>
        <v>Eagle Pharmaceuticals Inc. (NasdaqGM:EGRX)</v>
      </c>
      <c r="B101" s="2" t="str">
        <f>data!B101</f>
        <v>NasdaqGM:EGRX</v>
      </c>
      <c r="C101" s="16">
        <f>IF(data!AP101&gt;0,data!AQ101/data!AP101,"NA")</f>
        <v>-1.6369426751592357</v>
      </c>
      <c r="D101" s="16">
        <f>IF(data!AP101&gt;0,O101/data!AP101,"NA")</f>
        <v>-1.2802547770700639</v>
      </c>
      <c r="E101" s="16">
        <f>data!BV101/100</f>
        <v>0</v>
      </c>
      <c r="F101" s="16">
        <f t="shared" si="3"/>
        <v>-0.50477147162230041</v>
      </c>
      <c r="G101" s="16">
        <f>IF(data!AX101&gt;0,N101/data!AX101,"NA")</f>
        <v>-0.51971326164874554</v>
      </c>
      <c r="H101" s="16" t="str">
        <f>IF(data!W101=0,"NA",data!W101/100)</f>
        <v>NA</v>
      </c>
      <c r="I101" s="16" t="str">
        <f>IF(data!V101=0,"NA",data!V101/100)</f>
        <v>NA</v>
      </c>
      <c r="J101" s="16">
        <f>IF(data!AX101&gt;0,(AF101+data!AW101)/(data!AX101+AF101+data!AW101),"NA")</f>
        <v>6.2333036509349951E-3</v>
      </c>
      <c r="K101" s="16">
        <f>IF(data!F101&gt;0,(AF101+data!AW101)/(data!F101+AF101+data!AW101),"NA")</f>
        <v>2.8955532574974146E-4</v>
      </c>
      <c r="L101" s="17">
        <f>data!F101+data!AW101+AF101-data!AT101</f>
        <v>569.47500000000002</v>
      </c>
      <c r="M101" s="17">
        <f>data!AW101+data!AX101-data!AT101+X101</f>
        <v>39.82</v>
      </c>
      <c r="N101" s="17">
        <f>data!AS101+data!BC101-(data!BD101+data!BE101+data!BF101+data!BG101+data!BH101)/5</f>
        <v>-14.5</v>
      </c>
      <c r="O101" s="17">
        <f>data!AR101+data!BC101-(data!BD101+data!BE101+data!BF101+data!BG101+data!BH101)/5</f>
        <v>-20.100000000000001</v>
      </c>
      <c r="P101" s="17">
        <f>data!AW101+AF101</f>
        <v>0.17499999999999999</v>
      </c>
      <c r="Q101" s="18" t="str">
        <f>IF(data!AS101&gt;0,data!F101/data!AS101,"NA")</f>
        <v>NA</v>
      </c>
      <c r="R101" s="19" t="str">
        <f>IF(data!AS101&gt;0,(data!F101-data!AT101)/(data!AS101-data!BL101),"NA")</f>
        <v>NA</v>
      </c>
      <c r="S101" s="19" t="str">
        <f>IF(N101&gt;0,data!F101/N101,"NA")</f>
        <v>NA</v>
      </c>
      <c r="T101" s="18">
        <f>IF(data!AP101=0,"NA",L101/data!AP101)</f>
        <v>36.272292993630579</v>
      </c>
      <c r="U101" s="18" t="str">
        <f t="shared" si="4"/>
        <v>NA</v>
      </c>
      <c r="V101" s="18">
        <f t="shared" si="5"/>
        <v>14.301230537418384</v>
      </c>
      <c r="W101" s="18" t="str">
        <f>IF(data!AQ101&gt;0,L101/data!AQ101,"NA")</f>
        <v>NA</v>
      </c>
      <c r="X101" s="17">
        <f>data!BC101+data!BD101*0.8+data!BE101*0.6+data!BF101*0.4+data!BG101*0.2</f>
        <v>46.82</v>
      </c>
      <c r="Y101" s="18" t="str">
        <f>IF(data!AQ101&gt;0,L101/(data!AQ101+data!BC101),"NA")</f>
        <v>NA</v>
      </c>
      <c r="Z101" s="18">
        <f>IF(data!EC101&gt;0,IF(data!F101&gt;0,IF(data!EC101*250/data!F101&gt;10,"NA",data!EC101*250/data!F101),"NA"),"NA")</f>
        <v>3.8439258523667656</v>
      </c>
      <c r="AA101" s="18" t="str">
        <f>IF(data!BN101&gt;0,data!BN101,"NA")</f>
        <v>NA</v>
      </c>
      <c r="AB101" s="18">
        <f>IF(data!BN101=0,0,1)</f>
        <v>1</v>
      </c>
      <c r="AC101" s="18" t="str">
        <f>IF(data!BN101&gt;0,data!BO101,"NA")</f>
        <v>NA</v>
      </c>
      <c r="AD101" s="18" t="str">
        <f>IF(data!AS101&gt;0,data!AS101,"NA")</f>
        <v>NA</v>
      </c>
      <c r="AE101" s="18" t="str">
        <f>IF(data!AS101&gt;0,data!F101,"NA")</f>
        <v>NA</v>
      </c>
      <c r="AF101" s="17">
        <f>data!CP101/(1.04)+data!CO101/1.04^2+data!CN101/1.04^3+data!CM101/1.04^4+data!CL101/1.04^5+((data!CK101/5)*(1-1.04^-5)/0.04)/1.04^5</f>
        <v>0.17499999999999999</v>
      </c>
    </row>
    <row r="102" spans="1:32" x14ac:dyDescent="0.15">
      <c r="A102" s="2" t="str">
        <f>data!A102</f>
        <v>BioCryst Pharmaceuticals, Inc. (NasdaqGS:BCRX)</v>
      </c>
      <c r="B102" s="2" t="str">
        <f>data!B102</f>
        <v>NasdaqGS:BCRX</v>
      </c>
      <c r="C102" s="16">
        <f>IF(data!AP102&gt;0,data!AQ102/data!AP102,"NA")</f>
        <v>-3.3529411764705883</v>
      </c>
      <c r="D102" s="16">
        <f>IF(data!AP102&gt;0,O102/data!AP102,"NA")</f>
        <v>-2.763235294117647</v>
      </c>
      <c r="E102" s="16">
        <f>data!BV102/100</f>
        <v>0</v>
      </c>
      <c r="F102" s="16">
        <f t="shared" si="3"/>
        <v>-0.19244162228594838</v>
      </c>
      <c r="G102" s="16">
        <f>IF(data!AX102&gt;0,N102/data!AX102,"NA")</f>
        <v>-0.48915343915343923</v>
      </c>
      <c r="H102" s="16">
        <f>IF(data!W102=0,"NA",data!W102/100)</f>
        <v>0.44799999999999995</v>
      </c>
      <c r="I102" s="16" t="str">
        <f>IF(data!V102=0,"NA",data!V102/100)</f>
        <v>NA</v>
      </c>
      <c r="J102" s="16">
        <f>IF(data!AX102&gt;0,(AF102+data!AW102)/(data!AX102+AF102+data!AW102),"NA")</f>
        <v>0.29835835149232814</v>
      </c>
      <c r="K102" s="16">
        <f>IF(data!F102&gt;0,(AF102+data!AW102)/(data!F102+AF102+data!AW102),"NA")</f>
        <v>5.0830020472397493E-2</v>
      </c>
      <c r="L102" s="17">
        <f>data!F102+data!AW102+AF102-data!AT102</f>
        <v>577.94730969975103</v>
      </c>
      <c r="M102" s="17">
        <f>data!AW102+data!AX102-data!AT102+X102</f>
        <v>195.28</v>
      </c>
      <c r="N102" s="17">
        <f>data!AS102+data!BC102-(data!BD102+data!BE102+data!BF102+data!BG102+data!BH102)/5</f>
        <v>-36.980000000000004</v>
      </c>
      <c r="O102" s="17">
        <f>data!AR102+data!BC102-(data!BD102+data!BE102+data!BF102+data!BG102+data!BH102)/5</f>
        <v>-37.58</v>
      </c>
      <c r="P102" s="17">
        <f>data!AW102+AF102</f>
        <v>32.147309699751062</v>
      </c>
      <c r="Q102" s="18" t="str">
        <f>IF(data!AS102&gt;0,data!F102/data!AS102,"NA")</f>
        <v>NA</v>
      </c>
      <c r="R102" s="19" t="str">
        <f>IF(data!AS102&gt;0,(data!F102-data!AT102)/(data!AS102-data!BL102),"NA")</f>
        <v>NA</v>
      </c>
      <c r="S102" s="19" t="str">
        <f>IF(N102&gt;0,data!F102/N102,"NA")</f>
        <v>NA</v>
      </c>
      <c r="T102" s="18">
        <f>IF(data!AP102=0,"NA",L102/data!AP102)</f>
        <v>42.496125713216991</v>
      </c>
      <c r="U102" s="18" t="str">
        <f t="shared" si="4"/>
        <v>NA</v>
      </c>
      <c r="V102" s="18">
        <f t="shared" si="5"/>
        <v>2.9595827002240425</v>
      </c>
      <c r="W102" s="18" t="str">
        <f>IF(data!AQ102&gt;0,L102/data!AQ102,"NA")</f>
        <v>NA</v>
      </c>
      <c r="X102" s="17">
        <f>data!BC102+data!BD102*0.8+data!BE102*0.6+data!BF102*0.4+data!BG102*0.2</f>
        <v>144.18</v>
      </c>
      <c r="Y102" s="18" t="str">
        <f>IF(data!AQ102&gt;0,L102/(data!AQ102+data!BC102),"NA")</f>
        <v>NA</v>
      </c>
      <c r="Z102" s="18">
        <f>IF(data!EC102&gt;0,IF(data!F102&gt;0,IF(data!EC102*250/data!F102&gt;10,"NA",data!EC102*250/data!F102),"NA"),"NA")</f>
        <v>3.081792437114776</v>
      </c>
      <c r="AA102" s="18" t="str">
        <f>IF(data!BN102&gt;0,data!BN102,"NA")</f>
        <v>NA</v>
      </c>
      <c r="AB102" s="18">
        <f>IF(data!BN102=0,0,1)</f>
        <v>1</v>
      </c>
      <c r="AC102" s="18" t="str">
        <f>IF(data!BN102&gt;0,data!BO102,"NA")</f>
        <v>NA</v>
      </c>
      <c r="AD102" s="18" t="str">
        <f>IF(data!AS102&gt;0,data!AS102,"NA")</f>
        <v>NA</v>
      </c>
      <c r="AE102" s="18" t="str">
        <f>IF(data!AS102&gt;0,data!F102,"NA")</f>
        <v>NA</v>
      </c>
      <c r="AF102" s="17">
        <f>data!CP102/(1.04)+data!CO102/1.04^2+data!CN102/1.04^3+data!CM102/1.04^4+data!CL102/1.04^5+((data!CK102/5)*(1-1.04^-5)/0.04)/1.04^5</f>
        <v>2.1473096997510623</v>
      </c>
    </row>
    <row r="103" spans="1:32" x14ac:dyDescent="0.15">
      <c r="A103" s="2" t="str">
        <f>data!A103</f>
        <v>Bellicum Pharmaceuticals, Inc. (NasdaqGM:BLCM)</v>
      </c>
      <c r="B103" s="2" t="str">
        <f>data!B103</f>
        <v>NasdaqGM:BLCM</v>
      </c>
      <c r="C103" s="16">
        <f>IF(data!AP103&gt;0,data!AQ103/data!AP103,"NA")</f>
        <v>-7.8651685393258424</v>
      </c>
      <c r="D103" s="16">
        <f>IF(data!AP103&gt;0,O103/data!AP103,"NA")</f>
        <v>-6.4842696629213474</v>
      </c>
      <c r="E103" s="16">
        <f>data!BV103/100</f>
        <v>0</v>
      </c>
      <c r="F103" s="16">
        <f t="shared" si="3"/>
        <v>-0.40056916776566942</v>
      </c>
      <c r="G103" s="16">
        <f>IF(data!AX103&gt;0,N103/data!AX103,"NA")</f>
        <v>-0.4224530271398747</v>
      </c>
      <c r="H103" s="16" t="str">
        <f>IF(data!W103=0,"NA",data!W103/100)</f>
        <v>NA</v>
      </c>
      <c r="I103" s="16" t="str">
        <f>IF(data!V103=0,"NA",data!V103/100)</f>
        <v>NA</v>
      </c>
      <c r="J103" s="16">
        <f>IF(data!AX103&gt;0,(AF103+data!AW103)/(data!AX103+AF103+data!AW103),"NA")</f>
        <v>2.456174484005379E-2</v>
      </c>
      <c r="K103" s="16">
        <f>IF(data!F103&gt;0,(AF103+data!AW103)/(data!F103+AF103+data!AW103),"NA")</f>
        <v>8.0782501891461782E-3</v>
      </c>
      <c r="L103" s="17">
        <f>data!F103+data!AW103+AF103-data!AT103</f>
        <v>405.62452916569544</v>
      </c>
      <c r="M103" s="17">
        <f>data!AW103+data!AX103-data!AT103+X103</f>
        <v>28.814</v>
      </c>
      <c r="N103" s="17">
        <f>data!AS103+data!BC103-(data!BD103+data!BE103+data!BF103+data!BG103+data!BH103)/5</f>
        <v>-80.941999999999993</v>
      </c>
      <c r="O103" s="17">
        <f>data!AR103+data!BC103-(data!BD103+data!BE103+data!BF103+data!BG103+data!BH103)/5</f>
        <v>-11.541999999999998</v>
      </c>
      <c r="P103" s="17">
        <f>data!AW103+AF103</f>
        <v>4.8245291656955169</v>
      </c>
      <c r="Q103" s="18" t="str">
        <f>IF(data!AS103&gt;0,data!F103/data!AS103,"NA")</f>
        <v>NA</v>
      </c>
      <c r="R103" s="19" t="str">
        <f>IF(data!AS103&gt;0,(data!F103-data!AT103)/(data!AS103-data!BL103),"NA")</f>
        <v>NA</v>
      </c>
      <c r="S103" s="19" t="str">
        <f>IF(N103&gt;0,data!F103/N103,"NA")</f>
        <v>NA</v>
      </c>
      <c r="T103" s="18">
        <f>IF(data!AP103=0,"NA",L103/data!AP103)</f>
        <v>227.8789489694918</v>
      </c>
      <c r="U103" s="18" t="str">
        <f t="shared" si="4"/>
        <v>NA</v>
      </c>
      <c r="V103" s="18">
        <f t="shared" si="5"/>
        <v>14.077341888168787</v>
      </c>
      <c r="W103" s="18" t="str">
        <f>IF(data!AQ103&gt;0,L103/data!AQ103,"NA")</f>
        <v>NA</v>
      </c>
      <c r="X103" s="17">
        <f>data!BC103+data!BD103*0.8+data!BE103*0.6+data!BF103*0.4+data!BG103*0.2</f>
        <v>28.814</v>
      </c>
      <c r="Y103" s="18" t="str">
        <f>IF(data!AQ103&gt;0,L103/(data!AQ103+data!BC103),"NA")</f>
        <v>NA</v>
      </c>
      <c r="Z103" s="18">
        <f>IF(data!EC103&gt;0,IF(data!F103&gt;0,IF(data!EC103*250/data!F103&gt;10,"NA",data!EC103*250/data!F103),"NA"),"NA")</f>
        <v>2.8612424037812292</v>
      </c>
      <c r="AA103" s="18" t="str">
        <f>IF(data!BN103&gt;0,data!BN103,"NA")</f>
        <v>NA</v>
      </c>
      <c r="AB103" s="18">
        <f>IF(data!BN103=0,0,1)</f>
        <v>1</v>
      </c>
      <c r="AC103" s="18" t="str">
        <f>IF(data!BN103&gt;0,data!BO103,"NA")</f>
        <v>NA</v>
      </c>
      <c r="AD103" s="18" t="str">
        <f>IF(data!AS103&gt;0,data!AS103,"NA")</f>
        <v>NA</v>
      </c>
      <c r="AE103" s="18" t="str">
        <f>IF(data!AS103&gt;0,data!F103,"NA")</f>
        <v>NA</v>
      </c>
      <c r="AF103" s="17">
        <f>data!CP103/(1.04)+data!CO103/1.04^2+data!CN103/1.04^3+data!CM103/1.04^4+data!CL103/1.04^5+((data!CK103/5)*(1-1.04^-5)/0.04)/1.04^5</f>
        <v>4.8245291656955169</v>
      </c>
    </row>
    <row r="104" spans="1:32" x14ac:dyDescent="0.15">
      <c r="A104" s="2" t="str">
        <f>data!A104</f>
        <v>Xencor, Inc. (NasdaqGM:XNCR)</v>
      </c>
      <c r="B104" s="2" t="str">
        <f>data!B104</f>
        <v>NasdaqGM:XNCR</v>
      </c>
      <c r="C104" s="16">
        <f>IF(data!AP104&gt;0,data!AQ104/data!AP104,"NA")</f>
        <v>-1.5861344537815127</v>
      </c>
      <c r="D104" s="16">
        <f>IF(data!AP104&gt;0,O104/data!AP104,"NA")</f>
        <v>-1.5105042016806725</v>
      </c>
      <c r="E104" s="16">
        <f>data!BV104/100</f>
        <v>0</v>
      </c>
      <c r="F104" s="16">
        <f t="shared" si="3"/>
        <v>-0.25034818941504183</v>
      </c>
      <c r="G104" s="16">
        <f>IF(data!AX104&gt;0,N104/data!AX104,"NA")</f>
        <v>-0.25092748735244519</v>
      </c>
      <c r="H104" s="16" t="str">
        <f>IF(data!W104=0,"NA",data!W104/100)</f>
        <v>NA</v>
      </c>
      <c r="I104" s="16" t="str">
        <f>IF(data!V104=0,"NA",data!V104/100)</f>
        <v>NA</v>
      </c>
      <c r="J104" s="16">
        <f>IF(data!AX104&gt;0,(AF104+data!AW104)/(data!AX104+AF104+data!AW104),"NA")</f>
        <v>4.2008179397590245E-2</v>
      </c>
      <c r="K104" s="16">
        <f>IF(data!F104&gt;0,(AF104+data!AW104)/(data!F104+AF104+data!AW104),"NA")</f>
        <v>4.3746943766826306E-3</v>
      </c>
      <c r="L104" s="17">
        <f>data!F104+data!AW104+AF104-data!AT104</f>
        <v>539.80031973624841</v>
      </c>
      <c r="M104" s="17">
        <f>data!AW104+data!AX104-data!AT104+X104</f>
        <v>57.439999999999991</v>
      </c>
      <c r="N104" s="17">
        <f>data!AS104+data!BC104-(data!BD104+data!BE104+data!BF104+data!BG104+data!BH104)/5</f>
        <v>-14.879999999999999</v>
      </c>
      <c r="O104" s="17">
        <f>data!AR104+data!BC104-(data!BD104+data!BE104+data!BF104+data!BG104+data!BH104)/5</f>
        <v>-14.38</v>
      </c>
      <c r="P104" s="17">
        <f>data!AW104+AF104</f>
        <v>2.6003197362485237</v>
      </c>
      <c r="Q104" s="18" t="str">
        <f>IF(data!AS104&gt;0,data!F104/data!AS104,"NA")</f>
        <v>NA</v>
      </c>
      <c r="R104" s="19" t="str">
        <f>IF(data!AS104&gt;0,(data!F104-data!AT104)/(data!AS104-data!BL104),"NA")</f>
        <v>NA</v>
      </c>
      <c r="S104" s="19" t="str">
        <f>IF(N104&gt;0,data!F104/N104,"NA")</f>
        <v>NA</v>
      </c>
      <c r="T104" s="18">
        <f>IF(data!AP104=0,"NA",L104/data!AP104)</f>
        <v>56.701714258009289</v>
      </c>
      <c r="U104" s="18" t="str">
        <f t="shared" si="4"/>
        <v>NA</v>
      </c>
      <c r="V104" s="18">
        <f t="shared" si="5"/>
        <v>9.3976378784165817</v>
      </c>
      <c r="W104" s="18" t="str">
        <f>IF(data!AQ104&gt;0,L104/data!AQ104,"NA")</f>
        <v>NA</v>
      </c>
      <c r="X104" s="17">
        <f>data!BC104+data!BD104*0.8+data!BE104*0.6+data!BF104*0.4+data!BG104*0.2</f>
        <v>52.739999999999995</v>
      </c>
      <c r="Y104" s="18" t="str">
        <f>IF(data!AQ104&gt;0,L104/(data!AQ104+data!BC104),"NA")</f>
        <v>NA</v>
      </c>
      <c r="Z104" s="18">
        <f>IF(data!EC104&gt;0,IF(data!F104&gt;0,IF(data!EC104*250/data!F104&gt;10,"NA",data!EC104*250/data!F104),"NA"),"NA")</f>
        <v>1.2630956404190605</v>
      </c>
      <c r="AA104" s="18" t="str">
        <f>IF(data!BN104&gt;0,data!BN104,"NA")</f>
        <v>NA</v>
      </c>
      <c r="AB104" s="18">
        <f>IF(data!BN104=0,0,1)</f>
        <v>1</v>
      </c>
      <c r="AC104" s="18" t="str">
        <f>IF(data!BN104&gt;0,data!BO104,"NA")</f>
        <v>NA</v>
      </c>
      <c r="AD104" s="18" t="str">
        <f>IF(data!AS104&gt;0,data!AS104,"NA")</f>
        <v>NA</v>
      </c>
      <c r="AE104" s="18" t="str">
        <f>IF(data!AS104&gt;0,data!F104,"NA")</f>
        <v>NA</v>
      </c>
      <c r="AF104" s="17">
        <f>data!CP104/(1.04)+data!CO104/1.04^2+data!CN104/1.04^3+data!CM104/1.04^4+data!CL104/1.04^5+((data!CK104/5)*(1-1.04^-5)/0.04)/1.04^5</f>
        <v>2.6003197362485237</v>
      </c>
    </row>
    <row r="105" spans="1:32" x14ac:dyDescent="0.15">
      <c r="A105" s="2" t="str">
        <f>data!A105</f>
        <v>Enanta Pharmaceuticals, Inc. (NasdaqGS:ENTA)</v>
      </c>
      <c r="B105" s="2" t="str">
        <f>data!B105</f>
        <v>NasdaqGS:ENTA</v>
      </c>
      <c r="C105" s="16">
        <f>IF(data!AP105&gt;0,data!AQ105/data!AP105,"NA")</f>
        <v>0.76508447304907479</v>
      </c>
      <c r="D105" s="16">
        <f>IF(data!AP105&gt;0,O105/data!AP105,"NA")</f>
        <v>0.77489943684633955</v>
      </c>
      <c r="E105" s="16">
        <f>data!BV105/100</f>
        <v>0.14000000000000001</v>
      </c>
      <c r="F105" s="16">
        <f t="shared" si="3"/>
        <v>0.38349097003282362</v>
      </c>
      <c r="G105" s="16">
        <f>IF(data!AX105&gt;0,N105/data!AX105,"NA")</f>
        <v>0.42757560225525376</v>
      </c>
      <c r="H105" s="16" t="str">
        <f>IF(data!W105=0,"NA",data!W105/100)</f>
        <v>NA</v>
      </c>
      <c r="I105" s="16" t="str">
        <f>IF(data!V105=0,"NA",data!V105/100)</f>
        <v>NA</v>
      </c>
      <c r="J105" s="16">
        <f>IF(data!AX105&gt;0,(AF105+data!AW105)/(data!AX105+AF105+data!AW105),"NA")</f>
        <v>1.8906983473192786E-2</v>
      </c>
      <c r="K105" s="16">
        <f>IF(data!F105&gt;0,(AF105+data!AW105)/(data!F105+AF105+data!AW105),"NA")</f>
        <v>6.3795315687575011E-3</v>
      </c>
      <c r="L105" s="17">
        <f>data!F105+data!AW105+AF105-data!AT105</f>
        <v>555.25983970274149</v>
      </c>
      <c r="M105" s="17">
        <f>data!AW105+data!AX105-data!AT105+X105</f>
        <v>216.00299999999999</v>
      </c>
      <c r="N105" s="17">
        <f>data!AS105+data!BC105-(data!BD105+data!BE105+data!BF105+data!BG105+data!BH105)/5</f>
        <v>83.42</v>
      </c>
      <c r="O105" s="17">
        <f>data!AR105+data!BC105-(data!BD105+data!BE105+data!BF105+data!BG105+data!BH105)/5</f>
        <v>96.320000000000007</v>
      </c>
      <c r="P105" s="17">
        <f>data!AW105+AF105</f>
        <v>3.7598397027415</v>
      </c>
      <c r="Q105" s="18">
        <f>IF(data!AS105&gt;0,data!F105/data!AS105,"NA")</f>
        <v>7.1589242053789732</v>
      </c>
      <c r="R105" s="19">
        <f>IF(data!AS105&gt;0,(data!F105-data!AT105)/(data!AS105-data!BL105),"NA")</f>
        <v>6.7822664944967102</v>
      </c>
      <c r="S105" s="19">
        <f>IF(N105&gt;0,data!F105/N105,"NA")</f>
        <v>7.0198993047230882</v>
      </c>
      <c r="T105" s="18">
        <f>IF(data!AP105=0,"NA",L105/data!AP105)</f>
        <v>4.4670944465224576</v>
      </c>
      <c r="U105" s="18">
        <f t="shared" si="4"/>
        <v>5.7647408607012194</v>
      </c>
      <c r="V105" s="18">
        <f t="shared" si="5"/>
        <v>2.5706117030908899</v>
      </c>
      <c r="W105" s="18">
        <f>IF(data!AQ105&gt;0,L105/data!AQ105,"NA")</f>
        <v>5.8386944237932861</v>
      </c>
      <c r="X105" s="17">
        <f>data!BC105+data!BD105*0.8+data!BE105*0.6+data!BF105*0.4+data!BG105*0.2</f>
        <v>54.82</v>
      </c>
      <c r="Y105" s="18">
        <f>IF(data!AQ105&gt;0,L105/(data!AQ105+data!BC105),"NA")</f>
        <v>4.8664315486655694</v>
      </c>
      <c r="Z105" s="18">
        <f>IF(data!EC105&gt;0,IF(data!F105&gt;0,IF(data!EC105*250/data!F105&gt;10,"NA",data!EC105*250/data!F105),"NA"),"NA")</f>
        <v>4.5679644808743172</v>
      </c>
      <c r="AA105" s="18">
        <f>IF(data!BN105&gt;0,data!BN105,"NA")</f>
        <v>95.1</v>
      </c>
      <c r="AB105" s="18">
        <f>IF(data!BN105=0,0,1)</f>
        <v>1</v>
      </c>
      <c r="AC105" s="18">
        <f>IF(data!BN105&gt;0,data!BO105,"NA")</f>
        <v>13.3</v>
      </c>
      <c r="AD105" s="18">
        <f>IF(data!AS105&gt;0,data!AS105,"NA")</f>
        <v>81.8</v>
      </c>
      <c r="AE105" s="18">
        <f>IF(data!AS105&gt;0,data!F105,"NA")</f>
        <v>585.6</v>
      </c>
      <c r="AF105" s="17">
        <f>data!CP105/(1.04)+data!CO105/1.04^2+data!CN105/1.04^3+data!CM105/1.04^4+data!CL105/1.04^5+((data!CK105/5)*(1-1.04^-5)/0.04)/1.04^5</f>
        <v>3.5768397027415002</v>
      </c>
    </row>
    <row r="106" spans="1:32" x14ac:dyDescent="0.15">
      <c r="A106" s="2" t="str">
        <f>data!A106</f>
        <v>Five Prime Therapeutics, Inc. (NasdaqGS:FPRX)</v>
      </c>
      <c r="B106" s="2" t="str">
        <f>data!B106</f>
        <v>NasdaqGS:FPRX</v>
      </c>
      <c r="C106" s="16">
        <f>IF(data!AP106&gt;0,data!AQ106/data!AP106,"NA")</f>
        <v>-1.875</v>
      </c>
      <c r="D106" s="16">
        <f>IF(data!AP106&gt;0,O106/data!AP106,"NA")</f>
        <v>-1.5270833333333333</v>
      </c>
      <c r="E106" s="16">
        <f>data!BV106/100</f>
        <v>0</v>
      </c>
      <c r="F106" s="16">
        <f t="shared" si="3"/>
        <v>-0.15729613733905576</v>
      </c>
      <c r="G106" s="16">
        <f>IF(data!AX106&gt;0,N106/data!AX106,"NA")</f>
        <v>-0.34178403755868542</v>
      </c>
      <c r="H106" s="16" t="str">
        <f>IF(data!W106=0,"NA",data!W106/100)</f>
        <v>NA</v>
      </c>
      <c r="I106" s="16" t="str">
        <f>IF(data!V106=0,"NA",data!V106/100)</f>
        <v>NA</v>
      </c>
      <c r="J106" s="16">
        <f>IF(data!AX106&gt;0,(AF106+data!AW106)/(data!AX106+AF106+data!AW106),"NA")</f>
        <v>9.7197697445229117E-2</v>
      </c>
      <c r="K106" s="16">
        <f>IF(data!F106&gt;0,(AF106+data!AW106)/(data!F106+AF106+data!AW106),"NA")</f>
        <v>1.5694178692731077E-2</v>
      </c>
      <c r="L106" s="17">
        <f>data!F106+data!AW106+AF106-data!AT106</f>
        <v>569.17282089212563</v>
      </c>
      <c r="M106" s="17">
        <f>data!AW106+data!AX106-data!AT106+X106</f>
        <v>186.40000000000003</v>
      </c>
      <c r="N106" s="17">
        <f>data!AS106+data!BC106-(data!BD106+data!BE106+data!BF106+data!BG106+data!BH106)/5</f>
        <v>-29.119999999999997</v>
      </c>
      <c r="O106" s="17">
        <f>data!AR106+data!BC106-(data!BD106+data!BE106+data!BF106+data!BG106+data!BH106)/5</f>
        <v>-29.32</v>
      </c>
      <c r="P106" s="17">
        <f>data!AW106+AF106</f>
        <v>9.1728208921256247</v>
      </c>
      <c r="Q106" s="18" t="str">
        <f>IF(data!AS106&gt;0,data!F106/data!AS106,"NA")</f>
        <v>NA</v>
      </c>
      <c r="R106" s="19" t="str">
        <f>IF(data!AS106&gt;0,(data!F106-data!AT106)/(data!AS106-data!BL106),"NA")</f>
        <v>NA</v>
      </c>
      <c r="S106" s="19" t="str">
        <f>IF(N106&gt;0,data!F106/N106,"NA")</f>
        <v>NA</v>
      </c>
      <c r="T106" s="18">
        <f>IF(data!AP106=0,"NA",L106/data!AP106)</f>
        <v>29.644417754798212</v>
      </c>
      <c r="U106" s="18" t="str">
        <f t="shared" si="4"/>
        <v>NA</v>
      </c>
      <c r="V106" s="18">
        <f t="shared" si="5"/>
        <v>3.0535022580049653</v>
      </c>
      <c r="W106" s="18" t="str">
        <f>IF(data!AQ106&gt;0,L106/data!AQ106,"NA")</f>
        <v>NA</v>
      </c>
      <c r="X106" s="17">
        <f>data!BC106+data!BD106*0.8+data!BE106*0.6+data!BF106*0.4+data!BG106*0.2</f>
        <v>116.50000000000001</v>
      </c>
      <c r="Y106" s="18" t="str">
        <f>IF(data!AQ106&gt;0,L106/(data!AQ106+data!BC106),"NA")</f>
        <v>NA</v>
      </c>
      <c r="Z106" s="18">
        <f>IF(data!EC106&gt;0,IF(data!F106&gt;0,IF(data!EC106*250/data!F106&gt;10,"NA",data!EC106*250/data!F106),"NA"),"NA")</f>
        <v>1.7686424474187383</v>
      </c>
      <c r="AA106" s="18" t="str">
        <f>IF(data!BN106&gt;0,data!BN106,"NA")</f>
        <v>NA</v>
      </c>
      <c r="AB106" s="18">
        <f>IF(data!BN106=0,0,1)</f>
        <v>1</v>
      </c>
      <c r="AC106" s="18" t="str">
        <f>IF(data!BN106&gt;0,data!BO106,"NA")</f>
        <v>NA</v>
      </c>
      <c r="AD106" s="18" t="str">
        <f>IF(data!AS106&gt;0,data!AS106,"NA")</f>
        <v>NA</v>
      </c>
      <c r="AE106" s="18" t="str">
        <f>IF(data!AS106&gt;0,data!F106,"NA")</f>
        <v>NA</v>
      </c>
      <c r="AF106" s="17">
        <f>data!CP106/(1.04)+data!CO106/1.04^2+data!CN106/1.04^3+data!CM106/1.04^4+data!CL106/1.04^5+((data!CK106/5)*(1-1.04^-5)/0.04)/1.04^5</f>
        <v>9.1728208921256247</v>
      </c>
    </row>
    <row r="107" spans="1:32" x14ac:dyDescent="0.15">
      <c r="A107" s="2" t="str">
        <f>data!A107</f>
        <v>Versartis, Inc. (NasdaqGS:VSAR)</v>
      </c>
      <c r="B107" s="2" t="str">
        <f>data!B107</f>
        <v>NasdaqGS:VSAR</v>
      </c>
      <c r="C107" s="16" t="str">
        <f>IF(data!AP107&gt;0,data!AQ107/data!AP107,"NA")</f>
        <v>NA</v>
      </c>
      <c r="D107" s="16" t="str">
        <f>IF(data!AP107&gt;0,O107/data!AP107,"NA")</f>
        <v>NA</v>
      </c>
      <c r="E107" s="16">
        <f>data!BV107/100</f>
        <v>0</v>
      </c>
      <c r="F107" s="16">
        <f t="shared" si="3"/>
        <v>-0.44853364002300167</v>
      </c>
      <c r="G107" s="16">
        <f>IF(data!AX107&gt;0,N107/data!AX107,"NA")</f>
        <v>-0.25448028673835127</v>
      </c>
      <c r="H107" s="16" t="str">
        <f>IF(data!W107=0,"NA",data!W107/100)</f>
        <v>NA</v>
      </c>
      <c r="I107" s="16" t="str">
        <f>IF(data!V107=0,"NA",data!V107/100)</f>
        <v>NA</v>
      </c>
      <c r="J107" s="16">
        <f>IF(data!AX107&gt;0,(AF107+data!AW107)/(data!AX107+AF107+data!AW107),"NA")</f>
        <v>1.1385802384122328E-2</v>
      </c>
      <c r="K107" s="16">
        <f>IF(data!F107&gt;0,(AF107+data!AW107)/(data!F107+AF107+data!AW107),"NA")</f>
        <v>3.4066782747303312E-3</v>
      </c>
      <c r="L107" s="17">
        <f>data!F107+data!AW107+AF107-data!AT107</f>
        <v>395.32793439918066</v>
      </c>
      <c r="M107" s="17">
        <f>data!AW107+data!AX107-data!AT107+X107</f>
        <v>69.560000000000016</v>
      </c>
      <c r="N107" s="17">
        <f>data!AS107+data!BC107-(data!BD107+data!BE107+data!BF107+data!BG107+data!BH107)/5</f>
        <v>-42.6</v>
      </c>
      <c r="O107" s="17">
        <f>data!AR107+data!BC107-(data!BD107+data!BE107+data!BF107+data!BG107+data!BH107)/5</f>
        <v>-31.200000000000003</v>
      </c>
      <c r="P107" s="17">
        <f>data!AW107+AF107</f>
        <v>1.927934399180701</v>
      </c>
      <c r="Q107" s="18" t="str">
        <f>IF(data!AS107&gt;0,data!F107/data!AS107,"NA")</f>
        <v>NA</v>
      </c>
      <c r="R107" s="19" t="str">
        <f>IF(data!AS107&gt;0,(data!F107-data!AT107)/(data!AS107-data!BL107),"NA")</f>
        <v>NA</v>
      </c>
      <c r="S107" s="19" t="str">
        <f>IF(N107&gt;0,data!F107/N107,"NA")</f>
        <v>NA</v>
      </c>
      <c r="T107" s="18" t="str">
        <f>IF(data!AP107=0,"NA",L107/data!AP107)</f>
        <v>NA</v>
      </c>
      <c r="U107" s="18" t="str">
        <f t="shared" si="4"/>
        <v>NA</v>
      </c>
      <c r="V107" s="18">
        <f t="shared" si="5"/>
        <v>5.6832653018858625</v>
      </c>
      <c r="W107" s="18" t="str">
        <f>IF(data!AQ107&gt;0,L107/data!AQ107,"NA")</f>
        <v>NA</v>
      </c>
      <c r="X107" s="17">
        <f>data!BC107+data!BD107*0.8+data!BE107*0.6+data!BF107*0.4+data!BG107*0.2</f>
        <v>72.760000000000005</v>
      </c>
      <c r="Y107" s="18" t="str">
        <f>IF(data!AQ107&gt;0,L107/(data!AQ107+data!BC107),"NA")</f>
        <v>NA</v>
      </c>
      <c r="Z107" s="18">
        <f>IF(data!EC107&gt;0,IF(data!F107&gt;0,IF(data!EC107*250/data!F107&gt;10,"NA",data!EC107*250/data!F107),"NA"),"NA")</f>
        <v>1.3209219858156029</v>
      </c>
      <c r="AA107" s="18" t="str">
        <f>IF(data!BN107&gt;0,data!BN107,"NA")</f>
        <v>NA</v>
      </c>
      <c r="AB107" s="18">
        <f>IF(data!BN107=0,0,1)</f>
        <v>1</v>
      </c>
      <c r="AC107" s="18" t="str">
        <f>IF(data!BN107&gt;0,data!BO107,"NA")</f>
        <v>NA</v>
      </c>
      <c r="AD107" s="18" t="str">
        <f>IF(data!AS107&gt;0,data!AS107,"NA")</f>
        <v>NA</v>
      </c>
      <c r="AE107" s="18" t="str">
        <f>IF(data!AS107&gt;0,data!F107,"NA")</f>
        <v>NA</v>
      </c>
      <c r="AF107" s="17">
        <f>data!CP107/(1.04)+data!CO107/1.04^2+data!CN107/1.04^3+data!CM107/1.04^4+data!CL107/1.04^5+((data!CK107/5)*(1-1.04^-5)/0.04)/1.04^5</f>
        <v>1.927934399180701</v>
      </c>
    </row>
    <row r="108" spans="1:32" x14ac:dyDescent="0.15">
      <c r="A108" s="2" t="str">
        <f>data!A108</f>
        <v>Sarepta Therapeutics, Inc. (NasdaqGS:SRPT)</v>
      </c>
      <c r="B108" s="2" t="str">
        <f>data!B108</f>
        <v>NasdaqGS:SRPT</v>
      </c>
      <c r="C108" s="16">
        <f>IF(data!AP108&gt;0,data!AQ108/data!AP108,"NA")</f>
        <v>-13.319672131147541</v>
      </c>
      <c r="D108" s="16">
        <f>IF(data!AP108&gt;0,O108/data!AP108,"NA")</f>
        <v>-12.036885245901637</v>
      </c>
      <c r="E108" s="16">
        <f>data!BV108/100</f>
        <v>0</v>
      </c>
      <c r="F108" s="16">
        <f t="shared" si="3"/>
        <v>-0.26419592057031049</v>
      </c>
      <c r="G108" s="16">
        <f>IF(data!AX108&gt;0,N108/data!AX108,"NA")</f>
        <v>-0.48276140492531289</v>
      </c>
      <c r="H108" s="16">
        <f>IF(data!W108=0,"NA",data!W108/100)</f>
        <v>0.36599999999999999</v>
      </c>
      <c r="I108" s="16" t="str">
        <f>IF(data!V108=0,"NA",data!V108/100)</f>
        <v>NA</v>
      </c>
      <c r="J108" s="16">
        <f>IF(data!AX108&gt;0,(AF108+data!AW108)/(data!AX108+AF108+data!AW108),"NA")</f>
        <v>0.11237596283781039</v>
      </c>
      <c r="K108" s="16">
        <f>IF(data!F108&gt;0,(AF108+data!AW108)/(data!F108+AF108+data!AW108),"NA")</f>
        <v>5.2975896755208418E-2</v>
      </c>
      <c r="L108" s="17">
        <f>data!F108+data!AW108+AF108-data!AT108</f>
        <v>518.35959012998148</v>
      </c>
      <c r="M108" s="17">
        <f>data!AW108+data!AX108-data!AT108+X108</f>
        <v>444.67</v>
      </c>
      <c r="N108" s="17">
        <f>data!AS108+data!BC108-(data!BD108+data!BE108+data!BF108+data!BG108+data!BH108)/5</f>
        <v>-119.58</v>
      </c>
      <c r="O108" s="17">
        <f>data!AR108+data!BC108-(data!BD108+data!BE108+data!BF108+data!BG108+data!BH108)/5</f>
        <v>-117.47999999999998</v>
      </c>
      <c r="P108" s="17">
        <f>data!AW108+AF108</f>
        <v>31.359590129981385</v>
      </c>
      <c r="Q108" s="18" t="str">
        <f>IF(data!AS108&gt;0,data!F108/data!AS108,"NA")</f>
        <v>NA</v>
      </c>
      <c r="R108" s="19" t="str">
        <f>IF(data!AS108&gt;0,(data!F108-data!AT108)/(data!AS108-data!BL108),"NA")</f>
        <v>NA</v>
      </c>
      <c r="S108" s="19" t="str">
        <f>IF(N108&gt;0,data!F108/N108,"NA")</f>
        <v>NA</v>
      </c>
      <c r="T108" s="18">
        <f>IF(data!AP108=0,"NA",L108/data!AP108)</f>
        <v>53.110613742825976</v>
      </c>
      <c r="U108" s="18" t="str">
        <f t="shared" si="4"/>
        <v>NA</v>
      </c>
      <c r="V108" s="18">
        <f t="shared" si="5"/>
        <v>1.1657174761733002</v>
      </c>
      <c r="W108" s="18" t="str">
        <f>IF(data!AQ108&gt;0,L108/data!AQ108,"NA")</f>
        <v>NA</v>
      </c>
      <c r="X108" s="17">
        <f>data!BC108+data!BD108*0.8+data!BE108*0.6+data!BF108*0.4+data!BG108*0.2</f>
        <v>264.24</v>
      </c>
      <c r="Y108" s="18" t="str">
        <f>IF(data!AQ108&gt;0,L108/(data!AQ108+data!BC108),"NA")</f>
        <v>NA</v>
      </c>
      <c r="Z108" s="18">
        <f>IF(data!EC108&gt;0,IF(data!F108&gt;0,IF(data!EC108*250/data!F108&gt;10,"NA",data!EC108*250/data!F108),"NA"),"NA")</f>
        <v>4.6378879771673205</v>
      </c>
      <c r="AA108" s="18" t="str">
        <f>IF(data!BN108&gt;0,data!BN108,"NA")</f>
        <v>NA</v>
      </c>
      <c r="AB108" s="18">
        <f>IF(data!BN108=0,0,1)</f>
        <v>1</v>
      </c>
      <c r="AC108" s="18" t="str">
        <f>IF(data!BN108&gt;0,data!BO108,"NA")</f>
        <v>NA</v>
      </c>
      <c r="AD108" s="18" t="str">
        <f>IF(data!AS108&gt;0,data!AS108,"NA")</f>
        <v>NA</v>
      </c>
      <c r="AE108" s="18" t="str">
        <f>IF(data!AS108&gt;0,data!F108,"NA")</f>
        <v>NA</v>
      </c>
      <c r="AF108" s="17">
        <f>data!CP108/(1.04)+data!CO108/1.04^2+data!CN108/1.04^3+data!CM108/1.04^4+data!CL108/1.04^5+((data!CK108/5)*(1-1.04^-5)/0.04)/1.04^5</f>
        <v>25.029590129981386</v>
      </c>
    </row>
    <row r="109" spans="1:32" x14ac:dyDescent="0.15">
      <c r="A109" s="2" t="str">
        <f>data!A109</f>
        <v>Northwest Biotherapeutics, Inc. (NasdaqCM:NWBO)</v>
      </c>
      <c r="B109" s="2" t="str">
        <f>data!B109</f>
        <v>NasdaqCM:NWBO</v>
      </c>
      <c r="C109" s="16">
        <f>IF(data!AP109&gt;0,data!AQ109/data!AP109,"NA")</f>
        <v>-69.724137931034477</v>
      </c>
      <c r="D109" s="16">
        <f>IF(data!AP109&gt;0,O109/data!AP109,"NA")</f>
        <v>-49.075862068965513</v>
      </c>
      <c r="E109" s="16">
        <f>data!BV109/100</f>
        <v>0</v>
      </c>
      <c r="F109" s="16">
        <f t="shared" si="3"/>
        <v>-0.37020081157007589</v>
      </c>
      <c r="G109" s="16" t="str">
        <f>IF(data!AX109&gt;0,N109/data!AX109,"NA")</f>
        <v>NA</v>
      </c>
      <c r="H109" s="16">
        <f>IF(data!W109=0,"NA",data!W109/100)</f>
        <v>0.14099999999999999</v>
      </c>
      <c r="I109" s="16" t="str">
        <f>IF(data!V109=0,"NA",data!V109/100)</f>
        <v>NA</v>
      </c>
      <c r="J109" s="16" t="str">
        <f>IF(data!AX109&gt;0,(AF109+data!AW109)/(data!AX109+AF109+data!AW109),"NA")</f>
        <v>NA</v>
      </c>
      <c r="K109" s="16">
        <f>IF(data!F109&gt;0,(AF109+data!AW109)/(data!F109+AF109+data!AW109),"NA")</f>
        <v>4.7277855077550224E-2</v>
      </c>
      <c r="L109" s="17">
        <f>data!F109+data!AW109+AF109-data!AT109</f>
        <v>552.66220698680024</v>
      </c>
      <c r="M109" s="17">
        <f>data!AW109+data!AX109-data!AT109+X109</f>
        <v>192.22000000000003</v>
      </c>
      <c r="N109" s="17">
        <f>data!AS109+data!BC109-(data!BD109+data!BE109+data!BF109+data!BG109+data!BH109)/5</f>
        <v>-105.66</v>
      </c>
      <c r="O109" s="17">
        <f>data!AR109+data!BC109-(data!BD109+data!BE109+data!BF109+data!BG109+data!BH109)/5</f>
        <v>-71.16</v>
      </c>
      <c r="P109" s="17">
        <f>data!AW109+AF109</f>
        <v>26.76220698680018</v>
      </c>
      <c r="Q109" s="18" t="str">
        <f>IF(data!AS109&gt;0,data!F109/data!AS109,"NA")</f>
        <v>NA</v>
      </c>
      <c r="R109" s="19" t="str">
        <f>IF(data!AS109&gt;0,(data!F109-data!AT109)/(data!AS109-data!BL109),"NA")</f>
        <v>NA</v>
      </c>
      <c r="S109" s="19" t="str">
        <f>IF(N109&gt;0,data!F109/N109,"NA")</f>
        <v>NA</v>
      </c>
      <c r="T109" s="18">
        <f>IF(data!AP109=0,"NA",L109/data!AP109)</f>
        <v>381.14634964606915</v>
      </c>
      <c r="U109" s="18" t="str">
        <f t="shared" si="4"/>
        <v>NA</v>
      </c>
      <c r="V109" s="18">
        <f t="shared" si="5"/>
        <v>2.8751545468047039</v>
      </c>
      <c r="W109" s="18" t="str">
        <f>IF(data!AQ109&gt;0,L109/data!AQ109,"NA")</f>
        <v>NA</v>
      </c>
      <c r="X109" s="17">
        <f>data!BC109+data!BD109*0.8+data!BE109*0.6+data!BF109*0.4+data!BG109*0.2</f>
        <v>214.92000000000004</v>
      </c>
      <c r="Y109" s="18" t="str">
        <f>IF(data!AQ109&gt;0,L109/(data!AQ109+data!BC109),"NA")</f>
        <v>NA</v>
      </c>
      <c r="Z109" s="18">
        <f>IF(data!EC109&gt;0,IF(data!F109&gt;0,IF(data!EC109*250/data!F109&gt;10,"NA",data!EC109*250/data!F109),"NA"),"NA")</f>
        <v>3.5184498423882813</v>
      </c>
      <c r="AA109" s="18" t="str">
        <f>IF(data!BN109&gt;0,data!BN109,"NA")</f>
        <v>NA</v>
      </c>
      <c r="AB109" s="18">
        <f>IF(data!BN109=0,0,1)</f>
        <v>1</v>
      </c>
      <c r="AC109" s="18" t="str">
        <f>IF(data!BN109&gt;0,data!BO109,"NA")</f>
        <v>NA</v>
      </c>
      <c r="AD109" s="18" t="str">
        <f>IF(data!AS109&gt;0,data!AS109,"NA")</f>
        <v>NA</v>
      </c>
      <c r="AE109" s="18" t="str">
        <f>IF(data!AS109&gt;0,data!F109,"NA")</f>
        <v>NA</v>
      </c>
      <c r="AF109" s="17">
        <f>data!CP109/(1.04)+data!CO109/1.04^2+data!CN109/1.04^3+data!CM109/1.04^4+data!CL109/1.04^5+((data!CK109/5)*(1-1.04^-5)/0.04)/1.04^5</f>
        <v>1.062206986800182</v>
      </c>
    </row>
    <row r="110" spans="1:32" x14ac:dyDescent="0.15">
      <c r="A110" s="2" t="str">
        <f>data!A110</f>
        <v>Invitae Corporation (NYSE:NVTA)</v>
      </c>
      <c r="B110" s="2" t="str">
        <f>data!B110</f>
        <v>NYSE:NVTA</v>
      </c>
      <c r="C110" s="16">
        <f>IF(data!AP110&gt;0,data!AQ110/data!AP110,"NA")</f>
        <v>-28.374999999999996</v>
      </c>
      <c r="D110" s="16">
        <f>IF(data!AP110&gt;0,O110/data!AP110,"NA")</f>
        <v>-25.932500000000001</v>
      </c>
      <c r="E110" s="16">
        <f>data!BV110/100</f>
        <v>0</v>
      </c>
      <c r="F110" s="16">
        <f t="shared" si="3"/>
        <v>-0.54323121235925631</v>
      </c>
      <c r="G110" s="16">
        <f>IF(data!AX110&gt;0,N110/data!AX110,"NA")</f>
        <v>-0.35153456998313665</v>
      </c>
      <c r="H110" s="16" t="str">
        <f>IF(data!W110=0,"NA",data!W110/100)</f>
        <v>NA</v>
      </c>
      <c r="I110" s="16" t="str">
        <f>IF(data!V110=0,"NA",data!V110/100)</f>
        <v>NA</v>
      </c>
      <c r="J110" s="16">
        <f>IF(data!AX110&gt;0,(AF110+data!AW110)/(data!AX110+AF110+data!AW110),"NA")</f>
        <v>2.8983134108400196E-2</v>
      </c>
      <c r="K110" s="16">
        <f>IF(data!F110&gt;0,(AF110+data!AW110)/(data!F110+AF110+data!AW110),"NA")</f>
        <v>6.7629527739569012E-3</v>
      </c>
      <c r="L110" s="17">
        <f>data!F110+data!AW110+AF110-data!AT110</f>
        <v>416.43999999999994</v>
      </c>
      <c r="M110" s="17">
        <f>data!AW110+data!AX110-data!AT110+X110</f>
        <v>76.38000000000001</v>
      </c>
      <c r="N110" s="17">
        <f>data!AS110+data!BC110-(data!BD110+data!BE110+data!BF110+data!BG110+data!BH110)/5</f>
        <v>-41.692000000000007</v>
      </c>
      <c r="O110" s="17">
        <f>data!AR110+data!BC110-(data!BD110+data!BE110+data!BF110+data!BG110+data!BH110)/5</f>
        <v>-41.492000000000004</v>
      </c>
      <c r="P110" s="17">
        <f>data!AW110+AF110</f>
        <v>3.54</v>
      </c>
      <c r="Q110" s="18" t="str">
        <f>IF(data!AS110&gt;0,data!F110/data!AS110,"NA")</f>
        <v>NA</v>
      </c>
      <c r="R110" s="19" t="str">
        <f>IF(data!AS110&gt;0,(data!F110-data!AT110)/(data!AS110-data!BL110),"NA")</f>
        <v>NA</v>
      </c>
      <c r="S110" s="19" t="str">
        <f>IF(N110&gt;0,data!F110/N110,"NA")</f>
        <v>NA</v>
      </c>
      <c r="T110" s="18">
        <f>IF(data!AP110=0,"NA",L110/data!AP110)</f>
        <v>260.27499999999992</v>
      </c>
      <c r="U110" s="18" t="str">
        <f t="shared" si="4"/>
        <v>NA</v>
      </c>
      <c r="V110" s="18">
        <f t="shared" si="5"/>
        <v>5.4522126211049997</v>
      </c>
      <c r="W110" s="18" t="str">
        <f>IF(data!AQ110&gt;0,L110/data!AQ110,"NA")</f>
        <v>NA</v>
      </c>
      <c r="X110" s="17">
        <f>data!BC110+data!BD110*0.8+data!BE110*0.6+data!BF110*0.4+data!BG110*0.2</f>
        <v>61.240000000000009</v>
      </c>
      <c r="Y110" s="18" t="str">
        <f>IF(data!AQ110&gt;0,L110/(data!AQ110+data!BC110),"NA")</f>
        <v>NA</v>
      </c>
      <c r="Z110" s="18">
        <f>IF(data!EC110&gt;0,IF(data!F110&gt;0,IF(data!EC110*250/data!F110&gt;10,"NA",data!EC110*250/data!F110),"NA"),"NA")</f>
        <v>2.3850740527024428</v>
      </c>
      <c r="AA110" s="18" t="str">
        <f>IF(data!BN110&gt;0,data!BN110,"NA")</f>
        <v>NA</v>
      </c>
      <c r="AB110" s="18">
        <f>IF(data!BN110=0,0,1)</f>
        <v>1</v>
      </c>
      <c r="AC110" s="18" t="str">
        <f>IF(data!BN110&gt;0,data!BO110,"NA")</f>
        <v>NA</v>
      </c>
      <c r="AD110" s="18" t="str">
        <f>IF(data!AS110&gt;0,data!AS110,"NA")</f>
        <v>NA</v>
      </c>
      <c r="AE110" s="18" t="str">
        <f>IF(data!AS110&gt;0,data!F110,"NA")</f>
        <v>NA</v>
      </c>
      <c r="AF110" s="17">
        <f>data!CP110/(1.04)+data!CO110/1.04^2+data!CN110/1.04^3+data!CM110/1.04^4+data!CL110/1.04^5+((data!CK110/5)*(1-1.04^-5)/0.04)/1.04^5</f>
        <v>0</v>
      </c>
    </row>
    <row r="111" spans="1:32" x14ac:dyDescent="0.15">
      <c r="A111" s="2" t="str">
        <f>data!A111</f>
        <v>Inovio Pharmaceuticals, Inc. (NasdaqGS:INO)</v>
      </c>
      <c r="B111" s="2" t="str">
        <f>data!B111</f>
        <v>NasdaqGS:INO</v>
      </c>
      <c r="C111" s="16">
        <f>IF(data!AP111&gt;0,data!AQ111/data!AP111,"NA")</f>
        <v>-3.6095238095238096</v>
      </c>
      <c r="D111" s="16">
        <f>IF(data!AP111&gt;0,O111/data!AP111,"NA")</f>
        <v>-2.92</v>
      </c>
      <c r="E111" s="16">
        <f>data!BV111/100</f>
        <v>0</v>
      </c>
      <c r="F111" s="16">
        <f t="shared" si="3"/>
        <v>-0.18921254011355218</v>
      </c>
      <c r="G111" s="16">
        <f>IF(data!AX111&gt;0,N111/data!AX111,"NA")</f>
        <v>-0.24448430493273543</v>
      </c>
      <c r="H111" s="16">
        <f>IF(data!W111=0,"NA",data!W111/100)</f>
        <v>0.245</v>
      </c>
      <c r="I111" s="16" t="str">
        <f>IF(data!V111=0,"NA",data!V111/100)</f>
        <v>NA</v>
      </c>
      <c r="J111" s="16">
        <f>IF(data!AX111&gt;0,(AF111+data!AW111)/(data!AX111+AF111+data!AW111),"NA")</f>
        <v>8.9484436954547858E-2</v>
      </c>
      <c r="K111" s="16">
        <f>IF(data!F111&gt;0,(AF111+data!AW111)/(data!F111+AF111+data!AW111),"NA")</f>
        <v>2.1312692904097812E-2</v>
      </c>
      <c r="L111" s="17">
        <f>data!F111+data!AW111+AF111-data!AT111</f>
        <v>473.65809355203078</v>
      </c>
      <c r="M111" s="17">
        <f>data!AW111+data!AX111-data!AT111+X111</f>
        <v>162.04000000000002</v>
      </c>
      <c r="N111" s="17">
        <f>data!AS111+data!BC111-(data!BD111+data!BE111+data!BF111+data!BG111+data!BH111)/5</f>
        <v>-27.26</v>
      </c>
      <c r="O111" s="17">
        <f>data!AR111+data!BC111-(data!BD111+data!BE111+data!BF111+data!BG111+data!BH111)/5</f>
        <v>-30.66</v>
      </c>
      <c r="P111" s="17">
        <f>data!AW111+AF111</f>
        <v>10.958093552030824</v>
      </c>
      <c r="Q111" s="18" t="str">
        <f>IF(data!AS111&gt;0,data!F111/data!AS111,"NA")</f>
        <v>NA</v>
      </c>
      <c r="R111" s="19" t="str">
        <f>IF(data!AS111&gt;0,(data!F111-data!AT111)/(data!AS111-data!BL111),"NA")</f>
        <v>NA</v>
      </c>
      <c r="S111" s="19" t="str">
        <f>IF(N111&gt;0,data!F111/N111,"NA")</f>
        <v>NA</v>
      </c>
      <c r="T111" s="18">
        <f>IF(data!AP111=0,"NA",L111/data!AP111)</f>
        <v>45.110294624002933</v>
      </c>
      <c r="U111" s="18" t="str">
        <f t="shared" si="4"/>
        <v>NA</v>
      </c>
      <c r="V111" s="18">
        <f t="shared" si="5"/>
        <v>2.9230936407802437</v>
      </c>
      <c r="W111" s="18" t="str">
        <f>IF(data!AQ111&gt;0,L111/data!AQ111,"NA")</f>
        <v>NA</v>
      </c>
      <c r="X111" s="17">
        <f>data!BC111+data!BD111*0.8+data!BE111*0.6+data!BF111*0.4+data!BG111*0.2</f>
        <v>91.04</v>
      </c>
      <c r="Y111" s="18" t="str">
        <f>IF(data!AQ111&gt;0,L111/(data!AQ111+data!BC111),"NA")</f>
        <v>NA</v>
      </c>
      <c r="Z111" s="18">
        <f>IF(data!EC111&gt;0,IF(data!F111&gt;0,IF(data!EC111*250/data!F111&gt;10,"NA",data!EC111*250/data!F111),"NA"),"NA")</f>
        <v>1.7289348171701113</v>
      </c>
      <c r="AA111" s="18" t="str">
        <f>IF(data!BN111&gt;0,data!BN111,"NA")</f>
        <v>NA</v>
      </c>
      <c r="AB111" s="18">
        <f>IF(data!BN111=0,0,1)</f>
        <v>1</v>
      </c>
      <c r="AC111" s="18" t="str">
        <f>IF(data!BN111&gt;0,data!BO111,"NA")</f>
        <v>NA</v>
      </c>
      <c r="AD111" s="18" t="str">
        <f>IF(data!AS111&gt;0,data!AS111,"NA")</f>
        <v>NA</v>
      </c>
      <c r="AE111" s="18" t="str">
        <f>IF(data!AS111&gt;0,data!F111,"NA")</f>
        <v>NA</v>
      </c>
      <c r="AF111" s="17">
        <f>data!CP111/(1.04)+data!CO111/1.04^2+data!CN111/1.04^3+data!CM111/1.04^4+data!CL111/1.04^5+((data!CK111/5)*(1-1.04^-5)/0.04)/1.04^5</f>
        <v>10.958093552030824</v>
      </c>
    </row>
    <row r="112" spans="1:32" x14ac:dyDescent="0.15">
      <c r="A112" s="2" t="str">
        <f>data!A112</f>
        <v>Exelixis, Inc. (NasdaqGS:EXEL)</v>
      </c>
      <c r="B112" s="2" t="str">
        <f>data!B112</f>
        <v>NasdaqGS:EXEL</v>
      </c>
      <c r="C112" s="16">
        <f>IF(data!AP112&gt;0,data!AQ112/data!AP112,"NA")</f>
        <v>-8.5458167330677295</v>
      </c>
      <c r="D112" s="16">
        <f>IF(data!AP112&gt;0,O112/data!AP112,"NA")</f>
        <v>-8.6231075697211157</v>
      </c>
      <c r="E112" s="16">
        <f>data!BV112/100</f>
        <v>0</v>
      </c>
      <c r="F112" s="16">
        <f t="shared" si="3"/>
        <v>-0.28758968907786342</v>
      </c>
      <c r="G112" s="16" t="str">
        <f>IF(data!AX112&gt;0,N112/data!AX112,"NA")</f>
        <v>NA</v>
      </c>
      <c r="H112" s="16">
        <f>IF(data!W112=0,"NA",data!W112/100)</f>
        <v>-7.17E-2</v>
      </c>
      <c r="I112" s="16" t="str">
        <f>IF(data!V112=0,"NA",data!V112/100)</f>
        <v>NA</v>
      </c>
      <c r="J112" s="16" t="str">
        <f>IF(data!AX112&gt;0,(AF112+data!AW112)/(data!AX112+AF112+data!AW112),"NA")</f>
        <v>NA</v>
      </c>
      <c r="K112" s="16">
        <f>IF(data!F112&gt;0,(AF112+data!AW112)/(data!F112+AF112+data!AW112),"NA")</f>
        <v>0.44978738528620565</v>
      </c>
      <c r="L112" s="17">
        <f>data!F112+data!AW112+AF112-data!AT112</f>
        <v>823.97766545726688</v>
      </c>
      <c r="M112" s="17">
        <f>data!AW112+data!AX112-data!AT112+X112</f>
        <v>752.6</v>
      </c>
      <c r="N112" s="17">
        <f>data!AS112+data!BC112-(data!BD112+data!BE112+data!BF112+data!BG112+data!BH112)/5</f>
        <v>-268.04000000000002</v>
      </c>
      <c r="O112" s="17">
        <f>data!AR112+data!BC112-(data!BD112+data!BE112+data!BF112+data!BG112+data!BH112)/5</f>
        <v>-216.44000000000003</v>
      </c>
      <c r="P112" s="17">
        <f>data!AW112+AF112</f>
        <v>406.77766545726689</v>
      </c>
      <c r="Q112" s="18" t="str">
        <f>IF(data!AS112&gt;0,data!F112/data!AS112,"NA")</f>
        <v>NA</v>
      </c>
      <c r="R112" s="19" t="str">
        <f>IF(data!AS112&gt;0,(data!F112-data!AT112)/(data!AS112-data!BL112),"NA")</f>
        <v>NA</v>
      </c>
      <c r="S112" s="19" t="str">
        <f>IF(N112&gt;0,data!F112/N112,"NA")</f>
        <v>NA</v>
      </c>
      <c r="T112" s="18">
        <f>IF(data!AP112=0,"NA",L112/data!AP112)</f>
        <v>32.827795436544498</v>
      </c>
      <c r="U112" s="18" t="str">
        <f t="shared" si="4"/>
        <v>NA</v>
      </c>
      <c r="V112" s="18">
        <f t="shared" si="5"/>
        <v>1.0948414369615558</v>
      </c>
      <c r="W112" s="18" t="str">
        <f>IF(data!AQ112&gt;0,L112/data!AQ112,"NA")</f>
        <v>NA</v>
      </c>
      <c r="X112" s="17">
        <f>data!BC112+data!BD112*0.8+data!BE112*0.6+data!BF112*0.4+data!BG112*0.2</f>
        <v>586.1</v>
      </c>
      <c r="Y112" s="18" t="str">
        <f>IF(data!AQ112&gt;0,L112/(data!AQ112+data!BC112),"NA")</f>
        <v>NA</v>
      </c>
      <c r="Z112" s="18">
        <f>IF(data!EC112&gt;0,IF(data!F112&gt;0,IF(data!EC112*250/data!F112&gt;10,"NA",data!EC112*250/data!F112),"NA"),"NA")</f>
        <v>2.5321543408360125</v>
      </c>
      <c r="AA112" s="18" t="str">
        <f>IF(data!BN112&gt;0,data!BN112,"NA")</f>
        <v>NA</v>
      </c>
      <c r="AB112" s="18">
        <f>IF(data!BN112=0,0,1)</f>
        <v>1</v>
      </c>
      <c r="AC112" s="18" t="str">
        <f>IF(data!BN112&gt;0,data!BO112,"NA")</f>
        <v>NA</v>
      </c>
      <c r="AD112" s="18" t="str">
        <f>IF(data!AS112&gt;0,data!AS112,"NA")</f>
        <v>NA</v>
      </c>
      <c r="AE112" s="18" t="str">
        <f>IF(data!AS112&gt;0,data!F112,"NA")</f>
        <v>NA</v>
      </c>
      <c r="AF112" s="17">
        <f>data!CP112/(1.04)+data!CO112/1.04^2+data!CN112/1.04^3+data!CM112/1.04^4+data!CL112/1.04^5+((data!CK112/5)*(1-1.04^-5)/0.04)/1.04^5</f>
        <v>45.077665457266903</v>
      </c>
    </row>
    <row r="113" spans="1:32" x14ac:dyDescent="0.15">
      <c r="A113" s="2" t="str">
        <f>data!A113</f>
        <v>Lion Biotechnologies, Inc. (NasdaqGM:LBIO)</v>
      </c>
      <c r="B113" s="2" t="str">
        <f>data!B113</f>
        <v>NasdaqGM:LBIO</v>
      </c>
      <c r="C113" s="16" t="str">
        <f>IF(data!AP113&gt;0,data!AQ113/data!AP113,"NA")</f>
        <v>NA</v>
      </c>
      <c r="D113" s="16" t="str">
        <f>IF(data!AP113&gt;0,O113/data!AP113,"NA")</f>
        <v>NA</v>
      </c>
      <c r="E113" s="16">
        <f>data!BV113/100</f>
        <v>0</v>
      </c>
      <c r="F113" s="16">
        <f t="shared" si="3"/>
        <v>-1.9119655048508806</v>
      </c>
      <c r="G113" s="16">
        <f>IF(data!AX113&gt;0,N113/data!AX113,"NA")</f>
        <v>-0.23754464285714286</v>
      </c>
      <c r="H113" s="16" t="str">
        <f>IF(data!W113=0,"NA",data!W113/100)</f>
        <v>NA</v>
      </c>
      <c r="I113" s="16" t="str">
        <f>IF(data!V113=0,"NA",data!V113/100)</f>
        <v>NA</v>
      </c>
      <c r="J113" s="16">
        <f>IF(data!AX113&gt;0,(AF113+data!AW113)/(data!AX113+AF113+data!AW113),"NA")</f>
        <v>1.2995014858973884E-2</v>
      </c>
      <c r="K113" s="16">
        <f>IF(data!F113&gt;0,(AF113+data!AW113)/(data!F113+AF113+data!AW113),"NA")</f>
        <v>1.1933113270521612E-3</v>
      </c>
      <c r="L113" s="17">
        <f>data!F113+data!AW113+AF113-data!AT113</f>
        <v>449.38984166690796</v>
      </c>
      <c r="M113" s="17">
        <f>data!AW113+data!AX113-data!AT113+X113</f>
        <v>5.5659999999999989</v>
      </c>
      <c r="N113" s="17">
        <f>data!AS113+data!BC113-(data!BD113+data!BE113+data!BF113+data!BG113+data!BH113)/5</f>
        <v>-10.641999999999999</v>
      </c>
      <c r="O113" s="17">
        <f>data!AR113+data!BC113-(data!BD113+data!BE113+data!BF113+data!BG113+data!BH113)/5</f>
        <v>-10.641999999999999</v>
      </c>
      <c r="P113" s="17">
        <f>data!AW113+AF113</f>
        <v>0.5898416669079406</v>
      </c>
      <c r="Q113" s="18" t="str">
        <f>IF(data!AS113&gt;0,data!F113/data!AS113,"NA")</f>
        <v>NA</v>
      </c>
      <c r="R113" s="19" t="str">
        <f>IF(data!AS113&gt;0,(data!F113-data!AT113)/(data!AS113-data!BL113),"NA")</f>
        <v>NA</v>
      </c>
      <c r="S113" s="19" t="str">
        <f>IF(N113&gt;0,data!F113/N113,"NA")</f>
        <v>NA</v>
      </c>
      <c r="T113" s="18" t="str">
        <f>IF(data!AP113=0,"NA",L113/data!AP113)</f>
        <v>NA</v>
      </c>
      <c r="U113" s="18" t="str">
        <f t="shared" si="4"/>
        <v>NA</v>
      </c>
      <c r="V113" s="18">
        <f t="shared" si="5"/>
        <v>80.738383339365441</v>
      </c>
      <c r="W113" s="18" t="str">
        <f>IF(data!AQ113&gt;0,L113/data!AQ113,"NA")</f>
        <v>NA</v>
      </c>
      <c r="X113" s="17">
        <f>data!BC113+data!BD113*0.8+data!BE113*0.6+data!BF113*0.4+data!BG113*0.2</f>
        <v>5.6660000000000004</v>
      </c>
      <c r="Y113" s="18" t="str">
        <f>IF(data!AQ113&gt;0,L113/(data!AQ113+data!BC113),"NA")</f>
        <v>NA</v>
      </c>
      <c r="Z113" s="18">
        <f>IF(data!EC113&gt;0,IF(data!F113&gt;0,IF(data!EC113*250/data!F113&gt;10,"NA",data!EC113*250/data!F113),"NA"),"NA")</f>
        <v>2.0964148268179055</v>
      </c>
      <c r="AA113" s="18" t="str">
        <f>IF(data!BN113&gt;0,data!BN113,"NA")</f>
        <v>NA</v>
      </c>
      <c r="AB113" s="18">
        <f>IF(data!BN113=0,0,1)</f>
        <v>1</v>
      </c>
      <c r="AC113" s="18" t="str">
        <f>IF(data!BN113&gt;0,data!BO113,"NA")</f>
        <v>NA</v>
      </c>
      <c r="AD113" s="18" t="str">
        <f>IF(data!AS113&gt;0,data!AS113,"NA")</f>
        <v>NA</v>
      </c>
      <c r="AE113" s="18" t="str">
        <f>IF(data!AS113&gt;0,data!F113,"NA")</f>
        <v>NA</v>
      </c>
      <c r="AF113" s="17">
        <f>data!CP113/(1.04)+data!CO113/1.04^2+data!CN113/1.04^3+data!CM113/1.04^4+data!CL113/1.04^5+((data!CK113/5)*(1-1.04^-5)/0.04)/1.04^5</f>
        <v>0.5898416669079406</v>
      </c>
    </row>
    <row r="114" spans="1:32" x14ac:dyDescent="0.15">
      <c r="A114" s="2" t="str">
        <f>data!A114</f>
        <v>Celladon Corporation (NasdaqGM:CLDN)</v>
      </c>
      <c r="B114" s="2" t="str">
        <f>data!B114</f>
        <v>NasdaqGM:CLDN</v>
      </c>
      <c r="C114" s="16" t="str">
        <f>IF(data!AP114&gt;0,data!AQ114/data!AP114,"NA")</f>
        <v>NA</v>
      </c>
      <c r="D114" s="16" t="str">
        <f>IF(data!AP114&gt;0,O114/data!AP114,"NA")</f>
        <v>NA</v>
      </c>
      <c r="E114" s="16">
        <f>data!BV114/100</f>
        <v>0</v>
      </c>
      <c r="F114" s="16">
        <f t="shared" si="3"/>
        <v>-0.17743006863975203</v>
      </c>
      <c r="G114" s="16">
        <f>IF(data!AX114&gt;0,N114/data!AX114,"NA")</f>
        <v>-0.30170731707317072</v>
      </c>
      <c r="H114" s="16" t="str">
        <f>IF(data!W114=0,"NA",data!W114/100)</f>
        <v>NA</v>
      </c>
      <c r="I114" s="16" t="str">
        <f>IF(data!V114=0,"NA",data!V114/100)</f>
        <v>NA</v>
      </c>
      <c r="J114" s="16">
        <f>IF(data!AX114&gt;0,(AF114+data!AW114)/(data!AX114+AF114+data!AW114),"NA")</f>
        <v>0.11104824148771709</v>
      </c>
      <c r="K114" s="16">
        <f>IF(data!F114&gt;0,(AF114+data!AW114)/(data!F114+AF114+data!AW114),"NA")</f>
        <v>2.0415762771117944E-2</v>
      </c>
      <c r="L114" s="17">
        <f>data!F114+data!AW114+AF114-data!AT114</f>
        <v>487.34347577334484</v>
      </c>
      <c r="M114" s="17">
        <f>data!AW114+data!AX114-data!AT114+X114</f>
        <v>135.48999999999998</v>
      </c>
      <c r="N114" s="17">
        <f>data!AS114+data!BC114-(data!BD114+data!BE114+data!BF114+data!BG114+data!BH114)/5</f>
        <v>-24.74</v>
      </c>
      <c r="O114" s="17">
        <f>data!AR114+data!BC114-(data!BD114+data!BE114+data!BF114+data!BG114+data!BH114)/5</f>
        <v>-24.04</v>
      </c>
      <c r="P114" s="17">
        <f>data!AW114+AF114</f>
        <v>10.243475773344771</v>
      </c>
      <c r="Q114" s="18" t="str">
        <f>IF(data!AS114&gt;0,data!F114/data!AS114,"NA")</f>
        <v>NA</v>
      </c>
      <c r="R114" s="19" t="str">
        <f>IF(data!AS114&gt;0,(data!F114-data!AT114)/(data!AS114-data!BL114),"NA")</f>
        <v>NA</v>
      </c>
      <c r="S114" s="19" t="str">
        <f>IF(N114&gt;0,data!F114/N114,"NA")</f>
        <v>NA</v>
      </c>
      <c r="T114" s="18" t="str">
        <f>IF(data!AP114=0,"NA",L114/data!AP114)</f>
        <v>NA</v>
      </c>
      <c r="U114" s="18" t="str">
        <f t="shared" si="4"/>
        <v>NA</v>
      </c>
      <c r="V114" s="18">
        <f t="shared" si="5"/>
        <v>3.5968962711148049</v>
      </c>
      <c r="W114" s="18" t="str">
        <f>IF(data!AQ114&gt;0,L114/data!AQ114,"NA")</f>
        <v>NA</v>
      </c>
      <c r="X114" s="17">
        <f>data!BC114+data!BD114*0.8+data!BE114*0.6+data!BF114*0.4+data!BG114*0.2</f>
        <v>57.98</v>
      </c>
      <c r="Y114" s="18" t="str">
        <f>IF(data!AQ114&gt;0,L114/(data!AQ114+data!BC114),"NA")</f>
        <v>NA</v>
      </c>
      <c r="Z114" s="18" t="str">
        <f>IF(data!EC114&gt;0,IF(data!F114&gt;0,IF(data!EC114*250/data!F114&gt;10,"NA",data!EC114*250/data!F114),"NA"),"NA")</f>
        <v>NA</v>
      </c>
      <c r="AA114" s="18" t="str">
        <f>IF(data!BN114&gt;0,data!BN114,"NA")</f>
        <v>NA</v>
      </c>
      <c r="AB114" s="18">
        <f>IF(data!BN114=0,0,1)</f>
        <v>1</v>
      </c>
      <c r="AC114" s="18" t="str">
        <f>IF(data!BN114&gt;0,data!BO114,"NA")</f>
        <v>NA</v>
      </c>
      <c r="AD114" s="18" t="str">
        <f>IF(data!AS114&gt;0,data!AS114,"NA")</f>
        <v>NA</v>
      </c>
      <c r="AE114" s="18" t="str">
        <f>IF(data!AS114&gt;0,data!F114,"NA")</f>
        <v>NA</v>
      </c>
      <c r="AF114" s="17">
        <f>data!CP114/(1.04)+data!CO114/1.04^2+data!CN114/1.04^3+data!CM114/1.04^4+data!CL114/1.04^5+((data!CK114/5)*(1-1.04^-5)/0.04)/1.04^5</f>
        <v>0.3334757733447708</v>
      </c>
    </row>
    <row r="115" spans="1:32" x14ac:dyDescent="0.15">
      <c r="A115" s="2" t="str">
        <f>data!A115</f>
        <v>Flexion Therapeutics, Inc. (NasdaqGM:FLXN)</v>
      </c>
      <c r="B115" s="2" t="str">
        <f>data!B115</f>
        <v>NasdaqGM:FLXN</v>
      </c>
      <c r="C115" s="16" t="str">
        <f>IF(data!AP115&gt;0,data!AQ115/data!AP115,"NA")</f>
        <v>NA</v>
      </c>
      <c r="D115" s="16" t="str">
        <f>IF(data!AP115&gt;0,O115/data!AP115,"NA")</f>
        <v>NA</v>
      </c>
      <c r="E115" s="16">
        <f>data!BV115/100</f>
        <v>0</v>
      </c>
      <c r="F115" s="16">
        <f t="shared" si="3"/>
        <v>-0.24032132098627693</v>
      </c>
      <c r="G115" s="16">
        <f>IF(data!AX115&gt;0,N115/data!AX115,"NA")</f>
        <v>-0.15072463768115943</v>
      </c>
      <c r="H115" s="16" t="str">
        <f>IF(data!W115=0,"NA",data!W115/100)</f>
        <v>NA</v>
      </c>
      <c r="I115" s="16" t="str">
        <f>IF(data!V115=0,"NA",data!V115/100)</f>
        <v>NA</v>
      </c>
      <c r="J115" s="16">
        <f>IF(data!AX115&gt;0,(AF115+data!AW115)/(data!AX115+AF115+data!AW115),"NA")</f>
        <v>2.7480474629528285E-2</v>
      </c>
      <c r="K115" s="16">
        <f>IF(data!F115&gt;0,(AF115+data!AW115)/(data!F115+AF115+data!AW115),"NA")</f>
        <v>8.4544391792562013E-3</v>
      </c>
      <c r="L115" s="17">
        <f>data!F115+data!AW115+AF115-data!AT115</f>
        <v>381.19443786982242</v>
      </c>
      <c r="M115" s="17">
        <f>data!AW115+data!AX115-data!AT115+X115</f>
        <v>89.63000000000001</v>
      </c>
      <c r="N115" s="17">
        <f>data!AS115+data!BC115-(data!BD115+data!BE115+data!BF115+data!BG115+data!BH115)/5</f>
        <v>-21.840000000000003</v>
      </c>
      <c r="O115" s="17">
        <f>data!AR115+data!BC115-(data!BD115+data!BE115+data!BF115+data!BG115+data!BH115)/5</f>
        <v>-21.540000000000003</v>
      </c>
      <c r="P115" s="17">
        <f>data!AW115+AF115</f>
        <v>4.0944378698224853</v>
      </c>
      <c r="Q115" s="18" t="str">
        <f>IF(data!AS115&gt;0,data!F115/data!AS115,"NA")</f>
        <v>NA</v>
      </c>
      <c r="R115" s="19" t="str">
        <f>IF(data!AS115&gt;0,(data!F115-data!AT115)/(data!AS115-data!BL115),"NA")</f>
        <v>NA</v>
      </c>
      <c r="S115" s="19" t="str">
        <f>IF(N115&gt;0,data!F115/N115,"NA")</f>
        <v>NA</v>
      </c>
      <c r="T115" s="18" t="str">
        <f>IF(data!AP115=0,"NA",L115/data!AP115)</f>
        <v>NA</v>
      </c>
      <c r="U115" s="18" t="str">
        <f t="shared" si="4"/>
        <v>NA</v>
      </c>
      <c r="V115" s="18">
        <f t="shared" si="5"/>
        <v>4.2529782201252075</v>
      </c>
      <c r="W115" s="18" t="str">
        <f>IF(data!AQ115&gt;0,L115/data!AQ115,"NA")</f>
        <v>NA</v>
      </c>
      <c r="X115" s="17">
        <f>data!BC115+data!BD115*0.8+data!BE115*0.6+data!BF115*0.4+data!BG115*0.2</f>
        <v>44.239999999999995</v>
      </c>
      <c r="Y115" s="18" t="str">
        <f>IF(data!AQ115&gt;0,L115/(data!AQ115+data!BC115),"NA")</f>
        <v>NA</v>
      </c>
      <c r="Z115" s="18">
        <f>IF(data!EC115&gt;0,IF(data!F115&gt;0,IF(data!EC115*250/data!F115&gt;10,"NA",data!EC115*250/data!F115),"NA"),"NA")</f>
        <v>0.85381091211995008</v>
      </c>
      <c r="AA115" s="18" t="str">
        <f>IF(data!BN115&gt;0,data!BN115,"NA")</f>
        <v>NA</v>
      </c>
      <c r="AB115" s="18">
        <f>IF(data!BN115=0,0,1)</f>
        <v>1</v>
      </c>
      <c r="AC115" s="18" t="str">
        <f>IF(data!BN115&gt;0,data!BO115,"NA")</f>
        <v>NA</v>
      </c>
      <c r="AD115" s="18" t="str">
        <f>IF(data!AS115&gt;0,data!AS115,"NA")</f>
        <v>NA</v>
      </c>
      <c r="AE115" s="18" t="str">
        <f>IF(data!AS115&gt;0,data!F115,"NA")</f>
        <v>NA</v>
      </c>
      <c r="AF115" s="17">
        <f>data!CP115/(1.04)+data!CO115/1.04^2+data!CN115/1.04^3+data!CM115/1.04^4+data!CL115/1.04^5+((data!CK115/5)*(1-1.04^-5)/0.04)/1.04^5</f>
        <v>0.50443786982248517</v>
      </c>
    </row>
    <row r="116" spans="1:32" x14ac:dyDescent="0.15">
      <c r="A116" s="2" t="str">
        <f>data!A116</f>
        <v>Mirati Therapeutics, Inc. (NasdaqCM:MRTX)</v>
      </c>
      <c r="B116" s="2" t="str">
        <f>data!B116</f>
        <v>NasdaqCM:MRTX</v>
      </c>
      <c r="C116" s="16" t="str">
        <f>IF(data!AP116&gt;0,data!AQ116/data!AP116,"NA")</f>
        <v>NA</v>
      </c>
      <c r="D116" s="16" t="str">
        <f>IF(data!AP116&gt;0,O116/data!AP116,"NA")</f>
        <v>NA</v>
      </c>
      <c r="E116" s="16">
        <f>data!BV116/100</f>
        <v>0</v>
      </c>
      <c r="F116" s="16">
        <f t="shared" si="3"/>
        <v>-0.3721483403611201</v>
      </c>
      <c r="G116" s="16">
        <f>IF(data!AX116&gt;0,N116/data!AX116,"NA")</f>
        <v>-1.3992882562277582</v>
      </c>
      <c r="H116" s="16" t="str">
        <f>IF(data!W116=0,"NA",data!W116/100)</f>
        <v>NA</v>
      </c>
      <c r="I116" s="16" t="str">
        <f>IF(data!V116=0,"NA",data!V116/100)</f>
        <v>NA</v>
      </c>
      <c r="J116" s="16">
        <f>IF(data!AX116&gt;0,(AF116+data!AW116)/(data!AX116+AF116+data!AW116),"NA")</f>
        <v>2.6781867871266941E-2</v>
      </c>
      <c r="K116" s="16">
        <f>IF(data!F116&gt;0,(AF116+data!AW116)/(data!F116+AF116+data!AW116),"NA")</f>
        <v>1.6804112996574782E-3</v>
      </c>
      <c r="L116" s="17">
        <f>data!F116+data!AW116+AF116-data!AT116</f>
        <v>453.58328038015128</v>
      </c>
      <c r="M116" s="17">
        <f>data!AW116+data!AX116-data!AT116+X116</f>
        <v>92.490000000000009</v>
      </c>
      <c r="N116" s="17">
        <f>data!AS116+data!BC116-(data!BD116+data!BE116+data!BF116+data!BG116+data!BH116)/5</f>
        <v>-39.320000000000007</v>
      </c>
      <c r="O116" s="17">
        <f>data!AR116+data!BC116-(data!BD116+data!BE116+data!BF116+data!BG116+data!BH116)/5</f>
        <v>-34.42</v>
      </c>
      <c r="P116" s="17">
        <f>data!AW116+AF116</f>
        <v>0.77328038015125511</v>
      </c>
      <c r="Q116" s="18" t="str">
        <f>IF(data!AS116&gt;0,data!F116/data!AS116,"NA")</f>
        <v>NA</v>
      </c>
      <c r="R116" s="19" t="str">
        <f>IF(data!AS116&gt;0,(data!F116-data!AT116)/(data!AS116-data!BL116),"NA")</f>
        <v>NA</v>
      </c>
      <c r="S116" s="19" t="str">
        <f>IF(N116&gt;0,data!F116/N116,"NA")</f>
        <v>NA</v>
      </c>
      <c r="T116" s="18" t="str">
        <f>IF(data!AP116=0,"NA",L116/data!AP116)</f>
        <v>NA</v>
      </c>
      <c r="U116" s="18" t="str">
        <f t="shared" si="4"/>
        <v>NA</v>
      </c>
      <c r="V116" s="18">
        <f t="shared" si="5"/>
        <v>4.9041332076997648</v>
      </c>
      <c r="W116" s="18" t="str">
        <f>IF(data!AQ116&gt;0,L116/data!AQ116,"NA")</f>
        <v>NA</v>
      </c>
      <c r="X116" s="17">
        <f>data!BC116+data!BD116*0.8+data!BE116*0.6+data!BF116*0.4+data!BG116*0.2</f>
        <v>70.98</v>
      </c>
      <c r="Y116" s="18" t="str">
        <f>IF(data!AQ116&gt;0,L116/(data!AQ116+data!BC116),"NA")</f>
        <v>NA</v>
      </c>
      <c r="Z116" s="18">
        <f>IF(data!EC116&gt;0,IF(data!F116&gt;0,IF(data!EC116*250/data!F116&gt;10,"NA",data!EC116*250/data!F116),"NA"),"NA")</f>
        <v>1.9373095341750111</v>
      </c>
      <c r="AA116" s="18" t="str">
        <f>IF(data!BN116&gt;0,data!BN116,"NA")</f>
        <v>NA</v>
      </c>
      <c r="AB116" s="18">
        <f>IF(data!BN116=0,0,1)</f>
        <v>1</v>
      </c>
      <c r="AC116" s="18" t="str">
        <f>IF(data!BN116&gt;0,data!BO116,"NA")</f>
        <v>NA</v>
      </c>
      <c r="AD116" s="18" t="str">
        <f>IF(data!AS116&gt;0,data!AS116,"NA")</f>
        <v>NA</v>
      </c>
      <c r="AE116" s="18" t="str">
        <f>IF(data!AS116&gt;0,data!F116,"NA")</f>
        <v>NA</v>
      </c>
      <c r="AF116" s="17">
        <f>data!CP116/(1.04)+data!CO116/1.04^2+data!CN116/1.04^3+data!CM116/1.04^4+data!CL116/1.04^5+((data!CK116/5)*(1-1.04^-5)/0.04)/1.04^5</f>
        <v>0.77328038015125511</v>
      </c>
    </row>
    <row r="117" spans="1:32" x14ac:dyDescent="0.15">
      <c r="A117" s="2" t="str">
        <f>data!A117</f>
        <v>Sorrento Therapeutics, Inc. (NasdaqCM:SRNE)</v>
      </c>
      <c r="B117" s="2" t="str">
        <f>data!B117</f>
        <v>NasdaqCM:SRNE</v>
      </c>
      <c r="C117" s="16">
        <f>IF(data!AP117&gt;0,data!AQ117/data!AP117,"NA")</f>
        <v>-8.1723237597911229</v>
      </c>
      <c r="D117" s="16">
        <f>IF(data!AP117&gt;0,O117/data!AP117,"NA")</f>
        <v>-6.2250652741514365</v>
      </c>
      <c r="E117" s="16">
        <f>data!BV117/100</f>
        <v>0</v>
      </c>
      <c r="F117" s="16">
        <f t="shared" si="3"/>
        <v>-0.22373409406553812</v>
      </c>
      <c r="G117" s="16">
        <f>IF(data!AX117&gt;0,N117/data!AX117,"NA")</f>
        <v>-0.22117755289788413</v>
      </c>
      <c r="H117" s="16" t="str">
        <f>IF(data!W117=0,"NA",data!W117/100)</f>
        <v>NA</v>
      </c>
      <c r="I117" s="16" t="str">
        <f>IF(data!V117=0,"NA",data!V117/100)</f>
        <v>NA</v>
      </c>
      <c r="J117" s="16">
        <f>IF(data!AX117&gt;0,(AF117+data!AW117)/(data!AX117+AF117+data!AW117),"NA")</f>
        <v>0.10753902033368425</v>
      </c>
      <c r="K117" s="16">
        <f>IF(data!F117&gt;0,(AF117+data!AW117)/(data!F117+AF117+data!AW117),"NA")</f>
        <v>2.8592224643114929E-2</v>
      </c>
      <c r="L117" s="17">
        <f>data!F117+data!AW117+AF117-data!AT117</f>
        <v>386.1980421291272</v>
      </c>
      <c r="M117" s="17">
        <f>data!AW117+data!AX117-data!AT117+X117</f>
        <v>106.56399999999999</v>
      </c>
      <c r="N117" s="17">
        <f>data!AS117+data!BC117-(data!BD117+data!BE117+data!BF117+data!BG117+data!BH117)/5</f>
        <v>-24.042000000000005</v>
      </c>
      <c r="O117" s="17">
        <f>data!AR117+data!BC117-(data!BD117+data!BE117+data!BF117+data!BG117+data!BH117)/5</f>
        <v>-23.842000000000002</v>
      </c>
      <c r="P117" s="17">
        <f>data!AW117+AF117</f>
        <v>13.098042129127132</v>
      </c>
      <c r="Q117" s="18" t="str">
        <f>IF(data!AS117&gt;0,data!F117/data!AS117,"NA")</f>
        <v>NA</v>
      </c>
      <c r="R117" s="19" t="str">
        <f>IF(data!AS117&gt;0,(data!F117-data!AT117)/(data!AS117-data!BL117),"NA")</f>
        <v>NA</v>
      </c>
      <c r="S117" s="19" t="str">
        <f>IF(N117&gt;0,data!F117/N117,"NA")</f>
        <v>NA</v>
      </c>
      <c r="T117" s="18">
        <f>IF(data!AP117=0,"NA",L117/data!AP117)</f>
        <v>100.83499794494183</v>
      </c>
      <c r="U117" s="18" t="str">
        <f t="shared" si="4"/>
        <v>NA</v>
      </c>
      <c r="V117" s="18">
        <f t="shared" si="5"/>
        <v>3.6240948362404493</v>
      </c>
      <c r="W117" s="18" t="str">
        <f>IF(data!AQ117&gt;0,L117/data!AQ117,"NA")</f>
        <v>NA</v>
      </c>
      <c r="X117" s="17">
        <f>data!BC117+data!BD117*0.8+data!BE117*0.6+data!BF117*0.4+data!BG117*0.2</f>
        <v>57.664000000000001</v>
      </c>
      <c r="Y117" s="18" t="str">
        <f>IF(data!AQ117&gt;0,L117/(data!AQ117+data!BC117),"NA")</f>
        <v>NA</v>
      </c>
      <c r="Z117" s="18">
        <f>IF(data!EC117&gt;0,IF(data!F117&gt;0,IF(data!EC117*250/data!F117&gt;10,"NA",data!EC117*250/data!F117),"NA"),"NA")</f>
        <v>3.095505617977528</v>
      </c>
      <c r="AA117" s="18" t="str">
        <f>IF(data!BN117&gt;0,data!BN117,"NA")</f>
        <v>NA</v>
      </c>
      <c r="AB117" s="18">
        <f>IF(data!BN117=0,0,1)</f>
        <v>1</v>
      </c>
      <c r="AC117" s="18" t="str">
        <f>IF(data!BN117&gt;0,data!BO117,"NA")</f>
        <v>NA</v>
      </c>
      <c r="AD117" s="18" t="str">
        <f>IF(data!AS117&gt;0,data!AS117,"NA")</f>
        <v>NA</v>
      </c>
      <c r="AE117" s="18" t="str">
        <f>IF(data!AS117&gt;0,data!F117,"NA")</f>
        <v>NA</v>
      </c>
      <c r="AF117" s="17">
        <f>data!CP117/(1.04)+data!CO117/1.04^2+data!CN117/1.04^3+data!CM117/1.04^4+data!CL117/1.04^5+((data!CK117/5)*(1-1.04^-5)/0.04)/1.04^5</f>
        <v>0.99804212912713131</v>
      </c>
    </row>
    <row r="118" spans="1:32" x14ac:dyDescent="0.15">
      <c r="A118" s="2" t="str">
        <f>data!A118</f>
        <v>Paratek Pharmaceuticals, Inc. (NasdaqGM:PRTK)</v>
      </c>
      <c r="B118" s="2" t="str">
        <f>data!B118</f>
        <v>NasdaqGM:PRTK</v>
      </c>
      <c r="C118" s="16">
        <f>IF(data!AP118&gt;0,data!AQ118/data!AP118,"NA")</f>
        <v>-17.949367088607595</v>
      </c>
      <c r="D118" s="16">
        <f>IF(data!AP118&gt;0,O118/data!AP118,"NA")</f>
        <v>-20.718987341772152</v>
      </c>
      <c r="E118" s="16">
        <f>data!BV118/100</f>
        <v>0</v>
      </c>
      <c r="F118" s="16">
        <f t="shared" si="3"/>
        <v>-24.070588235294004</v>
      </c>
      <c r="G118" s="16" t="str">
        <f>IF(data!AX118&gt;0,N118/data!AX118,"NA")</f>
        <v>NA</v>
      </c>
      <c r="H118" s="16" t="str">
        <f>IF(data!W118=0,"NA",data!W118/100)</f>
        <v>NA</v>
      </c>
      <c r="I118" s="16" t="str">
        <f>IF(data!V118=0,"NA",data!V118/100)</f>
        <v>NA</v>
      </c>
      <c r="J118" s="16" t="str">
        <f>IF(data!AX118&gt;0,(AF118+data!AW118)/(data!AX118+AF118+data!AW118),"NA")</f>
        <v>NA</v>
      </c>
      <c r="K118" s="16">
        <f>IF(data!F118&gt;0,(AF118+data!AW118)/(data!F118+AF118+data!AW118),"NA")</f>
        <v>2.5881547787321678E-2</v>
      </c>
      <c r="L118" s="17">
        <f>data!F118+data!AW118+AF118-data!AT118</f>
        <v>452.11092939235323</v>
      </c>
      <c r="M118" s="17">
        <f>data!AW118+data!AX118-data!AT118+X118</f>
        <v>0.34000000000000163</v>
      </c>
      <c r="N118" s="17">
        <f>data!AS118+data!BC118-(data!BD118+data!BE118+data!BF118+data!BG118+data!BH118)/5</f>
        <v>-9.3739999999999988</v>
      </c>
      <c r="O118" s="17">
        <f>data!AR118+data!BC118-(data!BD118+data!BE118+data!BF118+data!BG118+data!BH118)/5</f>
        <v>-8.1840000000000011</v>
      </c>
      <c r="P118" s="17">
        <f>data!AW118+AF118</f>
        <v>11.740929392353209</v>
      </c>
      <c r="Q118" s="18" t="str">
        <f>IF(data!AS118&gt;0,data!F118/data!AS118,"NA")</f>
        <v>NA</v>
      </c>
      <c r="R118" s="19" t="str">
        <f>IF(data!AS118&gt;0,(data!F118-data!AT118)/(data!AS118-data!BL118),"NA")</f>
        <v>NA</v>
      </c>
      <c r="S118" s="19" t="str">
        <f>IF(N118&gt;0,data!F118/N118,"NA")</f>
        <v>NA</v>
      </c>
      <c r="T118" s="18">
        <f>IF(data!AP118=0,"NA",L118/data!AP118)</f>
        <v>1144.584631373046</v>
      </c>
      <c r="U118" s="18" t="str">
        <f t="shared" si="4"/>
        <v>NA</v>
      </c>
      <c r="V118" s="18">
        <f t="shared" si="5"/>
        <v>1329.7380276245619</v>
      </c>
      <c r="W118" s="18" t="str">
        <f>IF(data!AQ118&gt;0,L118/data!AQ118,"NA")</f>
        <v>NA</v>
      </c>
      <c r="X118" s="17">
        <f>data!BC118+data!BD118*0.8+data!BE118*0.6+data!BF118*0.4+data!BG118*0.2</f>
        <v>10.370000000000001</v>
      </c>
      <c r="Y118" s="18" t="str">
        <f>IF(data!AQ118&gt;0,L118/(data!AQ118+data!BC118),"NA")</f>
        <v>NA</v>
      </c>
      <c r="Z118" s="18">
        <f>IF(data!EC118&gt;0,IF(data!F118&gt;0,IF(data!EC118*250/data!F118&gt;10,"NA",data!EC118*250/data!F118),"NA"),"NA")</f>
        <v>0.66757184883457799</v>
      </c>
      <c r="AA118" s="18" t="str">
        <f>IF(data!BN118&gt;0,data!BN118,"NA")</f>
        <v>NA</v>
      </c>
      <c r="AB118" s="18">
        <f>IF(data!BN118=0,0,1)</f>
        <v>1</v>
      </c>
      <c r="AC118" s="18" t="str">
        <f>IF(data!BN118&gt;0,data!BO118,"NA")</f>
        <v>NA</v>
      </c>
      <c r="AD118" s="18" t="str">
        <f>IF(data!AS118&gt;0,data!AS118,"NA")</f>
        <v>NA</v>
      </c>
      <c r="AE118" s="18" t="str">
        <f>IF(data!AS118&gt;0,data!F118,"NA")</f>
        <v>NA</v>
      </c>
      <c r="AF118" s="17">
        <f>data!CP118/(1.04)+data!CO118/1.04^2+data!CN118/1.04^3+data!CM118/1.04^4+data!CL118/1.04^5+((data!CK118/5)*(1-1.04^-5)/0.04)/1.04^5</f>
        <v>1.4409293923532089</v>
      </c>
    </row>
    <row r="119" spans="1:32" x14ac:dyDescent="0.15">
      <c r="A119" s="2" t="str">
        <f>data!A119</f>
        <v>Dicerna Pharmaceuticals, Inc. (NasdaqGS:DRNA)</v>
      </c>
      <c r="B119" s="2" t="str">
        <f>data!B119</f>
        <v>NasdaqGS:DRNA</v>
      </c>
      <c r="C119" s="16" t="str">
        <f>IF(data!AP119&gt;0,data!AQ119/data!AP119,"NA")</f>
        <v>NA</v>
      </c>
      <c r="D119" s="16" t="str">
        <f>IF(data!AP119&gt;0,O119/data!AP119,"NA")</f>
        <v>NA</v>
      </c>
      <c r="E119" s="16">
        <f>data!BV119/100</f>
        <v>0</v>
      </c>
      <c r="F119" s="16">
        <f t="shared" si="3"/>
        <v>-0.2362103458130895</v>
      </c>
      <c r="G119" s="16">
        <f>IF(data!AX119&gt;0,N119/data!AX119,"NA")</f>
        <v>-0.36480162767039676</v>
      </c>
      <c r="H119" s="16" t="str">
        <f>IF(data!W119=0,"NA",data!W119/100)</f>
        <v>NA</v>
      </c>
      <c r="I119" s="16" t="str">
        <f>IF(data!V119=0,"NA",data!V119/100)</f>
        <v>NA</v>
      </c>
      <c r="J119" s="16">
        <f>IF(data!AX119&gt;0,(AF119+data!AW119)/(data!AX119+AF119+data!AW119),"NA")</f>
        <v>8.6552961139039306E-2</v>
      </c>
      <c r="K119" s="16">
        <f>IF(data!F119&gt;0,(AF119+data!AW119)/(data!F119+AF119+data!AW119),"NA")</f>
        <v>2.1333105488217111E-2</v>
      </c>
      <c r="L119" s="17">
        <f>data!F119+data!AW119+AF119-data!AT119</f>
        <v>410.51433976793766</v>
      </c>
      <c r="M119" s="17">
        <f>data!AW119+data!AX119-data!AT119+X119</f>
        <v>139.95999999999998</v>
      </c>
      <c r="N119" s="17">
        <f>data!AS119+data!BC119-(data!BD119+data!BE119+data!BF119+data!BG119+data!BH119)/5</f>
        <v>-35.86</v>
      </c>
      <c r="O119" s="17">
        <f>data!AR119+data!BC119-(data!BD119+data!BE119+data!BF119+data!BG119+data!BH119)/5</f>
        <v>-33.06</v>
      </c>
      <c r="P119" s="17">
        <f>data!AW119+AF119</f>
        <v>9.3143397679376818</v>
      </c>
      <c r="Q119" s="18" t="str">
        <f>IF(data!AS119&gt;0,data!F119/data!AS119,"NA")</f>
        <v>NA</v>
      </c>
      <c r="R119" s="19" t="str">
        <f>IF(data!AS119&gt;0,(data!F119-data!AT119)/(data!AS119-data!BL119),"NA")</f>
        <v>NA</v>
      </c>
      <c r="S119" s="19" t="str">
        <f>IF(N119&gt;0,data!F119/N119,"NA")</f>
        <v>NA</v>
      </c>
      <c r="T119" s="18" t="str">
        <f>IF(data!AP119=0,"NA",L119/data!AP119)</f>
        <v>NA</v>
      </c>
      <c r="U119" s="18" t="str">
        <f t="shared" si="4"/>
        <v>NA</v>
      </c>
      <c r="V119" s="18">
        <f t="shared" si="5"/>
        <v>2.9330833078589436</v>
      </c>
      <c r="W119" s="18" t="str">
        <f>IF(data!AQ119&gt;0,L119/data!AQ119,"NA")</f>
        <v>NA</v>
      </c>
      <c r="X119" s="17">
        <f>data!BC119+data!BD119*0.8+data!BE119*0.6+data!BF119*0.4+data!BG119*0.2</f>
        <v>67.759999999999991</v>
      </c>
      <c r="Y119" s="18" t="str">
        <f>IF(data!AQ119&gt;0,L119/(data!AQ119+data!BC119),"NA")</f>
        <v>NA</v>
      </c>
      <c r="Z119" s="18">
        <f>IF(data!EC119&gt;0,IF(data!F119&gt;0,IF(data!EC119*250/data!F119&gt;10,"NA",data!EC119*250/data!F119),"NA"),"NA")</f>
        <v>3.0599110695062017</v>
      </c>
      <c r="AA119" s="18" t="str">
        <f>IF(data!BN119&gt;0,data!BN119,"NA")</f>
        <v>NA</v>
      </c>
      <c r="AB119" s="18">
        <f>IF(data!BN119=0,0,1)</f>
        <v>1</v>
      </c>
      <c r="AC119" s="18" t="str">
        <f>IF(data!BN119&gt;0,data!BO119,"NA")</f>
        <v>NA</v>
      </c>
      <c r="AD119" s="18" t="str">
        <f>IF(data!AS119&gt;0,data!AS119,"NA")</f>
        <v>NA</v>
      </c>
      <c r="AE119" s="18" t="str">
        <f>IF(data!AS119&gt;0,data!F119,"NA")</f>
        <v>NA</v>
      </c>
      <c r="AF119" s="17">
        <f>data!CP119/(1.04)+data!CO119/1.04^2+data!CN119/1.04^3+data!CM119/1.04^4+data!CL119/1.04^5+((data!CK119/5)*(1-1.04^-5)/0.04)/1.04^5</f>
        <v>9.3143397679376818</v>
      </c>
    </row>
    <row r="120" spans="1:32" x14ac:dyDescent="0.15">
      <c r="A120" s="2" t="str">
        <f>data!A120</f>
        <v>XOMA Corporation (NasdaqGM:XOMA)</v>
      </c>
      <c r="B120" s="2" t="str">
        <f>data!B120</f>
        <v>NasdaqGM:XOMA</v>
      </c>
      <c r="C120" s="16">
        <f>IF(data!AP120&gt;0,data!AQ120/data!AP120,"NA")</f>
        <v>-4.2275132275132279</v>
      </c>
      <c r="D120" s="16">
        <f>IF(data!AP120&gt;0,O120/data!AP120,"NA")</f>
        <v>-4.1693121693121684</v>
      </c>
      <c r="E120" s="16">
        <f>data!BV120/100</f>
        <v>0</v>
      </c>
      <c r="F120" s="16">
        <f t="shared" si="3"/>
        <v>-0.38510409539634438</v>
      </c>
      <c r="G120" s="16">
        <f>IF(data!AX120&gt;0,N120/data!AX120,"NA")</f>
        <v>-11.419354838709669</v>
      </c>
      <c r="H120" s="16">
        <f>IF(data!W120=0,"NA",data!W120/100)</f>
        <v>0.17800000000000002</v>
      </c>
      <c r="I120" s="16" t="str">
        <f>IF(data!V120=0,"NA",data!V120/100)</f>
        <v>NA</v>
      </c>
      <c r="J120" s="16">
        <f>IF(data!AX120&gt;0,(AF120+data!AW120)/(data!AX120+AF120+data!AW120),"NA")</f>
        <v>0.95047093458881604</v>
      </c>
      <c r="K120" s="16">
        <f>IF(data!F120&gt;0,(AF120+data!AW120)/(data!F120+AF120+data!AW120),"NA")</f>
        <v>0.1233225638618867</v>
      </c>
      <c r="L120" s="17">
        <f>data!F120+data!AW120+AF120-data!AT120</f>
        <v>403.98951131551144</v>
      </c>
      <c r="M120" s="17">
        <f>data!AW120+data!AX120-data!AT120+X120</f>
        <v>204.61999999999998</v>
      </c>
      <c r="N120" s="17">
        <f>data!AS120+data!BC120-(data!BD120+data!BE120+data!BF120+data!BG120+data!BH120)/5</f>
        <v>-35.399999999999977</v>
      </c>
      <c r="O120" s="17">
        <f>data!AR120+data!BC120-(data!BD120+data!BE120+data!BF120+data!BG120+data!BH120)/5</f>
        <v>-78.799999999999983</v>
      </c>
      <c r="P120" s="17">
        <f>data!AW120+AF120</f>
        <v>59.489511315511479</v>
      </c>
      <c r="Q120" s="18" t="str">
        <f>IF(data!AS120&gt;0,data!F120/data!AS120,"NA")</f>
        <v>NA</v>
      </c>
      <c r="R120" s="19" t="str">
        <f>IF(data!AS120&gt;0,(data!F120-data!AT120)/(data!AS120-data!BL120),"NA")</f>
        <v>NA</v>
      </c>
      <c r="S120" s="19" t="str">
        <f>IF(N120&gt;0,data!F120/N120,"NA")</f>
        <v>NA</v>
      </c>
      <c r="T120" s="18">
        <f>IF(data!AP120=0,"NA",L120/data!AP120)</f>
        <v>21.37510641881013</v>
      </c>
      <c r="U120" s="18" t="str">
        <f t="shared" si="4"/>
        <v>NA</v>
      </c>
      <c r="V120" s="18">
        <f t="shared" si="5"/>
        <v>1.9743402957458287</v>
      </c>
      <c r="W120" s="18" t="str">
        <f>IF(data!AQ120&gt;0,L120/data!AQ120,"NA")</f>
        <v>NA</v>
      </c>
      <c r="X120" s="17">
        <f>data!BC120+data!BD120*0.8+data!BE120*0.6+data!BF120*0.4+data!BG120*0.2</f>
        <v>244.42</v>
      </c>
      <c r="Y120" s="18" t="str">
        <f>IF(data!AQ120&gt;0,L120/(data!AQ120+data!BC120),"NA")</f>
        <v>NA</v>
      </c>
      <c r="Z120" s="18">
        <f>IF(data!EC120&gt;0,IF(data!F120&gt;0,IF(data!EC120*250/data!F120&gt;10,"NA",data!EC120*250/data!F120),"NA"),"NA")</f>
        <v>5.970678647434382</v>
      </c>
      <c r="AA120" s="18" t="str">
        <f>IF(data!BN120&gt;0,data!BN120,"NA")</f>
        <v>NA</v>
      </c>
      <c r="AB120" s="18">
        <f>IF(data!BN120=0,0,1)</f>
        <v>1</v>
      </c>
      <c r="AC120" s="18" t="str">
        <f>IF(data!BN120&gt;0,data!BO120,"NA")</f>
        <v>NA</v>
      </c>
      <c r="AD120" s="18" t="str">
        <f>IF(data!AS120&gt;0,data!AS120,"NA")</f>
        <v>NA</v>
      </c>
      <c r="AE120" s="18" t="str">
        <f>IF(data!AS120&gt;0,data!F120,"NA")</f>
        <v>NA</v>
      </c>
      <c r="AF120" s="17">
        <f>data!CP120/(1.04)+data!CO120/1.04^2+data!CN120/1.04^3+data!CM120/1.04^4+data!CL120/1.04^5+((data!CK120/5)*(1-1.04^-5)/0.04)/1.04^5</f>
        <v>23.989511315511482</v>
      </c>
    </row>
    <row r="121" spans="1:32" x14ac:dyDescent="0.15">
      <c r="A121" s="2" t="str">
        <f>data!A121</f>
        <v>Heron Therapeutics, Inc. (NasdaqCM:HRTX)</v>
      </c>
      <c r="B121" s="2" t="str">
        <f>data!B121</f>
        <v>NasdaqCM:HRTX</v>
      </c>
      <c r="C121" s="16" t="str">
        <f>IF(data!AP121&gt;0,data!AQ121/data!AP121,"NA")</f>
        <v>NA</v>
      </c>
      <c r="D121" s="16" t="str">
        <f>IF(data!AP121&gt;0,O121/data!AP121,"NA")</f>
        <v>NA</v>
      </c>
      <c r="E121" s="16">
        <f>data!BV121/100</f>
        <v>0</v>
      </c>
      <c r="F121" s="16">
        <f t="shared" si="3"/>
        <v>-0.4359051789219387</v>
      </c>
      <c r="G121" s="16">
        <f>IF(data!AX121&gt;0,N121/data!AX121,"NA")</f>
        <v>-0.94358161648177519</v>
      </c>
      <c r="H121" s="16" t="str">
        <f>IF(data!W121=0,"NA",data!W121/100)</f>
        <v>NA</v>
      </c>
      <c r="I121" s="16" t="str">
        <f>IF(data!V121=0,"NA",data!V121/100)</f>
        <v>NA</v>
      </c>
      <c r="J121" s="16">
        <f>IF(data!AX121&gt;0,(AF121+data!AW121)/(data!AX121+AF121+data!AW121),"NA")</f>
        <v>4.6844833750446915E-2</v>
      </c>
      <c r="K121" s="16">
        <f>IF(data!F121&gt;0,(AF121+data!AW121)/(data!F121+AF121+data!AW121),"NA")</f>
        <v>7.3313824013249923E-3</v>
      </c>
      <c r="L121" s="17">
        <f>data!F121+data!AW121+AF121-data!AT121</f>
        <v>350.30118343195267</v>
      </c>
      <c r="M121" s="17">
        <f>data!AW121+data!AX121-data!AT121+X121</f>
        <v>132.46</v>
      </c>
      <c r="N121" s="17">
        <f>data!AS121+data!BC121-(data!BD121+data!BE121+data!BF121+data!BG121+data!BH121)/5</f>
        <v>-59.540000000000013</v>
      </c>
      <c r="O121" s="17">
        <f>data!AR121+data!BC121-(data!BD121+data!BE121+data!BF121+data!BG121+data!BH121)/5</f>
        <v>-57.74</v>
      </c>
      <c r="P121" s="17">
        <f>data!AW121+AF121</f>
        <v>3.1011834319526628</v>
      </c>
      <c r="Q121" s="18" t="str">
        <f>IF(data!AS121&gt;0,data!F121/data!AS121,"NA")</f>
        <v>NA</v>
      </c>
      <c r="R121" s="19" t="str">
        <f>IF(data!AS121&gt;0,(data!F121-data!AT121)/(data!AS121-data!BL121),"NA")</f>
        <v>NA</v>
      </c>
      <c r="S121" s="19" t="str">
        <f>IF(N121&gt;0,data!F121/N121,"NA")</f>
        <v>NA</v>
      </c>
      <c r="T121" s="18" t="str">
        <f>IF(data!AP121=0,"NA",L121/data!AP121)</f>
        <v>NA</v>
      </c>
      <c r="U121" s="18" t="str">
        <f t="shared" si="4"/>
        <v>NA</v>
      </c>
      <c r="V121" s="18">
        <f t="shared" si="5"/>
        <v>2.6445808805069655</v>
      </c>
      <c r="W121" s="18" t="str">
        <f>IF(data!AQ121&gt;0,L121/data!AQ121,"NA")</f>
        <v>NA</v>
      </c>
      <c r="X121" s="17">
        <f>data!BC121+data!BD121*0.8+data!BE121*0.6+data!BF121*0.4+data!BG121*0.2</f>
        <v>140.46</v>
      </c>
      <c r="Y121" s="18" t="str">
        <f>IF(data!AQ121&gt;0,L121/(data!AQ121+data!BC121),"NA")</f>
        <v>NA</v>
      </c>
      <c r="Z121" s="18">
        <f>IF(data!EC121&gt;0,IF(data!F121&gt;0,IF(data!EC121*250/data!F121&gt;10,"NA",data!EC121*250/data!F121),"NA"),"NA")</f>
        <v>1.4050964515360802</v>
      </c>
      <c r="AA121" s="18" t="str">
        <f>IF(data!BN121&gt;0,data!BN121,"NA")</f>
        <v>NA</v>
      </c>
      <c r="AB121" s="18">
        <f>IF(data!BN121=0,0,1)</f>
        <v>1</v>
      </c>
      <c r="AC121" s="18" t="str">
        <f>IF(data!BN121&gt;0,data!BO121,"NA")</f>
        <v>NA</v>
      </c>
      <c r="AD121" s="18" t="str">
        <f>IF(data!AS121&gt;0,data!AS121,"NA")</f>
        <v>NA</v>
      </c>
      <c r="AE121" s="18" t="str">
        <f>IF(data!AS121&gt;0,data!F121,"NA")</f>
        <v>NA</v>
      </c>
      <c r="AF121" s="17">
        <f>data!CP121/(1.04)+data!CO121/1.04^2+data!CN121/1.04^3+data!CM121/1.04^4+data!CL121/1.04^5+((data!CK121/5)*(1-1.04^-5)/0.04)/1.04^5</f>
        <v>1.5011834319526627</v>
      </c>
    </row>
    <row r="122" spans="1:32" x14ac:dyDescent="0.15">
      <c r="A122" s="2" t="str">
        <f>data!A122</f>
        <v>Synergy Pharmaceuticals, Inc. (NasdaqGS:SGYP)</v>
      </c>
      <c r="B122" s="2" t="str">
        <f>data!B122</f>
        <v>NasdaqGS:SGYP</v>
      </c>
      <c r="C122" s="16" t="str">
        <f>IF(data!AP122&gt;0,data!AQ122/data!AP122,"NA")</f>
        <v>NA</v>
      </c>
      <c r="D122" s="16" t="str">
        <f>IF(data!AP122&gt;0,O122/data!AP122,"NA")</f>
        <v>NA</v>
      </c>
      <c r="E122" s="16">
        <f>data!BV122/100</f>
        <v>0</v>
      </c>
      <c r="F122" s="16">
        <f t="shared" si="3"/>
        <v>-0.2586286240220893</v>
      </c>
      <c r="G122" s="16" t="str">
        <f>IF(data!AX122&gt;0,N122/data!AX122,"NA")</f>
        <v>NA</v>
      </c>
      <c r="H122" s="16" t="str">
        <f>IF(data!W122=0,"NA",data!W122/100)</f>
        <v>NA</v>
      </c>
      <c r="I122" s="16" t="str">
        <f>IF(data!V122=0,"NA",data!V122/100)</f>
        <v>NA</v>
      </c>
      <c r="J122" s="16" t="str">
        <f>IF(data!AX122&gt;0,(AF122+data!AW122)/(data!AX122+AF122+data!AW122),"NA")</f>
        <v>NA</v>
      </c>
      <c r="K122" s="16">
        <f>IF(data!F122&gt;0,(AF122+data!AW122)/(data!F122+AF122+data!AW122),"NA")</f>
        <v>0.32871076368302837</v>
      </c>
      <c r="L122" s="17">
        <f>data!F122+data!AW122+AF122-data!AT122</f>
        <v>473.79893743653417</v>
      </c>
      <c r="M122" s="17">
        <f>data!AW122+data!AX122-data!AT122+X122</f>
        <v>260.76</v>
      </c>
      <c r="N122" s="17">
        <f>data!AS122+data!BC122-(data!BD122+data!BE122+data!BF122+data!BG122+data!BH122)/5</f>
        <v>-68.94</v>
      </c>
      <c r="O122" s="17">
        <f>data!AR122+data!BC122-(data!BD122+data!BE122+data!BF122+data!BG122+data!BH122)/5</f>
        <v>-67.44</v>
      </c>
      <c r="P122" s="17">
        <f>data!AW122+AF122</f>
        <v>203.8989374365342</v>
      </c>
      <c r="Q122" s="18" t="str">
        <f>IF(data!AS122&gt;0,data!F122/data!AS122,"NA")</f>
        <v>NA</v>
      </c>
      <c r="R122" s="19" t="str">
        <f>IF(data!AS122&gt;0,(data!F122-data!AT122)/(data!AS122-data!BL122),"NA")</f>
        <v>NA</v>
      </c>
      <c r="S122" s="19" t="str">
        <f>IF(N122&gt;0,data!F122/N122,"NA")</f>
        <v>NA</v>
      </c>
      <c r="T122" s="18" t="str">
        <f>IF(data!AP122=0,"NA",L122/data!AP122)</f>
        <v>NA</v>
      </c>
      <c r="U122" s="18" t="str">
        <f t="shared" si="4"/>
        <v>NA</v>
      </c>
      <c r="V122" s="18">
        <f t="shared" si="5"/>
        <v>1.8169923969801127</v>
      </c>
      <c r="W122" s="18" t="str">
        <f>IF(data!AQ122&gt;0,L122/data!AQ122,"NA")</f>
        <v>NA</v>
      </c>
      <c r="X122" s="17">
        <f>data!BC122+data!BD122*0.8+data!BE122*0.6+data!BF122*0.4+data!BG122*0.2</f>
        <v>212.42000000000002</v>
      </c>
      <c r="Y122" s="18" t="str">
        <f>IF(data!AQ122&gt;0,L122/(data!AQ122+data!BC122),"NA")</f>
        <v>NA</v>
      </c>
      <c r="Z122" s="18">
        <f>IF(data!EC122&gt;0,IF(data!F122&gt;0,IF(data!EC122*250/data!F122&gt;10,"NA",data!EC122*250/data!F122),"NA"),"NA")</f>
        <v>8.3453410182516823</v>
      </c>
      <c r="AA122" s="18" t="str">
        <f>IF(data!BN122&gt;0,data!BN122,"NA")</f>
        <v>NA</v>
      </c>
      <c r="AB122" s="18">
        <f>IF(data!BN122=0,0,1)</f>
        <v>1</v>
      </c>
      <c r="AC122" s="18" t="str">
        <f>IF(data!BN122&gt;0,data!BO122,"NA")</f>
        <v>NA</v>
      </c>
      <c r="AD122" s="18" t="str">
        <f>IF(data!AS122&gt;0,data!AS122,"NA")</f>
        <v>NA</v>
      </c>
      <c r="AE122" s="18" t="str">
        <f>IF(data!AS122&gt;0,data!F122,"NA")</f>
        <v>NA</v>
      </c>
      <c r="AF122" s="17">
        <f>data!CP122/(1.04)+data!CO122/1.04^2+data!CN122/1.04^3+data!CM122/1.04^4+data!CL122/1.04^5+((data!CK122/5)*(1-1.04^-5)/0.04)/1.04^5</f>
        <v>3.8989374365341987</v>
      </c>
    </row>
    <row r="123" spans="1:32" x14ac:dyDescent="0.15">
      <c r="A123" s="2" t="str">
        <f>data!A123</f>
        <v>BioTime, Inc. (AMEX:BTX)</v>
      </c>
      <c r="B123" s="2" t="str">
        <f>data!B123</f>
        <v>AMEX:BTX</v>
      </c>
      <c r="C123" s="16">
        <f>IF(data!AP123&gt;0,data!AQ123/data!AP123,"NA")</f>
        <v>-8.072519083969464</v>
      </c>
      <c r="D123" s="16">
        <f>IF(data!AP123&gt;0,O123/data!AP123,"NA")</f>
        <v>-8.1297709923664101</v>
      </c>
      <c r="E123" s="16">
        <f>data!BV123/100</f>
        <v>0</v>
      </c>
      <c r="F123" s="16">
        <f t="shared" si="3"/>
        <v>-0.31175217897209589</v>
      </c>
      <c r="G123" s="16">
        <f>IF(data!AX123&gt;0,N123/data!AX123,"NA")</f>
        <v>-0.45135566188197757</v>
      </c>
      <c r="H123" s="16">
        <f>IF(data!W123=0,"NA",data!W123/100)</f>
        <v>0.22500000000000001</v>
      </c>
      <c r="I123" s="16" t="str">
        <f>IF(data!V123=0,"NA",data!V123/100)</f>
        <v>NA</v>
      </c>
      <c r="J123" s="16">
        <f>IF(data!AX123&gt;0,(AF123+data!AW123)/(data!AX123+AF123+data!AW123),"NA")</f>
        <v>0.13627914746611922</v>
      </c>
      <c r="K123" s="16">
        <f>IF(data!F123&gt;0,(AF123+data!AW123)/(data!F123+AF123+data!AW123),"NA")</f>
        <v>2.3239519218980806E-2</v>
      </c>
      <c r="L123" s="17">
        <f>data!F123+data!AW123+AF123-data!AT123</f>
        <v>396.19289829122249</v>
      </c>
      <c r="M123" s="17">
        <f>data!AW123+data!AX123-data!AT123+X123</f>
        <v>136.64700000000002</v>
      </c>
      <c r="N123" s="17">
        <f>data!AS123+data!BC123-(data!BD123+data!BE123+data!BF123+data!BG123+data!BH123)/5</f>
        <v>-28.299999999999994</v>
      </c>
      <c r="O123" s="17">
        <f>data!AR123+data!BC123-(data!BD123+data!BE123+data!BF123+data!BG123+data!BH123)/5</f>
        <v>-42.599999999999994</v>
      </c>
      <c r="P123" s="17">
        <f>data!AW123+AF123</f>
        <v>9.8928982912225063</v>
      </c>
      <c r="Q123" s="18" t="str">
        <f>IF(data!AS123&gt;0,data!F123/data!AS123,"NA")</f>
        <v>NA</v>
      </c>
      <c r="R123" s="19" t="str">
        <f>IF(data!AS123&gt;0,(data!F123-data!AT123)/(data!AS123-data!BL123),"NA")</f>
        <v>NA</v>
      </c>
      <c r="S123" s="19" t="str">
        <f>IF(N123&gt;0,data!F123/N123,"NA")</f>
        <v>NA</v>
      </c>
      <c r="T123" s="18">
        <f>IF(data!AP123=0,"NA",L123/data!AP123)</f>
        <v>75.609331734966119</v>
      </c>
      <c r="U123" s="18" t="str">
        <f t="shared" si="4"/>
        <v>NA</v>
      </c>
      <c r="V123" s="18">
        <f t="shared" si="5"/>
        <v>2.8993896557642862</v>
      </c>
      <c r="W123" s="18" t="str">
        <f>IF(data!AQ123&gt;0,L123/data!AQ123,"NA")</f>
        <v>NA</v>
      </c>
      <c r="X123" s="17">
        <f>data!BC123+data!BD123*0.8+data!BE123*0.6+data!BF123*0.4+data!BG123*0.2</f>
        <v>102.92000000000002</v>
      </c>
      <c r="Y123" s="18" t="str">
        <f>IF(data!AQ123&gt;0,L123/(data!AQ123+data!BC123),"NA")</f>
        <v>NA</v>
      </c>
      <c r="Z123" s="18">
        <f>IF(data!EC123&gt;0,IF(data!F123&gt;0,IF(data!EC123*250/data!F123&gt;10,"NA",data!EC123*250/data!F123),"NA"),"NA")</f>
        <v>0.69745069745069743</v>
      </c>
      <c r="AA123" s="18" t="str">
        <f>IF(data!BN123&gt;0,data!BN123,"NA")</f>
        <v>NA</v>
      </c>
      <c r="AB123" s="18">
        <f>IF(data!BN123=0,0,1)</f>
        <v>1</v>
      </c>
      <c r="AC123" s="18" t="str">
        <f>IF(data!BN123&gt;0,data!BO123,"NA")</f>
        <v>NA</v>
      </c>
      <c r="AD123" s="18" t="str">
        <f>IF(data!AS123&gt;0,data!AS123,"NA")</f>
        <v>NA</v>
      </c>
      <c r="AE123" s="18" t="str">
        <f>IF(data!AS123&gt;0,data!F123,"NA")</f>
        <v>NA</v>
      </c>
      <c r="AF123" s="17">
        <f>data!CP123/(1.04)+data!CO123/1.04^2+data!CN123/1.04^3+data!CM123/1.04^4+data!CL123/1.04^5+((data!CK123/5)*(1-1.04^-5)/0.04)/1.04^5</f>
        <v>9.3658982912225071</v>
      </c>
    </row>
    <row r="124" spans="1:32" x14ac:dyDescent="0.15">
      <c r="A124" s="2" t="str">
        <f>data!A124</f>
        <v>Immune Design Corp. (NasdaqGM:IMDZ)</v>
      </c>
      <c r="B124" s="2" t="str">
        <f>data!B124</f>
        <v>NasdaqGM:IMDZ</v>
      </c>
      <c r="C124" s="16">
        <f>IF(data!AP124&gt;0,data!AQ124/data!AP124,"NA")</f>
        <v>-4.4849785407725316</v>
      </c>
      <c r="D124" s="16">
        <f>IF(data!AP124&gt;0,O124/data!AP124,"NA")</f>
        <v>-2.9785407725321886</v>
      </c>
      <c r="E124" s="16">
        <f>data!BV124/100</f>
        <v>0</v>
      </c>
      <c r="F124" s="16">
        <f t="shared" si="3"/>
        <v>-0.3711229946524065</v>
      </c>
      <c r="G124" s="16">
        <f>IF(data!AX124&gt;0,N124/data!AX124,"NA")</f>
        <v>-0.24151898734177213</v>
      </c>
      <c r="H124" s="16" t="str">
        <f>IF(data!W124=0,"NA",data!W124/100)</f>
        <v>NA</v>
      </c>
      <c r="I124" s="16" t="str">
        <f>IF(data!V124=0,"NA",data!V124/100)</f>
        <v>NA</v>
      </c>
      <c r="J124" s="16">
        <f>IF(data!AX124&gt;0,(AF124+data!AW124)/(data!AX124+AF124+data!AW124),"NA")</f>
        <v>1.6032707655527199E-2</v>
      </c>
      <c r="K124" s="16">
        <f>IF(data!F124&gt;0,(AF124+data!AW124)/(data!F124+AF124+data!AW124),"NA")</f>
        <v>3.1558271100401549E-3</v>
      </c>
      <c r="L124" s="17">
        <f>data!F124+data!AW124+AF124-data!AT124</f>
        <v>324.48722155161158</v>
      </c>
      <c r="M124" s="17">
        <f>data!AW124+data!AX124-data!AT124+X124</f>
        <v>37.399999999999991</v>
      </c>
      <c r="N124" s="17">
        <f>data!AS124+data!BC124-(data!BD124+data!BE124+data!BF124+data!BG124+data!BH124)/5</f>
        <v>-19.079999999999998</v>
      </c>
      <c r="O124" s="17">
        <f>data!AR124+data!BC124-(data!BD124+data!BE124+data!BF124+data!BG124+data!BH124)/5</f>
        <v>-13.879999999999999</v>
      </c>
      <c r="P124" s="17">
        <f>data!AW124+AF124</f>
        <v>1.2872215516115306</v>
      </c>
      <c r="Q124" s="18" t="str">
        <f>IF(data!AS124&gt;0,data!F124/data!AS124,"NA")</f>
        <v>NA</v>
      </c>
      <c r="R124" s="19" t="str">
        <f>IF(data!AS124&gt;0,(data!F124-data!AT124)/(data!AS124-data!BL124),"NA")</f>
        <v>NA</v>
      </c>
      <c r="S124" s="19" t="str">
        <f>IF(N124&gt;0,data!F124/N124,"NA")</f>
        <v>NA</v>
      </c>
      <c r="T124" s="18">
        <f>IF(data!AP124=0,"NA",L124/data!AP124)</f>
        <v>69.632450976740685</v>
      </c>
      <c r="U124" s="18" t="str">
        <f t="shared" si="4"/>
        <v>NA</v>
      </c>
      <c r="V124" s="18">
        <f t="shared" si="5"/>
        <v>8.6761289184922905</v>
      </c>
      <c r="W124" s="18" t="str">
        <f>IF(data!AQ124&gt;0,L124/data!AQ124,"NA")</f>
        <v>NA</v>
      </c>
      <c r="X124" s="17">
        <f>data!BC124+data!BD124*0.8+data!BE124*0.6+data!BF124*0.4+data!BG124*0.2</f>
        <v>41.8</v>
      </c>
      <c r="Y124" s="18" t="str">
        <f>IF(data!AQ124&gt;0,L124/(data!AQ124+data!BC124),"NA")</f>
        <v>NA</v>
      </c>
      <c r="Z124" s="18">
        <f>IF(data!EC124&gt;0,IF(data!F124&gt;0,IF(data!EC124*250/data!F124&gt;10,"NA",data!EC124*250/data!F124),"NA"),"NA")</f>
        <v>1.0329562223315296</v>
      </c>
      <c r="AA124" s="18" t="str">
        <f>IF(data!BN124&gt;0,data!BN124,"NA")</f>
        <v>NA</v>
      </c>
      <c r="AB124" s="18">
        <f>IF(data!BN124=0,0,1)</f>
        <v>1</v>
      </c>
      <c r="AC124" s="18" t="str">
        <f>IF(data!BN124&gt;0,data!BO124,"NA")</f>
        <v>NA</v>
      </c>
      <c r="AD124" s="18" t="str">
        <f>IF(data!AS124&gt;0,data!AS124,"NA")</f>
        <v>NA</v>
      </c>
      <c r="AE124" s="18" t="str">
        <f>IF(data!AS124&gt;0,data!F124,"NA")</f>
        <v>NA</v>
      </c>
      <c r="AF124" s="17">
        <f>data!CP124/(1.04)+data!CO124/1.04^2+data!CN124/1.04^3+data!CM124/1.04^4+data!CL124/1.04^5+((data!CK124/5)*(1-1.04^-5)/0.04)/1.04^5</f>
        <v>1.2872215516115306</v>
      </c>
    </row>
    <row r="125" spans="1:32" x14ac:dyDescent="0.15">
      <c r="A125" s="2" t="str">
        <f>data!A125</f>
        <v>Idera Pharmaceuticals, Inc. (NasdaqCM:IDRA)</v>
      </c>
      <c r="B125" s="2" t="str">
        <f>data!B125</f>
        <v>NasdaqCM:IDRA</v>
      </c>
      <c r="C125" s="16">
        <f>IF(data!AP125&gt;0,data!AQ125/data!AP125,"NA")</f>
        <v>-527.39726027397262</v>
      </c>
      <c r="D125" s="16">
        <f>IF(data!AP125&gt;0,O125/data!AP125,"NA")</f>
        <v>-366.05479452054789</v>
      </c>
      <c r="E125" s="16">
        <f>data!BV125/100</f>
        <v>0</v>
      </c>
      <c r="F125" s="16">
        <f t="shared" si="3"/>
        <v>-0.29873672442705418</v>
      </c>
      <c r="G125" s="16">
        <f>IF(data!AX125&gt;0,N125/data!AX125,"NA")</f>
        <v>-0.6111059907834101</v>
      </c>
      <c r="H125" s="16">
        <f>IF(data!W125=0,"NA",data!W125/100)</f>
        <v>-0.22600000000000001</v>
      </c>
      <c r="I125" s="16" t="str">
        <f>IF(data!V125=0,"NA",data!V125/100)</f>
        <v>NA</v>
      </c>
      <c r="J125" s="16">
        <f>IF(data!AX125&gt;0,(AF125+data!AW125)/(data!AX125+AF125+data!AW125),"NA")</f>
        <v>9.7676456404769949E-2</v>
      </c>
      <c r="K125" s="16">
        <f>IF(data!F125&gt;0,(AF125+data!AW125)/(data!F125+AF125+data!AW125),"NA")</f>
        <v>1.1506414996362296E-2</v>
      </c>
      <c r="L125" s="17">
        <f>data!F125+data!AW125+AF125-data!AT125</f>
        <v>388.29804676832049</v>
      </c>
      <c r="M125" s="17">
        <f>data!AW125+data!AX125-data!AT125+X125</f>
        <v>89.449999999999989</v>
      </c>
      <c r="N125" s="17">
        <f>data!AS125+data!BC125-(data!BD125+data!BE125+data!BF125+data!BG125+data!BH125)/5</f>
        <v>-26.521999999999998</v>
      </c>
      <c r="O125" s="17">
        <f>data!AR125+data!BC125-(data!BD125+data!BE125+data!BF125+data!BG125+data!BH125)/5</f>
        <v>-26.721999999999994</v>
      </c>
      <c r="P125" s="17">
        <f>data!AW125+AF125</f>
        <v>4.6980467683204372</v>
      </c>
      <c r="Q125" s="18" t="str">
        <f>IF(data!AS125&gt;0,data!F125/data!AS125,"NA")</f>
        <v>NA</v>
      </c>
      <c r="R125" s="19" t="str">
        <f>IF(data!AS125&gt;0,(data!F125-data!AT125)/(data!AS125-data!BL125),"NA")</f>
        <v>NA</v>
      </c>
      <c r="S125" s="19" t="str">
        <f>IF(N125&gt;0,data!F125/N125,"NA")</f>
        <v>NA</v>
      </c>
      <c r="T125" s="18">
        <f>IF(data!AP125=0,"NA",L125/data!AP125)</f>
        <v>5319.1513255934315</v>
      </c>
      <c r="U125" s="18" t="str">
        <f t="shared" si="4"/>
        <v>NA</v>
      </c>
      <c r="V125" s="18">
        <f t="shared" si="5"/>
        <v>4.3409507743803299</v>
      </c>
      <c r="W125" s="18" t="str">
        <f>IF(data!AQ125&gt;0,L125/data!AQ125,"NA")</f>
        <v>NA</v>
      </c>
      <c r="X125" s="17">
        <f>data!BC125+data!BD125*0.8+data!BE125*0.6+data!BF125*0.4+data!BG125*0.2</f>
        <v>65.179999999999993</v>
      </c>
      <c r="Y125" s="18" t="str">
        <f>IF(data!AQ125&gt;0,L125/(data!AQ125+data!BC125),"NA")</f>
        <v>NA</v>
      </c>
      <c r="Z125" s="18">
        <f>IF(data!EC125&gt;0,IF(data!F125&gt;0,IF(data!EC125*250/data!F125&gt;10,"NA",data!EC125*250/data!F125),"NA"),"NA")</f>
        <v>5.8659563924677895</v>
      </c>
      <c r="AA125" s="18" t="str">
        <f>IF(data!BN125&gt;0,data!BN125,"NA")</f>
        <v>NA</v>
      </c>
      <c r="AB125" s="18">
        <f>IF(data!BN125=0,0,1)</f>
        <v>1</v>
      </c>
      <c r="AC125" s="18" t="str">
        <f>IF(data!BN125&gt;0,data!BO125,"NA")</f>
        <v>NA</v>
      </c>
      <c r="AD125" s="18" t="str">
        <f>IF(data!AS125&gt;0,data!AS125,"NA")</f>
        <v>NA</v>
      </c>
      <c r="AE125" s="18" t="str">
        <f>IF(data!AS125&gt;0,data!F125,"NA")</f>
        <v>NA</v>
      </c>
      <c r="AF125" s="17">
        <f>data!CP125/(1.04)+data!CO125/1.04^2+data!CN125/1.04^3+data!CM125/1.04^4+data!CL125/1.04^5+((data!CK125/5)*(1-1.04^-5)/0.04)/1.04^5</f>
        <v>3.8280467683204371</v>
      </c>
    </row>
    <row r="126" spans="1:32" x14ac:dyDescent="0.15">
      <c r="A126" s="2" t="str">
        <f>data!A126</f>
        <v>Progenics Pharmaceuticals, Inc. (NasdaqGS:PGNX)</v>
      </c>
      <c r="B126" s="2" t="str">
        <f>data!B126</f>
        <v>NasdaqGS:PGNX</v>
      </c>
      <c r="C126" s="16">
        <f>IF(data!AP126&gt;0,data!AQ126/data!AP126,"NA")</f>
        <v>1.8941441441441442E-2</v>
      </c>
      <c r="D126" s="16">
        <f>IF(data!AP126&gt;0,O126/data!AP126,"NA")</f>
        <v>-8.2972972972972917E-2</v>
      </c>
      <c r="E126" s="16">
        <f>data!BV126/100</f>
        <v>0</v>
      </c>
      <c r="F126" s="16">
        <f t="shared" si="3"/>
        <v>-3.7699549733933663E-2</v>
      </c>
      <c r="G126" s="16">
        <f>IF(data!AX126&gt;0,N126/data!AX126,"NA")</f>
        <v>3.4427542033627447E-3</v>
      </c>
      <c r="H126" s="16">
        <f>IF(data!W126=0,"NA",data!W126/100)</f>
        <v>0.16600000000000001</v>
      </c>
      <c r="I126" s="16" t="str">
        <f>IF(data!V126=0,"NA",data!V126/100)</f>
        <v>NA</v>
      </c>
      <c r="J126" s="16">
        <f>IF(data!AX126&gt;0,(AF126+data!AW126)/(data!AX126+AF126+data!AW126),"NA")</f>
        <v>7.668100186354862E-2</v>
      </c>
      <c r="K126" s="16">
        <f>IF(data!F126&gt;0,(AF126+data!AW126)/(data!F126+AF126+data!AW126),"NA")</f>
        <v>2.508109052899072E-2</v>
      </c>
      <c r="L126" s="17">
        <f>data!F126+data!AW126+AF126-data!AT126</f>
        <v>294.27285829933913</v>
      </c>
      <c r="M126" s="17">
        <f>data!AW126+data!AX126-data!AT126+X126</f>
        <v>97.72</v>
      </c>
      <c r="N126" s="17">
        <f>data!AS126+data!BC126-(data!BD126+data!BE126+data!BF126+data!BG126+data!BH126)/5</f>
        <v>0.43000000000000682</v>
      </c>
      <c r="O126" s="17">
        <f>data!AR126+data!BC126-(data!BD126+data!BE126+data!BF126+data!BG126+data!BH126)/5</f>
        <v>-3.6839999999999975</v>
      </c>
      <c r="P126" s="17">
        <f>data!AW126+AF126</f>
        <v>10.372858299339176</v>
      </c>
      <c r="Q126" s="18">
        <f>IF(data!AS126&gt;0,data!F126/data!AS126,"NA")</f>
        <v>91.428571428571416</v>
      </c>
      <c r="R126" s="19">
        <f>IF(data!AS126&gt;0,(data!F126-data!AT126)/(data!AS126-data!BL126),"NA")</f>
        <v>65.129616884606563</v>
      </c>
      <c r="S126" s="19">
        <f>IF(N126&gt;0,data!F126/N126,"NA")</f>
        <v>937.67441860463623</v>
      </c>
      <c r="T126" s="18">
        <f>IF(data!AP126=0,"NA",L126/data!AP126)</f>
        <v>6.6277670788139451</v>
      </c>
      <c r="U126" s="18" t="str">
        <f t="shared" si="4"/>
        <v>NA</v>
      </c>
      <c r="V126" s="18">
        <f t="shared" si="5"/>
        <v>3.0113882347455907</v>
      </c>
      <c r="W126" s="18">
        <f>IF(data!AQ126&gt;0,L126/data!AQ126,"NA")</f>
        <v>349.90827383988005</v>
      </c>
      <c r="X126" s="17">
        <f>data!BC126+data!BD126*0.8+data!BE126*0.6+data!BF126*0.4+data!BG126*0.2</f>
        <v>92.11999999999999</v>
      </c>
      <c r="Y126" s="18">
        <f>IF(data!AQ126&gt;0,L126/(data!AQ126+data!BC126),"NA")</f>
        <v>9.9953418124159885</v>
      </c>
      <c r="Z126" s="18">
        <f>IF(data!EC126&gt;0,IF(data!F126&gt;0,IF(data!EC126*250/data!F126&gt;10,"NA",data!EC126*250/data!F126),"NA"),"NA")</f>
        <v>3.5776289682539684</v>
      </c>
      <c r="AA126" s="18">
        <f>IF(data!BN126&gt;0,data!BN126,"NA")</f>
        <v>3.42</v>
      </c>
      <c r="AB126" s="18">
        <f>IF(data!BN126=0,0,1)</f>
        <v>1</v>
      </c>
      <c r="AC126" s="18">
        <f>IF(data!BN126&gt;0,data!BO126,"NA")</f>
        <v>-0.98899999999999999</v>
      </c>
      <c r="AD126" s="18">
        <f>IF(data!AS126&gt;0,data!AS126,"NA")</f>
        <v>4.41</v>
      </c>
      <c r="AE126" s="18">
        <f>IF(data!AS126&gt;0,data!F126,"NA")</f>
        <v>403.2</v>
      </c>
      <c r="AF126" s="17">
        <f>data!CP126/(1.04)+data!CO126/1.04^2+data!CN126/1.04^3+data!CM126/1.04^4+data!CL126/1.04^5+((data!CK126/5)*(1-1.04^-5)/0.04)/1.04^5</f>
        <v>10.372858299339176</v>
      </c>
    </row>
    <row r="127" spans="1:32" x14ac:dyDescent="0.15">
      <c r="A127" s="2" t="str">
        <f>data!A127</f>
        <v>Cellular Biomedicine Group Inc. (NasdaqCM:CBMG)</v>
      </c>
      <c r="B127" s="2" t="str">
        <f>data!B127</f>
        <v>NasdaqCM:CBMG</v>
      </c>
      <c r="C127" s="16">
        <f>IF(data!AP127&gt;0,data!AQ127/data!AP127,"NA")</f>
        <v>-1.4602409638554215</v>
      </c>
      <c r="D127" s="16">
        <f>IF(data!AP127&gt;0,O127/data!AP127,"NA")</f>
        <v>-1.7161445783132527</v>
      </c>
      <c r="E127" s="16">
        <f>data!BV127/100</f>
        <v>0</v>
      </c>
      <c r="F127" s="16">
        <f t="shared" si="3"/>
        <v>-0.21515966285006499</v>
      </c>
      <c r="G127" s="16">
        <f>IF(data!AX127&gt;0,N127/data!AX127,"NA")</f>
        <v>-0.45735537190082648</v>
      </c>
      <c r="H127" s="16" t="str">
        <f>IF(data!W127=0,"NA",data!W127/100)</f>
        <v>NA</v>
      </c>
      <c r="I127" s="16" t="str">
        <f>IF(data!V127=0,"NA",data!V127/100)</f>
        <v>NA</v>
      </c>
      <c r="J127" s="16">
        <f>IF(data!AX127&gt;0,(AF127+data!AW127)/(data!AX127+AF127+data!AW127),"NA")</f>
        <v>1.0053650938498089E-2</v>
      </c>
      <c r="K127" s="16">
        <f>IF(data!F127&gt;0,(AF127+data!AW127)/(data!F127+AF127+data!AW127),"NA")</f>
        <v>9.2355409825324445E-4</v>
      </c>
      <c r="L127" s="17">
        <f>data!F127+data!AW127+AF127-data!AT127</f>
        <v>389.34865384615387</v>
      </c>
      <c r="M127" s="17">
        <f>data!AW127+data!AX127-data!AT127+X127</f>
        <v>33.100999999999992</v>
      </c>
      <c r="N127" s="17">
        <f>data!AS127+data!BC127-(data!BD127+data!BE127+data!BF127+data!BG127+data!BH127)/5</f>
        <v>-16.602</v>
      </c>
      <c r="O127" s="17">
        <f>data!AR127+data!BC127-(data!BD127+data!BE127+data!BF127+data!BG127+data!BH127)/5</f>
        <v>-7.1219999999999999</v>
      </c>
      <c r="P127" s="17">
        <f>data!AW127+AF127</f>
        <v>0.36865384615384611</v>
      </c>
      <c r="Q127" s="18" t="str">
        <f>IF(data!AS127&gt;0,data!F127/data!AS127,"NA")</f>
        <v>NA</v>
      </c>
      <c r="R127" s="19" t="str">
        <f>IF(data!AS127&gt;0,(data!F127-data!AT127)/(data!AS127-data!BL127),"NA")</f>
        <v>NA</v>
      </c>
      <c r="S127" s="19" t="str">
        <f>IF(N127&gt;0,data!F127/N127,"NA")</f>
        <v>NA</v>
      </c>
      <c r="T127" s="18">
        <f>IF(data!AP127=0,"NA",L127/data!AP127)</f>
        <v>93.818952734012967</v>
      </c>
      <c r="U127" s="18" t="str">
        <f t="shared" si="4"/>
        <v>NA</v>
      </c>
      <c r="V127" s="18">
        <f t="shared" si="5"/>
        <v>11.762443849012234</v>
      </c>
      <c r="W127" s="18" t="str">
        <f>IF(data!AQ127&gt;0,L127/data!AQ127,"NA")</f>
        <v>NA</v>
      </c>
      <c r="X127" s="17">
        <f>data!BC127+data!BD127*0.8+data!BE127*0.6+data!BF127*0.4+data!BG127*0.2</f>
        <v>6.5860000000000003</v>
      </c>
      <c r="Y127" s="18" t="str">
        <f>IF(data!AQ127&gt;0,L127/(data!AQ127+data!BC127),"NA")</f>
        <v>NA</v>
      </c>
      <c r="Z127" s="18">
        <f>IF(data!EC127&gt;0,IF(data!F127&gt;0,IF(data!EC127*250/data!F127&gt;10,"NA",data!EC127*250/data!F127),"NA"),"NA")</f>
        <v>3.1845536609829486</v>
      </c>
      <c r="AA127" s="18" t="str">
        <f>IF(data!BN127&gt;0,data!BN127,"NA")</f>
        <v>NA</v>
      </c>
      <c r="AB127" s="18">
        <f>IF(data!BN127=0,0,1)</f>
        <v>1</v>
      </c>
      <c r="AC127" s="18" t="str">
        <f>IF(data!BN127&gt;0,data!BO127,"NA")</f>
        <v>NA</v>
      </c>
      <c r="AD127" s="18" t="str">
        <f>IF(data!AS127&gt;0,data!AS127,"NA")</f>
        <v>NA</v>
      </c>
      <c r="AE127" s="18" t="str">
        <f>IF(data!AS127&gt;0,data!F127,"NA")</f>
        <v>NA</v>
      </c>
      <c r="AF127" s="17">
        <f>data!CP127/(1.04)+data!CO127/1.04^2+data!CN127/1.04^3+data!CM127/1.04^4+data!CL127/1.04^5+((data!CK127/5)*(1-1.04^-5)/0.04)/1.04^5</f>
        <v>0.33365384615384613</v>
      </c>
    </row>
    <row r="128" spans="1:32" x14ac:dyDescent="0.15">
      <c r="A128" s="2" t="str">
        <f>data!A128</f>
        <v>Spectrum Pharmaceuticals, Inc. (NasdaqGS:SPPI)</v>
      </c>
      <c r="B128" s="2" t="str">
        <f>data!B128</f>
        <v>NasdaqGS:SPPI</v>
      </c>
      <c r="C128" s="16">
        <f>IF(data!AP128&gt;0,data!AQ128/data!AP128,"NA")</f>
        <v>-3.3297644539614556E-2</v>
      </c>
      <c r="D128" s="16">
        <f>IF(data!AP128&gt;0,O128/data!AP128,"NA")</f>
        <v>-0.10449678800856524</v>
      </c>
      <c r="E128" s="16">
        <f>data!BV128/100</f>
        <v>0</v>
      </c>
      <c r="F128" s="16">
        <f t="shared" si="3"/>
        <v>-4.5545755751551613E-2</v>
      </c>
      <c r="G128" s="16">
        <f>IF(data!AX128&gt;0,N128/data!AX128,"NA")</f>
        <v>-0.13205027494108401</v>
      </c>
      <c r="H128" s="16">
        <f>IF(data!W128=0,"NA",data!W128/100)</f>
        <v>0.93200000000000005</v>
      </c>
      <c r="I128" s="16" t="str">
        <f>IF(data!V128=0,"NA",data!V128/100)</f>
        <v>NA</v>
      </c>
      <c r="J128" s="16">
        <f>IF(data!AX128&gt;0,(AF128+data!AW128)/(data!AX128+AF128+data!AW128),"NA")</f>
        <v>0.28380955435004335</v>
      </c>
      <c r="K128" s="16">
        <f>IF(data!F128&gt;0,(AF128+data!AW128)/(data!F128+AF128+data!AW128),"NA")</f>
        <v>0.20349668615321145</v>
      </c>
      <c r="L128" s="17">
        <f>data!F128+data!AW128+AF128-data!AT128</f>
        <v>365.8920364358471</v>
      </c>
      <c r="M128" s="17">
        <f>data!AW128+data!AX128-data!AT128+X128</f>
        <v>428.58</v>
      </c>
      <c r="N128" s="17">
        <f>data!AS128+data!BC128-(data!BD128+data!BE128+data!BF128+data!BG128+data!BH128)/5</f>
        <v>-33.61999999999999</v>
      </c>
      <c r="O128" s="17">
        <f>data!AR128+data!BC128-(data!BD128+data!BE128+data!BF128+data!BG128+data!BH128)/5</f>
        <v>-19.519999999999989</v>
      </c>
      <c r="P128" s="17">
        <f>data!AW128+AF128</f>
        <v>100.89203643584716</v>
      </c>
      <c r="Q128" s="18" t="str">
        <f>IF(data!AS128&gt;0,data!F128/data!AS128,"NA")</f>
        <v>NA</v>
      </c>
      <c r="R128" s="19" t="str">
        <f>IF(data!AS128&gt;0,(data!F128-data!AT128)/(data!AS128-data!BL128),"NA")</f>
        <v>NA</v>
      </c>
      <c r="S128" s="19" t="str">
        <f>IF(N128&gt;0,data!F128/N128,"NA")</f>
        <v>NA</v>
      </c>
      <c r="T128" s="18">
        <f>IF(data!AP128=0,"NA",L128/data!AP128)</f>
        <v>1.9587368117550701</v>
      </c>
      <c r="U128" s="18" t="str">
        <f t="shared" si="4"/>
        <v>NA</v>
      </c>
      <c r="V128" s="18">
        <f t="shared" si="5"/>
        <v>0.85373101039676869</v>
      </c>
      <c r="W128" s="18" t="str">
        <f>IF(data!AQ128&gt;0,L128/data!AQ128,"NA")</f>
        <v>NA</v>
      </c>
      <c r="X128" s="17">
        <f>data!BC128+data!BD128*0.8+data!BE128*0.6+data!BF128*0.4+data!BG128*0.2</f>
        <v>207.58</v>
      </c>
      <c r="Y128" s="18" t="str">
        <f>IF(data!AQ128&gt;0,L128/(data!AQ128+data!BC128),"NA")</f>
        <v>NA</v>
      </c>
      <c r="Z128" s="18">
        <f>IF(data!EC128&gt;0,IF(data!F128&gt;0,IF(data!EC128*250/data!F128&gt;10,"NA",data!EC128*250/data!F128),"NA"),"NA")</f>
        <v>2.6905545707774121</v>
      </c>
      <c r="AA128" s="18" t="str">
        <f>IF(data!BN128&gt;0,data!BN128,"NA")</f>
        <v>NA</v>
      </c>
      <c r="AB128" s="18">
        <f>IF(data!BN128=0,0,1)</f>
        <v>1</v>
      </c>
      <c r="AC128" s="18" t="str">
        <f>IF(data!BN128&gt;0,data!BO128,"NA")</f>
        <v>NA</v>
      </c>
      <c r="AD128" s="18" t="str">
        <f>IF(data!AS128&gt;0,data!AS128,"NA")</f>
        <v>NA</v>
      </c>
      <c r="AE128" s="18" t="str">
        <f>IF(data!AS128&gt;0,data!F128,"NA")</f>
        <v>NA</v>
      </c>
      <c r="AF128" s="17">
        <f>data!CP128/(1.04)+data!CO128/1.04^2+data!CN128/1.04^3+data!CM128/1.04^4+data!CL128/1.04^5+((data!CK128/5)*(1-1.04^-5)/0.04)/1.04^5</f>
        <v>4.5920364358471604</v>
      </c>
    </row>
    <row r="129" spans="1:32" x14ac:dyDescent="0.15">
      <c r="A129" s="2" t="str">
        <f>data!A129</f>
        <v>Vanda Pharmaceuticals, Inc. (NasdaqGM:VNDA)</v>
      </c>
      <c r="B129" s="2" t="str">
        <f>data!B129</f>
        <v>NasdaqGM:VNDA</v>
      </c>
      <c r="C129" s="16">
        <f>IF(data!AP129&gt;0,data!AQ129/data!AP129,"NA")</f>
        <v>-1.0796812749003983</v>
      </c>
      <c r="D129" s="16">
        <f>IF(data!AP129&gt;0,O129/data!AP129,"NA")</f>
        <v>-1.2864541832669321</v>
      </c>
      <c r="E129" s="16">
        <f>data!BV129/100</f>
        <v>0</v>
      </c>
      <c r="F129" s="16">
        <f t="shared" si="3"/>
        <v>-0.38689192427510177</v>
      </c>
      <c r="G129" s="16">
        <f>IF(data!AX129&gt;0,N129/data!AX129,"NA")</f>
        <v>7.848258706467659E-2</v>
      </c>
      <c r="H129" s="16">
        <f>IF(data!W129=0,"NA",data!W129/100)</f>
        <v>1.0740000000000001</v>
      </c>
      <c r="I129" s="16" t="str">
        <f>IF(data!V129=0,"NA",data!V129/100)</f>
        <v>NA</v>
      </c>
      <c r="J129" s="16">
        <f>IF(data!AX129&gt;0,(AF129+data!AW129)/(data!AX129+AF129+data!AW129),"NA")</f>
        <v>6.9297520791761893E-2</v>
      </c>
      <c r="K129" s="16">
        <f>IF(data!F129&gt;0,(AF129+data!AW129)/(data!F129+AF129+data!AW129),"NA")</f>
        <v>3.0114544089283261E-2</v>
      </c>
      <c r="L129" s="17">
        <f>data!F129+data!AW129+AF129-data!AT129</f>
        <v>336.67272124255533</v>
      </c>
      <c r="M129" s="17">
        <f>data!AW129+data!AX129-data!AT129+X129</f>
        <v>166.92000000000002</v>
      </c>
      <c r="N129" s="17">
        <f>data!AS129+data!BC129-(data!BD129+data!BE129+data!BF129+data!BG129+data!BH129)/5</f>
        <v>12.619999999999997</v>
      </c>
      <c r="O129" s="17">
        <f>data!AR129+data!BC129-(data!BD129+data!BE129+data!BF129+data!BG129+data!BH129)/5</f>
        <v>-64.58</v>
      </c>
      <c r="P129" s="17">
        <f>data!AW129+AF129</f>
        <v>11.972721242555256</v>
      </c>
      <c r="Q129" s="18">
        <f>IF(data!AS129&gt;0,data!F129/data!AS129,"NA")</f>
        <v>19.089108910891092</v>
      </c>
      <c r="R129" s="19">
        <f>IF(data!AS129&gt;0,(data!F129-data!AT129)/(data!AS129-data!BL129),"NA")</f>
        <v>16.074257425742577</v>
      </c>
      <c r="S129" s="19">
        <f>IF(N129&gt;0,data!F129/N129,"NA")</f>
        <v>30.554675118858963</v>
      </c>
      <c r="T129" s="18">
        <f>IF(data!AP129=0,"NA",L129/data!AP129)</f>
        <v>6.7066279131983126</v>
      </c>
      <c r="U129" s="18" t="str">
        <f t="shared" si="4"/>
        <v>NA</v>
      </c>
      <c r="V129" s="18">
        <f t="shared" si="5"/>
        <v>2.0169705322463174</v>
      </c>
      <c r="W129" s="18" t="str">
        <f>IF(data!AQ129&gt;0,L129/data!AQ129,"NA")</f>
        <v>NA</v>
      </c>
      <c r="X129" s="17">
        <f>data!BC129+data!BD129*0.8+data!BE129*0.6+data!BF129*0.4+data!BG129*0.2</f>
        <v>67.02</v>
      </c>
      <c r="Y129" s="18" t="str">
        <f>IF(data!AQ129&gt;0,L129/(data!AQ129+data!BC129),"NA")</f>
        <v>NA</v>
      </c>
      <c r="Z129" s="18">
        <f>IF(data!EC129&gt;0,IF(data!F129&gt;0,IF(data!EC129*250/data!F129&gt;10,"NA",data!EC129*250/data!F129),"NA"),"NA")</f>
        <v>4.3114626556016598</v>
      </c>
      <c r="AA129" s="18">
        <f>IF(data!BN129&gt;0,data!BN129,"NA")</f>
        <v>20.2</v>
      </c>
      <c r="AB129" s="18">
        <f>IF(data!BN129=0,0,1)</f>
        <v>1</v>
      </c>
      <c r="AC129" s="18">
        <f>IF(data!BN129&gt;0,data!BO129,"NA")</f>
        <v>0</v>
      </c>
      <c r="AD129" s="18">
        <f>IF(data!AS129&gt;0,data!AS129,"NA")</f>
        <v>20.2</v>
      </c>
      <c r="AE129" s="18">
        <f>IF(data!AS129&gt;0,data!F129,"NA")</f>
        <v>385.6</v>
      </c>
      <c r="AF129" s="17">
        <f>data!CP129/(1.04)+data!CO129/1.04^2+data!CN129/1.04^3+data!CM129/1.04^4+data!CL129/1.04^5+((data!CK129/5)*(1-1.04^-5)/0.04)/1.04^5</f>
        <v>11.972721242555256</v>
      </c>
    </row>
    <row r="130" spans="1:32" x14ac:dyDescent="0.15">
      <c r="A130" s="2" t="str">
        <f>data!A130</f>
        <v>Arrowhead Research Corp. (NasdaqGS:ARWR)</v>
      </c>
      <c r="B130" s="2" t="str">
        <f>data!B130</f>
        <v>NasdaqGS:ARWR</v>
      </c>
      <c r="C130" s="16">
        <f>IF(data!AP130&gt;0,data!AQ130/data!AP130,"NA")</f>
        <v>-217.21854304635761</v>
      </c>
      <c r="D130" s="16">
        <f>IF(data!AP130&gt;0,O130/data!AP130,"NA")</f>
        <v>-132.51655629139071</v>
      </c>
      <c r="E130" s="16">
        <f>data!BV130/100</f>
        <v>0</v>
      </c>
      <c r="F130" s="16">
        <f t="shared" ref="F130:F193" si="6">IF(M130&gt;0,O130*(1-E130)/M130,"NA")</f>
        <v>-0.29042300742385646</v>
      </c>
      <c r="G130" s="16">
        <f>IF(data!AX130&gt;0,N130/data!AX130,"NA")</f>
        <v>-0.30075497597803702</v>
      </c>
      <c r="H130" s="16">
        <f>IF(data!W130=0,"NA",data!W130/100)</f>
        <v>-7.5599999999999999E-3</v>
      </c>
      <c r="I130" s="16" t="str">
        <f>IF(data!V130=0,"NA",data!V130/100)</f>
        <v>NA</v>
      </c>
      <c r="J130" s="16">
        <f>IF(data!AX130&gt;0,(AF130+data!AW130)/(data!AX130+AF130+data!AW130),"NA")</f>
        <v>2.3445012003217698E-2</v>
      </c>
      <c r="K130" s="16">
        <f>IF(data!F130&gt;0,(AF130+data!AW130)/(data!F130+AF130+data!AW130),"NA")</f>
        <v>9.0620887886888012E-3</v>
      </c>
      <c r="L130" s="17">
        <f>data!F130+data!AW130+AF130-data!AT130</f>
        <v>281.99794767407411</v>
      </c>
      <c r="M130" s="17">
        <f>data!AW130+data!AX130-data!AT130+X130</f>
        <v>137.79900000000001</v>
      </c>
      <c r="N130" s="17">
        <f>data!AS130+data!BC130-(data!BD130+data!BE130+data!BF130+data!BG130+data!BH130)/5</f>
        <v>-43.819999999999993</v>
      </c>
      <c r="O130" s="17">
        <f>data!AR130+data!BC130-(data!BD130+data!BE130+data!BF130+data!BG130+data!BH130)/5</f>
        <v>-40.019999999999996</v>
      </c>
      <c r="P130" s="17">
        <f>data!AW130+AF130</f>
        <v>3.4979476740741133</v>
      </c>
      <c r="Q130" s="18" t="str">
        <f>IF(data!AS130&gt;0,data!F130/data!AS130,"NA")</f>
        <v>NA</v>
      </c>
      <c r="R130" s="19" t="str">
        <f>IF(data!AS130&gt;0,(data!F130-data!AT130)/(data!AS130-data!BL130),"NA")</f>
        <v>NA</v>
      </c>
      <c r="S130" s="19" t="str">
        <f>IF(N130&gt;0,data!F130/N130,"NA")</f>
        <v>NA</v>
      </c>
      <c r="T130" s="18">
        <f>IF(data!AP130=0,"NA",L130/data!AP130)</f>
        <v>933.76803865587453</v>
      </c>
      <c r="U130" s="18" t="str">
        <f t="shared" ref="U130:U193" si="7">IF(O130&gt;0,L130/O130,"NA")</f>
        <v>NA</v>
      </c>
      <c r="V130" s="18">
        <f t="shared" ref="V130:V193" si="8">IF(M130&gt;0,L130/M130,"NA")</f>
        <v>2.0464440792318821</v>
      </c>
      <c r="W130" s="18" t="str">
        <f>IF(data!AQ130&gt;0,L130/data!AQ130,"NA")</f>
        <v>NA</v>
      </c>
      <c r="X130" s="17">
        <f>data!BC130+data!BD130*0.8+data!BE130*0.6+data!BF130*0.4+data!BG130*0.2</f>
        <v>95.18</v>
      </c>
      <c r="Y130" s="18" t="str">
        <f>IF(data!AQ130&gt;0,L130/(data!AQ130+data!BC130),"NA")</f>
        <v>NA</v>
      </c>
      <c r="Z130" s="18">
        <f>IF(data!EC130&gt;0,IF(data!F130&gt;0,IF(data!EC130*250/data!F130&gt;10,"NA",data!EC130*250/data!F130),"NA"),"NA")</f>
        <v>3.9934640522875817</v>
      </c>
      <c r="AA130" s="18" t="str">
        <f>IF(data!BN130&gt;0,data!BN130,"NA")</f>
        <v>NA</v>
      </c>
      <c r="AB130" s="18">
        <f>IF(data!BN130=0,0,1)</f>
        <v>1</v>
      </c>
      <c r="AC130" s="18" t="str">
        <f>IF(data!BN130&gt;0,data!BO130,"NA")</f>
        <v>NA</v>
      </c>
      <c r="AD130" s="18" t="str">
        <f>IF(data!AS130&gt;0,data!AS130,"NA")</f>
        <v>NA</v>
      </c>
      <c r="AE130" s="18" t="str">
        <f>IF(data!AS130&gt;0,data!F130,"NA")</f>
        <v>NA</v>
      </c>
      <c r="AF130" s="17">
        <f>data!CP130/(1.04)+data!CO130/1.04^2+data!CN130/1.04^3+data!CM130/1.04^4+data!CL130/1.04^5+((data!CK130/5)*(1-1.04^-5)/0.04)/1.04^5</f>
        <v>2.5789476740741133</v>
      </c>
    </row>
    <row r="131" spans="1:32" x14ac:dyDescent="0.15">
      <c r="A131" s="2" t="str">
        <f>data!A131</f>
        <v>Verastem, Inc. (NasdaqGM:VSTM)</v>
      </c>
      <c r="B131" s="2" t="str">
        <f>data!B131</f>
        <v>NasdaqGM:VSTM</v>
      </c>
      <c r="C131" s="16" t="str">
        <f>IF(data!AP131&gt;0,data!AQ131/data!AP131,"NA")</f>
        <v>NA</v>
      </c>
      <c r="D131" s="16" t="str">
        <f>IF(data!AP131&gt;0,O131/data!AP131,"NA")</f>
        <v>NA</v>
      </c>
      <c r="E131" s="16">
        <f>data!BV131/100</f>
        <v>0</v>
      </c>
      <c r="F131" s="16">
        <f t="shared" si="6"/>
        <v>-0.30509362315045174</v>
      </c>
      <c r="G131" s="16">
        <f>IF(data!AX131&gt;0,N131/data!AX131,"NA")</f>
        <v>-0.52252252252252251</v>
      </c>
      <c r="H131" s="16" t="str">
        <f>IF(data!W131=0,"NA",data!W131/100)</f>
        <v>NA</v>
      </c>
      <c r="I131" s="16" t="str">
        <f>IF(data!V131=0,"NA",data!V131/100)</f>
        <v>NA</v>
      </c>
      <c r="J131" s="16">
        <f>IF(data!AX131&gt;0,(AF131+data!AW131)/(data!AX131+AF131+data!AW131),"NA")</f>
        <v>2.443485385682833E-2</v>
      </c>
      <c r="K131" s="16">
        <f>IF(data!F131&gt;0,(AF131+data!AW131)/(data!F131+AF131+data!AW131),"NA")</f>
        <v>5.9008212313340479E-3</v>
      </c>
      <c r="L131" s="17">
        <f>data!F131+data!AW131+AF131-data!AT131</f>
        <v>343.02416209831256</v>
      </c>
      <c r="M131" s="17">
        <f>data!AW131+data!AX131-data!AT131+X131</f>
        <v>152.74</v>
      </c>
      <c r="N131" s="17">
        <f>data!AS131+data!BC131-(data!BD131+data!BE131+data!BF131+data!BG131+data!BH131)/5</f>
        <v>-46.4</v>
      </c>
      <c r="O131" s="17">
        <f>data!AR131+data!BC131-(data!BD131+data!BE131+data!BF131+data!BG131+data!BH131)/5</f>
        <v>-46.6</v>
      </c>
      <c r="P131" s="17">
        <f>data!AW131+AF131</f>
        <v>2.2241620983125188</v>
      </c>
      <c r="Q131" s="18" t="str">
        <f>IF(data!AS131&gt;0,data!F131/data!AS131,"NA")</f>
        <v>NA</v>
      </c>
      <c r="R131" s="19" t="str">
        <f>IF(data!AS131&gt;0,(data!F131-data!AT131)/(data!AS131-data!BL131),"NA")</f>
        <v>NA</v>
      </c>
      <c r="S131" s="19" t="str">
        <f>IF(N131&gt;0,data!F131/N131,"NA")</f>
        <v>NA</v>
      </c>
      <c r="T131" s="18" t="str">
        <f>IF(data!AP131=0,"NA",L131/data!AP131)</f>
        <v>NA</v>
      </c>
      <c r="U131" s="18" t="str">
        <f t="shared" si="7"/>
        <v>NA</v>
      </c>
      <c r="V131" s="18">
        <f t="shared" si="8"/>
        <v>2.2458043871828766</v>
      </c>
      <c r="W131" s="18" t="str">
        <f>IF(data!AQ131&gt;0,L131/data!AQ131,"NA")</f>
        <v>NA</v>
      </c>
      <c r="X131" s="17">
        <f>data!BC131+data!BD131*0.8+data!BE131*0.6+data!BF131*0.4+data!BG131*0.2</f>
        <v>97.84</v>
      </c>
      <c r="Y131" s="18" t="str">
        <f>IF(data!AQ131&gt;0,L131/(data!AQ131+data!BC131),"NA")</f>
        <v>NA</v>
      </c>
      <c r="Z131" s="18">
        <f>IF(data!EC131&gt;0,IF(data!F131&gt;0,IF(data!EC131*250/data!F131&gt;10,"NA",data!EC131*250/data!F131),"NA"),"NA")</f>
        <v>4.2100346944222045</v>
      </c>
      <c r="AA131" s="18" t="str">
        <f>IF(data!BN131&gt;0,data!BN131,"NA")</f>
        <v>NA</v>
      </c>
      <c r="AB131" s="18">
        <f>IF(data!BN131=0,0,1)</f>
        <v>1</v>
      </c>
      <c r="AC131" s="18" t="str">
        <f>IF(data!BN131&gt;0,data!BO131,"NA")</f>
        <v>NA</v>
      </c>
      <c r="AD131" s="18" t="str">
        <f>IF(data!AS131&gt;0,data!AS131,"NA")</f>
        <v>NA</v>
      </c>
      <c r="AE131" s="18" t="str">
        <f>IF(data!AS131&gt;0,data!F131,"NA")</f>
        <v>NA</v>
      </c>
      <c r="AF131" s="17">
        <f>data!CP131/(1.04)+data!CO131/1.04^2+data!CN131/1.04^3+data!CM131/1.04^4+data!CL131/1.04^5+((data!CK131/5)*(1-1.04^-5)/0.04)/1.04^5</f>
        <v>2.2241620983125188</v>
      </c>
    </row>
    <row r="132" spans="1:32" x14ac:dyDescent="0.15">
      <c r="A132" s="2" t="str">
        <f>data!A132</f>
        <v>Cellceutix Corporation (OTCPK:CTIX)</v>
      </c>
      <c r="B132" s="2" t="str">
        <f>data!B132</f>
        <v>OTCPK:CTIX</v>
      </c>
      <c r="C132" s="16" t="str">
        <f>IF(data!AP132&gt;0,data!AQ132/data!AP132,"NA")</f>
        <v>NA</v>
      </c>
      <c r="D132" s="16" t="str">
        <f>IF(data!AP132&gt;0,O132/data!AP132,"NA")</f>
        <v>NA</v>
      </c>
      <c r="E132" s="16">
        <f>data!BV132/100</f>
        <v>0</v>
      </c>
      <c r="F132" s="16">
        <f t="shared" si="6"/>
        <v>-0.28837131367292224</v>
      </c>
      <c r="G132" s="16">
        <f>IF(data!AX132&gt;0,N132/data!AX132,"NA")</f>
        <v>-0.99494382022471917</v>
      </c>
      <c r="H132" s="16" t="str">
        <f>IF(data!W132=0,"NA",data!W132/100)</f>
        <v>NA</v>
      </c>
      <c r="I132" s="16" t="str">
        <f>IF(data!V132=0,"NA",data!V132/100)</f>
        <v>NA</v>
      </c>
      <c r="J132" s="16">
        <f>IF(data!AX132&gt;0,(AF132+data!AW132)/(data!AX132+AF132+data!AW132),"NA")</f>
        <v>0.28339743191161948</v>
      </c>
      <c r="K132" s="16">
        <f>IF(data!F132&gt;0,(AF132+data!AW132)/(data!F132+AF132+data!AW132),"NA")</f>
        <v>7.7035591566645308E-3</v>
      </c>
      <c r="L132" s="17">
        <f>data!F132+data!AW132+AF132-data!AT132</f>
        <v>356.04577237518612</v>
      </c>
      <c r="M132" s="17">
        <f>data!AW132+data!AX132-data!AT132+X132</f>
        <v>23.872</v>
      </c>
      <c r="N132" s="17">
        <f>data!AS132+data!BC132-(data!BD132+data!BE132+data!BF132+data!BG132+data!BH132)/5</f>
        <v>-7.0840000000000005</v>
      </c>
      <c r="O132" s="17">
        <f>data!AR132+data!BC132-(data!BD132+data!BE132+data!BF132+data!BG132+data!BH132)/5</f>
        <v>-6.8839999999999995</v>
      </c>
      <c r="P132" s="17">
        <f>data!AW132+AF132</f>
        <v>2.8157723751861736</v>
      </c>
      <c r="Q132" s="18" t="str">
        <f>IF(data!AS132&gt;0,data!F132/data!AS132,"NA")</f>
        <v>NA</v>
      </c>
      <c r="R132" s="19" t="str">
        <f>IF(data!AS132&gt;0,(data!F132-data!AT132)/(data!AS132-data!BL132),"NA")</f>
        <v>NA</v>
      </c>
      <c r="S132" s="19" t="str">
        <f>IF(N132&gt;0,data!F132/N132,"NA")</f>
        <v>NA</v>
      </c>
      <c r="T132" s="18" t="str">
        <f>IF(data!AP132=0,"NA",L132/data!AP132)</f>
        <v>NA</v>
      </c>
      <c r="U132" s="18" t="str">
        <f t="shared" si="7"/>
        <v>NA</v>
      </c>
      <c r="V132" s="18">
        <f t="shared" si="8"/>
        <v>14.914786041185746</v>
      </c>
      <c r="W132" s="18" t="str">
        <f>IF(data!AQ132&gt;0,L132/data!AQ132,"NA")</f>
        <v>NA</v>
      </c>
      <c r="X132" s="17">
        <f>data!BC132+data!BD132*0.8+data!BE132*0.6+data!BF132*0.4+data!BG132*0.2</f>
        <v>24.202000000000002</v>
      </c>
      <c r="Y132" s="18" t="str">
        <f>IF(data!AQ132&gt;0,L132/(data!AQ132+data!BC132),"NA")</f>
        <v>NA</v>
      </c>
      <c r="Z132" s="18">
        <f>IF(data!EC132&gt;0,IF(data!F132&gt;0,IF(data!EC132*250/data!F132&gt;10,"NA",data!EC132*250/data!F132),"NA"),"NA")</f>
        <v>0.18748276812792941</v>
      </c>
      <c r="AA132" s="18" t="str">
        <f>IF(data!BN132&gt;0,data!BN132,"NA")</f>
        <v>NA</v>
      </c>
      <c r="AB132" s="18">
        <f>IF(data!BN132=0,0,1)</f>
        <v>1</v>
      </c>
      <c r="AC132" s="18" t="str">
        <f>IF(data!BN132&gt;0,data!BO132,"NA")</f>
        <v>NA</v>
      </c>
      <c r="AD132" s="18" t="str">
        <f>IF(data!AS132&gt;0,data!AS132,"NA")</f>
        <v>NA</v>
      </c>
      <c r="AE132" s="18" t="str">
        <f>IF(data!AS132&gt;0,data!F132,"NA")</f>
        <v>NA</v>
      </c>
      <c r="AF132" s="17">
        <f>data!CP132/(1.04)+data!CO132/1.04^2+data!CN132/1.04^3+data!CM132/1.04^4+data!CL132/1.04^5+((data!CK132/5)*(1-1.04^-5)/0.04)/1.04^5</f>
        <v>0.79577237518617361</v>
      </c>
    </row>
    <row r="133" spans="1:32" x14ac:dyDescent="0.15">
      <c r="A133" s="2" t="str">
        <f>data!A133</f>
        <v>Advaxis, Inc. (NasdaqCM:ADXS)</v>
      </c>
      <c r="B133" s="2" t="str">
        <f>data!B133</f>
        <v>NasdaqCM:ADXS</v>
      </c>
      <c r="C133" s="16">
        <f>IF(data!AP133&gt;0,data!AQ133/data!AP133,"NA")</f>
        <v>-20.100000000000001</v>
      </c>
      <c r="D133" s="16">
        <f>IF(data!AP133&gt;0,O133/data!AP133,"NA")</f>
        <v>-16.393999999999998</v>
      </c>
      <c r="E133" s="16">
        <f>data!BV133/100</f>
        <v>0</v>
      </c>
      <c r="F133" s="16">
        <f t="shared" si="6"/>
        <v>-0.62091429004279819</v>
      </c>
      <c r="G133" s="16">
        <f>IF(data!AX133&gt;0,N133/data!AX133,"NA")</f>
        <v>-0.45840764331210188</v>
      </c>
      <c r="H133" s="16">
        <f>IF(data!W133=0,"NA",data!W133/100)</f>
        <v>0.218</v>
      </c>
      <c r="I133" s="16" t="str">
        <f>IF(data!V133=0,"NA",data!V133/100)</f>
        <v>NA</v>
      </c>
      <c r="J133" s="16">
        <f>IF(data!AX133&gt;0,(AF133+data!AW133)/(data!AX133+AF133+data!AW133),"NA")</f>
        <v>9.8466760657778558E-3</v>
      </c>
      <c r="K133" s="16">
        <f>IF(data!F133&gt;0,(AF133+data!AW133)/(data!F133+AF133+data!AW133),"NA")</f>
        <v>8.7196220179675888E-4</v>
      </c>
      <c r="L133" s="17">
        <f>data!F133+data!AW133+AF133-data!AT133</f>
        <v>327.51226035502958</v>
      </c>
      <c r="M133" s="17">
        <f>data!AW133+data!AX133-data!AT133+X133</f>
        <v>26.402999999999995</v>
      </c>
      <c r="N133" s="17">
        <f>data!AS133+data!BC133-(data!BD133+data!BE133+data!BF133+data!BG133+data!BH133)/5</f>
        <v>-14.393999999999998</v>
      </c>
      <c r="O133" s="17">
        <f>data!AR133+data!BC133-(data!BD133+data!BE133+data!BF133+data!BG133+data!BH133)/5</f>
        <v>-16.393999999999998</v>
      </c>
      <c r="P133" s="17">
        <f>data!AW133+AF133</f>
        <v>0.31226035502958577</v>
      </c>
      <c r="Q133" s="18" t="str">
        <f>IF(data!AS133&gt;0,data!F133/data!AS133,"NA")</f>
        <v>NA</v>
      </c>
      <c r="R133" s="19" t="str">
        <f>IF(data!AS133&gt;0,(data!F133-data!AT133)/(data!AS133-data!BL133),"NA")</f>
        <v>NA</v>
      </c>
      <c r="S133" s="19" t="str">
        <f>IF(N133&gt;0,data!F133/N133,"NA")</f>
        <v>NA</v>
      </c>
      <c r="T133" s="18">
        <f>IF(data!AP133=0,"NA",L133/data!AP133)</f>
        <v>327.51226035502958</v>
      </c>
      <c r="U133" s="18" t="str">
        <f t="shared" si="7"/>
        <v>NA</v>
      </c>
      <c r="V133" s="18">
        <f t="shared" si="8"/>
        <v>12.404357851571021</v>
      </c>
      <c r="W133" s="18" t="str">
        <f>IF(data!AQ133&gt;0,L133/data!AQ133,"NA")</f>
        <v>NA</v>
      </c>
      <c r="X133" s="17">
        <f>data!BC133+data!BD133*0.8+data!BE133*0.6+data!BF133*0.4+data!BG133*0.2</f>
        <v>25.54</v>
      </c>
      <c r="Y133" s="18" t="str">
        <f>IF(data!AQ133&gt;0,L133/(data!AQ133+data!BC133),"NA")</f>
        <v>NA</v>
      </c>
      <c r="Z133" s="18">
        <f>IF(data!EC133&gt;0,IF(data!F133&gt;0,IF(data!EC133*250/data!F133&gt;10,"NA",data!EC133*250/data!F133),"NA"),"NA")</f>
        <v>5.9809949692565674</v>
      </c>
      <c r="AA133" s="18" t="str">
        <f>IF(data!BN133&gt;0,data!BN133,"NA")</f>
        <v>NA</v>
      </c>
      <c r="AB133" s="18">
        <f>IF(data!BN133=0,0,1)</f>
        <v>1</v>
      </c>
      <c r="AC133" s="18" t="str">
        <f>IF(data!BN133&gt;0,data!BO133,"NA")</f>
        <v>NA</v>
      </c>
      <c r="AD133" s="18" t="str">
        <f>IF(data!AS133&gt;0,data!AS133,"NA")</f>
        <v>NA</v>
      </c>
      <c r="AE133" s="18" t="str">
        <f>IF(data!AS133&gt;0,data!F133,"NA")</f>
        <v>NA</v>
      </c>
      <c r="AF133" s="17">
        <f>data!CP133/(1.04)+data!CO133/1.04^2+data!CN133/1.04^3+data!CM133/1.04^4+data!CL133/1.04^5+((data!CK133/5)*(1-1.04^-5)/0.04)/1.04^5</f>
        <v>0.24926035502958577</v>
      </c>
    </row>
    <row r="134" spans="1:32" x14ac:dyDescent="0.15">
      <c r="A134" s="2" t="str">
        <f>data!A134</f>
        <v>Immunomedics Inc. (NasdaqGM:IMMU)</v>
      </c>
      <c r="B134" s="2" t="str">
        <f>data!B134</f>
        <v>NasdaqGM:IMMU</v>
      </c>
      <c r="C134" s="16">
        <f>IF(data!AP134&gt;0,data!AQ134/data!AP134,"NA")</f>
        <v>-10.135746606334841</v>
      </c>
      <c r="D134" s="16">
        <f>IF(data!AP134&gt;0,O134/data!AP134,"NA")</f>
        <v>-8.7511312217194579</v>
      </c>
      <c r="E134" s="16">
        <f>data!BV134/100</f>
        <v>0</v>
      </c>
      <c r="F134" s="16">
        <f t="shared" si="6"/>
        <v>-0.32638595899080247</v>
      </c>
      <c r="G134" s="16">
        <f>IF(data!AX134&gt;0,N134/data!AX134,"NA")</f>
        <v>-2.3962732919254659</v>
      </c>
      <c r="H134" s="16">
        <f>IF(data!W134=0,"NA",data!W134/100)</f>
        <v>5.5700000000000003E-3</v>
      </c>
      <c r="I134" s="16" t="str">
        <f>IF(data!V134=0,"NA",data!V134/100)</f>
        <v>NA</v>
      </c>
      <c r="J134" s="16">
        <f>IF(data!AX134&gt;0,(AF134+data!AW134)/(data!AX134+AF134+data!AW134),"NA")</f>
        <v>0.45300623318521271</v>
      </c>
      <c r="K134" s="16">
        <f>IF(data!F134&gt;0,(AF134+data!AW134)/(data!F134+AF134+data!AW134),"NA")</f>
        <v>3.7054926244747016E-2</v>
      </c>
      <c r="L134" s="17">
        <f>data!F134+data!AW134+AF134-data!AT134</f>
        <v>356.98360779731053</v>
      </c>
      <c r="M134" s="17">
        <f>data!AW134+data!AX134-data!AT134+X134</f>
        <v>118.51</v>
      </c>
      <c r="N134" s="17">
        <f>data!AS134+data!BC134-(data!BD134+data!BE134+data!BF134+data!BG134+data!BH134)/5</f>
        <v>-38.580000000000005</v>
      </c>
      <c r="O134" s="17">
        <f>data!AR134+data!BC134-(data!BD134+data!BE134+data!BF134+data!BG134+data!BH134)/5</f>
        <v>-38.68</v>
      </c>
      <c r="P134" s="17">
        <f>data!AW134+AF134</f>
        <v>13.333607797310567</v>
      </c>
      <c r="Q134" s="18" t="str">
        <f>IF(data!AS134&gt;0,data!F134/data!AS134,"NA")</f>
        <v>NA</v>
      </c>
      <c r="R134" s="19" t="str">
        <f>IF(data!AS134&gt;0,(data!F134-data!AT134)/(data!AS134-data!BL134),"NA")</f>
        <v>NA</v>
      </c>
      <c r="S134" s="19" t="str">
        <f>IF(N134&gt;0,data!F134/N134,"NA")</f>
        <v>NA</v>
      </c>
      <c r="T134" s="18">
        <f>IF(data!AP134=0,"NA",L134/data!AP134)</f>
        <v>80.765522126088356</v>
      </c>
      <c r="U134" s="18" t="str">
        <f t="shared" si="7"/>
        <v>NA</v>
      </c>
      <c r="V134" s="18">
        <f t="shared" si="8"/>
        <v>3.0122656973868072</v>
      </c>
      <c r="W134" s="18" t="str">
        <f>IF(data!AQ134&gt;0,L134/data!AQ134,"NA")</f>
        <v>NA</v>
      </c>
      <c r="X134" s="17">
        <f>data!BC134+data!BD134*0.8+data!BE134*0.6+data!BF134*0.4+data!BG134*0.2</f>
        <v>105.26</v>
      </c>
      <c r="Y134" s="18" t="str">
        <f>IF(data!AQ134&gt;0,L134/(data!AQ134+data!BC134),"NA")</f>
        <v>NA</v>
      </c>
      <c r="Z134" s="18">
        <f>IF(data!EC134&gt;0,IF(data!F134&gt;0,IF(data!EC134*250/data!F134&gt;10,"NA",data!EC134*250/data!F134),"NA"),"NA")</f>
        <v>1.6666666666666667</v>
      </c>
      <c r="AA134" s="18" t="str">
        <f>IF(data!BN134&gt;0,data!BN134,"NA")</f>
        <v>NA</v>
      </c>
      <c r="AB134" s="18">
        <f>IF(data!BN134=0,0,1)</f>
        <v>1</v>
      </c>
      <c r="AC134" s="18" t="str">
        <f>IF(data!BN134&gt;0,data!BO134,"NA")</f>
        <v>NA</v>
      </c>
      <c r="AD134" s="18" t="str">
        <f>IF(data!AS134&gt;0,data!AS134,"NA")</f>
        <v>NA</v>
      </c>
      <c r="AE134" s="18" t="str">
        <f>IF(data!AS134&gt;0,data!F134,"NA")</f>
        <v>NA</v>
      </c>
      <c r="AF134" s="17">
        <f>data!CP134/(1.04)+data!CO134/1.04^2+data!CN134/1.04^3+data!CM134/1.04^4+data!CL134/1.04^5+((data!CK134/5)*(1-1.04^-5)/0.04)/1.04^5</f>
        <v>13.333607797310567</v>
      </c>
    </row>
    <row r="135" spans="1:32" x14ac:dyDescent="0.15">
      <c r="A135" s="2" t="str">
        <f>data!A135</f>
        <v>Agenus Inc. (NasdaqCM:AGEN)</v>
      </c>
      <c r="B135" s="2" t="str">
        <f>data!B135</f>
        <v>NasdaqCM:AGEN</v>
      </c>
      <c r="C135" s="16">
        <f>IF(data!AP135&gt;0,data!AQ135/data!AP135,"NA")</f>
        <v>-5.0143266475644692</v>
      </c>
      <c r="D135" s="16">
        <f>IF(data!AP135&gt;0,O135/data!AP135,"NA")</f>
        <v>-4.1977077363896846</v>
      </c>
      <c r="E135" s="16">
        <f>data!BV135/100</f>
        <v>0</v>
      </c>
      <c r="F135" s="16">
        <f t="shared" si="6"/>
        <v>-0.49804521502634713</v>
      </c>
      <c r="G135" s="16">
        <f>IF(data!AX135&gt;0,N135/data!AX135,"NA")</f>
        <v>-1.5304347826086957</v>
      </c>
      <c r="H135" s="16">
        <f>IF(data!W135=0,"NA",data!W135/100)</f>
        <v>0.25700000000000001</v>
      </c>
      <c r="I135" s="16" t="str">
        <f>IF(data!V135=0,"NA",data!V135/100)</f>
        <v>NA</v>
      </c>
      <c r="J135" s="16">
        <f>IF(data!AX135&gt;0,(AF135+data!AW135)/(data!AX135+AF135+data!AW135),"NA")</f>
        <v>0.43137916651154007</v>
      </c>
      <c r="K135" s="16">
        <f>IF(data!F135&gt;0,(AF135+data!AW135)/(data!F135+AF135+data!AW135),"NA")</f>
        <v>4.8008823126867731E-2</v>
      </c>
      <c r="L135" s="17">
        <f>data!F135+data!AW135+AF135-data!AT135</f>
        <v>337.74874659075743</v>
      </c>
      <c r="M135" s="17">
        <f>data!AW135+data!AX135-data!AT135+X135</f>
        <v>58.83</v>
      </c>
      <c r="N135" s="17">
        <f>data!AS135+data!BC135-(data!BD135+data!BE135+data!BF135+data!BG135+data!BH135)/5</f>
        <v>-35.200000000000003</v>
      </c>
      <c r="O135" s="17">
        <f>data!AR135+data!BC135-(data!BD135+data!BE135+data!BF135+data!BG135+data!BH135)/5</f>
        <v>-29.3</v>
      </c>
      <c r="P135" s="17">
        <f>data!AW135+AF135</f>
        <v>17.448746590757445</v>
      </c>
      <c r="Q135" s="18" t="str">
        <f>IF(data!AS135&gt;0,data!F135/data!AS135,"NA")</f>
        <v>NA</v>
      </c>
      <c r="R135" s="19" t="str">
        <f>IF(data!AS135&gt;0,(data!F135-data!AT135)/(data!AS135-data!BL135),"NA")</f>
        <v>NA</v>
      </c>
      <c r="S135" s="19" t="str">
        <f>IF(N135&gt;0,data!F135/N135,"NA")</f>
        <v>NA</v>
      </c>
      <c r="T135" s="18">
        <f>IF(data!AP135=0,"NA",L135/data!AP135)</f>
        <v>48.388072577472407</v>
      </c>
      <c r="U135" s="18" t="str">
        <f t="shared" si="7"/>
        <v>NA</v>
      </c>
      <c r="V135" s="18">
        <f t="shared" si="8"/>
        <v>5.7410971713540278</v>
      </c>
      <c r="W135" s="18" t="str">
        <f>IF(data!AQ135&gt;0,L135/data!AQ135,"NA")</f>
        <v>NA</v>
      </c>
      <c r="X135" s="17">
        <f>data!BC135+data!BD135*0.8+data!BE135*0.6+data!BF135*0.4+data!BG135*0.2</f>
        <v>55.5</v>
      </c>
      <c r="Y135" s="18" t="str">
        <f>IF(data!AQ135&gt;0,L135/(data!AQ135+data!BC135),"NA")</f>
        <v>NA</v>
      </c>
      <c r="Z135" s="18">
        <f>IF(data!EC135&gt;0,IF(data!F135&gt;0,IF(data!EC135*250/data!F135&gt;10,"NA",data!EC135*250/data!F135),"NA"),"NA")</f>
        <v>3.0780346820809248</v>
      </c>
      <c r="AA135" s="18" t="str">
        <f>IF(data!BN135&gt;0,data!BN135,"NA")</f>
        <v>NA</v>
      </c>
      <c r="AB135" s="18">
        <f>IF(data!BN135=0,0,1)</f>
        <v>1</v>
      </c>
      <c r="AC135" s="18" t="str">
        <f>IF(data!BN135&gt;0,data!BO135,"NA")</f>
        <v>NA</v>
      </c>
      <c r="AD135" s="18" t="str">
        <f>IF(data!AS135&gt;0,data!AS135,"NA")</f>
        <v>NA</v>
      </c>
      <c r="AE135" s="18" t="str">
        <f>IF(data!AS135&gt;0,data!F135,"NA")</f>
        <v>NA</v>
      </c>
      <c r="AF135" s="17">
        <f>data!CP135/(1.04)+data!CO135/1.04^2+data!CN135/1.04^3+data!CM135/1.04^4+data!CL135/1.04^5+((data!CK135/5)*(1-1.04^-5)/0.04)/1.04^5</f>
        <v>11.418746590757443</v>
      </c>
    </row>
    <row r="136" spans="1:32" x14ac:dyDescent="0.15">
      <c r="A136" s="2" t="str">
        <f>data!A136</f>
        <v>Catalyst Pharmaceutical Partners Inc. (NasdaqCM:CPRX)</v>
      </c>
      <c r="B136" s="2" t="str">
        <f>data!B136</f>
        <v>NasdaqCM:CPRX</v>
      </c>
      <c r="C136" s="16" t="str">
        <f>IF(data!AP136&gt;0,data!AQ136/data!AP136,"NA")</f>
        <v>NA</v>
      </c>
      <c r="D136" s="16" t="str">
        <f>IF(data!AP136&gt;0,O136/data!AP136,"NA")</f>
        <v>NA</v>
      </c>
      <c r="E136" s="16">
        <f>data!BV136/100</f>
        <v>0</v>
      </c>
      <c r="F136" s="16">
        <f t="shared" si="6"/>
        <v>-0.24061236279607159</v>
      </c>
      <c r="G136" s="16">
        <f>IF(data!AX136&gt;0,N136/data!AX136,"NA")</f>
        <v>-0.40420454545454543</v>
      </c>
      <c r="H136" s="16" t="str">
        <f>IF(data!W136=0,"NA",data!W136/100)</f>
        <v>NA</v>
      </c>
      <c r="I136" s="16" t="str">
        <f>IF(data!V136=0,"NA",data!V136/100)</f>
        <v>NA</v>
      </c>
      <c r="J136" s="16">
        <f>IF(data!AX136&gt;0,(AF136+data!AW136)/(data!AX136+AF136+data!AW136),"NA")</f>
        <v>8.1105881585268567E-3</v>
      </c>
      <c r="K136" s="16">
        <f>IF(data!F136&gt;0,(AF136+data!AW136)/(data!F136+AF136+data!AW136),"NA")</f>
        <v>8.4261536208971065E-4</v>
      </c>
      <c r="L136" s="17">
        <f>data!F136+data!AW136+AF136-data!AT136</f>
        <v>332.48782715066</v>
      </c>
      <c r="M136" s="17">
        <f>data!AW136+data!AX136-data!AT136+X136</f>
        <v>55.39200000000001</v>
      </c>
      <c r="N136" s="17">
        <f>data!AS136+data!BC136-(data!BD136+data!BE136+data!BF136+data!BG136+data!BH136)/5</f>
        <v>-14.228</v>
      </c>
      <c r="O136" s="17">
        <f>data!AR136+data!BC136-(data!BD136+data!BE136+data!BF136+data!BG136+data!BH136)/5</f>
        <v>-13.327999999999999</v>
      </c>
      <c r="P136" s="17">
        <f>data!AW136+AF136</f>
        <v>0.28782715065999087</v>
      </c>
      <c r="Q136" s="18" t="str">
        <f>IF(data!AS136&gt;0,data!F136/data!AS136,"NA")</f>
        <v>NA</v>
      </c>
      <c r="R136" s="19" t="str">
        <f>IF(data!AS136&gt;0,(data!F136-data!AT136)/(data!AS136-data!BL136),"NA")</f>
        <v>NA</v>
      </c>
      <c r="S136" s="19" t="str">
        <f>IF(N136&gt;0,data!F136/N136,"NA")</f>
        <v>NA</v>
      </c>
      <c r="T136" s="18" t="str">
        <f>IF(data!AP136=0,"NA",L136/data!AP136)</f>
        <v>NA</v>
      </c>
      <c r="U136" s="18" t="str">
        <f t="shared" si="7"/>
        <v>NA</v>
      </c>
      <c r="V136" s="18">
        <f t="shared" si="8"/>
        <v>6.0024521077169979</v>
      </c>
      <c r="W136" s="18" t="str">
        <f>IF(data!AQ136&gt;0,L136/data!AQ136,"NA")</f>
        <v>NA</v>
      </c>
      <c r="X136" s="17">
        <f>data!BC136+data!BD136*0.8+data!BE136*0.6+data!BF136*0.4+data!BG136*0.2</f>
        <v>29.292000000000005</v>
      </c>
      <c r="Y136" s="18" t="str">
        <f>IF(data!AQ136&gt;0,L136/(data!AQ136+data!BC136),"NA")</f>
        <v>NA</v>
      </c>
      <c r="Z136" s="18">
        <f>IF(data!EC136&gt;0,IF(data!F136&gt;0,IF(data!EC136*250/data!F136&gt;10,"NA",data!EC136*250/data!F136),"NA"),"NA")</f>
        <v>1.6407852329329036</v>
      </c>
      <c r="AA136" s="18" t="str">
        <f>IF(data!BN136&gt;0,data!BN136,"NA")</f>
        <v>NA</v>
      </c>
      <c r="AB136" s="18">
        <f>IF(data!BN136=0,0,1)</f>
        <v>1</v>
      </c>
      <c r="AC136" s="18" t="str">
        <f>IF(data!BN136&gt;0,data!BO136,"NA")</f>
        <v>NA</v>
      </c>
      <c r="AD136" s="18" t="str">
        <f>IF(data!AS136&gt;0,data!AS136,"NA")</f>
        <v>NA</v>
      </c>
      <c r="AE136" s="18" t="str">
        <f>IF(data!AS136&gt;0,data!F136,"NA")</f>
        <v>NA</v>
      </c>
      <c r="AF136" s="17">
        <f>data!CP136/(1.04)+data!CO136/1.04^2+data!CN136/1.04^3+data!CM136/1.04^4+data!CL136/1.04^5+((data!CK136/5)*(1-1.04^-5)/0.04)/1.04^5</f>
        <v>0.28782715065999087</v>
      </c>
    </row>
    <row r="137" spans="1:32" x14ac:dyDescent="0.15">
      <c r="A137" s="2" t="str">
        <f>data!A137</f>
        <v>Pfenex Inc. (AMEX:PFNX)</v>
      </c>
      <c r="B137" s="2" t="str">
        <f>data!B137</f>
        <v>AMEX:PFNX</v>
      </c>
      <c r="C137" s="16">
        <f>IF(data!AP137&gt;0,data!AQ137/data!AP137,"NA")</f>
        <v>-0.8226415094339623</v>
      </c>
      <c r="D137" s="16">
        <f>IF(data!AP137&gt;0,O137/data!AP137,"NA")</f>
        <v>-0.93943396226415121</v>
      </c>
      <c r="E137" s="16">
        <f>data!BV137/100</f>
        <v>0</v>
      </c>
      <c r="F137" s="16">
        <f t="shared" si="6"/>
        <v>-0.31379592865696104</v>
      </c>
      <c r="G137" s="16">
        <f>IF(data!AX137&gt;0,N137/data!AX137,"NA")</f>
        <v>-0.16741235392320533</v>
      </c>
      <c r="H137" s="16" t="str">
        <f>IF(data!W137=0,"NA",data!W137/100)</f>
        <v>NA</v>
      </c>
      <c r="I137" s="16" t="str">
        <f>IF(data!V137=0,"NA",data!V137/100)</f>
        <v>NA</v>
      </c>
      <c r="J137" s="16">
        <f>IF(data!AX137&gt;0,(AF137+data!AW137)/(data!AX137+AF137+data!AW137),"NA")</f>
        <v>0.12252129630545493</v>
      </c>
      <c r="K137" s="16">
        <f>IF(data!F137&gt;0,(AF137+data!AW137)/(data!F137+AF137+data!AW137),"NA")</f>
        <v>2.4077827968262216E-2</v>
      </c>
      <c r="L137" s="17">
        <f>data!F137+data!AW137+AF137-data!AT137</f>
        <v>301.66376497548765</v>
      </c>
      <c r="M137" s="17">
        <f>data!AW137+data!AX137-data!AT137+X137</f>
        <v>31.734000000000002</v>
      </c>
      <c r="N137" s="17">
        <f>data!AS137+data!BC137-(data!BD137+data!BE137+data!BF137+data!BG137+data!BH137)/5</f>
        <v>-10.027999999999999</v>
      </c>
      <c r="O137" s="17">
        <f>data!AR137+data!BC137-(data!BD137+data!BE137+data!BF137+data!BG137+data!BH137)/5</f>
        <v>-9.958000000000002</v>
      </c>
      <c r="P137" s="17">
        <f>data!AW137+AF137</f>
        <v>8.3637649754876602</v>
      </c>
      <c r="Q137" s="18" t="str">
        <f>IF(data!AS137&gt;0,data!F137/data!AS137,"NA")</f>
        <v>NA</v>
      </c>
      <c r="R137" s="19" t="str">
        <f>IF(data!AS137&gt;0,(data!F137-data!AT137)/(data!AS137-data!BL137),"NA")</f>
        <v>NA</v>
      </c>
      <c r="S137" s="19" t="str">
        <f>IF(N137&gt;0,data!F137/N137,"NA")</f>
        <v>NA</v>
      </c>
      <c r="T137" s="18">
        <f>IF(data!AP137=0,"NA",L137/data!AP137)</f>
        <v>28.458845752404496</v>
      </c>
      <c r="U137" s="18" t="str">
        <f t="shared" si="7"/>
        <v>NA</v>
      </c>
      <c r="V137" s="18">
        <f t="shared" si="8"/>
        <v>9.5060113750389998</v>
      </c>
      <c r="W137" s="18" t="str">
        <f>IF(data!AQ137&gt;0,L137/data!AQ137,"NA")</f>
        <v>NA</v>
      </c>
      <c r="X137" s="17">
        <f>data!BC137+data!BD137*0.8+data!BE137*0.6+data!BF137*0.4+data!BG137*0.2</f>
        <v>13.724000000000002</v>
      </c>
      <c r="Y137" s="18" t="str">
        <f>IF(data!AQ137&gt;0,L137/(data!AQ137+data!BC137),"NA")</f>
        <v>NA</v>
      </c>
      <c r="Z137" s="18">
        <f>IF(data!EC137&gt;0,IF(data!F137&gt;0,IF(data!EC137*250/data!F137&gt;10,"NA",data!EC137*250/data!F137),"NA"),"NA")</f>
        <v>1.1873156342182891</v>
      </c>
      <c r="AA137" s="18" t="str">
        <f>IF(data!BN137&gt;0,data!BN137,"NA")</f>
        <v>NA</v>
      </c>
      <c r="AB137" s="18">
        <f>IF(data!BN137=0,0,1)</f>
        <v>1</v>
      </c>
      <c r="AC137" s="18" t="str">
        <f>IF(data!BN137&gt;0,data!BO137,"NA")</f>
        <v>NA</v>
      </c>
      <c r="AD137" s="18" t="str">
        <f>IF(data!AS137&gt;0,data!AS137,"NA")</f>
        <v>NA</v>
      </c>
      <c r="AE137" s="18" t="str">
        <f>IF(data!AS137&gt;0,data!F137,"NA")</f>
        <v>NA</v>
      </c>
      <c r="AF137" s="17">
        <f>data!CP137/(1.04)+data!CO137/1.04^2+data!CN137/1.04^3+data!CM137/1.04^4+data!CL137/1.04^5+((data!CK137/5)*(1-1.04^-5)/0.04)/1.04^5</f>
        <v>4.5537649754876597</v>
      </c>
    </row>
    <row r="138" spans="1:32" x14ac:dyDescent="0.15">
      <c r="A138" s="2" t="str">
        <f>data!A138</f>
        <v>Applied Genetic Technologies Corporation (NasdaqGM:AGTC)</v>
      </c>
      <c r="B138" s="2" t="str">
        <f>data!B138</f>
        <v>NasdaqGM:AGTC</v>
      </c>
      <c r="C138" s="16">
        <f>IF(data!AP138&gt;0,data!AQ138/data!AP138,"NA")</f>
        <v>-10.175438596491228</v>
      </c>
      <c r="D138" s="16">
        <f>IF(data!AP138&gt;0,O138/data!AP138,"NA")</f>
        <v>-7.2771929824561408</v>
      </c>
      <c r="E138" s="16">
        <f>data!BV138/100</f>
        <v>0</v>
      </c>
      <c r="F138" s="16">
        <f t="shared" si="6"/>
        <v>-0.14667263855166077</v>
      </c>
      <c r="G138" s="16">
        <f>IF(data!AX138&gt;0,N138/data!AX138,"NA")</f>
        <v>-0.12990825688073396</v>
      </c>
      <c r="H138" s="16" t="str">
        <f>IF(data!W138=0,"NA",data!W138/100)</f>
        <v>NA</v>
      </c>
      <c r="I138" s="16" t="str">
        <f>IF(data!V138=0,"NA",data!V138/100)</f>
        <v>NA</v>
      </c>
      <c r="J138" s="16">
        <f>IF(data!AX138&gt;0,(AF138+data!AW138)/(data!AX138+AF138+data!AW138),"NA")</f>
        <v>7.0521861777150905E-4</v>
      </c>
      <c r="K138" s="16">
        <f>IF(data!F138&gt;0,(AF138+data!AW138)/(data!F138+AF138+data!AW138),"NA")</f>
        <v>2.1038359942962664E-4</v>
      </c>
      <c r="L138" s="17">
        <f>data!F138+data!AW138+AF138-data!AT138</f>
        <v>284.8692307692308</v>
      </c>
      <c r="M138" s="17">
        <f>data!AW138+data!AX138-data!AT138+X138</f>
        <v>84.841999999999985</v>
      </c>
      <c r="N138" s="17">
        <f>data!AS138+data!BC138-(data!BD138+data!BE138+data!BF138+data!BG138+data!BH138)/5</f>
        <v>-12.744000000000002</v>
      </c>
      <c r="O138" s="17">
        <f>data!AR138+data!BC138-(data!BD138+data!BE138+data!BF138+data!BG138+data!BH138)/5</f>
        <v>-12.444000000000001</v>
      </c>
      <c r="P138" s="17">
        <f>data!AW138+AF138</f>
        <v>6.9230769230769221E-2</v>
      </c>
      <c r="Q138" s="18" t="str">
        <f>IF(data!AS138&gt;0,data!F138/data!AS138,"NA")</f>
        <v>NA</v>
      </c>
      <c r="R138" s="19" t="str">
        <f>IF(data!AS138&gt;0,(data!F138-data!AT138)/(data!AS138-data!BL138),"NA")</f>
        <v>NA</v>
      </c>
      <c r="S138" s="19" t="str">
        <f>IF(N138&gt;0,data!F138/N138,"NA")</f>
        <v>NA</v>
      </c>
      <c r="T138" s="18">
        <f>IF(data!AP138=0,"NA",L138/data!AP138)</f>
        <v>166.59019343229872</v>
      </c>
      <c r="U138" s="18" t="str">
        <f t="shared" si="7"/>
        <v>NA</v>
      </c>
      <c r="V138" s="18">
        <f t="shared" si="8"/>
        <v>3.357643982570317</v>
      </c>
      <c r="W138" s="18" t="str">
        <f>IF(data!AQ138&gt;0,L138/data!AQ138,"NA")</f>
        <v>NA</v>
      </c>
      <c r="X138" s="17">
        <f>data!BC138+data!BD138*0.8+data!BE138*0.6+data!BF138*0.4+data!BG138*0.2</f>
        <v>30.942</v>
      </c>
      <c r="Y138" s="18" t="str">
        <f>IF(data!AQ138&gt;0,L138/(data!AQ138+data!BC138),"NA")</f>
        <v>NA</v>
      </c>
      <c r="Z138" s="18">
        <f>IF(data!EC138&gt;0,IF(data!F138&gt;0,IF(data!EC138*250/data!F138&gt;10,"NA",data!EC138*250/data!F138),"NA"),"NA")</f>
        <v>0.8814589665653495</v>
      </c>
      <c r="AA138" s="18" t="str">
        <f>IF(data!BN138&gt;0,data!BN138,"NA")</f>
        <v>NA</v>
      </c>
      <c r="AB138" s="18">
        <f>IF(data!BN138=0,0,1)</f>
        <v>1</v>
      </c>
      <c r="AC138" s="18" t="str">
        <f>IF(data!BN138&gt;0,data!BO138,"NA")</f>
        <v>NA</v>
      </c>
      <c r="AD138" s="18" t="str">
        <f>IF(data!AS138&gt;0,data!AS138,"NA")</f>
        <v>NA</v>
      </c>
      <c r="AE138" s="18" t="str">
        <f>IF(data!AS138&gt;0,data!F138,"NA")</f>
        <v>NA</v>
      </c>
      <c r="AF138" s="17">
        <f>data!CP138/(1.04)+data!CO138/1.04^2+data!CN138/1.04^3+data!CM138/1.04^4+data!CL138/1.04^5+((data!CK138/5)*(1-1.04^-5)/0.04)/1.04^5</f>
        <v>6.9230769230769221E-2</v>
      </c>
    </row>
    <row r="139" spans="1:32" x14ac:dyDescent="0.15">
      <c r="A139" s="2" t="str">
        <f>data!A139</f>
        <v>CTI BioPharma Corp. (NasdaqCM:CTIC)</v>
      </c>
      <c r="B139" s="2" t="str">
        <f>data!B139</f>
        <v>NasdaqCM:CTIC</v>
      </c>
      <c r="C139" s="16">
        <f>IF(data!AP139&gt;0,data!AQ139/data!AP139,"NA")</f>
        <v>-1.0083194675540765</v>
      </c>
      <c r="D139" s="16">
        <f>IF(data!AP139&gt;0,O139/data!AP139,"NA")</f>
        <v>-0.61663893510815326</v>
      </c>
      <c r="E139" s="16">
        <f>data!BV139/100</f>
        <v>0</v>
      </c>
      <c r="F139" s="16">
        <f t="shared" si="6"/>
        <v>-0.26570117579581309</v>
      </c>
      <c r="G139" s="16">
        <f>IF(data!AX139&gt;0,N139/data!AX139,"NA")</f>
        <v>-1.7859740259740264</v>
      </c>
      <c r="H139" s="16">
        <f>IF(data!W139=0,"NA",data!W139/100)</f>
        <v>7.3399999999999993E-2</v>
      </c>
      <c r="I139" s="16" t="str">
        <f>IF(data!V139=0,"NA",data!V139/100)</f>
        <v>NA</v>
      </c>
      <c r="J139" s="16">
        <f>IF(data!AX139&gt;0,(AF139+data!AW139)/(data!AX139+AF139+data!AW139),"NA")</f>
        <v>0.45852542175368055</v>
      </c>
      <c r="K139" s="16">
        <f>IF(data!F139&gt;0,(AF139+data!AW139)/(data!F139+AF139+data!AW139),"NA")</f>
        <v>9.0838516230186545E-2</v>
      </c>
      <c r="L139" s="17">
        <f>data!F139+data!AW139+AF139-data!AT139</f>
        <v>288.00213765656451</v>
      </c>
      <c r="M139" s="17">
        <f>data!AW139+data!AX139-data!AT139+X139</f>
        <v>139.47999999999999</v>
      </c>
      <c r="N139" s="17">
        <f>data!AS139+data!BC139-(data!BD139+data!BE139+data!BF139+data!BG139+data!BH139)/5</f>
        <v>-68.760000000000019</v>
      </c>
      <c r="O139" s="17">
        <f>data!AR139+data!BC139-(data!BD139+data!BE139+data!BF139+data!BG139+data!BH139)/5</f>
        <v>-37.060000000000009</v>
      </c>
      <c r="P139" s="17">
        <f>data!AW139+AF139</f>
        <v>32.60213765656448</v>
      </c>
      <c r="Q139" s="18" t="str">
        <f>IF(data!AS139&gt;0,data!F139/data!AS139,"NA")</f>
        <v>NA</v>
      </c>
      <c r="R139" s="19" t="str">
        <f>IF(data!AS139&gt;0,(data!F139-data!AT139)/(data!AS139-data!BL139),"NA")</f>
        <v>NA</v>
      </c>
      <c r="S139" s="19" t="str">
        <f>IF(N139&gt;0,data!F139/N139,"NA")</f>
        <v>NA</v>
      </c>
      <c r="T139" s="18">
        <f>IF(data!AP139=0,"NA",L139/data!AP139)</f>
        <v>4.7920488794769467</v>
      </c>
      <c r="U139" s="18" t="str">
        <f t="shared" si="7"/>
        <v>NA</v>
      </c>
      <c r="V139" s="18">
        <f t="shared" si="8"/>
        <v>2.0648274853496167</v>
      </c>
      <c r="W139" s="18" t="str">
        <f>IF(data!AQ139&gt;0,L139/data!AQ139,"NA")</f>
        <v>NA</v>
      </c>
      <c r="X139" s="17">
        <f>data!BC139+data!BD139*0.8+data!BE139*0.6+data!BF139*0.4+data!BG139*0.2</f>
        <v>154.47999999999999</v>
      </c>
      <c r="Y139" s="18" t="str">
        <f>IF(data!AQ139&gt;0,L139/(data!AQ139+data!BC139),"NA")</f>
        <v>NA</v>
      </c>
      <c r="Z139" s="18">
        <f>IF(data!EC139&gt;0,IF(data!F139&gt;0,IF(data!EC139*250/data!F139&gt;10,"NA",data!EC139*250/data!F139),"NA"),"NA")</f>
        <v>3.9457554397793442</v>
      </c>
      <c r="AA139" s="18" t="str">
        <f>IF(data!BN139&gt;0,data!BN139,"NA")</f>
        <v>NA</v>
      </c>
      <c r="AB139" s="18">
        <f>IF(data!BN139=0,0,1)</f>
        <v>1</v>
      </c>
      <c r="AC139" s="18" t="str">
        <f>IF(data!BN139&gt;0,data!BO139,"NA")</f>
        <v>NA</v>
      </c>
      <c r="AD139" s="18" t="str">
        <f>IF(data!AS139&gt;0,data!AS139,"NA")</f>
        <v>NA</v>
      </c>
      <c r="AE139" s="18" t="str">
        <f>IF(data!AS139&gt;0,data!F139,"NA")</f>
        <v>NA</v>
      </c>
      <c r="AF139" s="17">
        <f>data!CP139/(1.04)+data!CO139/1.04^2+data!CN139/1.04^3+data!CM139/1.04^4+data!CL139/1.04^5+((data!CK139/5)*(1-1.04^-5)/0.04)/1.04^5</f>
        <v>15.202137656564485</v>
      </c>
    </row>
    <row r="140" spans="1:32" x14ac:dyDescent="0.15">
      <c r="A140" s="2" t="str">
        <f>data!A140</f>
        <v>T2 Biosystems, Inc. (NasdaqGM:TTOO)</v>
      </c>
      <c r="B140" s="2" t="str">
        <f>data!B140</f>
        <v>NasdaqGM:TTOO</v>
      </c>
      <c r="C140" s="16">
        <f>IF(data!AP140&gt;0,data!AQ140/data!AP140,"NA")</f>
        <v>-252.10084033613447</v>
      </c>
      <c r="D140" s="16">
        <f>IF(data!AP140&gt;0,O140/data!AP140,"NA")</f>
        <v>-224.87394957983193</v>
      </c>
      <c r="E140" s="16">
        <f>data!BV140/100</f>
        <v>0</v>
      </c>
      <c r="F140" s="16">
        <f t="shared" si="6"/>
        <v>-0.48566243194192366</v>
      </c>
      <c r="G140" s="16">
        <f>IF(data!AX140&gt;0,N140/data!AX140,"NA")</f>
        <v>-0.51811320754716972</v>
      </c>
      <c r="H140" s="16" t="str">
        <f>IF(data!W140=0,"NA",data!W140/100)</f>
        <v>NA</v>
      </c>
      <c r="I140" s="16" t="str">
        <f>IF(data!V140=0,"NA",data!V140/100)</f>
        <v>NA</v>
      </c>
      <c r="J140" s="16">
        <f>IF(data!AX140&gt;0,(AF140+data!AW140)/(data!AX140+AF140+data!AW140),"NA")</f>
        <v>0.31791386272469879</v>
      </c>
      <c r="K140" s="16">
        <f>IF(data!F140&gt;0,(AF140+data!AW140)/(data!F140+AF140+data!AW140),"NA")</f>
        <v>7.1332938439266094E-2</v>
      </c>
      <c r="L140" s="17">
        <f>data!F140+data!AW140+AF140-data!AT140</f>
        <v>272.50279603059624</v>
      </c>
      <c r="M140" s="17">
        <f>data!AW140+data!AX140-data!AT140+X140</f>
        <v>55.100000000000009</v>
      </c>
      <c r="N140" s="17">
        <f>data!AS140+data!BC140-(data!BD140+data!BE140+data!BF140+data!BG140+data!BH140)/5</f>
        <v>-27.459999999999997</v>
      </c>
      <c r="O140" s="17">
        <f>data!AR140+data!BC140-(data!BD140+data!BE140+data!BF140+data!BG140+data!BH140)/5</f>
        <v>-26.759999999999998</v>
      </c>
      <c r="P140" s="17">
        <f>data!AW140+AF140</f>
        <v>24.702796030596247</v>
      </c>
      <c r="Q140" s="18" t="str">
        <f>IF(data!AS140&gt;0,data!F140/data!AS140,"NA")</f>
        <v>NA</v>
      </c>
      <c r="R140" s="19" t="str">
        <f>IF(data!AS140&gt;0,(data!F140-data!AT140)/(data!AS140-data!BL140),"NA")</f>
        <v>NA</v>
      </c>
      <c r="S140" s="19" t="str">
        <f>IF(N140&gt;0,data!F140/N140,"NA")</f>
        <v>NA</v>
      </c>
      <c r="T140" s="18">
        <f>IF(data!AP140=0,"NA",L140/data!AP140)</f>
        <v>2289.9394624419851</v>
      </c>
      <c r="U140" s="18" t="str">
        <f t="shared" si="7"/>
        <v>NA</v>
      </c>
      <c r="V140" s="18">
        <f t="shared" si="8"/>
        <v>4.9456042836768823</v>
      </c>
      <c r="W140" s="18" t="str">
        <f>IF(data!AQ140&gt;0,L140/data!AQ140,"NA")</f>
        <v>NA</v>
      </c>
      <c r="X140" s="17">
        <f>data!BC140+data!BD140*0.8+data!BE140*0.6+data!BF140*0.4+data!BG140*0.2</f>
        <v>54.900000000000006</v>
      </c>
      <c r="Y140" s="18" t="str">
        <f>IF(data!AQ140&gt;0,L140/(data!AQ140+data!BC140),"NA")</f>
        <v>NA</v>
      </c>
      <c r="Z140" s="18">
        <f>IF(data!EC140&gt;0,IF(data!F140&gt;0,IF(data!EC140*250/data!F140&gt;10,"NA",data!EC140*250/data!F140),"NA"),"NA")</f>
        <v>0.82400497512437809</v>
      </c>
      <c r="AA140" s="18" t="str">
        <f>IF(data!BN140&gt;0,data!BN140,"NA")</f>
        <v>NA</v>
      </c>
      <c r="AB140" s="18">
        <f>IF(data!BN140=0,0,1)</f>
        <v>1</v>
      </c>
      <c r="AC140" s="18" t="str">
        <f>IF(data!BN140&gt;0,data!BO140,"NA")</f>
        <v>NA</v>
      </c>
      <c r="AD140" s="18" t="str">
        <f>IF(data!AS140&gt;0,data!AS140,"NA")</f>
        <v>NA</v>
      </c>
      <c r="AE140" s="18" t="str">
        <f>IF(data!AS140&gt;0,data!F140,"NA")</f>
        <v>NA</v>
      </c>
      <c r="AF140" s="17">
        <f>data!CP140/(1.04)+data!CO140/1.04^2+data!CN140/1.04^3+data!CM140/1.04^4+data!CL140/1.04^5+((data!CK140/5)*(1-1.04^-5)/0.04)/1.04^5</f>
        <v>3.7027960305962484</v>
      </c>
    </row>
    <row r="141" spans="1:32" x14ac:dyDescent="0.15">
      <c r="A141" s="2" t="str">
        <f>data!A141</f>
        <v>ChemoCentryx, Inc. (NasdaqGS:CCXI)</v>
      </c>
      <c r="B141" s="2" t="str">
        <f>data!B141</f>
        <v>NasdaqGS:CCXI</v>
      </c>
      <c r="C141" s="16" t="str">
        <f>IF(data!AP141&gt;0,data!AQ141/data!AP141,"NA")</f>
        <v>NA</v>
      </c>
      <c r="D141" s="16" t="str">
        <f>IF(data!AP141&gt;0,O141/data!AP141,"NA")</f>
        <v>NA</v>
      </c>
      <c r="E141" s="16">
        <f>data!BV141/100</f>
        <v>0</v>
      </c>
      <c r="F141" s="16">
        <f t="shared" si="6"/>
        <v>-0.244720886472925</v>
      </c>
      <c r="G141" s="16">
        <f>IF(data!AX141&gt;0,N141/data!AX141,"NA")</f>
        <v>-0.42651933701657468</v>
      </c>
      <c r="H141" s="16" t="str">
        <f>IF(data!W141=0,"NA",data!W141/100)</f>
        <v>NA</v>
      </c>
      <c r="I141" s="16" t="str">
        <f>IF(data!V141=0,"NA",data!V141/100)</f>
        <v>NA</v>
      </c>
      <c r="J141" s="16">
        <f>IF(data!AX141&gt;0,(AF141+data!AW141)/(data!AX141+AF141+data!AW141),"NA")</f>
        <v>3.1553045374322769E-2</v>
      </c>
      <c r="K141" s="16">
        <f>IF(data!F141&gt;0,(AF141+data!AW141)/(data!F141+AF141+data!AW141),"NA")</f>
        <v>1.1114920733181932E-2</v>
      </c>
      <c r="L141" s="17">
        <f>data!F141+data!AW141+AF141-data!AT141</f>
        <v>302.23830502670734</v>
      </c>
      <c r="M141" s="17">
        <f>data!AW141+data!AX141-data!AT141+X141</f>
        <v>191.32</v>
      </c>
      <c r="N141" s="17">
        <f>data!AS141+data!BC141-(data!BD141+data!BE141+data!BF141+data!BG141+data!BH141)/5</f>
        <v>-46.320000000000007</v>
      </c>
      <c r="O141" s="17">
        <f>data!AR141+data!BC141-(data!BD141+data!BE141+data!BF141+data!BG141+data!BH141)/5</f>
        <v>-46.820000000000007</v>
      </c>
      <c r="P141" s="17">
        <f>data!AW141+AF141</f>
        <v>3.5383050267073437</v>
      </c>
      <c r="Q141" s="18" t="str">
        <f>IF(data!AS141&gt;0,data!F141/data!AS141,"NA")</f>
        <v>NA</v>
      </c>
      <c r="R141" s="19" t="str">
        <f>IF(data!AS141&gt;0,(data!F141-data!AT141)/(data!AS141-data!BL141),"NA")</f>
        <v>NA</v>
      </c>
      <c r="S141" s="19" t="str">
        <f>IF(N141&gt;0,data!F141/N141,"NA")</f>
        <v>NA</v>
      </c>
      <c r="T141" s="18" t="str">
        <f>IF(data!AP141=0,"NA",L141/data!AP141)</f>
        <v>NA</v>
      </c>
      <c r="U141" s="18" t="str">
        <f t="shared" si="7"/>
        <v>NA</v>
      </c>
      <c r="V141" s="18">
        <f t="shared" si="8"/>
        <v>1.5797527965017111</v>
      </c>
      <c r="W141" s="18" t="str">
        <f>IF(data!AQ141&gt;0,L141/data!AQ141,"NA")</f>
        <v>NA</v>
      </c>
      <c r="X141" s="17">
        <f>data!BC141+data!BD141*0.8+data!BE141*0.6+data!BF141*0.4+data!BG141*0.2</f>
        <v>98.820000000000007</v>
      </c>
      <c r="Y141" s="18" t="str">
        <f>IF(data!AQ141&gt;0,L141/(data!AQ141+data!BC141),"NA")</f>
        <v>NA</v>
      </c>
      <c r="Z141" s="18">
        <f>IF(data!EC141&gt;0,IF(data!F141&gt;0,IF(data!EC141*250/data!F141&gt;10,"NA",data!EC141*250/data!F141),"NA"),"NA")</f>
        <v>0.54002541296060991</v>
      </c>
      <c r="AA141" s="18" t="str">
        <f>IF(data!BN141&gt;0,data!BN141,"NA")</f>
        <v>NA</v>
      </c>
      <c r="AB141" s="18">
        <f>IF(data!BN141=0,0,1)</f>
        <v>1</v>
      </c>
      <c r="AC141" s="18" t="str">
        <f>IF(data!BN141&gt;0,data!BO141,"NA")</f>
        <v>NA</v>
      </c>
      <c r="AD141" s="18" t="str">
        <f>IF(data!AS141&gt;0,data!AS141,"NA")</f>
        <v>NA</v>
      </c>
      <c r="AE141" s="18" t="str">
        <f>IF(data!AS141&gt;0,data!F141,"NA")</f>
        <v>NA</v>
      </c>
      <c r="AF141" s="17">
        <f>data!CP141/(1.04)+data!CO141/1.04^2+data!CN141/1.04^3+data!CM141/1.04^4+data!CL141/1.04^5+((data!CK141/5)*(1-1.04^-5)/0.04)/1.04^5</f>
        <v>3.5383050267073437</v>
      </c>
    </row>
    <row r="142" spans="1:32" x14ac:dyDescent="0.15">
      <c r="A142" s="2" t="str">
        <f>data!A142</f>
        <v>Calithera Biosciences, Inc. (NasdaqGS:CALA)</v>
      </c>
      <c r="B142" s="2" t="str">
        <f>data!B142</f>
        <v>NasdaqGS:CALA</v>
      </c>
      <c r="C142" s="16" t="str">
        <f>IF(data!AP142&gt;0,data!AQ142/data!AP142,"NA")</f>
        <v>NA</v>
      </c>
      <c r="D142" s="16" t="str">
        <f>IF(data!AP142&gt;0,O142/data!AP142,"NA")</f>
        <v>NA</v>
      </c>
      <c r="E142" s="16">
        <f>data!BV142/100</f>
        <v>0</v>
      </c>
      <c r="F142" s="16">
        <f t="shared" si="6"/>
        <v>-0.2117223650385604</v>
      </c>
      <c r="G142" s="16">
        <f>IF(data!AX142&gt;0,N142/data!AX142,"NA")</f>
        <v>-0.46795454545454546</v>
      </c>
      <c r="H142" s="16" t="str">
        <f>IF(data!W142=0,"NA",data!W142/100)</f>
        <v>NA</v>
      </c>
      <c r="I142" s="16" t="str">
        <f>IF(data!V142=0,"NA",data!V142/100)</f>
        <v>NA</v>
      </c>
      <c r="J142" s="16">
        <f>IF(data!AX142&gt;0,(AF142+data!AW142)/(data!AX142+AF142+data!AW142),"NA")</f>
        <v>0</v>
      </c>
      <c r="K142" s="16">
        <f>IF(data!F142&gt;0,(AF142+data!AW142)/(data!F142+AF142+data!AW142),"NA")</f>
        <v>0</v>
      </c>
      <c r="L142" s="17">
        <f>data!F142+data!AW142+AF142-data!AT142</f>
        <v>313.2</v>
      </c>
      <c r="M142" s="17">
        <f>data!AW142+data!AX142-data!AT142+X142</f>
        <v>77.800000000000011</v>
      </c>
      <c r="N142" s="17">
        <f>data!AS142+data!BC142-(data!BD142+data!BE142+data!BF142+data!BG142+data!BH142)/5</f>
        <v>-16.472000000000001</v>
      </c>
      <c r="O142" s="17">
        <f>data!AR142+data!BC142-(data!BD142+data!BE142+data!BF142+data!BG142+data!BH142)/5</f>
        <v>-16.472000000000001</v>
      </c>
      <c r="P142" s="17">
        <f>data!AW142+AF142</f>
        <v>0</v>
      </c>
      <c r="Q142" s="18" t="str">
        <f>IF(data!AS142&gt;0,data!F142/data!AS142,"NA")</f>
        <v>NA</v>
      </c>
      <c r="R142" s="19" t="str">
        <f>IF(data!AS142&gt;0,(data!F142-data!AT142)/(data!AS142-data!BL142),"NA")</f>
        <v>NA</v>
      </c>
      <c r="S142" s="19" t="str">
        <f>IF(N142&gt;0,data!F142/N142,"NA")</f>
        <v>NA</v>
      </c>
      <c r="T142" s="18" t="str">
        <f>IF(data!AP142=0,"NA",L142/data!AP142)</f>
        <v>NA</v>
      </c>
      <c r="U142" s="18" t="str">
        <f t="shared" si="7"/>
        <v>NA</v>
      </c>
      <c r="V142" s="18">
        <f t="shared" si="8"/>
        <v>4.0257069408740351</v>
      </c>
      <c r="W142" s="18" t="str">
        <f>IF(data!AQ142&gt;0,L142/data!AQ142,"NA")</f>
        <v>NA</v>
      </c>
      <c r="X142" s="17">
        <f>data!BC142+data!BD142*0.8+data!BE142*0.6+data!BF142*0.4+data!BG142*0.2</f>
        <v>42.6</v>
      </c>
      <c r="Y142" s="18" t="str">
        <f>IF(data!AQ142&gt;0,L142/(data!AQ142+data!BC142),"NA")</f>
        <v>NA</v>
      </c>
      <c r="Z142" s="18">
        <f>IF(data!EC142&gt;0,IF(data!F142&gt;0,IF(data!EC142*250/data!F142&gt;10,"NA",data!EC142*250/data!F142),"NA"),"NA")</f>
        <v>7.2637292464878671</v>
      </c>
      <c r="AA142" s="18" t="str">
        <f>IF(data!BN142&gt;0,data!BN142,"NA")</f>
        <v>NA</v>
      </c>
      <c r="AB142" s="18">
        <f>IF(data!BN142=0,0,1)</f>
        <v>1</v>
      </c>
      <c r="AC142" s="18" t="str">
        <f>IF(data!BN142&gt;0,data!BO142,"NA")</f>
        <v>NA</v>
      </c>
      <c r="AD142" s="18" t="str">
        <f>IF(data!AS142&gt;0,data!AS142,"NA")</f>
        <v>NA</v>
      </c>
      <c r="AE142" s="18" t="str">
        <f>IF(data!AS142&gt;0,data!F142,"NA")</f>
        <v>NA</v>
      </c>
      <c r="AF142" s="17">
        <f>data!CP142/(1.04)+data!CO142/1.04^2+data!CN142/1.04^3+data!CM142/1.04^4+data!CL142/1.04^5+((data!CK142/5)*(1-1.04^-5)/0.04)/1.04^5</f>
        <v>0</v>
      </c>
    </row>
    <row r="143" spans="1:32" x14ac:dyDescent="0.15">
      <c r="A143" s="2" t="str">
        <f>data!A143</f>
        <v>Adamas Pharmaceuticals, Inc. (NasdaqGM:ADMS)</v>
      </c>
      <c r="B143" s="2" t="str">
        <f>data!B143</f>
        <v>NasdaqGM:ADMS</v>
      </c>
      <c r="C143" s="16">
        <f>IF(data!AP143&gt;0,data!AQ143/data!AP143,"NA")</f>
        <v>0.33512544802867383</v>
      </c>
      <c r="D143" s="16">
        <f>IF(data!AP143&gt;0,O143/data!AP143,"NA")</f>
        <v>0.54243727598566316</v>
      </c>
      <c r="E143" s="16">
        <f>data!BV143/100</f>
        <v>0.41899999999999998</v>
      </c>
      <c r="F143" s="16">
        <f t="shared" si="6"/>
        <v>0.133328086854994</v>
      </c>
      <c r="G143" s="16">
        <f>IF(data!AX143&gt;0,N143/data!AX143,"NA")</f>
        <v>0.14934058463630182</v>
      </c>
      <c r="H143" s="16" t="str">
        <f>IF(data!W143=0,"NA",data!W143/100)</f>
        <v>NA</v>
      </c>
      <c r="I143" s="16" t="str">
        <f>IF(data!V143=0,"NA",data!V143/100)</f>
        <v>NA</v>
      </c>
      <c r="J143" s="16">
        <f>IF(data!AX143&gt;0,(AF143+data!AW143)/(data!AX143+AF143+data!AW143),"NA")</f>
        <v>1.8586648715593655E-2</v>
      </c>
      <c r="K143" s="16">
        <f>IF(data!F143&gt;0,(AF143+data!AW143)/(data!F143+AF143+data!AW143),"NA")</f>
        <v>8.9438280850515448E-3</v>
      </c>
      <c r="L143" s="17">
        <f>data!F143+data!AW143+AF143-data!AT143</f>
        <v>250.08587612700157</v>
      </c>
      <c r="M143" s="17">
        <f>data!AW143+data!AX143-data!AT143+X143</f>
        <v>131.898</v>
      </c>
      <c r="N143" s="17">
        <f>data!AS143+data!BC143-(data!BD143+data!BE143+data!BF143+data!BG143+data!BH143)/5</f>
        <v>21.967999999999996</v>
      </c>
      <c r="O143" s="17">
        <f>data!AR143+data!BC143-(data!BD143+data!BE143+data!BF143+data!BG143+data!BH143)/5</f>
        <v>30.268000000000001</v>
      </c>
      <c r="P143" s="17">
        <f>data!AW143+AF143</f>
        <v>2.7858761270015631</v>
      </c>
      <c r="Q143" s="18">
        <f>IF(data!AS143&gt;0,data!F143/data!AS143,"NA")</f>
        <v>30.264705882352942</v>
      </c>
      <c r="R143" s="19">
        <f>IF(data!AS143&gt;0,(data!F143-data!AT143)/(data!AS143-data!BL143),"NA")</f>
        <v>24.245098039215687</v>
      </c>
      <c r="S143" s="19">
        <f>IF(N143&gt;0,data!F143/N143,"NA")</f>
        <v>14.052257829570285</v>
      </c>
      <c r="T143" s="18">
        <f>IF(data!AP143=0,"NA",L143/data!AP143)</f>
        <v>4.4818257370430388</v>
      </c>
      <c r="U143" s="18">
        <f t="shared" si="7"/>
        <v>8.2623852295163722</v>
      </c>
      <c r="V143" s="18">
        <f t="shared" si="8"/>
        <v>1.8960551041486722</v>
      </c>
      <c r="W143" s="18">
        <f>IF(data!AQ143&gt;0,L143/data!AQ143,"NA")</f>
        <v>13.37357626347602</v>
      </c>
      <c r="X143" s="17">
        <f>data!BC143+data!BD143*0.8+data!BE143*0.6+data!BF143*0.4+data!BG143*0.2</f>
        <v>46.198</v>
      </c>
      <c r="Y143" s="18">
        <f>IF(data!AQ143&gt;0,L143/(data!AQ143+data!BC143),"NA")</f>
        <v>6.1597506435222069</v>
      </c>
      <c r="Z143" s="18">
        <f>IF(data!EC143&gt;0,IF(data!F143&gt;0,IF(data!EC143*250/data!F143&gt;10,"NA",data!EC143*250/data!F143),"NA"),"NA")</f>
        <v>0.55474570780693233</v>
      </c>
      <c r="AA143" s="18">
        <f>IF(data!BN143&gt;0,data!BN143,"NA")</f>
        <v>17.600000000000001</v>
      </c>
      <c r="AB143" s="18">
        <f>IF(data!BN143=0,0,1)</f>
        <v>1</v>
      </c>
      <c r="AC143" s="18">
        <f>IF(data!BN143&gt;0,data!BO143,"NA")</f>
        <v>7.37</v>
      </c>
      <c r="AD143" s="18">
        <f>IF(data!AS143&gt;0,data!AS143,"NA")</f>
        <v>10.199999999999999</v>
      </c>
      <c r="AE143" s="18">
        <f>IF(data!AS143&gt;0,data!F143,"NA")</f>
        <v>308.7</v>
      </c>
      <c r="AF143" s="17">
        <f>data!CP143/(1.04)+data!CO143/1.04^2+data!CN143/1.04^3+data!CM143/1.04^4+data!CL143/1.04^5+((data!CK143/5)*(1-1.04^-5)/0.04)/1.04^5</f>
        <v>2.7858761270015631</v>
      </c>
    </row>
    <row r="144" spans="1:32" x14ac:dyDescent="0.15">
      <c r="A144" s="2" t="str">
        <f>data!A144</f>
        <v>Organovo Holdings, Inc. (AMEX:ONVO)</v>
      </c>
      <c r="B144" s="2" t="str">
        <f>data!B144</f>
        <v>AMEX:ONVO</v>
      </c>
      <c r="C144" s="16">
        <f>IF(data!AP144&gt;0,data!AQ144/data!AP144,"NA")</f>
        <v>-68.257756563245835</v>
      </c>
      <c r="D144" s="16">
        <f>IF(data!AP144&gt;0,O144/data!AP144,"NA")</f>
        <v>-60.525059665871126</v>
      </c>
      <c r="E144" s="16">
        <f>data!BV144/100</f>
        <v>0</v>
      </c>
      <c r="F144" s="16">
        <f t="shared" si="6"/>
        <v>-0.87478440841669536</v>
      </c>
      <c r="G144" s="16">
        <f>IF(data!AX144&gt;0,N144/data!AX144,"NA")</f>
        <v>-0.52091097308488621</v>
      </c>
      <c r="H144" s="16" t="str">
        <f>IF(data!W144=0,"NA",data!W144/100)</f>
        <v>NA</v>
      </c>
      <c r="I144" s="16" t="str">
        <f>IF(data!V144=0,"NA",data!V144/100)</f>
        <v>NA</v>
      </c>
      <c r="J144" s="16">
        <f>IF(data!AX144&gt;0,(AF144+data!AW144)/(data!AX144+AF144+data!AW144),"NA")</f>
        <v>0.11074445175685323</v>
      </c>
      <c r="K144" s="16">
        <f>IF(data!F144&gt;0,(AF144+data!AW144)/(data!F144+AF144+data!AW144),"NA")</f>
        <v>1.9772508200645727E-2</v>
      </c>
      <c r="L144" s="17">
        <f>data!F144+data!AW144+AF144-data!AT144</f>
        <v>254.21509546993957</v>
      </c>
      <c r="M144" s="17">
        <f>data!AW144+data!AX144-data!AT144+X144</f>
        <v>28.990000000000002</v>
      </c>
      <c r="N144" s="17">
        <f>data!AS144+data!BC144-(data!BD144+data!BE144+data!BF144+data!BG144+data!BH144)/5</f>
        <v>-25.16</v>
      </c>
      <c r="O144" s="17">
        <f>data!AR144+data!BC144-(data!BD144+data!BE144+data!BF144+data!BG144+data!BH144)/5</f>
        <v>-25.36</v>
      </c>
      <c r="P144" s="17">
        <f>data!AW144+AF144</f>
        <v>6.0150954699396033</v>
      </c>
      <c r="Q144" s="18" t="str">
        <f>IF(data!AS144&gt;0,data!F144/data!AS144,"NA")</f>
        <v>NA</v>
      </c>
      <c r="R144" s="19" t="str">
        <f>IF(data!AS144&gt;0,(data!F144-data!AT144)/(data!AS144-data!BL144),"NA")</f>
        <v>NA</v>
      </c>
      <c r="S144" s="19" t="str">
        <f>IF(N144&gt;0,data!F144/N144,"NA")</f>
        <v>NA</v>
      </c>
      <c r="T144" s="18">
        <f>IF(data!AP144=0,"NA",L144/data!AP144)</f>
        <v>606.71860494018995</v>
      </c>
      <c r="U144" s="18" t="str">
        <f t="shared" si="7"/>
        <v>NA</v>
      </c>
      <c r="V144" s="18">
        <f t="shared" si="8"/>
        <v>8.7690615891665935</v>
      </c>
      <c r="W144" s="18" t="str">
        <f>IF(data!AQ144&gt;0,L144/data!AQ144,"NA")</f>
        <v>NA</v>
      </c>
      <c r="X144" s="17">
        <f>data!BC144+data!BD144*0.8+data!BE144*0.6+data!BF144*0.4+data!BG144*0.2</f>
        <v>30.682000000000002</v>
      </c>
      <c r="Y144" s="18" t="str">
        <f>IF(data!AQ144&gt;0,L144/(data!AQ144+data!BC144),"NA")</f>
        <v>NA</v>
      </c>
      <c r="Z144" s="18">
        <f>IF(data!EC144&gt;0,IF(data!F144&gt;0,IF(data!EC144*250/data!F144&gt;10,"NA",data!EC144*250/data!F144),"NA"),"NA")</f>
        <v>5.8433936955063714</v>
      </c>
      <c r="AA144" s="18" t="str">
        <f>IF(data!BN144&gt;0,data!BN144,"NA")</f>
        <v>NA</v>
      </c>
      <c r="AB144" s="18">
        <f>IF(data!BN144=0,0,1)</f>
        <v>1</v>
      </c>
      <c r="AC144" s="18" t="str">
        <f>IF(data!BN144&gt;0,data!BO144,"NA")</f>
        <v>NA</v>
      </c>
      <c r="AD144" s="18" t="str">
        <f>IF(data!AS144&gt;0,data!AS144,"NA")</f>
        <v>NA</v>
      </c>
      <c r="AE144" s="18" t="str">
        <f>IF(data!AS144&gt;0,data!F144,"NA")</f>
        <v>NA</v>
      </c>
      <c r="AF144" s="17">
        <f>data!CP144/(1.04)+data!CO144/1.04^2+data!CN144/1.04^3+data!CM144/1.04^4+data!CL144/1.04^5+((data!CK144/5)*(1-1.04^-5)/0.04)/1.04^5</f>
        <v>6.0070954699396033</v>
      </c>
    </row>
    <row r="145" spans="1:32" x14ac:dyDescent="0.15">
      <c r="A145" s="2" t="str">
        <f>data!A145</f>
        <v>Rigel Pharmaceuticals, Inc. (NasdaqGS:RIGL)</v>
      </c>
      <c r="B145" s="2" t="str">
        <f>data!B145</f>
        <v>NasdaqGS:RIGL</v>
      </c>
      <c r="C145" s="16">
        <f>IF(data!AP145&gt;0,data!AQ145/data!AP145,"NA")</f>
        <v>-10.775757575757577</v>
      </c>
      <c r="D145" s="16">
        <f>IF(data!AP145&gt;0,O145/data!AP145,"NA")</f>
        <v>-11.767272727272728</v>
      </c>
      <c r="E145" s="16">
        <f>data!BV145/100</f>
        <v>0</v>
      </c>
      <c r="F145" s="16">
        <f t="shared" si="6"/>
        <v>-0.29874446085672085</v>
      </c>
      <c r="G145" s="16">
        <f>IF(data!AX145&gt;0,N145/data!AX145,"NA")</f>
        <v>-0.75491419656786274</v>
      </c>
      <c r="H145" s="16">
        <f>IF(data!W145=0,"NA",data!W145/100)</f>
        <v>5.7099999999999998E-2</v>
      </c>
      <c r="I145" s="16" t="str">
        <f>IF(data!V145=0,"NA",data!V145/100)</f>
        <v>NA</v>
      </c>
      <c r="J145" s="16">
        <f>IF(data!AX145&gt;0,(AF145+data!AW145)/(data!AX145+AF145+data!AW145),"NA")</f>
        <v>0.25643774854773183</v>
      </c>
      <c r="K145" s="16">
        <f>IF(data!F145&gt;0,(AF145+data!AW145)/(data!F145+AF145+data!AW145),"NA")</f>
        <v>0.13068736827916927</v>
      </c>
      <c r="L145" s="17">
        <f>data!F145+data!AW145+AF145-data!AT145</f>
        <v>323.1132710470572</v>
      </c>
      <c r="M145" s="17">
        <f>data!AW145+data!AX145-data!AT145+X145</f>
        <v>324.95999999999998</v>
      </c>
      <c r="N145" s="17">
        <f>data!AS145+data!BC145-(data!BD145+data!BE145+data!BF145+data!BG145+data!BH145)/5</f>
        <v>-96.78</v>
      </c>
      <c r="O145" s="17">
        <f>data!AR145+data!BC145-(data!BD145+data!BE145+data!BF145+data!BG145+data!BH145)/5</f>
        <v>-97.08</v>
      </c>
      <c r="P145" s="17">
        <f>data!AW145+AF145</f>
        <v>44.213271047057177</v>
      </c>
      <c r="Q145" s="18" t="str">
        <f>IF(data!AS145&gt;0,data!F145/data!AS145,"NA")</f>
        <v>NA</v>
      </c>
      <c r="R145" s="19" t="str">
        <f>IF(data!AS145&gt;0,(data!F145-data!AT145)/(data!AS145-data!BL145),"NA")</f>
        <v>NA</v>
      </c>
      <c r="S145" s="19" t="str">
        <f>IF(N145&gt;0,data!F145/N145,"NA")</f>
        <v>NA</v>
      </c>
      <c r="T145" s="18">
        <f>IF(data!AP145=0,"NA",L145/data!AP145)</f>
        <v>39.165244975400874</v>
      </c>
      <c r="U145" s="18" t="str">
        <f t="shared" si="7"/>
        <v>NA</v>
      </c>
      <c r="V145" s="18">
        <f t="shared" si="8"/>
        <v>0.99431705762880729</v>
      </c>
      <c r="W145" s="18" t="str">
        <f>IF(data!AQ145&gt;0,L145/data!AQ145,"NA")</f>
        <v>NA</v>
      </c>
      <c r="X145" s="17">
        <f>data!BC145+data!BD145*0.8+data!BE145*0.6+data!BF145*0.4+data!BG145*0.2</f>
        <v>211.95999999999998</v>
      </c>
      <c r="Y145" s="18" t="str">
        <f>IF(data!AQ145&gt;0,L145/(data!AQ145+data!BC145),"NA")</f>
        <v>NA</v>
      </c>
      <c r="Z145" s="18">
        <f>IF(data!EC145&gt;0,IF(data!F145&gt;0,IF(data!EC145*250/data!F145&gt;10,"NA",data!EC145*250/data!F145),"NA"),"NA")</f>
        <v>1.0710642638558312</v>
      </c>
      <c r="AA145" s="18" t="str">
        <f>IF(data!BN145&gt;0,data!BN145,"NA")</f>
        <v>NA</v>
      </c>
      <c r="AB145" s="18">
        <f>IF(data!BN145=0,0,1)</f>
        <v>1</v>
      </c>
      <c r="AC145" s="18" t="str">
        <f>IF(data!BN145&gt;0,data!BO145,"NA")</f>
        <v>NA</v>
      </c>
      <c r="AD145" s="18" t="str">
        <f>IF(data!AS145&gt;0,data!AS145,"NA")</f>
        <v>NA</v>
      </c>
      <c r="AE145" s="18" t="str">
        <f>IF(data!AS145&gt;0,data!F145,"NA")</f>
        <v>NA</v>
      </c>
      <c r="AF145" s="17">
        <f>data!CP145/(1.04)+data!CO145/1.04^2+data!CN145/1.04^3+data!CM145/1.04^4+data!CL145/1.04^5+((data!CK145/5)*(1-1.04^-5)/0.04)/1.04^5</f>
        <v>44.213271047057177</v>
      </c>
    </row>
    <row r="146" spans="1:32" x14ac:dyDescent="0.15">
      <c r="A146" s="2" t="str">
        <f>data!A146</f>
        <v>Threshold Pharmaceuticals Inc. (NasdaqCM:THLD)</v>
      </c>
      <c r="B146" s="2" t="str">
        <f>data!B146</f>
        <v>NasdaqCM:THLD</v>
      </c>
      <c r="C146" s="16">
        <f>IF(data!AP146&gt;0,data!AQ146/data!AP146,"NA")</f>
        <v>-2.0340136054421767</v>
      </c>
      <c r="D146" s="16">
        <f>IF(data!AP146&gt;0,O146/data!AP146,"NA")</f>
        <v>-0.63265306122448939</v>
      </c>
      <c r="E146" s="16">
        <f>data!BV146/100</f>
        <v>0</v>
      </c>
      <c r="F146" s="16">
        <f t="shared" si="6"/>
        <v>-9.4791560493323754E-2</v>
      </c>
      <c r="G146" s="16" t="str">
        <f>IF(data!AX146&gt;0,N146/data!AX146,"NA")</f>
        <v>NA</v>
      </c>
      <c r="H146" s="16" t="str">
        <f>IF(data!W146=0,"NA",data!W146/100)</f>
        <v>NA</v>
      </c>
      <c r="I146" s="16" t="str">
        <f>IF(data!V146=0,"NA",data!V146/100)</f>
        <v>NA</v>
      </c>
      <c r="J146" s="16" t="str">
        <f>IF(data!AX146&gt;0,(AF146+data!AW146)/(data!AX146+AF146+data!AW146),"NA")</f>
        <v>NA</v>
      </c>
      <c r="K146" s="16">
        <f>IF(data!F146&gt;0,(AF146+data!AW146)/(data!F146+AF146+data!AW146),"NA")</f>
        <v>6.7632387995691353E-3</v>
      </c>
      <c r="L146" s="17">
        <f>data!F146+data!AW146+AF146-data!AT146</f>
        <v>283.68537551206197</v>
      </c>
      <c r="M146" s="17">
        <f>data!AW146+data!AX146-data!AT146+X146</f>
        <v>98.11</v>
      </c>
      <c r="N146" s="17">
        <f>data!AS146+data!BC146-(data!BD146+data!BE146+data!BF146+data!BG146+data!BH146)/5</f>
        <v>0.40000000000000568</v>
      </c>
      <c r="O146" s="17">
        <f>data!AR146+data!BC146-(data!BD146+data!BE146+data!BF146+data!BG146+data!BH146)/5</f>
        <v>-9.2999999999999936</v>
      </c>
      <c r="P146" s="17">
        <f>data!AW146+AF146</f>
        <v>1.9753755120619023</v>
      </c>
      <c r="Q146" s="18" t="str">
        <f>IF(data!AS146&gt;0,data!F146/data!AS146,"NA")</f>
        <v>NA</v>
      </c>
      <c r="R146" s="19" t="str">
        <f>IF(data!AS146&gt;0,(data!F146-data!AT146)/(data!AS146-data!BL146),"NA")</f>
        <v>NA</v>
      </c>
      <c r="S146" s="19">
        <f>IF(N146&gt;0,data!F146/N146,"NA")</f>
        <v>725.24999999998977</v>
      </c>
      <c r="T146" s="18">
        <f>IF(data!AP146=0,"NA",L146/data!AP146)</f>
        <v>19.298324864766123</v>
      </c>
      <c r="U146" s="18" t="str">
        <f t="shared" si="7"/>
        <v>NA</v>
      </c>
      <c r="V146" s="18">
        <f t="shared" si="8"/>
        <v>2.891503164937947</v>
      </c>
      <c r="W146" s="18" t="str">
        <f>IF(data!AQ146&gt;0,L146/data!AQ146,"NA")</f>
        <v>NA</v>
      </c>
      <c r="X146" s="17">
        <f>data!BC146+data!BD146*0.8+data!BE146*0.6+data!BF146*0.4+data!BG146*0.2</f>
        <v>130.5</v>
      </c>
      <c r="Y146" s="18" t="str">
        <f>IF(data!AQ146&gt;0,L146/(data!AQ146+data!BC146),"NA")</f>
        <v>NA</v>
      </c>
      <c r="Z146" s="18">
        <f>IF(data!EC146&gt;0,IF(data!F146&gt;0,IF(data!EC146*250/data!F146&gt;10,"NA",data!EC146*250/data!F146),"NA"),"NA")</f>
        <v>2.1285763529817303</v>
      </c>
      <c r="AA146" s="18" t="str">
        <f>IF(data!BN146&gt;0,data!BN146,"NA")</f>
        <v>NA</v>
      </c>
      <c r="AB146" s="18">
        <f>IF(data!BN146=0,0,1)</f>
        <v>1</v>
      </c>
      <c r="AC146" s="18" t="str">
        <f>IF(data!BN146&gt;0,data!BO146,"NA")</f>
        <v>NA</v>
      </c>
      <c r="AD146" s="18" t="str">
        <f>IF(data!AS146&gt;0,data!AS146,"NA")</f>
        <v>NA</v>
      </c>
      <c r="AE146" s="18" t="str">
        <f>IF(data!AS146&gt;0,data!F146,"NA")</f>
        <v>NA</v>
      </c>
      <c r="AF146" s="17">
        <f>data!CP146/(1.04)+data!CO146/1.04^2+data!CN146/1.04^3+data!CM146/1.04^4+data!CL146/1.04^5+((data!CK146/5)*(1-1.04^-5)/0.04)/1.04^5</f>
        <v>1.9753755120619023</v>
      </c>
    </row>
    <row r="147" spans="1:32" x14ac:dyDescent="0.15">
      <c r="A147" s="2" t="str">
        <f>data!A147</f>
        <v>La Jolla Pharmaceutical Co. (NasdaqCM:LJPC)</v>
      </c>
      <c r="B147" s="2" t="str">
        <f>data!B147</f>
        <v>NasdaqCM:LJPC</v>
      </c>
      <c r="C147" s="16" t="str">
        <f>IF(data!AP147&gt;0,data!AQ147/data!AP147,"NA")</f>
        <v>NA</v>
      </c>
      <c r="D147" s="16" t="str">
        <f>IF(data!AP147&gt;0,O147/data!AP147,"NA")</f>
        <v>NA</v>
      </c>
      <c r="E147" s="16">
        <f>data!BV147/100</f>
        <v>0</v>
      </c>
      <c r="F147" s="16">
        <f t="shared" si="6"/>
        <v>-0.70877163216830674</v>
      </c>
      <c r="G147" s="16">
        <f>IF(data!AX147&gt;0,N147/data!AX147,"NA")</f>
        <v>-0.34865979381443302</v>
      </c>
      <c r="H147" s="16" t="str">
        <f>IF(data!W147=0,"NA",data!W147/100)</f>
        <v>NA</v>
      </c>
      <c r="I147" s="16" t="str">
        <f>IF(data!V147=0,"NA",data!V147/100)</f>
        <v>NA</v>
      </c>
      <c r="J147" s="16">
        <f>IF(data!AX147&gt;0,(AF147+data!AW147)/(data!AX147+AF147+data!AW147),"NA")</f>
        <v>3.6845858503563575E-2</v>
      </c>
      <c r="K147" s="16">
        <f>IF(data!F147&gt;0,(AF147+data!AW147)/(data!F147+AF147+data!AW147),"NA")</f>
        <v>6.3550376585189234E-3</v>
      </c>
      <c r="L147" s="17">
        <f>data!F147+data!AW147+AF147-data!AT147</f>
        <v>243.35538748205599</v>
      </c>
      <c r="M147" s="17">
        <f>data!AW147+data!AX147-data!AT147+X147</f>
        <v>23.576000000000001</v>
      </c>
      <c r="N147" s="17">
        <f>data!AS147+data!BC147-(data!BD147+data!BE147+data!BF147+data!BG147+data!BH147)/5</f>
        <v>-16.91</v>
      </c>
      <c r="O147" s="17">
        <f>data!AR147+data!BC147-(data!BD147+data!BE147+data!BF147+data!BG147+data!BH147)/5</f>
        <v>-16.71</v>
      </c>
      <c r="P147" s="17">
        <f>data!AW147+AF147</f>
        <v>1.8553874820559502</v>
      </c>
      <c r="Q147" s="18" t="str">
        <f>IF(data!AS147&gt;0,data!F147/data!AS147,"NA")</f>
        <v>NA</v>
      </c>
      <c r="R147" s="19" t="str">
        <f>IF(data!AS147&gt;0,(data!F147-data!AT147)/(data!AS147-data!BL147),"NA")</f>
        <v>NA</v>
      </c>
      <c r="S147" s="19" t="str">
        <f>IF(N147&gt;0,data!F147/N147,"NA")</f>
        <v>NA</v>
      </c>
      <c r="T147" s="18" t="str">
        <f>IF(data!AP147=0,"NA",L147/data!AP147)</f>
        <v>NA</v>
      </c>
      <c r="U147" s="18" t="str">
        <f t="shared" si="7"/>
        <v>NA</v>
      </c>
      <c r="V147" s="18">
        <f t="shared" si="8"/>
        <v>10.32216607915066</v>
      </c>
      <c r="W147" s="18" t="str">
        <f>IF(data!AQ147&gt;0,L147/data!AQ147,"NA")</f>
        <v>NA</v>
      </c>
      <c r="X147" s="17">
        <f>data!BC147+data!BD147*0.8+data!BE147*0.6+data!BF147*0.4+data!BG147*0.2</f>
        <v>23.676000000000002</v>
      </c>
      <c r="Y147" s="18" t="str">
        <f>IF(data!AQ147&gt;0,L147/(data!AQ147+data!BC147),"NA")</f>
        <v>NA</v>
      </c>
      <c r="Z147" s="18">
        <f>IF(data!EC147&gt;0,IF(data!F147&gt;0,IF(data!EC147*250/data!F147&gt;10,"NA",data!EC147*250/data!F147),"NA"),"NA")</f>
        <v>1.7493967597380211</v>
      </c>
      <c r="AA147" s="18" t="str">
        <f>IF(data!BN147&gt;0,data!BN147,"NA")</f>
        <v>NA</v>
      </c>
      <c r="AB147" s="18">
        <f>IF(data!BN147=0,0,1)</f>
        <v>1</v>
      </c>
      <c r="AC147" s="18" t="str">
        <f>IF(data!BN147&gt;0,data!BO147,"NA")</f>
        <v>NA</v>
      </c>
      <c r="AD147" s="18" t="str">
        <f>IF(data!AS147&gt;0,data!AS147,"NA")</f>
        <v>NA</v>
      </c>
      <c r="AE147" s="18" t="str">
        <f>IF(data!AS147&gt;0,data!F147,"NA")</f>
        <v>NA</v>
      </c>
      <c r="AF147" s="17">
        <f>data!CP147/(1.04)+data!CO147/1.04^2+data!CN147/1.04^3+data!CM147/1.04^4+data!CL147/1.04^5+((data!CK147/5)*(1-1.04^-5)/0.04)/1.04^5</f>
        <v>1.8553874820559502</v>
      </c>
    </row>
    <row r="148" spans="1:32" x14ac:dyDescent="0.15">
      <c r="A148" s="2" t="str">
        <f>data!A148</f>
        <v>Concert Pharmaceuticals, Inc. (NasdaqGM:CNCE)</v>
      </c>
      <c r="B148" s="2" t="str">
        <f>data!B148</f>
        <v>NasdaqGM:CNCE</v>
      </c>
      <c r="C148" s="16">
        <f>IF(data!AP148&gt;0,data!AQ148/data!AP148,"NA")</f>
        <v>-3.438228438228438</v>
      </c>
      <c r="D148" s="16">
        <f>IF(data!AP148&gt;0,O148/data!AP148,"NA")</f>
        <v>-3.0396270396270393</v>
      </c>
      <c r="E148" s="16">
        <f>data!BV148/100</f>
        <v>0</v>
      </c>
      <c r="F148" s="16">
        <f t="shared" si="6"/>
        <v>-0.211139896373057</v>
      </c>
      <c r="G148" s="16">
        <f>IF(data!AX148&gt;0,N148/data!AX148,"NA")</f>
        <v>-0.49598540145985398</v>
      </c>
      <c r="H148" s="16" t="str">
        <f>IF(data!W148=0,"NA",data!W148/100)</f>
        <v>NA</v>
      </c>
      <c r="I148" s="16" t="str">
        <f>IF(data!V148=0,"NA",data!V148/100)</f>
        <v>NA</v>
      </c>
      <c r="J148" s="16">
        <f>IF(data!AX148&gt;0,(AF148+data!AW148)/(data!AX148+AF148+data!AW148),"NA")</f>
        <v>0.18471952571583158</v>
      </c>
      <c r="K148" s="16">
        <f>IF(data!F148&gt;0,(AF148+data!AW148)/(data!F148+AF148+data!AW148),"NA")</f>
        <v>4.1070028071251138E-2</v>
      </c>
      <c r="L148" s="17">
        <f>data!F148+data!AW148+AF148-data!AT148</f>
        <v>288.91613202881553</v>
      </c>
      <c r="M148" s="17">
        <f>data!AW148+data!AX148-data!AT148+X148</f>
        <v>123.52</v>
      </c>
      <c r="N148" s="17">
        <f>data!AS148+data!BC148-(data!BD148+data!BE148+data!BF148+data!BG148+data!BH148)/5</f>
        <v>-27.179999999999996</v>
      </c>
      <c r="O148" s="17">
        <f>data!AR148+data!BC148-(data!BD148+data!BE148+data!BF148+data!BG148+data!BH148)/5</f>
        <v>-26.08</v>
      </c>
      <c r="P148" s="17">
        <f>data!AW148+AF148</f>
        <v>12.416132028815518</v>
      </c>
      <c r="Q148" s="18" t="str">
        <f>IF(data!AS148&gt;0,data!F148/data!AS148,"NA")</f>
        <v>NA</v>
      </c>
      <c r="R148" s="19" t="str">
        <f>IF(data!AS148&gt;0,(data!F148-data!AT148)/(data!AS148-data!BL148),"NA")</f>
        <v>NA</v>
      </c>
      <c r="S148" s="19" t="str">
        <f>IF(N148&gt;0,data!F148/N148,"NA")</f>
        <v>NA</v>
      </c>
      <c r="T148" s="18">
        <f>IF(data!AP148=0,"NA",L148/data!AP148)</f>
        <v>33.673208861167311</v>
      </c>
      <c r="U148" s="18" t="str">
        <f t="shared" si="7"/>
        <v>NA</v>
      </c>
      <c r="V148" s="18">
        <f t="shared" si="8"/>
        <v>2.3390230896115249</v>
      </c>
      <c r="W148" s="18" t="str">
        <f>IF(data!AQ148&gt;0,L148/data!AQ148,"NA")</f>
        <v>NA</v>
      </c>
      <c r="X148" s="17">
        <f>data!BC148+data!BD148*0.8+data!BE148*0.6+data!BF148*0.4+data!BG148*0.2</f>
        <v>75.02</v>
      </c>
      <c r="Y148" s="18" t="str">
        <f>IF(data!AQ148&gt;0,L148/(data!AQ148+data!BC148),"NA")</f>
        <v>NA</v>
      </c>
      <c r="Z148" s="18">
        <f>IF(data!EC148&gt;0,IF(data!F148&gt;0,IF(data!EC148*250/data!F148&gt;10,"NA",data!EC148*250/data!F148),"NA"),"NA")</f>
        <v>5.1483270093135571</v>
      </c>
      <c r="AA148" s="18" t="str">
        <f>IF(data!BN148&gt;0,data!BN148,"NA")</f>
        <v>NA</v>
      </c>
      <c r="AB148" s="18">
        <f>IF(data!BN148=0,0,1)</f>
        <v>1</v>
      </c>
      <c r="AC148" s="18" t="str">
        <f>IF(data!BN148&gt;0,data!BO148,"NA")</f>
        <v>NA</v>
      </c>
      <c r="AD148" s="18" t="str">
        <f>IF(data!AS148&gt;0,data!AS148,"NA")</f>
        <v>NA</v>
      </c>
      <c r="AE148" s="18" t="str">
        <f>IF(data!AS148&gt;0,data!F148,"NA")</f>
        <v>NA</v>
      </c>
      <c r="AF148" s="17">
        <f>data!CP148/(1.04)+data!CO148/1.04^2+data!CN148/1.04^3+data!CM148/1.04^4+data!CL148/1.04^5+((data!CK148/5)*(1-1.04^-5)/0.04)/1.04^5</f>
        <v>5.3161320288155176</v>
      </c>
    </row>
    <row r="149" spans="1:32" x14ac:dyDescent="0.15">
      <c r="A149" s="2" t="str">
        <f>data!A149</f>
        <v>Genocea Biosciences, Inc. (NasdaqGM:GNCA)</v>
      </c>
      <c r="B149" s="2" t="str">
        <f>data!B149</f>
        <v>NasdaqGM:GNCA</v>
      </c>
      <c r="C149" s="16">
        <f>IF(data!AP149&gt;0,data!AQ149/data!AP149,"NA")</f>
        <v>-106.16883116883118</v>
      </c>
      <c r="D149" s="16">
        <f>IF(data!AP149&gt;0,O149/data!AP149,"NA")</f>
        <v>-84.870129870129887</v>
      </c>
      <c r="E149" s="16">
        <f>data!BV149/100</f>
        <v>0</v>
      </c>
      <c r="F149" s="16">
        <f t="shared" si="6"/>
        <v>-0.31623518025647235</v>
      </c>
      <c r="G149" s="16">
        <f>IF(data!AX149&gt;0,N149/data!AX149,"NA")</f>
        <v>-0.86892307692307691</v>
      </c>
      <c r="H149" s="16" t="str">
        <f>IF(data!W149=0,"NA",data!W149/100)</f>
        <v>NA</v>
      </c>
      <c r="I149" s="16" t="str">
        <f>IF(data!V149=0,"NA",data!V149/100)</f>
        <v>NA</v>
      </c>
      <c r="J149" s="16">
        <f>IF(data!AX149&gt;0,(AF149+data!AW149)/(data!AX149+AF149+data!AW149),"NA")</f>
        <v>0.29383737058078918</v>
      </c>
      <c r="K149" s="16">
        <f>IF(data!F149&gt;0,(AF149+data!AW149)/(data!F149+AF149+data!AW149),"NA")</f>
        <v>4.6025582138180851E-2</v>
      </c>
      <c r="L149" s="17">
        <f>data!F149+data!AW149+AF149-data!AT149</f>
        <v>273.72339269458354</v>
      </c>
      <c r="M149" s="17">
        <f>data!AW149+data!AX149-data!AT149+X149</f>
        <v>82.66</v>
      </c>
      <c r="N149" s="17">
        <f>data!AS149+data!BC149-(data!BD149+data!BE149+data!BF149+data!BG149+data!BH149)/5</f>
        <v>-28.24</v>
      </c>
      <c r="O149" s="17">
        <f>data!AR149+data!BC149-(data!BD149+data!BE149+data!BF149+data!BG149+data!BH149)/5</f>
        <v>-26.140000000000004</v>
      </c>
      <c r="P149" s="17">
        <f>data!AW149+AF149</f>
        <v>13.523392694583523</v>
      </c>
      <c r="Q149" s="18" t="str">
        <f>IF(data!AS149&gt;0,data!F149/data!AS149,"NA")</f>
        <v>NA</v>
      </c>
      <c r="R149" s="19" t="str">
        <f>IF(data!AS149&gt;0,(data!F149-data!AT149)/(data!AS149-data!BL149),"NA")</f>
        <v>NA</v>
      </c>
      <c r="S149" s="19" t="str">
        <f>IF(N149&gt;0,data!F149/N149,"NA")</f>
        <v>NA</v>
      </c>
      <c r="T149" s="18">
        <f>IF(data!AP149=0,"NA",L149/data!AP149)</f>
        <v>888.71231394345307</v>
      </c>
      <c r="U149" s="18" t="str">
        <f t="shared" si="7"/>
        <v>NA</v>
      </c>
      <c r="V149" s="18">
        <f t="shared" si="8"/>
        <v>3.3114371242993412</v>
      </c>
      <c r="W149" s="18" t="str">
        <f>IF(data!AQ149&gt;0,L149/data!AQ149,"NA")</f>
        <v>NA</v>
      </c>
      <c r="X149" s="17">
        <f>data!BC149+data!BD149*0.8+data!BE149*0.6+data!BF149*0.4+data!BG149*0.2</f>
        <v>58.760000000000005</v>
      </c>
      <c r="Y149" s="18" t="str">
        <f>IF(data!AQ149&gt;0,L149/(data!AQ149+data!BC149),"NA")</f>
        <v>NA</v>
      </c>
      <c r="Z149" s="18">
        <f>IF(data!EC149&gt;0,IF(data!F149&gt;0,IF(data!EC149*250/data!F149&gt;10,"NA",data!EC149*250/data!F149),"NA"),"NA")</f>
        <v>2.6935426328933283</v>
      </c>
      <c r="AA149" s="18" t="str">
        <f>IF(data!BN149&gt;0,data!BN149,"NA")</f>
        <v>NA</v>
      </c>
      <c r="AB149" s="18">
        <f>IF(data!BN149=0,0,1)</f>
        <v>1</v>
      </c>
      <c r="AC149" s="18" t="str">
        <f>IF(data!BN149&gt;0,data!BO149,"NA")</f>
        <v>NA</v>
      </c>
      <c r="AD149" s="18" t="str">
        <f>IF(data!AS149&gt;0,data!AS149,"NA")</f>
        <v>NA</v>
      </c>
      <c r="AE149" s="18" t="str">
        <f>IF(data!AS149&gt;0,data!F149,"NA")</f>
        <v>NA</v>
      </c>
      <c r="AF149" s="17">
        <f>data!CP149/(1.04)+data!CO149/1.04^2+data!CN149/1.04^3+data!CM149/1.04^4+data!CL149/1.04^5+((data!CK149/5)*(1-1.04^-5)/0.04)/1.04^5</f>
        <v>2.023392694583523</v>
      </c>
    </row>
    <row r="150" spans="1:32" x14ac:dyDescent="0.15">
      <c r="A150" s="2" t="str">
        <f>data!A150</f>
        <v>Cytokinetics, Incorporated (NasdaqCM:CYTK)</v>
      </c>
      <c r="B150" s="2" t="str">
        <f>data!B150</f>
        <v>NasdaqCM:CYTK</v>
      </c>
      <c r="C150" s="16">
        <f>IF(data!AP150&gt;0,data!AQ150/data!AP150,"NA")</f>
        <v>-0.30490405117270791</v>
      </c>
      <c r="D150" s="16">
        <f>IF(data!AP150&gt;0,O150/data!AP150,"NA")</f>
        <v>-0.42686567164179107</v>
      </c>
      <c r="E150" s="16">
        <f>data!BV150/100</f>
        <v>0</v>
      </c>
      <c r="F150" s="16">
        <f t="shared" si="6"/>
        <v>-9.2029052128344196E-2</v>
      </c>
      <c r="G150" s="16">
        <f>IF(data!AX150&gt;0,N150/data!AX150,"NA")</f>
        <v>-0.21520086862106408</v>
      </c>
      <c r="H150" s="16">
        <f>IF(data!W150=0,"NA",data!W150/100)</f>
        <v>0.13300000000000001</v>
      </c>
      <c r="I150" s="16" t="str">
        <f>IF(data!V150=0,"NA",data!V150/100)</f>
        <v>NA</v>
      </c>
      <c r="J150" s="16">
        <f>IF(data!AX150&gt;0,(AF150+data!AW150)/(data!AX150+AF150+data!AW150),"NA")</f>
        <v>0.10939246921680834</v>
      </c>
      <c r="K150" s="16">
        <f>IF(data!F150&gt;0,(AF150+data!AW150)/(data!F150+AF150+data!AW150),"NA")</f>
        <v>3.9250735343400685E-2</v>
      </c>
      <c r="L150" s="17">
        <f>data!F150+data!AW150+AF150-data!AT150</f>
        <v>268.01255470746821</v>
      </c>
      <c r="M150" s="17">
        <f>data!AW150+data!AX150-data!AT150+X150</f>
        <v>217.54000000000002</v>
      </c>
      <c r="N150" s="17">
        <f>data!AS150+data!BC150-(data!BD150+data!BE150+data!BF150+data!BG150+data!BH150)/5</f>
        <v>-19.82</v>
      </c>
      <c r="O150" s="17">
        <f>data!AR150+data!BC150-(data!BD150+data!BE150+data!BF150+data!BG150+data!BH150)/5</f>
        <v>-20.02</v>
      </c>
      <c r="P150" s="17">
        <f>data!AW150+AF150</f>
        <v>11.312554707468225</v>
      </c>
      <c r="Q150" s="18" t="str">
        <f>IF(data!AS150&gt;0,data!F150/data!AS150,"NA")</f>
        <v>NA</v>
      </c>
      <c r="R150" s="19" t="str">
        <f>IF(data!AS150&gt;0,(data!F150-data!AT150)/(data!AS150-data!BL150),"NA")</f>
        <v>NA</v>
      </c>
      <c r="S150" s="19" t="str">
        <f>IF(N150&gt;0,data!F150/N150,"NA")</f>
        <v>NA</v>
      </c>
      <c r="T150" s="18">
        <f>IF(data!AP150=0,"NA",L150/data!AP150)</f>
        <v>5.7145534052765079</v>
      </c>
      <c r="U150" s="18" t="str">
        <f t="shared" si="7"/>
        <v>NA</v>
      </c>
      <c r="V150" s="18">
        <f t="shared" si="8"/>
        <v>1.2320150533578569</v>
      </c>
      <c r="W150" s="18" t="str">
        <f>IF(data!AQ150&gt;0,L150/data!AQ150,"NA")</f>
        <v>NA</v>
      </c>
      <c r="X150" s="17">
        <f>data!BC150+data!BD150*0.8+data!BE150*0.6+data!BF150*0.4+data!BG150*0.2</f>
        <v>145.64000000000001</v>
      </c>
      <c r="Y150" s="18" t="str">
        <f>IF(data!AQ150&gt;0,L150/(data!AQ150+data!BC150),"NA")</f>
        <v>NA</v>
      </c>
      <c r="Z150" s="18">
        <f>IF(data!EC150&gt;0,IF(data!F150&gt;0,IF(data!EC150*250/data!F150&gt;10,"NA",data!EC150*250/data!F150),"NA"),"NA")</f>
        <v>1.7425063199711088</v>
      </c>
      <c r="AA150" s="18" t="str">
        <f>IF(data!BN150&gt;0,data!BN150,"NA")</f>
        <v>NA</v>
      </c>
      <c r="AB150" s="18">
        <f>IF(data!BN150=0,0,1)</f>
        <v>1</v>
      </c>
      <c r="AC150" s="18" t="str">
        <f>IF(data!BN150&gt;0,data!BO150,"NA")</f>
        <v>NA</v>
      </c>
      <c r="AD150" s="18" t="str">
        <f>IF(data!AS150&gt;0,data!AS150,"NA")</f>
        <v>NA</v>
      </c>
      <c r="AE150" s="18" t="str">
        <f>IF(data!AS150&gt;0,data!F150,"NA")</f>
        <v>NA</v>
      </c>
      <c r="AF150" s="17">
        <f>data!CP150/(1.04)+data!CO150/1.04^2+data!CN150/1.04^3+data!CM150/1.04^4+data!CL150/1.04^5+((data!CK150/5)*(1-1.04^-5)/0.04)/1.04^5</f>
        <v>11.312554707468225</v>
      </c>
    </row>
    <row r="151" spans="1:32" x14ac:dyDescent="0.15">
      <c r="A151" s="2" t="str">
        <f>data!A151</f>
        <v>Curis, Inc. (NasdaqGM:CRIS)</v>
      </c>
      <c r="B151" s="2" t="str">
        <f>data!B151</f>
        <v>NasdaqGM:CRIS</v>
      </c>
      <c r="C151" s="16">
        <f>IF(data!AP151&gt;0,data!AQ151/data!AP151,"NA")</f>
        <v>-1.5955284552845528</v>
      </c>
      <c r="D151" s="16">
        <f>IF(data!AP151&gt;0,O151/data!AP151,"NA")</f>
        <v>-1.5589430894308944</v>
      </c>
      <c r="E151" s="16">
        <f>data!BV151/100</f>
        <v>0</v>
      </c>
      <c r="F151" s="16">
        <f t="shared" si="6"/>
        <v>-0.16925962705505906</v>
      </c>
      <c r="G151" s="16">
        <f>IF(data!AX151&gt;0,N151/data!AX151,"NA")</f>
        <v>-0.60872483221476514</v>
      </c>
      <c r="H151" s="16">
        <f>IF(data!W151=0,"NA",data!W151/100)</f>
        <v>0.10300000000000001</v>
      </c>
      <c r="I151" s="16" t="str">
        <f>IF(data!V151=0,"NA",data!V151/100)</f>
        <v>NA</v>
      </c>
      <c r="J151" s="16">
        <f>IF(data!AX151&gt;0,(AF151+data!AW151)/(data!AX151+AF151+data!AW151),"NA")</f>
        <v>0.5035293766477964</v>
      </c>
      <c r="K151" s="16">
        <f>IF(data!F151&gt;0,(AF151+data!AW151)/(data!F151+AF151+data!AW151),"NA")</f>
        <v>9.9379605037126562E-2</v>
      </c>
      <c r="L151" s="17">
        <f>data!F151+data!AW151+AF151-data!AT151</f>
        <v>296.37369243680195</v>
      </c>
      <c r="M151" s="17">
        <f>data!AW151+data!AX151-data!AT151+X151</f>
        <v>90.63</v>
      </c>
      <c r="N151" s="17">
        <f>data!AS151+data!BC151-(data!BD151+data!BE151+data!BF151+data!BG151+data!BH151)/5</f>
        <v>-18.14</v>
      </c>
      <c r="O151" s="17">
        <f>data!AR151+data!BC151-(data!BD151+data!BE151+data!BF151+data!BG151+data!BH151)/5</f>
        <v>-15.340000000000002</v>
      </c>
      <c r="P151" s="17">
        <f>data!AW151+AF151</f>
        <v>30.223692436801933</v>
      </c>
      <c r="Q151" s="18" t="str">
        <f>IF(data!AS151&gt;0,data!F151/data!AS151,"NA")</f>
        <v>NA</v>
      </c>
      <c r="R151" s="19" t="str">
        <f>IF(data!AS151&gt;0,(data!F151-data!AT151)/(data!AS151-data!BL151),"NA")</f>
        <v>NA</v>
      </c>
      <c r="S151" s="19" t="str">
        <f>IF(N151&gt;0,data!F151/N151,"NA")</f>
        <v>NA</v>
      </c>
      <c r="T151" s="18">
        <f>IF(data!AP151=0,"NA",L151/data!AP151)</f>
        <v>30.119277686666866</v>
      </c>
      <c r="U151" s="18" t="str">
        <f t="shared" si="7"/>
        <v>NA</v>
      </c>
      <c r="V151" s="18">
        <f t="shared" si="8"/>
        <v>3.2701499772349329</v>
      </c>
      <c r="W151" s="18" t="str">
        <f>IF(data!AQ151&gt;0,L151/data!AQ151,"NA")</f>
        <v>NA</v>
      </c>
      <c r="X151" s="17">
        <f>data!BC151+data!BD151*0.8+data!BE151*0.6+data!BF151*0.4+data!BG151*0.2</f>
        <v>40.28</v>
      </c>
      <c r="Y151" s="18" t="str">
        <f>IF(data!AQ151&gt;0,L151/(data!AQ151+data!BC151),"NA")</f>
        <v>NA</v>
      </c>
      <c r="Z151" s="18">
        <f>IF(data!EC151&gt;0,IF(data!F151&gt;0,IF(data!EC151*250/data!F151&gt;10,"NA",data!EC151*250/data!F151),"NA"),"NA")</f>
        <v>1.4238773274917855</v>
      </c>
      <c r="AA151" s="18" t="str">
        <f>IF(data!BN151&gt;0,data!BN151,"NA")</f>
        <v>NA</v>
      </c>
      <c r="AB151" s="18">
        <f>IF(data!BN151=0,0,1)</f>
        <v>1</v>
      </c>
      <c r="AC151" s="18" t="str">
        <f>IF(data!BN151&gt;0,data!BO151,"NA")</f>
        <v>NA</v>
      </c>
      <c r="AD151" s="18" t="str">
        <f>IF(data!AS151&gt;0,data!AS151,"NA")</f>
        <v>NA</v>
      </c>
      <c r="AE151" s="18" t="str">
        <f>IF(data!AS151&gt;0,data!F151,"NA")</f>
        <v>NA</v>
      </c>
      <c r="AF151" s="17">
        <f>data!CP151/(1.04)+data!CO151/1.04^2+data!CN151/1.04^3+data!CM151/1.04^4+data!CL151/1.04^5+((data!CK151/5)*(1-1.04^-5)/0.04)/1.04^5</f>
        <v>1.9236924368019324</v>
      </c>
    </row>
    <row r="152" spans="1:32" x14ac:dyDescent="0.15">
      <c r="A152" s="2" t="str">
        <f>data!A152</f>
        <v>Trevena, Inc. (NasdaqGS:TRVN)</v>
      </c>
      <c r="B152" s="2" t="str">
        <f>data!B152</f>
        <v>NasdaqGS:TRVN</v>
      </c>
      <c r="C152" s="16" t="str">
        <f>IF(data!AP152&gt;0,data!AQ152/data!AP152,"NA")</f>
        <v>NA</v>
      </c>
      <c r="D152" s="16" t="str">
        <f>IF(data!AP152&gt;0,O152/data!AP152,"NA")</f>
        <v>NA</v>
      </c>
      <c r="E152" s="16">
        <f>data!BV152/100</f>
        <v>0</v>
      </c>
      <c r="F152" s="16">
        <f t="shared" si="6"/>
        <v>-0.20709630702389573</v>
      </c>
      <c r="G152" s="16">
        <f>IF(data!AX152&gt;0,N152/data!AX152,"NA")</f>
        <v>-0.3425981873111783</v>
      </c>
      <c r="H152" s="16" t="str">
        <f>IF(data!W152=0,"NA",data!W152/100)</f>
        <v>NA</v>
      </c>
      <c r="I152" s="16" t="str">
        <f>IF(data!V152=0,"NA",data!V152/100)</f>
        <v>NA</v>
      </c>
      <c r="J152" s="16">
        <f>IF(data!AX152&gt;0,(AF152+data!AW152)/(data!AX152+AF152+data!AW152),"NA")</f>
        <v>3.1350512314255063E-2</v>
      </c>
      <c r="K152" s="16">
        <f>IF(data!F152&gt;0,(AF152+data!AW152)/(data!F152+AF152+data!AW152),"NA")</f>
        <v>1.161438777110476E-2</v>
      </c>
      <c r="L152" s="17">
        <f>data!F152+data!AW152+AF152-data!AT152</f>
        <v>240.51386209602322</v>
      </c>
      <c r="M152" s="17">
        <f>data!AW152+data!AX152-data!AT152+X152</f>
        <v>165.72</v>
      </c>
      <c r="N152" s="17">
        <f>data!AS152+data!BC152-(data!BD152+data!BE152+data!BF152+data!BG152+data!BH152)/5</f>
        <v>-34.020000000000003</v>
      </c>
      <c r="O152" s="17">
        <f>data!AR152+data!BC152-(data!BD152+data!BE152+data!BF152+data!BG152+data!BH152)/5</f>
        <v>-34.32</v>
      </c>
      <c r="P152" s="17">
        <f>data!AW152+AF152</f>
        <v>3.2138620960232211</v>
      </c>
      <c r="Q152" s="18" t="str">
        <f>IF(data!AS152&gt;0,data!F152/data!AS152,"NA")</f>
        <v>NA</v>
      </c>
      <c r="R152" s="19" t="str">
        <f>IF(data!AS152&gt;0,(data!F152-data!AT152)/(data!AS152-data!BL152),"NA")</f>
        <v>NA</v>
      </c>
      <c r="S152" s="19" t="str">
        <f>IF(N152&gt;0,data!F152/N152,"NA")</f>
        <v>NA</v>
      </c>
      <c r="T152" s="18" t="str">
        <f>IF(data!AP152=0,"NA",L152/data!AP152)</f>
        <v>NA</v>
      </c>
      <c r="U152" s="18" t="str">
        <f t="shared" si="7"/>
        <v>NA</v>
      </c>
      <c r="V152" s="18">
        <f t="shared" si="8"/>
        <v>1.451326708279165</v>
      </c>
      <c r="W152" s="18" t="str">
        <f>IF(data!AQ152&gt;0,L152/data!AQ152,"NA")</f>
        <v>NA</v>
      </c>
      <c r="X152" s="17">
        <f>data!BC152+data!BD152*0.8+data!BE152*0.6+data!BF152*0.4+data!BG152*0.2</f>
        <v>100.82000000000001</v>
      </c>
      <c r="Y152" s="18" t="str">
        <f>IF(data!AQ152&gt;0,L152/(data!AQ152+data!BC152),"NA")</f>
        <v>NA</v>
      </c>
      <c r="Z152" s="18">
        <f>IF(data!EC152&gt;0,IF(data!F152&gt;0,IF(data!EC152*250/data!F152&gt;10,"NA",data!EC152*250/data!F152),"NA"),"NA")</f>
        <v>1.7824497257769654</v>
      </c>
      <c r="AA152" s="18" t="str">
        <f>IF(data!BN152&gt;0,data!BN152,"NA")</f>
        <v>NA</v>
      </c>
      <c r="AB152" s="18">
        <f>IF(data!BN152=0,0,1)</f>
        <v>1</v>
      </c>
      <c r="AC152" s="18" t="str">
        <f>IF(data!BN152&gt;0,data!BO152,"NA")</f>
        <v>NA</v>
      </c>
      <c r="AD152" s="18" t="str">
        <f>IF(data!AS152&gt;0,data!AS152,"NA")</f>
        <v>NA</v>
      </c>
      <c r="AE152" s="18" t="str">
        <f>IF(data!AS152&gt;0,data!F152,"NA")</f>
        <v>NA</v>
      </c>
      <c r="AF152" s="17">
        <f>data!CP152/(1.04)+data!CO152/1.04^2+data!CN152/1.04^3+data!CM152/1.04^4+data!CL152/1.04^5+((data!CK152/5)*(1-1.04^-5)/0.04)/1.04^5</f>
        <v>1.4138620960232213</v>
      </c>
    </row>
    <row r="153" spans="1:32" x14ac:dyDescent="0.15">
      <c r="A153" s="2" t="str">
        <f>data!A153</f>
        <v>Tokai Pharmaceuticals, Inc. (NasdaqGM:TKAI)</v>
      </c>
      <c r="B153" s="2" t="str">
        <f>data!B153</f>
        <v>NasdaqGM:TKAI</v>
      </c>
      <c r="C153" s="16" t="str">
        <f>IF(data!AP153&gt;0,data!AQ153/data!AP153,"NA")</f>
        <v>NA</v>
      </c>
      <c r="D153" s="16" t="str">
        <f>IF(data!AP153&gt;0,O153/data!AP153,"NA")</f>
        <v>NA</v>
      </c>
      <c r="E153" s="16">
        <f>data!BV153/100</f>
        <v>0</v>
      </c>
      <c r="F153" s="16">
        <f t="shared" si="6"/>
        <v>-0.14916116611661168</v>
      </c>
      <c r="G153" s="16">
        <f>IF(data!AX153&gt;0,N153/data!AX153,"NA")</f>
        <v>-0.21155511811023622</v>
      </c>
      <c r="H153" s="16" t="str">
        <f>IF(data!W153=0,"NA",data!W153/100)</f>
        <v>NA</v>
      </c>
      <c r="I153" s="16" t="str">
        <f>IF(data!V153=0,"NA",data!V153/100)</f>
        <v>NA</v>
      </c>
      <c r="J153" s="16">
        <f>IF(data!AX153&gt;0,(AF153+data!AW153)/(data!AX153+AF153+data!AW153),"NA")</f>
        <v>0</v>
      </c>
      <c r="K153" s="16">
        <f>IF(data!F153&gt;0,(AF153+data!AW153)/(data!F153+AF153+data!AW153),"NA")</f>
        <v>0</v>
      </c>
      <c r="L153" s="17">
        <f>data!F153+data!AW153+AF153-data!AT153</f>
        <v>271.89999999999998</v>
      </c>
      <c r="M153" s="17">
        <f>data!AW153+data!AX153-data!AT153+X153</f>
        <v>145.44</v>
      </c>
      <c r="N153" s="17">
        <f>data!AS153+data!BC153-(data!BD153+data!BE153+data!BF153+data!BG153+data!BH153)/5</f>
        <v>-21.494</v>
      </c>
      <c r="O153" s="17">
        <f>data!AR153+data!BC153-(data!BD153+data!BE153+data!BF153+data!BG153+data!BH153)/5</f>
        <v>-21.694000000000003</v>
      </c>
      <c r="P153" s="17">
        <f>data!AW153+AF153</f>
        <v>0</v>
      </c>
      <c r="Q153" s="18" t="str">
        <f>IF(data!AS153&gt;0,data!F153/data!AS153,"NA")</f>
        <v>NA</v>
      </c>
      <c r="R153" s="19" t="str">
        <f>IF(data!AS153&gt;0,(data!F153-data!AT153)/(data!AS153-data!BL153),"NA")</f>
        <v>NA</v>
      </c>
      <c r="S153" s="19" t="str">
        <f>IF(N153&gt;0,data!F153/N153,"NA")</f>
        <v>NA</v>
      </c>
      <c r="T153" s="18" t="str">
        <f>IF(data!AP153=0,"NA",L153/data!AP153)</f>
        <v>NA</v>
      </c>
      <c r="U153" s="18" t="str">
        <f t="shared" si="7"/>
        <v>NA</v>
      </c>
      <c r="V153" s="18">
        <f t="shared" si="8"/>
        <v>1.8694994499449944</v>
      </c>
      <c r="W153" s="18" t="str">
        <f>IF(data!AQ153&gt;0,L153/data!AQ153,"NA")</f>
        <v>NA</v>
      </c>
      <c r="X153" s="17">
        <f>data!BC153+data!BD153*0.8+data!BE153*0.6+data!BF153*0.4+data!BG153*0.2</f>
        <v>43.839999999999996</v>
      </c>
      <c r="Y153" s="18" t="str">
        <f>IF(data!AQ153&gt;0,L153/(data!AQ153+data!BC153),"NA")</f>
        <v>NA</v>
      </c>
      <c r="Z153" s="18">
        <f>IF(data!EC153&gt;0,IF(data!F153&gt;0,IF(data!EC153*250/data!F153&gt;10,"NA",data!EC153*250/data!F153),"NA"),"NA")</f>
        <v>0.39260757631482168</v>
      </c>
      <c r="AA153" s="18" t="str">
        <f>IF(data!BN153&gt;0,data!BN153,"NA")</f>
        <v>NA</v>
      </c>
      <c r="AB153" s="18">
        <f>IF(data!BN153=0,0,1)</f>
        <v>1</v>
      </c>
      <c r="AC153" s="18" t="str">
        <f>IF(data!BN153&gt;0,data!BO153,"NA")</f>
        <v>NA</v>
      </c>
      <c r="AD153" s="18" t="str">
        <f>IF(data!AS153&gt;0,data!AS153,"NA")</f>
        <v>NA</v>
      </c>
      <c r="AE153" s="18" t="str">
        <f>IF(data!AS153&gt;0,data!F153,"NA")</f>
        <v>NA</v>
      </c>
      <c r="AF153" s="17">
        <f>data!CP153/(1.04)+data!CO153/1.04^2+data!CN153/1.04^3+data!CM153/1.04^4+data!CL153/1.04^5+((data!CK153/5)*(1-1.04^-5)/0.04)/1.04^5</f>
        <v>0</v>
      </c>
    </row>
    <row r="154" spans="1:32" x14ac:dyDescent="0.15">
      <c r="A154" s="2" t="str">
        <f>data!A154</f>
        <v>Stemline Therapeutics, Inc. (NasdaqCM:STML)</v>
      </c>
      <c r="B154" s="2" t="str">
        <f>data!B154</f>
        <v>NasdaqCM:STML</v>
      </c>
      <c r="C154" s="16">
        <f>IF(data!AP154&gt;0,data!AQ154/data!AP154,"NA")</f>
        <v>-85.970149253731336</v>
      </c>
      <c r="D154" s="16">
        <f>IF(data!AP154&gt;0,O154/data!AP154,"NA")</f>
        <v>-76.597014925373131</v>
      </c>
      <c r="E154" s="16">
        <f>data!BV154/100</f>
        <v>0</v>
      </c>
      <c r="F154" s="16">
        <f t="shared" si="6"/>
        <v>-0.27776575016237282</v>
      </c>
      <c r="G154" s="16">
        <f>IF(data!AX154&gt;0,N154/data!AX154,"NA")</f>
        <v>-0.45956678700361014</v>
      </c>
      <c r="H154" s="16" t="str">
        <f>IF(data!W154=0,"NA",data!W154/100)</f>
        <v>NA</v>
      </c>
      <c r="I154" s="16" t="str">
        <f>IF(data!V154=0,"NA",data!V154/100)</f>
        <v>NA</v>
      </c>
      <c r="J154" s="16">
        <f>IF(data!AX154&gt;0,(AF154+data!AW154)/(data!AX154+AF154+data!AW154),"NA")</f>
        <v>1.5385586135094489E-2</v>
      </c>
      <c r="K154" s="16">
        <f>IF(data!F154&gt;0,(AF154+data!AW154)/(data!F154+AF154+data!AW154),"NA")</f>
        <v>3.1748787448052859E-3</v>
      </c>
      <c r="L154" s="17">
        <f>data!F154+data!AW154+AF154-data!AT154</f>
        <v>247.66568047337279</v>
      </c>
      <c r="M154" s="17">
        <f>data!AW154+data!AX154-data!AT154+X154</f>
        <v>92.38</v>
      </c>
      <c r="N154" s="17">
        <f>data!AS154+data!BC154-(data!BD154+data!BE154+data!BF154+data!BG154+data!BH154)/5</f>
        <v>-25.46</v>
      </c>
      <c r="O154" s="17">
        <f>data!AR154+data!BC154-(data!BD154+data!BE154+data!BF154+data!BG154+data!BH154)/5</f>
        <v>-25.66</v>
      </c>
      <c r="P154" s="17">
        <f>data!AW154+AF154</f>
        <v>0.86568047337278098</v>
      </c>
      <c r="Q154" s="18" t="str">
        <f>IF(data!AS154&gt;0,data!F154/data!AS154,"NA")</f>
        <v>NA</v>
      </c>
      <c r="R154" s="19" t="str">
        <f>IF(data!AS154&gt;0,(data!F154-data!AT154)/(data!AS154-data!BL154),"NA")</f>
        <v>NA</v>
      </c>
      <c r="S154" s="19" t="str">
        <f>IF(N154&gt;0,data!F154/N154,"NA")</f>
        <v>NA</v>
      </c>
      <c r="T154" s="18">
        <f>IF(data!AP154=0,"NA",L154/data!AP154)</f>
        <v>739.30053872648591</v>
      </c>
      <c r="U154" s="18" t="str">
        <f t="shared" si="7"/>
        <v>NA</v>
      </c>
      <c r="V154" s="18">
        <f t="shared" si="8"/>
        <v>2.6809447983694827</v>
      </c>
      <c r="W154" s="18" t="str">
        <f>IF(data!AQ154&gt;0,L154/data!AQ154,"NA")</f>
        <v>NA</v>
      </c>
      <c r="X154" s="17">
        <f>data!BC154+data!BD154*0.8+data!BE154*0.6+data!BF154*0.4+data!BG154*0.2</f>
        <v>61.980000000000004</v>
      </c>
      <c r="Y154" s="18" t="str">
        <f>IF(data!AQ154&gt;0,L154/(data!AQ154+data!BC154),"NA")</f>
        <v>NA</v>
      </c>
      <c r="Z154" s="18">
        <f>IF(data!EC154&gt;0,IF(data!F154&gt;0,IF(data!EC154*250/data!F154&gt;10,"NA",data!EC154*250/data!F154),"NA"),"NA")</f>
        <v>1.2785136129506991</v>
      </c>
      <c r="AA154" s="18" t="str">
        <f>IF(data!BN154&gt;0,data!BN154,"NA")</f>
        <v>NA</v>
      </c>
      <c r="AB154" s="18">
        <f>IF(data!BN154=0,0,1)</f>
        <v>1</v>
      </c>
      <c r="AC154" s="18" t="str">
        <f>IF(data!BN154&gt;0,data!BO154,"NA")</f>
        <v>NA</v>
      </c>
      <c r="AD154" s="18" t="str">
        <f>IF(data!AS154&gt;0,data!AS154,"NA")</f>
        <v>NA</v>
      </c>
      <c r="AE154" s="18" t="str">
        <f>IF(data!AS154&gt;0,data!F154,"NA")</f>
        <v>NA</v>
      </c>
      <c r="AF154" s="17">
        <f>data!CP154/(1.04)+data!CO154/1.04^2+data!CN154/1.04^3+data!CM154/1.04^4+data!CL154/1.04^5+((data!CK154/5)*(1-1.04^-5)/0.04)/1.04^5</f>
        <v>0.86568047337278098</v>
      </c>
    </row>
    <row r="155" spans="1:32" x14ac:dyDescent="0.15">
      <c r="A155" s="2" t="str">
        <f>data!A155</f>
        <v>Stemline Therapeutics, Inc. (NasdaqCM:STML)</v>
      </c>
      <c r="B155" s="2" t="str">
        <f>data!B155</f>
        <v>NasdaqCM:STML</v>
      </c>
      <c r="C155" s="16">
        <f>IF(data!AP155&gt;0,data!AQ155/data!AP155,"NA")</f>
        <v>-85.970149253731336</v>
      </c>
      <c r="D155" s="16">
        <f>IF(data!AP155&gt;0,O155/data!AP155,"NA")</f>
        <v>-76.597014925373131</v>
      </c>
      <c r="E155" s="16">
        <f>data!BV155/100</f>
        <v>0</v>
      </c>
      <c r="F155" s="16">
        <f t="shared" si="6"/>
        <v>-0.27776575016237282</v>
      </c>
      <c r="G155" s="16">
        <f>IF(data!AX155&gt;0,N155/data!AX155,"NA")</f>
        <v>-0.45956678700361014</v>
      </c>
      <c r="H155" s="16" t="str">
        <f>IF(data!W155=0,"NA",data!W155/100)</f>
        <v>NA</v>
      </c>
      <c r="I155" s="16" t="str">
        <f>IF(data!V155=0,"NA",data!V155/100)</f>
        <v>NA</v>
      </c>
      <c r="J155" s="16">
        <f>IF(data!AX155&gt;0,(AF155+data!AW155)/(data!AX155+AF155+data!AW155),"NA")</f>
        <v>1.5385586135094489E-2</v>
      </c>
      <c r="K155" s="16">
        <f>IF(data!F155&gt;0,(AF155+data!AW155)/(data!F155+AF155+data!AW155),"NA")</f>
        <v>3.1748787448052859E-3</v>
      </c>
      <c r="L155" s="17">
        <f>data!F155+data!AW155+AF155-data!AT155</f>
        <v>247.66568047337279</v>
      </c>
      <c r="M155" s="17">
        <f>data!AW155+data!AX155-data!AT155+X155</f>
        <v>92.38</v>
      </c>
      <c r="N155" s="17">
        <f>data!AS155+data!BC155-(data!BD155+data!BE155+data!BF155+data!BG155+data!BH155)/5</f>
        <v>-25.46</v>
      </c>
      <c r="O155" s="17">
        <f>data!AR155+data!BC155-(data!BD155+data!BE155+data!BF155+data!BG155+data!BH155)/5</f>
        <v>-25.66</v>
      </c>
      <c r="P155" s="17">
        <f>data!AW155+AF155</f>
        <v>0.86568047337278098</v>
      </c>
      <c r="Q155" s="18" t="str">
        <f>IF(data!AS155&gt;0,data!F155/data!AS155,"NA")</f>
        <v>NA</v>
      </c>
      <c r="R155" s="19" t="str">
        <f>IF(data!AS155&gt;0,(data!F155-data!AT155)/(data!AS155-data!BL155),"NA")</f>
        <v>NA</v>
      </c>
      <c r="S155" s="19" t="str">
        <f>IF(N155&gt;0,data!F155/N155,"NA")</f>
        <v>NA</v>
      </c>
      <c r="T155" s="18">
        <f>IF(data!AP155=0,"NA",L155/data!AP155)</f>
        <v>739.30053872648591</v>
      </c>
      <c r="U155" s="18" t="str">
        <f t="shared" si="7"/>
        <v>NA</v>
      </c>
      <c r="V155" s="18">
        <f t="shared" si="8"/>
        <v>2.6809447983694827</v>
      </c>
      <c r="W155" s="18" t="str">
        <f>IF(data!AQ155&gt;0,L155/data!AQ155,"NA")</f>
        <v>NA</v>
      </c>
      <c r="X155" s="17">
        <f>data!BC155+data!BD155*0.8+data!BE155*0.6+data!BF155*0.4+data!BG155*0.2</f>
        <v>61.980000000000004</v>
      </c>
      <c r="Y155" s="18" t="str">
        <f>IF(data!AQ155&gt;0,L155/(data!AQ155+data!BC155),"NA")</f>
        <v>NA</v>
      </c>
      <c r="Z155" s="18">
        <f>IF(data!EC155&gt;0,IF(data!F155&gt;0,IF(data!EC155*250/data!F155&gt;10,"NA",data!EC155*250/data!F155),"NA"),"NA")</f>
        <v>1.2785136129506991</v>
      </c>
      <c r="AA155" s="18" t="str">
        <f>IF(data!BN155&gt;0,data!BN155,"NA")</f>
        <v>NA</v>
      </c>
      <c r="AB155" s="18">
        <f>IF(data!BN155=0,0,1)</f>
        <v>1</v>
      </c>
      <c r="AC155" s="18" t="str">
        <f>IF(data!BN155&gt;0,data!BO155,"NA")</f>
        <v>NA</v>
      </c>
      <c r="AD155" s="18" t="str">
        <f>IF(data!AS155&gt;0,data!AS155,"NA")</f>
        <v>NA</v>
      </c>
      <c r="AE155" s="18" t="str">
        <f>IF(data!AS155&gt;0,data!F155,"NA")</f>
        <v>NA</v>
      </c>
      <c r="AF155" s="17">
        <f>data!CP155/(1.04)+data!CO155/1.04^2+data!CN155/1.04^3+data!CM155/1.04^4+data!CL155/1.04^5+((data!CK155/5)*(1-1.04^-5)/0.04)/1.04^5</f>
        <v>0.86568047337278098</v>
      </c>
    </row>
    <row r="156" spans="1:32" x14ac:dyDescent="0.15">
      <c r="A156" s="2" t="str">
        <f>data!A156</f>
        <v>Peregrine Pharmaceuticals, Inc. (NasdaqCM:PPHM)</v>
      </c>
      <c r="B156" s="2" t="str">
        <f>data!B156</f>
        <v>NasdaqCM:PPHM</v>
      </c>
      <c r="C156" s="16">
        <f>IF(data!AP156&gt;0,data!AQ156/data!AP156,"NA")</f>
        <v>-2</v>
      </c>
      <c r="D156" s="16">
        <f>IF(data!AP156&gt;0,O156/data!AP156,"NA")</f>
        <v>-1.5665271966527199</v>
      </c>
      <c r="E156" s="16">
        <f>data!BV156/100</f>
        <v>0</v>
      </c>
      <c r="F156" s="16">
        <f t="shared" si="6"/>
        <v>-0.37802907915993544</v>
      </c>
      <c r="G156" s="16">
        <f>IF(data!AX156&gt;0,N156/data!AX156,"NA")</f>
        <v>-0.74377510040160655</v>
      </c>
      <c r="H156" s="16">
        <f>IF(data!W156=0,"NA",data!W156/100)</f>
        <v>0.15</v>
      </c>
      <c r="I156" s="16" t="str">
        <f>IF(data!V156=0,"NA",data!V156/100)</f>
        <v>NA</v>
      </c>
      <c r="J156" s="16">
        <f>IF(data!AX156&gt;0,(AF156+data!AW156)/(data!AX156+AF156+data!AW156),"NA")</f>
        <v>6.762901302453049E-2</v>
      </c>
      <c r="K156" s="16">
        <f>IF(data!F156&gt;0,(AF156+data!AW156)/(data!F156+AF156+data!AW156),"NA")</f>
        <v>1.3661303076052076E-2</v>
      </c>
      <c r="L156" s="17">
        <f>data!F156+data!AW156+AF156-data!AT156</f>
        <v>209.21221541175032</v>
      </c>
      <c r="M156" s="17">
        <f>data!AW156+data!AX156-data!AT156+X156</f>
        <v>99.039999999999992</v>
      </c>
      <c r="N156" s="17">
        <f>data!AS156+data!BC156-(data!BD156+data!BE156+data!BF156+data!BG156+data!BH156)/5</f>
        <v>-37.040000000000006</v>
      </c>
      <c r="O156" s="17">
        <f>data!AR156+data!BC156-(data!BD156+data!BE156+data!BF156+data!BG156+data!BH156)/5</f>
        <v>-37.440000000000005</v>
      </c>
      <c r="P156" s="17">
        <f>data!AW156+AF156</f>
        <v>3.6122154117502885</v>
      </c>
      <c r="Q156" s="18" t="str">
        <f>IF(data!AS156&gt;0,data!F156/data!AS156,"NA")</f>
        <v>NA</v>
      </c>
      <c r="R156" s="19" t="str">
        <f>IF(data!AS156&gt;0,(data!F156-data!AT156)/(data!AS156-data!BL156),"NA")</f>
        <v>NA</v>
      </c>
      <c r="S156" s="19" t="str">
        <f>IF(N156&gt;0,data!F156/N156,"NA")</f>
        <v>NA</v>
      </c>
      <c r="T156" s="18">
        <f>IF(data!AP156=0,"NA",L156/data!AP156)</f>
        <v>8.7536491804079635</v>
      </c>
      <c r="U156" s="18" t="str">
        <f t="shared" si="7"/>
        <v>NA</v>
      </c>
      <c r="V156" s="18">
        <f t="shared" si="8"/>
        <v>2.112401205692148</v>
      </c>
      <c r="W156" s="18" t="str">
        <f>IF(data!AQ156&gt;0,L156/data!AQ156,"NA")</f>
        <v>NA</v>
      </c>
      <c r="X156" s="17">
        <f>data!BC156+data!BD156*0.8+data!BE156*0.6+data!BF156*0.4+data!BG156*0.2</f>
        <v>104.44</v>
      </c>
      <c r="Y156" s="18" t="str">
        <f>IF(data!AQ156&gt;0,L156/(data!AQ156+data!BC156),"NA")</f>
        <v>NA</v>
      </c>
      <c r="Z156" s="18">
        <f>IF(data!EC156&gt;0,IF(data!F156&gt;0,IF(data!EC156*250/data!F156&gt;10,"NA",data!EC156*250/data!F156),"NA"),"NA")</f>
        <v>1.1503067484662577</v>
      </c>
      <c r="AA156" s="18" t="str">
        <f>IF(data!BN156&gt;0,data!BN156,"NA")</f>
        <v>NA</v>
      </c>
      <c r="AB156" s="18">
        <f>IF(data!BN156=0,0,1)</f>
        <v>1</v>
      </c>
      <c r="AC156" s="18" t="str">
        <f>IF(data!BN156&gt;0,data!BO156,"NA")</f>
        <v>NA</v>
      </c>
      <c r="AD156" s="18" t="str">
        <f>IF(data!AS156&gt;0,data!AS156,"NA")</f>
        <v>NA</v>
      </c>
      <c r="AE156" s="18" t="str">
        <f>IF(data!AS156&gt;0,data!F156,"NA")</f>
        <v>NA</v>
      </c>
      <c r="AF156" s="17">
        <f>data!CP156/(1.04)+data!CO156/1.04^2+data!CN156/1.04^3+data!CM156/1.04^4+data!CL156/1.04^5+((data!CK156/5)*(1-1.04^-5)/0.04)/1.04^5</f>
        <v>3.6122154117502885</v>
      </c>
    </row>
    <row r="157" spans="1:32" x14ac:dyDescent="0.15">
      <c r="A157" s="2" t="str">
        <f>data!A157</f>
        <v>Ardelyx, Inc. (NasdaqGM:ARDX)</v>
      </c>
      <c r="B157" s="2" t="str">
        <f>data!B157</f>
        <v>NasdaqGM:ARDX</v>
      </c>
      <c r="C157" s="16">
        <f>IF(data!AP157&gt;0,data!AQ157/data!AP157,"NA")</f>
        <v>-3.9873417721518985E-2</v>
      </c>
      <c r="D157" s="16">
        <f>IF(data!AP157&gt;0,O157/data!AP157,"NA")</f>
        <v>-6.3291139240506103E-3</v>
      </c>
      <c r="E157" s="16">
        <f>data!BV157/100</f>
        <v>0</v>
      </c>
      <c r="F157" s="16">
        <f t="shared" si="6"/>
        <v>-5.7175528873641872E-3</v>
      </c>
      <c r="G157" s="16">
        <f>IF(data!AX157&gt;0,N157/data!AX157,"NA")</f>
        <v>-3.0477759472817157E-2</v>
      </c>
      <c r="H157" s="16" t="str">
        <f>IF(data!W157=0,"NA",data!W157/100)</f>
        <v>NA</v>
      </c>
      <c r="I157" s="16" t="str">
        <f>IF(data!V157=0,"NA",data!V157/100)</f>
        <v>NA</v>
      </c>
      <c r="J157" s="16">
        <f>IF(data!AX157&gt;0,(AF157+data!AW157)/(data!AX157+AF157+data!AW157),"NA")</f>
        <v>5.7932298384023528E-2</v>
      </c>
      <c r="K157" s="16">
        <f>IF(data!F157&gt;0,(AF157+data!AW157)/(data!F157+AF157+data!AW157),"NA")</f>
        <v>1.4121355405367835E-2</v>
      </c>
      <c r="L157" s="17">
        <f>data!F157+data!AW157+AF157-data!AT157</f>
        <v>157.03273651763902</v>
      </c>
      <c r="M157" s="17">
        <f>data!AW157+data!AX157-data!AT157+X157</f>
        <v>34.980000000000004</v>
      </c>
      <c r="N157" s="17">
        <f>data!AS157+data!BC157-(data!BD157+data!BE157+data!BF157+data!BG157+data!BH157)/5</f>
        <v>-1.8500000000000014</v>
      </c>
      <c r="O157" s="17">
        <f>data!AR157+data!BC157-(data!BD157+data!BE157+data!BF157+data!BG157+data!BH157)/5</f>
        <v>-0.19999999999999929</v>
      </c>
      <c r="P157" s="17">
        <f>data!AW157+AF157</f>
        <v>3.7327365176390339</v>
      </c>
      <c r="Q157" s="18" t="str">
        <f>IF(data!AS157&gt;0,data!F157/data!AS157,"NA")</f>
        <v>NA</v>
      </c>
      <c r="R157" s="19" t="str">
        <f>IF(data!AS157&gt;0,(data!F157-data!AT157)/(data!AS157-data!BL157),"NA")</f>
        <v>NA</v>
      </c>
      <c r="S157" s="19" t="str">
        <f>IF(N157&gt;0,data!F157/N157,"NA")</f>
        <v>NA</v>
      </c>
      <c r="T157" s="18">
        <f>IF(data!AP157=0,"NA",L157/data!AP157)</f>
        <v>4.9693903961278165</v>
      </c>
      <c r="U157" s="18" t="str">
        <f t="shared" si="7"/>
        <v>NA</v>
      </c>
      <c r="V157" s="18">
        <f t="shared" si="8"/>
        <v>4.4892148804356493</v>
      </c>
      <c r="W157" s="18" t="str">
        <f>IF(data!AQ157&gt;0,L157/data!AQ157,"NA")</f>
        <v>NA</v>
      </c>
      <c r="X157" s="17">
        <f>data!BC157+data!BD157*0.8+data!BE157*0.6+data!BF157*0.4+data!BG157*0.2</f>
        <v>81.58</v>
      </c>
      <c r="Y157" s="18" t="str">
        <f>IF(data!AQ157&gt;0,L157/(data!AQ157+data!BC157),"NA")</f>
        <v>NA</v>
      </c>
      <c r="Z157" s="18">
        <f>IF(data!EC157&gt;0,IF(data!F157&gt;0,IF(data!EC157*250/data!F157&gt;10,"NA",data!EC157*250/data!F157),"NA"),"NA")</f>
        <v>1.0840368380660015</v>
      </c>
      <c r="AA157" s="18" t="str">
        <f>IF(data!BN157&gt;0,data!BN157,"NA")</f>
        <v>NA</v>
      </c>
      <c r="AB157" s="18">
        <f>IF(data!BN157=0,0,1)</f>
        <v>1</v>
      </c>
      <c r="AC157" s="18" t="str">
        <f>IF(data!BN157&gt;0,data!BO157,"NA")</f>
        <v>NA</v>
      </c>
      <c r="AD157" s="18" t="str">
        <f>IF(data!AS157&gt;0,data!AS157,"NA")</f>
        <v>NA</v>
      </c>
      <c r="AE157" s="18" t="str">
        <f>IF(data!AS157&gt;0,data!F157,"NA")</f>
        <v>NA</v>
      </c>
      <c r="AF157" s="17">
        <f>data!CP157/(1.04)+data!CO157/1.04^2+data!CN157/1.04^3+data!CM157/1.04^4+data!CL157/1.04^5+((data!CK157/5)*(1-1.04^-5)/0.04)/1.04^5</f>
        <v>3.7327365176390339</v>
      </c>
    </row>
    <row r="158" spans="1:32" x14ac:dyDescent="0.15">
      <c r="A158" s="2" t="str">
        <f>data!A158</f>
        <v>BioSpecifics Technologies Corp. (NasdaqGM:BSTC)</v>
      </c>
      <c r="B158" s="2" t="str">
        <f>data!B158</f>
        <v>NasdaqGM:BSTC</v>
      </c>
      <c r="C158" s="16">
        <f>IF(data!AP158&gt;0,data!AQ158/data!AP158,"NA")</f>
        <v>0.50638297872340421</v>
      </c>
      <c r="D158" s="16">
        <f>IF(data!AP158&gt;0,O158/data!AP158,"NA")</f>
        <v>0.4846808510638298</v>
      </c>
      <c r="E158" s="16">
        <f>data!BV158/100</f>
        <v>0.33899999999999997</v>
      </c>
      <c r="F158" s="16">
        <f t="shared" si="6"/>
        <v>0.18413802380564157</v>
      </c>
      <c r="G158" s="16">
        <f>IF(data!AX158&gt;0,N158/data!AX158,"NA")</f>
        <v>0.14798679867986797</v>
      </c>
      <c r="H158" s="16">
        <f>IF(data!W158=0,"NA",data!W158/100)</f>
        <v>0.17399999999999999</v>
      </c>
      <c r="I158" s="16" t="str">
        <f>IF(data!V158=0,"NA",data!V158/100)</f>
        <v>NA</v>
      </c>
      <c r="J158" s="16">
        <f>IF(data!AX158&gt;0,(AF158+data!AW158)/(data!AX158+AF158+data!AW158),"NA")</f>
        <v>4.2804683456385984E-3</v>
      </c>
      <c r="K158" s="16">
        <f>IF(data!F158&gt;0,(AF158+data!AW158)/(data!F158+AF158+data!AW158),"NA")</f>
        <v>5.0875138210792136E-4</v>
      </c>
      <c r="L158" s="17">
        <f>data!F158+data!AW158+AF158-data!AT158</f>
        <v>246.22025574647245</v>
      </c>
      <c r="M158" s="17">
        <f>data!AW158+data!AX158-data!AT158+X158</f>
        <v>24.532000000000004</v>
      </c>
      <c r="N158" s="17">
        <f>data!AS158+data!BC158-(data!BD158+data!BE158+data!BF158+data!BG158+data!BH158)/5</f>
        <v>4.484</v>
      </c>
      <c r="O158" s="17">
        <f>data!AR158+data!BC158-(data!BD158+data!BE158+data!BF158+data!BG158+data!BH158)/5</f>
        <v>6.8339999999999996</v>
      </c>
      <c r="P158" s="17">
        <f>data!AW158+AF158</f>
        <v>0.13025574647246244</v>
      </c>
      <c r="Q158" s="18">
        <f>IF(data!AS158&gt;0,data!F158/data!AS158,"NA")</f>
        <v>55.032258064516128</v>
      </c>
      <c r="R158" s="19">
        <f>IF(data!AS158&gt;0,(data!F158-data!AT158)/(data!AS158-data!BL158),"NA")</f>
        <v>53.289302728453876</v>
      </c>
      <c r="S158" s="19">
        <f>IF(N158&gt;0,data!F158/N158,"NA")</f>
        <v>57.069580731489744</v>
      </c>
      <c r="T158" s="18">
        <f>IF(data!AP158=0,"NA",L158/data!AP158)</f>
        <v>17.462429485565423</v>
      </c>
      <c r="U158" s="18">
        <f t="shared" si="7"/>
        <v>36.028717551429978</v>
      </c>
      <c r="V158" s="18">
        <f t="shared" si="8"/>
        <v>10.036697201470423</v>
      </c>
      <c r="W158" s="18">
        <f>IF(data!AQ158&gt;0,L158/data!AQ158,"NA")</f>
        <v>34.484629656368689</v>
      </c>
      <c r="X158" s="17">
        <f>data!BC158+data!BD158*0.8+data!BE158*0.6+data!BF158*0.4+data!BG158*0.2</f>
        <v>4.0419999999999998</v>
      </c>
      <c r="Y158" s="18">
        <f>IF(data!AQ158&gt;0,L158/(data!AQ158+data!BC158),"NA")</f>
        <v>29.311935207913386</v>
      </c>
      <c r="Z158" s="18">
        <f>IF(data!EC158&gt;0,IF(data!F158&gt;0,IF(data!EC158*250/data!F158&gt;10,"NA",data!EC158*250/data!F158),"NA"),"NA")</f>
        <v>1.426338413442751</v>
      </c>
      <c r="AA158" s="18">
        <f>IF(data!BN158&gt;0,data!BN158,"NA")</f>
        <v>7.03</v>
      </c>
      <c r="AB158" s="18">
        <f>IF(data!BN158=0,0,1)</f>
        <v>1</v>
      </c>
      <c r="AC158" s="18">
        <f>IF(data!BN158&gt;0,data!BO158,"NA")</f>
        <v>2.39</v>
      </c>
      <c r="AD158" s="18">
        <f>IF(data!AS158&gt;0,data!AS158,"NA")</f>
        <v>4.6500000000000004</v>
      </c>
      <c r="AE158" s="18">
        <f>IF(data!AS158&gt;0,data!F158,"NA")</f>
        <v>255.9</v>
      </c>
      <c r="AF158" s="17">
        <f>data!CP158/(1.04)+data!CO158/1.04^2+data!CN158/1.04^3+data!CM158/1.04^4+data!CL158/1.04^5+((data!CK158/5)*(1-1.04^-5)/0.04)/1.04^5</f>
        <v>0.13025574647246244</v>
      </c>
    </row>
    <row r="159" spans="1:32" x14ac:dyDescent="0.15">
      <c r="A159" s="2" t="str">
        <f>data!A159</f>
        <v>Navidea Biopharmaceuticals, Inc (AMEX:NAVB)</v>
      </c>
      <c r="B159" s="2" t="str">
        <f>data!B159</f>
        <v>AMEX:NAVB</v>
      </c>
      <c r="C159" s="16">
        <f>IF(data!AP159&gt;0,data!AQ159/data!AP159,"NA")</f>
        <v>-4.2356687898089174</v>
      </c>
      <c r="D159" s="16">
        <f>IF(data!AP159&gt;0,O159/data!AP159,"NA")</f>
        <v>-5.3821656050955404</v>
      </c>
      <c r="E159" s="16">
        <f>data!BV159/100</f>
        <v>0</v>
      </c>
      <c r="F159" s="16">
        <f t="shared" si="6"/>
        <v>-0.51999999999999991</v>
      </c>
      <c r="G159" s="16" t="str">
        <f>IF(data!AX159&gt;0,N159/data!AX159,"NA")</f>
        <v>NA</v>
      </c>
      <c r="H159" s="16">
        <f>IF(data!W159=0,"NA",data!W159/100)</f>
        <v>5.2900000000000004E-3</v>
      </c>
      <c r="I159" s="16" t="str">
        <f>IF(data!V159=0,"NA",data!V159/100)</f>
        <v>NA</v>
      </c>
      <c r="J159" s="16" t="str">
        <f>IF(data!AX159&gt;0,(AF159+data!AW159)/(data!AX159+AF159+data!AW159),"NA")</f>
        <v>NA</v>
      </c>
      <c r="K159" s="16">
        <f>IF(data!F159&gt;0,(AF159+data!AW159)/(data!F159+AF159+data!AW159),"NA")</f>
        <v>0.12410545750395331</v>
      </c>
      <c r="L159" s="17">
        <f>data!F159+data!AW159+AF159-data!AT159</f>
        <v>282.91088240025204</v>
      </c>
      <c r="M159" s="17">
        <f>data!AW159+data!AX159-data!AT159+X159</f>
        <v>65</v>
      </c>
      <c r="N159" s="17">
        <f>data!AS159+data!BC159-(data!BD159+data!BE159+data!BF159+data!BG159+data!BH159)/5</f>
        <v>-42.400000000000006</v>
      </c>
      <c r="O159" s="17">
        <f>data!AR159+data!BC159-(data!BD159+data!BE159+data!BF159+data!BG159+data!BH159)/5</f>
        <v>-33.799999999999997</v>
      </c>
      <c r="P159" s="17">
        <f>data!AW159+AF159</f>
        <v>35.79088240025208</v>
      </c>
      <c r="Q159" s="18" t="str">
        <f>IF(data!AS159&gt;0,data!F159/data!AS159,"NA")</f>
        <v>NA</v>
      </c>
      <c r="R159" s="19" t="str">
        <f>IF(data!AS159&gt;0,(data!F159-data!AT159)/(data!AS159-data!BL159),"NA")</f>
        <v>NA</v>
      </c>
      <c r="S159" s="19" t="str">
        <f>IF(N159&gt;0,data!F159/N159,"NA")</f>
        <v>NA</v>
      </c>
      <c r="T159" s="18">
        <f>IF(data!AP159=0,"NA",L159/data!AP159)</f>
        <v>45.049503566919114</v>
      </c>
      <c r="U159" s="18" t="str">
        <f t="shared" si="7"/>
        <v>NA</v>
      </c>
      <c r="V159" s="18">
        <f t="shared" si="8"/>
        <v>4.3524751138500317</v>
      </c>
      <c r="W159" s="18" t="str">
        <f>IF(data!AQ159&gt;0,L159/data!AQ159,"NA")</f>
        <v>NA</v>
      </c>
      <c r="X159" s="17">
        <f>data!BC159+data!BD159*0.8+data!BE159*0.6+data!BF159*0.4+data!BG159*0.2</f>
        <v>66.38</v>
      </c>
      <c r="Y159" s="18" t="str">
        <f>IF(data!AQ159&gt;0,L159/(data!AQ159+data!BC159),"NA")</f>
        <v>NA</v>
      </c>
      <c r="Z159" s="18">
        <f>IF(data!EC159&gt;0,IF(data!F159&gt;0,IF(data!EC159*250/data!F159&gt;10,"NA",data!EC159*250/data!F159),"NA"),"NA")</f>
        <v>0.49584323040380046</v>
      </c>
      <c r="AA159" s="18" t="str">
        <f>IF(data!BN159&gt;0,data!BN159,"NA")</f>
        <v>NA</v>
      </c>
      <c r="AB159" s="18">
        <f>IF(data!BN159=0,0,1)</f>
        <v>1</v>
      </c>
      <c r="AC159" s="18" t="str">
        <f>IF(data!BN159&gt;0,data!BO159,"NA")</f>
        <v>NA</v>
      </c>
      <c r="AD159" s="18" t="str">
        <f>IF(data!AS159&gt;0,data!AS159,"NA")</f>
        <v>NA</v>
      </c>
      <c r="AE159" s="18" t="str">
        <f>IF(data!AS159&gt;0,data!F159,"NA")</f>
        <v>NA</v>
      </c>
      <c r="AF159" s="17">
        <f>data!CP159/(1.04)+data!CO159/1.04^2+data!CN159/1.04^3+data!CM159/1.04^4+data!CL159/1.04^5+((data!CK159/5)*(1-1.04^-5)/0.04)/1.04^5</f>
        <v>1.8908824002520799</v>
      </c>
    </row>
    <row r="160" spans="1:32" x14ac:dyDescent="0.15">
      <c r="A160" s="2" t="str">
        <f>data!A160</f>
        <v>Synta Pharmaceuticals Corp. (NasdaqGM:SNTA)</v>
      </c>
      <c r="B160" s="2" t="str">
        <f>data!B160</f>
        <v>NasdaqGM:SNTA</v>
      </c>
      <c r="C160" s="16" t="str">
        <f>IF(data!AP160&gt;0,data!AQ160/data!AP160,"NA")</f>
        <v>NA</v>
      </c>
      <c r="D160" s="16" t="str">
        <f>IF(data!AP160&gt;0,O160/data!AP160,"NA")</f>
        <v>NA</v>
      </c>
      <c r="E160" s="16">
        <f>data!BV160/100</f>
        <v>0</v>
      </c>
      <c r="F160" s="16">
        <f t="shared" si="6"/>
        <v>-0.34520148891406371</v>
      </c>
      <c r="G160" s="16">
        <f>IF(data!AX160&gt;0,N160/data!AX160,"NA")</f>
        <v>-1.375115207373272</v>
      </c>
      <c r="H160" s="16" t="str">
        <f>IF(data!W160=0,"NA",data!W160/100)</f>
        <v>NA</v>
      </c>
      <c r="I160" s="16" t="str">
        <f>IF(data!V160=0,"NA",data!V160/100)</f>
        <v>NA</v>
      </c>
      <c r="J160" s="16">
        <f>IF(data!AX160&gt;0,(AF160+data!AW160)/(data!AX160+AF160+data!AW160),"NA")</f>
        <v>0.21580973922552141</v>
      </c>
      <c r="K160" s="16">
        <f>IF(data!F160&gt;0,(AF160+data!AW160)/(data!F160+AF160+data!AW160),"NA")</f>
        <v>6.7045375504636393E-2</v>
      </c>
      <c r="L160" s="17">
        <f>data!F160+data!AW160+AF160-data!AT160</f>
        <v>221.21556810423306</v>
      </c>
      <c r="M160" s="17">
        <f>data!AW160+data!AX160-data!AT160+X160</f>
        <v>247.16000000000003</v>
      </c>
      <c r="N160" s="17">
        <f>data!AS160+data!BC160-(data!BD160+data!BE160+data!BF160+data!BG160+data!BH160)/5</f>
        <v>-89.52</v>
      </c>
      <c r="O160" s="17">
        <f>data!AR160+data!BC160-(data!BD160+data!BE160+data!BF160+data!BG160+data!BH160)/5</f>
        <v>-85.32</v>
      </c>
      <c r="P160" s="17">
        <f>data!AW160+AF160</f>
        <v>17.915568104233046</v>
      </c>
      <c r="Q160" s="18" t="str">
        <f>IF(data!AS160&gt;0,data!F160/data!AS160,"NA")</f>
        <v>NA</v>
      </c>
      <c r="R160" s="19" t="str">
        <f>IF(data!AS160&gt;0,(data!F160-data!AT160)/(data!AS160-data!BL160),"NA")</f>
        <v>NA</v>
      </c>
      <c r="S160" s="19" t="str">
        <f>IF(N160&gt;0,data!F160/N160,"NA")</f>
        <v>NA</v>
      </c>
      <c r="T160" s="18" t="str">
        <f>IF(data!AP160=0,"NA",L160/data!AP160)</f>
        <v>NA</v>
      </c>
      <c r="U160" s="18" t="str">
        <f t="shared" si="7"/>
        <v>NA</v>
      </c>
      <c r="V160" s="18">
        <f t="shared" si="8"/>
        <v>0.89502981107069524</v>
      </c>
      <c r="W160" s="18" t="str">
        <f>IF(data!AQ160&gt;0,L160/data!AQ160,"NA")</f>
        <v>NA</v>
      </c>
      <c r="X160" s="17">
        <f>data!BC160+data!BD160*0.8+data!BE160*0.6+data!BF160*0.4+data!BG160*0.2</f>
        <v>214.16000000000003</v>
      </c>
      <c r="Y160" s="18" t="str">
        <f>IF(data!AQ160&gt;0,L160/(data!AQ160+data!BC160),"NA")</f>
        <v>NA</v>
      </c>
      <c r="Z160" s="18">
        <f>IF(data!EC160&gt;0,IF(data!F160&gt;0,IF(data!EC160*250/data!F160&gt;10,"NA",data!EC160*250/data!F160),"NA"),"NA")</f>
        <v>1.9554753309265944</v>
      </c>
      <c r="AA160" s="18" t="str">
        <f>IF(data!BN160&gt;0,data!BN160,"NA")</f>
        <v>NA</v>
      </c>
      <c r="AB160" s="18">
        <f>IF(data!BN160=0,0,1)</f>
        <v>1</v>
      </c>
      <c r="AC160" s="18" t="str">
        <f>IF(data!BN160&gt;0,data!BO160,"NA")</f>
        <v>NA</v>
      </c>
      <c r="AD160" s="18" t="str">
        <f>IF(data!AS160&gt;0,data!AS160,"NA")</f>
        <v>NA</v>
      </c>
      <c r="AE160" s="18" t="str">
        <f>IF(data!AS160&gt;0,data!F160,"NA")</f>
        <v>NA</v>
      </c>
      <c r="AF160" s="17">
        <f>data!CP160/(1.04)+data!CO160/1.04^2+data!CN160/1.04^3+data!CM160/1.04^4+data!CL160/1.04^5+((data!CK160/5)*(1-1.04^-5)/0.04)/1.04^5</f>
        <v>4.0155681042330444</v>
      </c>
    </row>
    <row r="161" spans="1:32" x14ac:dyDescent="0.15">
      <c r="A161" s="2" t="str">
        <f>data!A161</f>
        <v>Vitae Pharmaceuticals, Inc. (NasdaqGM:VTAE)</v>
      </c>
      <c r="B161" s="2" t="str">
        <f>data!B161</f>
        <v>NasdaqGM:VTAE</v>
      </c>
      <c r="C161" s="16">
        <f>IF(data!AP161&gt;0,data!AQ161/data!AP161,"NA")</f>
        <v>-5.3164556962025315E-2</v>
      </c>
      <c r="D161" s="16">
        <f>IF(data!AP161&gt;0,O161/data!AP161,"NA")</f>
        <v>0.16455696202531647</v>
      </c>
      <c r="E161" s="16">
        <f>data!BV161/100</f>
        <v>0</v>
      </c>
      <c r="F161" s="16">
        <f t="shared" si="6"/>
        <v>7.3157006190208221E-2</v>
      </c>
      <c r="G161" s="16">
        <f>IF(data!AX161&gt;0,N161/data!AX161,"NA")</f>
        <v>5.5670103092783509E-2</v>
      </c>
      <c r="H161" s="16" t="str">
        <f>IF(data!W161=0,"NA",data!W161/100)</f>
        <v>NA</v>
      </c>
      <c r="I161" s="16" t="str">
        <f>IF(data!V161=0,"NA",data!V161/100)</f>
        <v>NA</v>
      </c>
      <c r="J161" s="16">
        <f>IF(data!AX161&gt;0,(AF161+data!AW161)/(data!AX161+AF161+data!AW161),"NA")</f>
        <v>0.13552847938353704</v>
      </c>
      <c r="K161" s="16">
        <f>IF(data!F161&gt;0,(AF161+data!AW161)/(data!F161+AF161+data!AW161),"NA")</f>
        <v>3.5891010106356445E-2</v>
      </c>
      <c r="L161" s="17">
        <f>data!F161+data!AW161+AF161-data!AT161</f>
        <v>193.2243694118425</v>
      </c>
      <c r="M161" s="17">
        <f>data!AW161+data!AX161-data!AT161+X161</f>
        <v>53.31</v>
      </c>
      <c r="N161" s="17">
        <f>data!AS161+data!BC161-(data!BD161+data!BE161+data!BF161+data!BG161+data!BH161)/5</f>
        <v>3.24</v>
      </c>
      <c r="O161" s="17">
        <f>data!AR161+data!BC161-(data!BD161+data!BE161+data!BF161+data!BG161+data!BH161)/5</f>
        <v>3.9000000000000004</v>
      </c>
      <c r="P161" s="17">
        <f>data!AW161+AF161</f>
        <v>9.1243694118425331</v>
      </c>
      <c r="Q161" s="18" t="str">
        <f>IF(data!AS161&gt;0,data!F161/data!AS161,"NA")</f>
        <v>NA</v>
      </c>
      <c r="R161" s="19" t="str">
        <f>IF(data!AS161&gt;0,(data!F161-data!AT161)/(data!AS161-data!BL161),"NA")</f>
        <v>NA</v>
      </c>
      <c r="S161" s="19">
        <f>IF(N161&gt;0,data!F161/N161,"NA")</f>
        <v>75.648148148148138</v>
      </c>
      <c r="T161" s="18">
        <f>IF(data!AP161=0,"NA",L161/data!AP161)</f>
        <v>8.152926979402638</v>
      </c>
      <c r="U161" s="18">
        <f t="shared" si="7"/>
        <v>49.544710105600636</v>
      </c>
      <c r="V161" s="18">
        <f t="shared" si="8"/>
        <v>3.6245426638874974</v>
      </c>
      <c r="W161" s="18" t="str">
        <f>IF(data!AQ161&gt;0,L161/data!AQ161,"NA")</f>
        <v>NA</v>
      </c>
      <c r="X161" s="17">
        <f>data!BC161+data!BD161*0.8+data!BE161*0.6+data!BF161*0.4+data!BG161*0.2</f>
        <v>49.94</v>
      </c>
      <c r="Y161" s="18" t="str">
        <f>IF(data!AQ161&gt;0,L161/(data!AQ161+data!BC161),"NA")</f>
        <v>NA</v>
      </c>
      <c r="Z161" s="18">
        <f>IF(data!EC161&gt;0,IF(data!F161&gt;0,IF(data!EC161*250/data!F161&gt;10,"NA",data!EC161*250/data!F161),"NA"),"NA")</f>
        <v>1.9379844961240311</v>
      </c>
      <c r="AA161" s="18" t="str">
        <f>IF(data!BN161&gt;0,data!BN161,"NA")</f>
        <v>NA</v>
      </c>
      <c r="AB161" s="18">
        <f>IF(data!BN161=0,0,1)</f>
        <v>1</v>
      </c>
      <c r="AC161" s="18" t="str">
        <f>IF(data!BN161&gt;0,data!BO161,"NA")</f>
        <v>NA</v>
      </c>
      <c r="AD161" s="18" t="str">
        <f>IF(data!AS161&gt;0,data!AS161,"NA")</f>
        <v>NA</v>
      </c>
      <c r="AE161" s="18" t="str">
        <f>IF(data!AS161&gt;0,data!F161,"NA")</f>
        <v>NA</v>
      </c>
      <c r="AF161" s="17">
        <f>data!CP161/(1.04)+data!CO161/1.04^2+data!CN161/1.04^3+data!CM161/1.04^4+data!CL161/1.04^5+((data!CK161/5)*(1-1.04^-5)/0.04)/1.04^5</f>
        <v>2.9543694118425341</v>
      </c>
    </row>
    <row r="162" spans="1:32" x14ac:dyDescent="0.15">
      <c r="A162" s="2" t="str">
        <f>data!A162</f>
        <v>Asterias Biotherapeutics, Inc. (AMEX:AST)</v>
      </c>
      <c r="B162" s="2" t="str">
        <f>data!B162</f>
        <v>AMEX:AST</v>
      </c>
      <c r="C162" s="16">
        <f>IF(data!AP162&gt;0,data!AQ162/data!AP162,"NA")</f>
        <v>-9.9180327868852451</v>
      </c>
      <c r="D162" s="16">
        <f>IF(data!AP162&gt;0,O162/data!AP162,"NA")</f>
        <v>-8.3983606557377044</v>
      </c>
      <c r="E162" s="16">
        <f>data!BV162/100</f>
        <v>0</v>
      </c>
      <c r="F162" s="16">
        <f t="shared" si="6"/>
        <v>-0.16985511090481081</v>
      </c>
      <c r="G162" s="16">
        <f>IF(data!AX162&gt;0,N162/data!AX162,"NA")</f>
        <v>-8.730061349693248E-2</v>
      </c>
      <c r="H162" s="16" t="str">
        <f>IF(data!W162=0,"NA",data!W162/100)</f>
        <v>NA</v>
      </c>
      <c r="I162" s="16" t="str">
        <f>IF(data!V162=0,"NA",data!V162/100)</f>
        <v>NA</v>
      </c>
      <c r="J162" s="16">
        <f>IF(data!AX162&gt;0,(AF162+data!AW162)/(data!AX162+AF162+data!AW162),"NA")</f>
        <v>0.21563813822401043</v>
      </c>
      <c r="K162" s="16">
        <f>IF(data!F162&gt;0,(AF162+data!AW162)/(data!F162+AF162+data!AW162),"NA")</f>
        <v>3.5797896953996988E-2</v>
      </c>
      <c r="L162" s="17">
        <f>data!F162+data!AW162+AF162-data!AT162</f>
        <v>247.28244915603815</v>
      </c>
      <c r="M162" s="17">
        <f>data!AW162+data!AX162-data!AT162+X162</f>
        <v>60.322000000000003</v>
      </c>
      <c r="N162" s="17">
        <f>data!AS162+data!BC162-(data!BD162+data!BE162+data!BF162+data!BG162+data!BH162)/5</f>
        <v>-2.8459999999999992</v>
      </c>
      <c r="O162" s="17">
        <f>data!AR162+data!BC162-(data!BD162+data!BE162+data!BF162+data!BG162+data!BH162)/5</f>
        <v>-10.245999999999999</v>
      </c>
      <c r="P162" s="17">
        <f>data!AW162+AF162</f>
        <v>8.9624491560381649</v>
      </c>
      <c r="Q162" s="18" t="str">
        <f>IF(data!AS162&gt;0,data!F162/data!AS162,"NA")</f>
        <v>NA</v>
      </c>
      <c r="R162" s="19" t="str">
        <f>IF(data!AS162&gt;0,(data!F162-data!AT162)/(data!AS162-data!BL162),"NA")</f>
        <v>NA</v>
      </c>
      <c r="S162" s="19" t="str">
        <f>IF(N162&gt;0,data!F162/N162,"NA")</f>
        <v>NA</v>
      </c>
      <c r="T162" s="18">
        <f>IF(data!AP162=0,"NA",L162/data!AP162)</f>
        <v>202.69053209511324</v>
      </c>
      <c r="U162" s="18" t="str">
        <f t="shared" si="7"/>
        <v>NA</v>
      </c>
      <c r="V162" s="18">
        <f t="shared" si="8"/>
        <v>4.0993741778461947</v>
      </c>
      <c r="W162" s="18" t="str">
        <f>IF(data!AQ162&gt;0,L162/data!AQ162,"NA")</f>
        <v>NA</v>
      </c>
      <c r="X162" s="17">
        <f>data!BC162+data!BD162*0.8+data!BE162*0.6+data!BF162*0.4+data!BG162*0.2</f>
        <v>30.423999999999999</v>
      </c>
      <c r="Y162" s="18" t="str">
        <f>IF(data!AQ162&gt;0,L162/(data!AQ162+data!BC162),"NA")</f>
        <v>NA</v>
      </c>
      <c r="Z162" s="18">
        <f>IF(data!EC162&gt;0,IF(data!F162&gt;0,IF(data!EC162*250/data!F162&gt;10,"NA",data!EC162*250/data!F162),"NA"),"NA")</f>
        <v>1.1184755592377795</v>
      </c>
      <c r="AA162" s="18" t="str">
        <f>IF(data!BN162&gt;0,data!BN162,"NA")</f>
        <v>NA</v>
      </c>
      <c r="AB162" s="18">
        <f>IF(data!BN162=0,0,1)</f>
        <v>1</v>
      </c>
      <c r="AC162" s="18" t="str">
        <f>IF(data!BN162&gt;0,data!BO162,"NA")</f>
        <v>NA</v>
      </c>
      <c r="AD162" s="18" t="str">
        <f>IF(data!AS162&gt;0,data!AS162,"NA")</f>
        <v>NA</v>
      </c>
      <c r="AE162" s="18" t="str">
        <f>IF(data!AS162&gt;0,data!F162,"NA")</f>
        <v>NA</v>
      </c>
      <c r="AF162" s="17">
        <f>data!CP162/(1.04)+data!CO162/1.04^2+data!CN162/1.04^3+data!CM162/1.04^4+data!CL162/1.04^5+((data!CK162/5)*(1-1.04^-5)/0.04)/1.04^5</f>
        <v>8.5844491560381648</v>
      </c>
    </row>
    <row r="163" spans="1:32" x14ac:dyDescent="0.15">
      <c r="A163" s="2" t="str">
        <f>data!A163</f>
        <v>Athersys, Inc. (NasdaqCM:ATHX)</v>
      </c>
      <c r="B163" s="2" t="str">
        <f>data!B163</f>
        <v>NasdaqCM:ATHX</v>
      </c>
      <c r="C163" s="16">
        <f>IF(data!AP163&gt;0,data!AQ163/data!AP163,"NA")</f>
        <v>-17.716049382716047</v>
      </c>
      <c r="D163" s="16">
        <f>IF(data!AP163&gt;0,O163/data!AP163,"NA")</f>
        <v>-16.617283950617285</v>
      </c>
      <c r="E163" s="16">
        <f>data!BV163/100</f>
        <v>0</v>
      </c>
      <c r="F163" s="16">
        <f t="shared" si="6"/>
        <v>-0.43194326332172728</v>
      </c>
      <c r="G163" s="16">
        <f>IF(data!AX163&gt;0,N163/data!AX163,"NA")</f>
        <v>-0.95789473684210547</v>
      </c>
      <c r="H163" s="16">
        <f>IF(data!W163=0,"NA",data!W163/100)</f>
        <v>-6.3799999999999996E-2</v>
      </c>
      <c r="I163" s="16" t="str">
        <f>IF(data!V163=0,"NA",data!V163/100)</f>
        <v>NA</v>
      </c>
      <c r="J163" s="16">
        <f>IF(data!AX163&gt;0,(AF163+data!AW163)/(data!AX163+AF163+data!AW163),"NA")</f>
        <v>2.793928067479249E-2</v>
      </c>
      <c r="K163" s="16">
        <f>IF(data!F163&gt;0,(AF163+data!AW163)/(data!F163+AF163+data!AW163),"NA")</f>
        <v>2.5573123450375284E-3</v>
      </c>
      <c r="L163" s="17">
        <f>data!F163+data!AW163+AF163-data!AT163</f>
        <v>208.80071449704144</v>
      </c>
      <c r="M163" s="17">
        <f>data!AW163+data!AX163-data!AT163+X163</f>
        <v>62.322999999999986</v>
      </c>
      <c r="N163" s="17">
        <f>data!AS163+data!BC163-(data!BD163+data!BE163+data!BF163+data!BG163+data!BH163)/5</f>
        <v>-20.020000000000003</v>
      </c>
      <c r="O163" s="17">
        <f>data!AR163+data!BC163-(data!BD163+data!BE163+data!BF163+data!BG163+data!BH163)/5</f>
        <v>-26.92</v>
      </c>
      <c r="P163" s="17">
        <f>data!AW163+AF163</f>
        <v>0.60071449704141999</v>
      </c>
      <c r="Q163" s="18" t="str">
        <f>IF(data!AS163&gt;0,data!F163/data!AS163,"NA")</f>
        <v>NA</v>
      </c>
      <c r="R163" s="19" t="str">
        <f>IF(data!AS163&gt;0,(data!F163-data!AT163)/(data!AS163-data!BL163),"NA")</f>
        <v>NA</v>
      </c>
      <c r="S163" s="19" t="str">
        <f>IF(N163&gt;0,data!F163/N163,"NA")</f>
        <v>NA</v>
      </c>
      <c r="T163" s="18">
        <f>IF(data!AP163=0,"NA",L163/data!AP163)</f>
        <v>128.88932993644534</v>
      </c>
      <c r="U163" s="18" t="str">
        <f t="shared" si="7"/>
        <v>NA</v>
      </c>
      <c r="V163" s="18">
        <f t="shared" si="8"/>
        <v>3.3502994800802512</v>
      </c>
      <c r="W163" s="18" t="str">
        <f>IF(data!AQ163&gt;0,L163/data!AQ163,"NA")</f>
        <v>NA</v>
      </c>
      <c r="X163" s="17">
        <f>data!BC163+data!BD163*0.8+data!BE163*0.6+data!BF163*0.4+data!BG163*0.2</f>
        <v>67.339999999999989</v>
      </c>
      <c r="Y163" s="18" t="str">
        <f>IF(data!AQ163&gt;0,L163/(data!AQ163+data!BC163),"NA")</f>
        <v>NA</v>
      </c>
      <c r="Z163" s="18">
        <f>IF(data!EC163&gt;0,IF(data!F163&gt;0,IF(data!EC163*250/data!F163&gt;10,"NA",data!EC163*250/data!F163),"NA"),"NA")</f>
        <v>4.1506615450277424</v>
      </c>
      <c r="AA163" s="18" t="str">
        <f>IF(data!BN163&gt;0,data!BN163,"NA")</f>
        <v>NA</v>
      </c>
      <c r="AB163" s="18">
        <f>IF(data!BN163=0,0,1)</f>
        <v>1</v>
      </c>
      <c r="AC163" s="18" t="str">
        <f>IF(data!BN163&gt;0,data!BO163,"NA")</f>
        <v>NA</v>
      </c>
      <c r="AD163" s="18" t="str">
        <f>IF(data!AS163&gt;0,data!AS163,"NA")</f>
        <v>NA</v>
      </c>
      <c r="AE163" s="18" t="str">
        <f>IF(data!AS163&gt;0,data!F163,"NA")</f>
        <v>NA</v>
      </c>
      <c r="AF163" s="17">
        <f>data!CP163/(1.04)+data!CO163/1.04^2+data!CN163/1.04^3+data!CM163/1.04^4+data!CL163/1.04^5+((data!CK163/5)*(1-1.04^-5)/0.04)/1.04^5</f>
        <v>0.41771449704142005</v>
      </c>
    </row>
    <row r="164" spans="1:32" x14ac:dyDescent="0.15">
      <c r="A164" s="2" t="str">
        <f>data!A164</f>
        <v>Cara Therapeutics Inc. (NasdaqGM:CARA)</v>
      </c>
      <c r="B164" s="2" t="str">
        <f>data!B164</f>
        <v>NasdaqGM:CARA</v>
      </c>
      <c r="C164" s="16" t="str">
        <f>IF(data!AP164&gt;0,data!AQ164/data!AP164,"NA")</f>
        <v>NA</v>
      </c>
      <c r="D164" s="16" t="str">
        <f>IF(data!AP164&gt;0,O164/data!AP164,"NA")</f>
        <v>NA</v>
      </c>
      <c r="E164" s="16">
        <f>data!BV164/100</f>
        <v>0</v>
      </c>
      <c r="F164" s="16">
        <f t="shared" si="6"/>
        <v>-0.43917118046599601</v>
      </c>
      <c r="G164" s="16" t="str">
        <f>IF(data!AX164&gt;0,N164/data!AX164,"NA")</f>
        <v>NA</v>
      </c>
      <c r="H164" s="16" t="str">
        <f>IF(data!W164=0,"NA",data!W164/100)</f>
        <v>NA</v>
      </c>
      <c r="I164" s="16" t="str">
        <f>IF(data!V164=0,"NA",data!V164/100)</f>
        <v>NA</v>
      </c>
      <c r="J164" s="16" t="str">
        <f>IF(data!AX164&gt;0,(AF164+data!AW164)/(data!AX164+AF164+data!AW164),"NA")</f>
        <v>NA</v>
      </c>
      <c r="K164" s="16">
        <f>IF(data!F164&gt;0,(AF164+data!AW164)/(data!F164+AF164+data!AW164),"NA")</f>
        <v>0</v>
      </c>
      <c r="L164" s="17">
        <f>data!F164+data!AW164+AF164-data!AT164</f>
        <v>231.2</v>
      </c>
      <c r="M164" s="17">
        <f>data!AW164+data!AX164-data!AT164+X164</f>
        <v>23.262</v>
      </c>
      <c r="N164" s="17">
        <f>data!AS164+data!BC164-(data!BD164+data!BE164+data!BF164+data!BG164+data!BH164)/5</f>
        <v>-10.215999999999999</v>
      </c>
      <c r="O164" s="17">
        <f>data!AR164+data!BC164-(data!BD164+data!BE164+data!BF164+data!BG164+data!BH164)/5</f>
        <v>-10.215999999999999</v>
      </c>
      <c r="P164" s="17">
        <f>data!AW164+AF164</f>
        <v>0</v>
      </c>
      <c r="Q164" s="18" t="str">
        <f>IF(data!AS164&gt;0,data!F164/data!AS164,"NA")</f>
        <v>NA</v>
      </c>
      <c r="R164" s="19" t="str">
        <f>IF(data!AS164&gt;0,(data!F164-data!AT164)/(data!AS164-data!BL164),"NA")</f>
        <v>NA</v>
      </c>
      <c r="S164" s="19" t="str">
        <f>IF(N164&gt;0,data!F164/N164,"NA")</f>
        <v>NA</v>
      </c>
      <c r="T164" s="18" t="str">
        <f>IF(data!AP164=0,"NA",L164/data!AP164)</f>
        <v>NA</v>
      </c>
      <c r="U164" s="18" t="str">
        <f t="shared" si="7"/>
        <v>NA</v>
      </c>
      <c r="V164" s="18">
        <f t="shared" si="8"/>
        <v>9.9389562376407863</v>
      </c>
      <c r="W164" s="18" t="str">
        <f>IF(data!AQ164&gt;0,L164/data!AQ164,"NA")</f>
        <v>NA</v>
      </c>
      <c r="X164" s="17">
        <f>data!BC164+data!BD164*0.8+data!BE164*0.6+data!BF164*0.4+data!BG164*0.2</f>
        <v>23.262</v>
      </c>
      <c r="Y164" s="18" t="str">
        <f>IF(data!AQ164&gt;0,L164/(data!AQ164+data!BC164),"NA")</f>
        <v>NA</v>
      </c>
      <c r="Z164" s="18">
        <f>IF(data!EC164&gt;0,IF(data!F164&gt;0,IF(data!EC164*250/data!F164&gt;10,"NA",data!EC164*250/data!F164),"NA"),"NA")</f>
        <v>4.0981833910034604</v>
      </c>
      <c r="AA164" s="18" t="str">
        <f>IF(data!BN164&gt;0,data!BN164,"NA")</f>
        <v>NA</v>
      </c>
      <c r="AB164" s="18">
        <f>IF(data!BN164=0,0,1)</f>
        <v>0</v>
      </c>
      <c r="AC164" s="18" t="str">
        <f>IF(data!BN164&gt;0,data!BO164,"NA")</f>
        <v>NA</v>
      </c>
      <c r="AD164" s="18" t="str">
        <f>IF(data!AS164&gt;0,data!AS164,"NA")</f>
        <v>NA</v>
      </c>
      <c r="AE164" s="18" t="str">
        <f>IF(data!AS164&gt;0,data!F164,"NA")</f>
        <v>NA</v>
      </c>
      <c r="AF164" s="17">
        <f>data!CP164/(1.04)+data!CO164/1.04^2+data!CN164/1.04^3+data!CM164/1.04^4+data!CL164/1.04^5+((data!CK164/5)*(1-1.04^-5)/0.04)/1.04^5</f>
        <v>0</v>
      </c>
    </row>
    <row r="165" spans="1:32" x14ac:dyDescent="0.15">
      <c r="A165" s="2" t="str">
        <f>data!A165</f>
        <v>Ignyta, Inc. (NasdaqCM:RXDX)</v>
      </c>
      <c r="B165" s="2" t="str">
        <f>data!B165</f>
        <v>NasdaqCM:RXDX</v>
      </c>
      <c r="C165" s="16">
        <f>IF(data!AP165&gt;0,data!AQ165/data!AP165,"NA")</f>
        <v>-261.33333333333337</v>
      </c>
      <c r="D165" s="16">
        <f>IF(data!AP165&gt;0,O165/data!AP165,"NA")</f>
        <v>-143.21333333333337</v>
      </c>
      <c r="E165" s="16">
        <f>data!BV165/100</f>
        <v>0</v>
      </c>
      <c r="F165" s="16">
        <f t="shared" si="6"/>
        <v>-0.15987199523703211</v>
      </c>
      <c r="G165" s="16">
        <f>IF(data!AX165&gt;0,N165/data!AX165,"NA")</f>
        <v>-0.38966010733452594</v>
      </c>
      <c r="H165" s="16" t="str">
        <f>IF(data!W165=0,"NA",data!W165/100)</f>
        <v>NA</v>
      </c>
      <c r="I165" s="16" t="str">
        <f>IF(data!V165=0,"NA",data!V165/100)</f>
        <v>NA</v>
      </c>
      <c r="J165" s="16">
        <f>IF(data!AX165&gt;0,(AF165+data!AW165)/(data!AX165+AF165+data!AW165),"NA")</f>
        <v>0.30053237813321726</v>
      </c>
      <c r="K165" s="16">
        <f>IF(data!F165&gt;0,(AF165+data!AW165)/(data!F165+AF165+data!AW165),"NA")</f>
        <v>9.6605760748836422E-2</v>
      </c>
      <c r="L165" s="17">
        <f>data!F165+data!AW165+AF165-data!AT165</f>
        <v>242.26792365000483</v>
      </c>
      <c r="M165" s="17">
        <f>data!AW165+data!AX165-data!AT165+X165</f>
        <v>134.37</v>
      </c>
      <c r="N165" s="17">
        <f>data!AS165+data!BC165-(data!BD165+data!BE165+data!BF165+data!BG165+data!BH165)/5</f>
        <v>-21.782</v>
      </c>
      <c r="O165" s="17">
        <f>data!AR165+data!BC165-(data!BD165+data!BE165+data!BF165+data!BG165+data!BH165)/5</f>
        <v>-21.482000000000003</v>
      </c>
      <c r="P165" s="17">
        <f>data!AW165+AF165</f>
        <v>24.017923650004846</v>
      </c>
      <c r="Q165" s="18" t="str">
        <f>IF(data!AS165&gt;0,data!F165/data!AS165,"NA")</f>
        <v>NA</v>
      </c>
      <c r="R165" s="19" t="str">
        <f>IF(data!AS165&gt;0,(data!F165-data!AT165)/(data!AS165-data!BL165),"NA")</f>
        <v>NA</v>
      </c>
      <c r="S165" s="19" t="str">
        <f>IF(N165&gt;0,data!F165/N165,"NA")</f>
        <v>NA</v>
      </c>
      <c r="T165" s="18">
        <f>IF(data!AP165=0,"NA",L165/data!AP165)</f>
        <v>1615.1194910000322</v>
      </c>
      <c r="U165" s="18" t="str">
        <f t="shared" si="7"/>
        <v>NA</v>
      </c>
      <c r="V165" s="18">
        <f t="shared" si="8"/>
        <v>1.802991171020353</v>
      </c>
      <c r="W165" s="18" t="str">
        <f>IF(data!AQ165&gt;0,L165/data!AQ165,"NA")</f>
        <v>NA</v>
      </c>
      <c r="X165" s="17">
        <f>data!BC165+data!BD165*0.8+data!BE165*0.6+data!BF165*0.4+data!BG165*0.2</f>
        <v>64.12</v>
      </c>
      <c r="Y165" s="18" t="str">
        <f>IF(data!AQ165&gt;0,L165/(data!AQ165+data!BC165),"NA")</f>
        <v>NA</v>
      </c>
      <c r="Z165" s="18">
        <f>IF(data!EC165&gt;0,IF(data!F165&gt;0,IF(data!EC165*250/data!F165&gt;10,"NA",data!EC165*250/data!F165),"NA"),"NA")</f>
        <v>2.4933214603739984</v>
      </c>
      <c r="AA165" s="18" t="str">
        <f>IF(data!BN165&gt;0,data!BN165,"NA")</f>
        <v>NA</v>
      </c>
      <c r="AB165" s="18">
        <f>IF(data!BN165=0,0,1)</f>
        <v>1</v>
      </c>
      <c r="AC165" s="18" t="str">
        <f>IF(data!BN165&gt;0,data!BO165,"NA")</f>
        <v>NA</v>
      </c>
      <c r="AD165" s="18" t="str">
        <f>IF(data!AS165&gt;0,data!AS165,"NA")</f>
        <v>NA</v>
      </c>
      <c r="AE165" s="18" t="str">
        <f>IF(data!AS165&gt;0,data!F165,"NA")</f>
        <v>NA</v>
      </c>
      <c r="AF165" s="17">
        <f>data!CP165/(1.04)+data!CO165/1.04^2+data!CN165/1.04^3+data!CM165/1.04^4+data!CL165/1.04^5+((data!CK165/5)*(1-1.04^-5)/0.04)/1.04^5</f>
        <v>3.3179236500048477</v>
      </c>
    </row>
    <row r="166" spans="1:32" x14ac:dyDescent="0.15">
      <c r="A166" s="2" t="str">
        <f>data!A166</f>
        <v>EPIRUS Biopharmaceuticals, Inc. (NasdaqCM:EPRS)</v>
      </c>
      <c r="B166" s="2" t="str">
        <f>data!B166</f>
        <v>NasdaqCM:EPRS</v>
      </c>
      <c r="C166" s="16">
        <f>IF(data!AP166&gt;0,data!AQ166/data!AP166,"NA")</f>
        <v>-9350</v>
      </c>
      <c r="D166" s="16">
        <f>IF(data!AP166&gt;0,O166/data!AP166,"NA")</f>
        <v>-7587.9999999999991</v>
      </c>
      <c r="E166" s="16">
        <f>data!BV166/100</f>
        <v>0</v>
      </c>
      <c r="F166" s="16">
        <f t="shared" si="6"/>
        <v>-0.51951252909763102</v>
      </c>
      <c r="G166" s="16">
        <f>IF(data!AX166&gt;0,N166/data!AX166,"NA")</f>
        <v>-1.0695061728395061</v>
      </c>
      <c r="H166" s="16" t="str">
        <f>IF(data!W166=0,"NA",data!W166/100)</f>
        <v>NA</v>
      </c>
      <c r="I166" s="16" t="str">
        <f>IF(data!V166=0,"NA",data!V166/100)</f>
        <v>NA</v>
      </c>
      <c r="J166" s="16">
        <f>IF(data!AX166&gt;0,(AF166+data!AW166)/(data!AX166+AF166+data!AW166),"NA")</f>
        <v>0.18346774193548387</v>
      </c>
      <c r="K166" s="16">
        <f>IF(data!F166&gt;0,(AF166+data!AW166)/(data!F166+AF166+data!AW166),"NA")</f>
        <v>3.2546494992846925E-2</v>
      </c>
      <c r="L166" s="17">
        <f>data!F166+data!AW166+AF166-data!AT166</f>
        <v>202.18</v>
      </c>
      <c r="M166" s="17">
        <f>data!AW166+data!AX166-data!AT166+X166</f>
        <v>58.423999999999999</v>
      </c>
      <c r="N166" s="17">
        <f>data!AS166+data!BC166-(data!BD166+data!BE166+data!BF166+data!BG166+data!BH166)/5</f>
        <v>-34.651999999999994</v>
      </c>
      <c r="O166" s="17">
        <f>data!AR166+data!BC166-(data!BD166+data!BE166+data!BF166+data!BG166+data!BH166)/5</f>
        <v>-30.351999999999997</v>
      </c>
      <c r="P166" s="17">
        <f>data!AW166+AF166</f>
        <v>7.28</v>
      </c>
      <c r="Q166" s="18" t="str">
        <f>IF(data!AS166&gt;0,data!F166/data!AS166,"NA")</f>
        <v>NA</v>
      </c>
      <c r="R166" s="19" t="str">
        <f>IF(data!AS166&gt;0,(data!F166-data!AT166)/(data!AS166-data!BL166),"NA")</f>
        <v>NA</v>
      </c>
      <c r="S166" s="19" t="str">
        <f>IF(N166&gt;0,data!F166/N166,"NA")</f>
        <v>NA</v>
      </c>
      <c r="T166" s="18">
        <f>IF(data!AP166=0,"NA",L166/data!AP166)</f>
        <v>50545</v>
      </c>
      <c r="U166" s="18" t="str">
        <f t="shared" si="7"/>
        <v>NA</v>
      </c>
      <c r="V166" s="18">
        <f t="shared" si="8"/>
        <v>3.4605641517184722</v>
      </c>
      <c r="W166" s="18" t="str">
        <f>IF(data!AQ166&gt;0,L166/data!AQ166,"NA")</f>
        <v>NA</v>
      </c>
      <c r="X166" s="17">
        <f>data!BC166+data!BD166*0.8+data!BE166*0.6+data!BF166*0.4+data!BG166*0.2</f>
        <v>40.244</v>
      </c>
      <c r="Y166" s="18" t="str">
        <f>IF(data!AQ166&gt;0,L166/(data!AQ166+data!BC166),"NA")</f>
        <v>NA</v>
      </c>
      <c r="Z166" s="18">
        <f>IF(data!EC166&gt;0,IF(data!F166&gt;0,IF(data!EC166*250/data!F166&gt;10,"NA",data!EC166*250/data!F166),"NA"),"NA")</f>
        <v>1.8715341959334566</v>
      </c>
      <c r="AA166" s="18" t="str">
        <f>IF(data!BN166&gt;0,data!BN166,"NA")</f>
        <v>NA</v>
      </c>
      <c r="AB166" s="18">
        <f>IF(data!BN166=0,0,1)</f>
        <v>1</v>
      </c>
      <c r="AC166" s="18" t="str">
        <f>IF(data!BN166&gt;0,data!BO166,"NA")</f>
        <v>NA</v>
      </c>
      <c r="AD166" s="18" t="str">
        <f>IF(data!AS166&gt;0,data!AS166,"NA")</f>
        <v>NA</v>
      </c>
      <c r="AE166" s="18" t="str">
        <f>IF(data!AS166&gt;0,data!F166,"NA")</f>
        <v>NA</v>
      </c>
      <c r="AF166" s="17">
        <f>data!CP166/(1.04)+data!CO166/1.04^2+data!CN166/1.04^3+data!CM166/1.04^4+data!CL166/1.04^5+((data!CK166/5)*(1-1.04^-5)/0.04)/1.04^5</f>
        <v>0</v>
      </c>
    </row>
    <row r="167" spans="1:32" x14ac:dyDescent="0.15">
      <c r="A167" s="2" t="str">
        <f>data!A167</f>
        <v>Ocata Therapeutics, Inc. (NasdaqGM:OCAT)</v>
      </c>
      <c r="B167" s="2" t="str">
        <f>data!B167</f>
        <v>NasdaqGM:OCAT</v>
      </c>
      <c r="C167" s="16">
        <f>IF(data!AP167&gt;0,data!AQ167/data!AP167,"NA")</f>
        <v>-134.81012658227849</v>
      </c>
      <c r="D167" s="16">
        <f>IF(data!AP167&gt;0,O167/data!AP167,"NA")</f>
        <v>-147.2151898734177</v>
      </c>
      <c r="E167" s="16">
        <f>data!BV167/100</f>
        <v>0</v>
      </c>
      <c r="F167" s="16">
        <f t="shared" si="6"/>
        <v>-0.92155309033280508</v>
      </c>
      <c r="G167" s="16" t="str">
        <f>IF(data!AX167&gt;0,N167/data!AX167,"NA")</f>
        <v>NA</v>
      </c>
      <c r="H167" s="16">
        <f>IF(data!W167=0,"NA",data!W167/100)</f>
        <v>-0.15</v>
      </c>
      <c r="I167" s="16" t="str">
        <f>IF(data!V167=0,"NA",data!V167/100)</f>
        <v>NA</v>
      </c>
      <c r="J167" s="16" t="str">
        <f>IF(data!AX167&gt;0,(AF167+data!AW167)/(data!AX167+AF167+data!AW167),"NA")</f>
        <v>NA</v>
      </c>
      <c r="K167" s="16">
        <f>IF(data!F167&gt;0,(AF167+data!AW167)/(data!F167+AF167+data!AW167),"NA")</f>
        <v>5.3255562737671482E-3</v>
      </c>
      <c r="L167" s="17">
        <f>data!F167+data!AW167+AF167-data!AT167</f>
        <v>211.93219579365217</v>
      </c>
      <c r="M167" s="17">
        <f>data!AW167+data!AX167-data!AT167+X167</f>
        <v>25.24</v>
      </c>
      <c r="N167" s="17">
        <f>data!AS167+data!BC167-(data!BD167+data!BE167+data!BF167+data!BG167+data!BH167)/5</f>
        <v>-36.46</v>
      </c>
      <c r="O167" s="17">
        <f>data!AR167+data!BC167-(data!BD167+data!BE167+data!BF167+data!BG167+data!BH167)/5</f>
        <v>-23.259999999999998</v>
      </c>
      <c r="P167" s="17">
        <f>data!AW167+AF167</f>
        <v>1.1521957936521827</v>
      </c>
      <c r="Q167" s="18" t="str">
        <f>IF(data!AS167&gt;0,data!F167/data!AS167,"NA")</f>
        <v>NA</v>
      </c>
      <c r="R167" s="19" t="str">
        <f>IF(data!AS167&gt;0,(data!F167-data!AT167)/(data!AS167-data!BL167),"NA")</f>
        <v>NA</v>
      </c>
      <c r="S167" s="19" t="str">
        <f>IF(N167&gt;0,data!F167/N167,"NA")</f>
        <v>NA</v>
      </c>
      <c r="T167" s="18">
        <f>IF(data!AP167=0,"NA",L167/data!AP167)</f>
        <v>1341.3430113522288</v>
      </c>
      <c r="U167" s="18" t="str">
        <f t="shared" si="7"/>
        <v>NA</v>
      </c>
      <c r="V167" s="18">
        <f t="shared" si="8"/>
        <v>8.3966797065630825</v>
      </c>
      <c r="W167" s="18" t="str">
        <f>IF(data!AQ167&gt;0,L167/data!AQ167,"NA")</f>
        <v>NA</v>
      </c>
      <c r="X167" s="17">
        <f>data!BC167+data!BD167*0.8+data!BE167*0.6+data!BF167*0.4+data!BG167*0.2</f>
        <v>32.4</v>
      </c>
      <c r="Y167" s="18" t="str">
        <f>IF(data!AQ167&gt;0,L167/(data!AQ167+data!BC167),"NA")</f>
        <v>NA</v>
      </c>
      <c r="Z167" s="18">
        <f>IF(data!EC167&gt;0,IF(data!F167&gt;0,IF(data!EC167*250/data!F167&gt;10,"NA",data!EC167*250/data!F167),"NA"),"NA")</f>
        <v>0.69005576208178443</v>
      </c>
      <c r="AA167" s="18" t="str">
        <f>IF(data!BN167&gt;0,data!BN167,"NA")</f>
        <v>NA</v>
      </c>
      <c r="AB167" s="18">
        <f>IF(data!BN167=0,0,1)</f>
        <v>1</v>
      </c>
      <c r="AC167" s="18" t="str">
        <f>IF(data!BN167&gt;0,data!BO167,"NA")</f>
        <v>NA</v>
      </c>
      <c r="AD167" s="18" t="str">
        <f>IF(data!AS167&gt;0,data!AS167,"NA")</f>
        <v>NA</v>
      </c>
      <c r="AE167" s="18" t="str">
        <f>IF(data!AS167&gt;0,data!F167,"NA")</f>
        <v>NA</v>
      </c>
      <c r="AF167" s="17">
        <f>data!CP167/(1.04)+data!CO167/1.04^2+data!CN167/1.04^3+data!CM167/1.04^4+data!CL167/1.04^5+((data!CK167/5)*(1-1.04^-5)/0.04)/1.04^5</f>
        <v>1.1521957936521827</v>
      </c>
    </row>
    <row r="168" spans="1:32" x14ac:dyDescent="0.15">
      <c r="A168" s="2" t="str">
        <f>data!A168</f>
        <v>Akebia Therapeutics, Inc. (NasdaqGM:AKBA)</v>
      </c>
      <c r="B168" s="2" t="str">
        <f>data!B168</f>
        <v>NasdaqGM:AKBA</v>
      </c>
      <c r="C168" s="16" t="str">
        <f>IF(data!AP168&gt;0,data!AQ168/data!AP168,"NA")</f>
        <v>NA</v>
      </c>
      <c r="D168" s="16" t="str">
        <f>IF(data!AP168&gt;0,O168/data!AP168,"NA")</f>
        <v>NA</v>
      </c>
      <c r="E168" s="16">
        <f>data!BV168/100</f>
        <v>0</v>
      </c>
      <c r="F168" s="16">
        <f t="shared" si="6"/>
        <v>-0.20171531748420105</v>
      </c>
      <c r="G168" s="16">
        <f>IF(data!AX168&gt;0,N168/data!AX168,"NA")</f>
        <v>-0.25275696445725265</v>
      </c>
      <c r="H168" s="16" t="str">
        <f>IF(data!W168=0,"NA",data!W168/100)</f>
        <v>NA</v>
      </c>
      <c r="I168" s="16" t="str">
        <f>IF(data!V168=0,"NA",data!V168/100)</f>
        <v>NA</v>
      </c>
      <c r="J168" s="16">
        <f>IF(data!AX168&gt;0,(AF168+data!AW168)/(data!AX168+AF168+data!AW168),"NA")</f>
        <v>1.6130644589645488E-2</v>
      </c>
      <c r="K168" s="16">
        <f>IF(data!F168&gt;0,(AF168+data!AW168)/(data!F168+AF168+data!AW168),"NA")</f>
        <v>7.9676803950173933E-3</v>
      </c>
      <c r="L168" s="17">
        <f>data!F168+data!AW168+AF168-data!AT168</f>
        <v>181.40673076923076</v>
      </c>
      <c r="M168" s="17">
        <f>data!AW168+data!AX168-data!AT168+X168</f>
        <v>132.91999999999999</v>
      </c>
      <c r="N168" s="17">
        <f>data!AS168+data!BC168-(data!BD168+data!BE168+data!BF168+data!BG168+data!BH168)/5</f>
        <v>-26.312000000000001</v>
      </c>
      <c r="O168" s="17">
        <f>data!AR168+data!BC168-(data!BD168+data!BE168+data!BF168+data!BG168+data!BH168)/5</f>
        <v>-26.812000000000001</v>
      </c>
      <c r="P168" s="17">
        <f>data!AW168+AF168</f>
        <v>1.7067307692307692</v>
      </c>
      <c r="Q168" s="18" t="str">
        <f>IF(data!AS168&gt;0,data!F168/data!AS168,"NA")</f>
        <v>NA</v>
      </c>
      <c r="R168" s="19" t="str">
        <f>IF(data!AS168&gt;0,(data!F168-data!AT168)/(data!AS168-data!BL168),"NA")</f>
        <v>NA</v>
      </c>
      <c r="S168" s="19" t="str">
        <f>IF(N168&gt;0,data!F168/N168,"NA")</f>
        <v>NA</v>
      </c>
      <c r="T168" s="18" t="str">
        <f>IF(data!AP168=0,"NA",L168/data!AP168)</f>
        <v>NA</v>
      </c>
      <c r="U168" s="18" t="str">
        <f t="shared" si="7"/>
        <v>NA</v>
      </c>
      <c r="V168" s="18">
        <f t="shared" si="8"/>
        <v>1.3647813028079354</v>
      </c>
      <c r="W168" s="18" t="str">
        <f>IF(data!AQ168&gt;0,L168/data!AQ168,"NA")</f>
        <v>NA</v>
      </c>
      <c r="X168" s="17">
        <f>data!BC168+data!BD168*0.8+data!BE168*0.6+data!BF168*0.4+data!BG168*0.2</f>
        <v>61.61999999999999</v>
      </c>
      <c r="Y168" s="18" t="str">
        <f>IF(data!AQ168&gt;0,L168/(data!AQ168+data!BC168),"NA")</f>
        <v>NA</v>
      </c>
      <c r="Z168" s="18">
        <f>IF(data!EC168&gt;0,IF(data!F168&gt;0,IF(data!EC168*250/data!F168&gt;10,"NA",data!EC168*250/data!F168),"NA"),"NA")</f>
        <v>0.42352941176470588</v>
      </c>
      <c r="AA168" s="18" t="str">
        <f>IF(data!BN168&gt;0,data!BN168,"NA")</f>
        <v>NA</v>
      </c>
      <c r="AB168" s="18">
        <f>IF(data!BN168=0,0,1)</f>
        <v>1</v>
      </c>
      <c r="AC168" s="18" t="str">
        <f>IF(data!BN168&gt;0,data!BO168,"NA")</f>
        <v>NA</v>
      </c>
      <c r="AD168" s="18" t="str">
        <f>IF(data!AS168&gt;0,data!AS168,"NA")</f>
        <v>NA</v>
      </c>
      <c r="AE168" s="18" t="str">
        <f>IF(data!AS168&gt;0,data!F168,"NA")</f>
        <v>NA</v>
      </c>
      <c r="AF168" s="17">
        <f>data!CP168/(1.04)+data!CO168/1.04^2+data!CN168/1.04^3+data!CM168/1.04^4+data!CL168/1.04^5+((data!CK168/5)*(1-1.04^-5)/0.04)/1.04^5</f>
        <v>1.7067307692307692</v>
      </c>
    </row>
    <row r="169" spans="1:32" x14ac:dyDescent="0.15">
      <c r="A169" s="2" t="str">
        <f>data!A169</f>
        <v>Medgenics, Inc. (AMEX:MDGN)</v>
      </c>
      <c r="B169" s="2" t="str">
        <f>data!B169</f>
        <v>AMEX:MDGN</v>
      </c>
      <c r="C169" s="16" t="str">
        <f>IF(data!AP169&gt;0,data!AQ169/data!AP169,"NA")</f>
        <v>NA</v>
      </c>
      <c r="D169" s="16" t="str">
        <f>IF(data!AP169&gt;0,O169/data!AP169,"NA")</f>
        <v>NA</v>
      </c>
      <c r="E169" s="16">
        <f>data!BV169/100</f>
        <v>0</v>
      </c>
      <c r="F169" s="16">
        <f t="shared" si="6"/>
        <v>-0.70123094481128212</v>
      </c>
      <c r="G169" s="16">
        <f>IF(data!AX169&gt;0,N169/data!AX169,"NA")</f>
        <v>-0.56242424242424238</v>
      </c>
      <c r="H169" s="16" t="str">
        <f>IF(data!W169=0,"NA",data!W169/100)</f>
        <v>NA</v>
      </c>
      <c r="I169" s="16" t="str">
        <f>IF(data!V169=0,"NA",data!V169/100)</f>
        <v>NA</v>
      </c>
      <c r="J169" s="16">
        <f>IF(data!AX169&gt;0,(AF169+data!AW169)/(data!AX169+AF169+data!AW169),"NA")</f>
        <v>5.766664273174983E-3</v>
      </c>
      <c r="K169" s="16">
        <f>IF(data!F169&gt;0,(AF169+data!AW169)/(data!F169+AF169+data!AW169),"NA")</f>
        <v>8.2631286709986874E-4</v>
      </c>
      <c r="L169" s="17">
        <f>data!F169+data!AW169+AF169-data!AT169</f>
        <v>175.17226331360951</v>
      </c>
      <c r="M169" s="17">
        <f>data!AW169+data!AX169-data!AT169+X169</f>
        <v>24.534000000000002</v>
      </c>
      <c r="N169" s="17">
        <f>data!AS169+data!BC169-(data!BD169+data!BE169+data!BF169+data!BG169+data!BH169)/5</f>
        <v>-16.703999999999997</v>
      </c>
      <c r="O169" s="17">
        <f>data!AR169+data!BC169-(data!BD169+data!BE169+data!BF169+data!BG169+data!BH169)/5</f>
        <v>-17.203999999999997</v>
      </c>
      <c r="P169" s="17">
        <f>data!AW169+AF169</f>
        <v>0.17226331360946745</v>
      </c>
      <c r="Q169" s="18" t="str">
        <f>IF(data!AS169&gt;0,data!F169/data!AS169,"NA")</f>
        <v>NA</v>
      </c>
      <c r="R169" s="19" t="str">
        <f>IF(data!AS169&gt;0,(data!F169-data!AT169)/(data!AS169-data!BL169),"NA")</f>
        <v>NA</v>
      </c>
      <c r="S169" s="19" t="str">
        <f>IF(N169&gt;0,data!F169/N169,"NA")</f>
        <v>NA</v>
      </c>
      <c r="T169" s="18" t="str">
        <f>IF(data!AP169=0,"NA",L169/data!AP169)</f>
        <v>NA</v>
      </c>
      <c r="U169" s="18" t="str">
        <f t="shared" si="7"/>
        <v>NA</v>
      </c>
      <c r="V169" s="18">
        <f t="shared" si="8"/>
        <v>7.1399797551809527</v>
      </c>
      <c r="W169" s="18" t="str">
        <f>IF(data!AQ169&gt;0,L169/data!AQ169,"NA")</f>
        <v>NA</v>
      </c>
      <c r="X169" s="17">
        <f>data!BC169+data!BD169*0.8+data!BE169*0.6+data!BF169*0.4+data!BG169*0.2</f>
        <v>28.134</v>
      </c>
      <c r="Y169" s="18" t="str">
        <f>IF(data!AQ169&gt;0,L169/(data!AQ169+data!BC169),"NA")</f>
        <v>NA</v>
      </c>
      <c r="Z169" s="18">
        <f>IF(data!EC169&gt;0,IF(data!F169&gt;0,IF(data!EC169*250/data!F169&gt;10,"NA",data!EC169*250/data!F169),"NA"),"NA")</f>
        <v>0.32165146423427748</v>
      </c>
      <c r="AA169" s="18" t="str">
        <f>IF(data!BN169&gt;0,data!BN169,"NA")</f>
        <v>NA</v>
      </c>
      <c r="AB169" s="18">
        <f>IF(data!BN169=0,0,1)</f>
        <v>1</v>
      </c>
      <c r="AC169" s="18" t="str">
        <f>IF(data!BN169&gt;0,data!BO169,"NA")</f>
        <v>NA</v>
      </c>
      <c r="AD169" s="18" t="str">
        <f>IF(data!AS169&gt;0,data!AS169,"NA")</f>
        <v>NA</v>
      </c>
      <c r="AE169" s="18" t="str">
        <f>IF(data!AS169&gt;0,data!F169,"NA")</f>
        <v>NA</v>
      </c>
      <c r="AF169" s="17">
        <f>data!CP169/(1.04)+data!CO169/1.04^2+data!CN169/1.04^3+data!CM169/1.04^4+data!CL169/1.04^5+((data!CK169/5)*(1-1.04^-5)/0.04)/1.04^5</f>
        <v>0.17226331360946745</v>
      </c>
    </row>
    <row r="170" spans="1:32" x14ac:dyDescent="0.15">
      <c r="A170" s="2" t="str">
        <f>data!A170</f>
        <v>Galena Biopharma, Inc. (NasdaqCM:GALE)</v>
      </c>
      <c r="B170" s="2" t="str">
        <f>data!B170</f>
        <v>NasdaqCM:GALE</v>
      </c>
      <c r="C170" s="16">
        <f>IF(data!AP170&gt;0,data!AQ170/data!AP170,"NA")</f>
        <v>-4.9678111587982832</v>
      </c>
      <c r="D170" s="16">
        <f>IF(data!AP170&gt;0,O170/data!AP170,"NA")</f>
        <v>-4.5236051502145918</v>
      </c>
      <c r="E170" s="16">
        <f>data!BV170/100</f>
        <v>0</v>
      </c>
      <c r="F170" s="16">
        <f t="shared" si="6"/>
        <v>-0.41228241736749455</v>
      </c>
      <c r="G170" s="16">
        <f>IF(data!AX170&gt;0,N170/data!AX170,"NA")</f>
        <v>-0.85067385444743926</v>
      </c>
      <c r="H170" s="16" t="str">
        <f>IF(data!W170=0,"NA",data!W170/100)</f>
        <v>NA</v>
      </c>
      <c r="I170" s="16" t="str">
        <f>IF(data!V170=0,"NA",data!V170/100)</f>
        <v>NA</v>
      </c>
      <c r="J170" s="16">
        <f>IF(data!AX170&gt;0,(AF170+data!AW170)/(data!AX170+AF170+data!AW170),"NA")</f>
        <v>0.1906619933504374</v>
      </c>
      <c r="K170" s="16">
        <f>IF(data!F170&gt;0,(AF170+data!AW170)/(data!F170+AF170+data!AW170),"NA")</f>
        <v>4.038040891920211E-2</v>
      </c>
      <c r="L170" s="17">
        <f>data!F170+data!AW170+AF170-data!AT170</f>
        <v>192.73993300102615</v>
      </c>
      <c r="M170" s="17">
        <f>data!AW170+data!AX170-data!AT170+X170</f>
        <v>102.26</v>
      </c>
      <c r="N170" s="17">
        <f>data!AS170+data!BC170-(data!BD170+data!BE170+data!BF170+data!BG170+data!BH170)/5</f>
        <v>-31.56</v>
      </c>
      <c r="O170" s="17">
        <f>data!AR170+data!BC170-(data!BD170+data!BE170+data!BF170+data!BG170+data!BH170)/5</f>
        <v>-42.16</v>
      </c>
      <c r="P170" s="17">
        <f>data!AW170+AF170</f>
        <v>8.7399330010261433</v>
      </c>
      <c r="Q170" s="18" t="str">
        <f>IF(data!AS170&gt;0,data!F170/data!AS170,"NA")</f>
        <v>NA</v>
      </c>
      <c r="R170" s="19" t="str">
        <f>IF(data!AS170&gt;0,(data!F170-data!AT170)/(data!AS170-data!BL170),"NA")</f>
        <v>NA</v>
      </c>
      <c r="S170" s="19" t="str">
        <f>IF(N170&gt;0,data!F170/N170,"NA")</f>
        <v>NA</v>
      </c>
      <c r="T170" s="18">
        <f>IF(data!AP170=0,"NA",L170/data!AP170)</f>
        <v>20.680250321998514</v>
      </c>
      <c r="U170" s="18" t="str">
        <f t="shared" si="7"/>
        <v>NA</v>
      </c>
      <c r="V170" s="18">
        <f t="shared" si="8"/>
        <v>1.8848027870235295</v>
      </c>
      <c r="W170" s="18" t="str">
        <f>IF(data!AQ170&gt;0,L170/data!AQ170,"NA")</f>
        <v>NA</v>
      </c>
      <c r="X170" s="17">
        <f>data!BC170+data!BD170*0.8+data!BE170*0.6+data!BF170*0.4+data!BG170*0.2</f>
        <v>80.460000000000008</v>
      </c>
      <c r="Y170" s="18" t="str">
        <f>IF(data!AQ170&gt;0,L170/(data!AQ170+data!BC170),"NA")</f>
        <v>NA</v>
      </c>
      <c r="Z170" s="18">
        <f>IF(data!EC170&gt;0,IF(data!F170&gt;0,IF(data!EC170*250/data!F170&gt;10,"NA",data!EC170*250/data!F170),"NA"),"NA")</f>
        <v>6.1266249398170443</v>
      </c>
      <c r="AA170" s="18" t="str">
        <f>IF(data!BN170&gt;0,data!BN170,"NA")</f>
        <v>NA</v>
      </c>
      <c r="AB170" s="18">
        <f>IF(data!BN170=0,0,1)</f>
        <v>1</v>
      </c>
      <c r="AC170" s="18" t="str">
        <f>IF(data!BN170&gt;0,data!BO170,"NA")</f>
        <v>NA</v>
      </c>
      <c r="AD170" s="18" t="str">
        <f>IF(data!AS170&gt;0,data!AS170,"NA")</f>
        <v>NA</v>
      </c>
      <c r="AE170" s="18" t="str">
        <f>IF(data!AS170&gt;0,data!F170,"NA")</f>
        <v>NA</v>
      </c>
      <c r="AF170" s="17">
        <f>data!CP170/(1.04)+data!CO170/1.04^2+data!CN170/1.04^3+data!CM170/1.04^4+data!CL170/1.04^5+((data!CK170/5)*(1-1.04^-5)/0.04)/1.04^5</f>
        <v>0.33993300102614371</v>
      </c>
    </row>
    <row r="171" spans="1:32" x14ac:dyDescent="0.15">
      <c r="A171" s="2" t="str">
        <f>data!A171</f>
        <v>Loxo Oncology, Inc. (NasdaqGM:LOXO)</v>
      </c>
      <c r="B171" s="2" t="str">
        <f>data!B171</f>
        <v>NasdaqGM:LOXO</v>
      </c>
      <c r="C171" s="16" t="str">
        <f>IF(data!AP171&gt;0,data!AQ171/data!AP171,"NA")</f>
        <v>NA</v>
      </c>
      <c r="D171" s="16" t="str">
        <f>IF(data!AP171&gt;0,O171/data!AP171,"NA")</f>
        <v>NA</v>
      </c>
      <c r="E171" s="16">
        <f>data!BV171/100</f>
        <v>0</v>
      </c>
      <c r="F171" s="16">
        <f t="shared" si="6"/>
        <v>-0.1175910043834572</v>
      </c>
      <c r="G171" s="16">
        <f>IF(data!AX171&gt;0,N171/data!AX171,"NA")</f>
        <v>-0.10949423247559893</v>
      </c>
      <c r="H171" s="16" t="str">
        <f>IF(data!W171=0,"NA",data!W171/100)</f>
        <v>NA</v>
      </c>
      <c r="I171" s="16" t="str">
        <f>IF(data!V171=0,"NA",data!V171/100)</f>
        <v>NA</v>
      </c>
      <c r="J171" s="16">
        <f>IF(data!AX171&gt;0,(AF171+data!AW171)/(data!AX171+AF171+data!AW171),"NA")</f>
        <v>0</v>
      </c>
      <c r="K171" s="16">
        <f>IF(data!F171&gt;0,(AF171+data!AW171)/(data!F171+AF171+data!AW171),"NA")</f>
        <v>0</v>
      </c>
      <c r="L171" s="17">
        <f>data!F171+data!AW171+AF171-data!AT171</f>
        <v>161.79999999999998</v>
      </c>
      <c r="M171" s="17">
        <f>data!AW171+data!AX171-data!AT171+X171</f>
        <v>104.94000000000001</v>
      </c>
      <c r="N171" s="17">
        <f>data!AS171+data!BC171-(data!BD171+data!BE171+data!BF171+data!BG171+data!BH171)/5</f>
        <v>-12.34</v>
      </c>
      <c r="O171" s="17">
        <f>data!AR171+data!BC171-(data!BD171+data!BE171+data!BF171+data!BG171+data!BH171)/5</f>
        <v>-12.34</v>
      </c>
      <c r="P171" s="17">
        <f>data!AW171+AF171</f>
        <v>0</v>
      </c>
      <c r="Q171" s="18" t="str">
        <f>IF(data!AS171&gt;0,data!F171/data!AS171,"NA")</f>
        <v>NA</v>
      </c>
      <c r="R171" s="19" t="str">
        <f>IF(data!AS171&gt;0,(data!F171-data!AT171)/(data!AS171-data!BL171),"NA")</f>
        <v>NA</v>
      </c>
      <c r="S171" s="19" t="str">
        <f>IF(N171&gt;0,data!F171/N171,"NA")</f>
        <v>NA</v>
      </c>
      <c r="T171" s="18" t="str">
        <f>IF(data!AP171=0,"NA",L171/data!AP171)</f>
        <v>NA</v>
      </c>
      <c r="U171" s="18" t="str">
        <f t="shared" si="7"/>
        <v>NA</v>
      </c>
      <c r="V171" s="18">
        <f t="shared" si="8"/>
        <v>1.541833428625881</v>
      </c>
      <c r="W171" s="18" t="str">
        <f>IF(data!AQ171&gt;0,L171/data!AQ171,"NA")</f>
        <v>NA</v>
      </c>
      <c r="X171" s="17">
        <f>data!BC171+data!BD171*0.8+data!BE171*0.6+data!BF171*0.4+data!BG171*0.2</f>
        <v>36.14</v>
      </c>
      <c r="Y171" s="18" t="str">
        <f>IF(data!AQ171&gt;0,L171/(data!AQ171+data!BC171),"NA")</f>
        <v>NA</v>
      </c>
      <c r="Z171" s="18">
        <f>IF(data!EC171&gt;0,IF(data!F171&gt;0,IF(data!EC171*250/data!F171&gt;10,"NA",data!EC171*250/data!F171),"NA"),"NA")</f>
        <v>0.95770539620807005</v>
      </c>
      <c r="AA171" s="18" t="str">
        <f>IF(data!BN171&gt;0,data!BN171,"NA")</f>
        <v>NA</v>
      </c>
      <c r="AB171" s="18">
        <f>IF(data!BN171=0,0,1)</f>
        <v>1</v>
      </c>
      <c r="AC171" s="18" t="str">
        <f>IF(data!BN171&gt;0,data!BO171,"NA")</f>
        <v>NA</v>
      </c>
      <c r="AD171" s="18" t="str">
        <f>IF(data!AS171&gt;0,data!AS171,"NA")</f>
        <v>NA</v>
      </c>
      <c r="AE171" s="18" t="str">
        <f>IF(data!AS171&gt;0,data!F171,"NA")</f>
        <v>NA</v>
      </c>
      <c r="AF171" s="17">
        <f>data!CP171/(1.04)+data!CO171/1.04^2+data!CN171/1.04^3+data!CM171/1.04^4+data!CL171/1.04^5+((data!CK171/5)*(1-1.04^-5)/0.04)/1.04^5</f>
        <v>0</v>
      </c>
    </row>
    <row r="172" spans="1:32" x14ac:dyDescent="0.15">
      <c r="A172" s="2" t="str">
        <f>data!A172</f>
        <v>Cerulean Pharma Inc. (NasdaqGM:CERU)</v>
      </c>
      <c r="B172" s="2" t="str">
        <f>data!B172</f>
        <v>NasdaqGM:CERU</v>
      </c>
      <c r="C172" s="16">
        <f>IF(data!AP172&gt;0,data!AQ172/data!AP172,"NA")</f>
        <v>-252.5</v>
      </c>
      <c r="D172" s="16">
        <f>IF(data!AP172&gt;0,O172/data!AP172,"NA")</f>
        <v>-219.74999999999997</v>
      </c>
      <c r="E172" s="16">
        <f>data!BV172/100</f>
        <v>0</v>
      </c>
      <c r="F172" s="16">
        <f t="shared" si="6"/>
        <v>-0.69878368709754357</v>
      </c>
      <c r="G172" s="16">
        <f>IF(data!AX172&gt;0,N172/data!AX172,"NA")</f>
        <v>-0.45430463576158941</v>
      </c>
      <c r="H172" s="16" t="str">
        <f>IF(data!W172=0,"NA",data!W172/100)</f>
        <v>NA</v>
      </c>
      <c r="I172" s="16" t="str">
        <f>IF(data!V172=0,"NA",data!V172/100)</f>
        <v>NA</v>
      </c>
      <c r="J172" s="16">
        <f>IF(data!AX172&gt;0,(AF172+data!AW172)/(data!AX172+AF172+data!AW172),"NA")</f>
        <v>8.457546061493447E-2</v>
      </c>
      <c r="K172" s="16">
        <f>IF(data!F172&gt;0,(AF172+data!AW172)/(data!F172+AF172+data!AW172),"NA")</f>
        <v>2.0669342391972181E-2</v>
      </c>
      <c r="L172" s="17">
        <f>data!F172+data!AW172+AF172-data!AT172</f>
        <v>151.28523668639053</v>
      </c>
      <c r="M172" s="17">
        <f>data!AW172+data!AX172-data!AT172+X172</f>
        <v>25.157999999999994</v>
      </c>
      <c r="N172" s="17">
        <f>data!AS172+data!BC172-(data!BD172+data!BE172+data!BF172+data!BG172+data!BH172)/5</f>
        <v>-20.58</v>
      </c>
      <c r="O172" s="17">
        <f>data!AR172+data!BC172-(data!BD172+data!BE172+data!BF172+data!BG172+data!BH172)/5</f>
        <v>-17.579999999999998</v>
      </c>
      <c r="P172" s="17">
        <f>data!AW172+AF172</f>
        <v>4.1852366863905326</v>
      </c>
      <c r="Q172" s="18" t="str">
        <f>IF(data!AS172&gt;0,data!F172/data!AS172,"NA")</f>
        <v>NA</v>
      </c>
      <c r="R172" s="19" t="str">
        <f>IF(data!AS172&gt;0,(data!F172-data!AT172)/(data!AS172-data!BL172),"NA")</f>
        <v>NA</v>
      </c>
      <c r="S172" s="19" t="str">
        <f>IF(N172&gt;0,data!F172/N172,"NA")</f>
        <v>NA</v>
      </c>
      <c r="T172" s="18">
        <f>IF(data!AP172=0,"NA",L172/data!AP172)</f>
        <v>1891.0654585798816</v>
      </c>
      <c r="U172" s="18" t="str">
        <f t="shared" si="7"/>
        <v>NA</v>
      </c>
      <c r="V172" s="18">
        <f t="shared" si="8"/>
        <v>6.0134047494391671</v>
      </c>
      <c r="W172" s="18" t="str">
        <f>IF(data!AQ172&gt;0,L172/data!AQ172,"NA")</f>
        <v>NA</v>
      </c>
      <c r="X172" s="17">
        <f>data!BC172+data!BD172*0.8+data!BE172*0.6+data!BF172*0.4+data!BG172*0.2</f>
        <v>27.938000000000002</v>
      </c>
      <c r="Y172" s="18" t="str">
        <f>IF(data!AQ172&gt;0,L172/(data!AQ172+data!BC172),"NA")</f>
        <v>NA</v>
      </c>
      <c r="Z172" s="18">
        <f>IF(data!EC172&gt;0,IF(data!F172&gt;0,IF(data!EC172*250/data!F172&gt;10,"NA",data!EC172*250/data!F172),"NA"),"NA")</f>
        <v>1.4120020171457388</v>
      </c>
      <c r="AA172" s="18" t="str">
        <f>IF(data!BN172&gt;0,data!BN172,"NA")</f>
        <v>NA</v>
      </c>
      <c r="AB172" s="18">
        <f>IF(data!BN172=0,0,1)</f>
        <v>1</v>
      </c>
      <c r="AC172" s="18" t="str">
        <f>IF(data!BN172&gt;0,data!BO172,"NA")</f>
        <v>NA</v>
      </c>
      <c r="AD172" s="18" t="str">
        <f>IF(data!AS172&gt;0,data!AS172,"NA")</f>
        <v>NA</v>
      </c>
      <c r="AE172" s="18" t="str">
        <f>IF(data!AS172&gt;0,data!F172,"NA")</f>
        <v>NA</v>
      </c>
      <c r="AF172" s="17">
        <f>data!CP172/(1.04)+data!CO172/1.04^2+data!CN172/1.04^3+data!CM172/1.04^4+data!CL172/1.04^5+((data!CK172/5)*(1-1.04^-5)/0.04)/1.04^5</f>
        <v>1.0652366863905325</v>
      </c>
    </row>
    <row r="173" spans="1:32" x14ac:dyDescent="0.15">
      <c r="A173" s="2" t="str">
        <f>data!A173</f>
        <v>Proteon Therapeutics Inc (NasdaqGM:PRTO)</v>
      </c>
      <c r="B173" s="2" t="str">
        <f>data!B173</f>
        <v>NasdaqGM:PRTO</v>
      </c>
      <c r="C173" s="16">
        <f>IF(data!AP173&gt;0,data!AQ173/data!AP173,"NA")</f>
        <v>-2.5593220338983049</v>
      </c>
      <c r="D173" s="16">
        <f>IF(data!AP173&gt;0,O173/data!AP173,"NA")</f>
        <v>-2.0379661016949151</v>
      </c>
      <c r="E173" s="16">
        <f>data!BV173/100</f>
        <v>0</v>
      </c>
      <c r="F173" s="16">
        <f t="shared" si="6"/>
        <v>-0.20120481927710843</v>
      </c>
      <c r="G173" s="16">
        <f>IF(data!AX173&gt;0,N173/data!AX173,"NA")</f>
        <v>-2.1478787878787882E-2</v>
      </c>
      <c r="H173" s="16" t="str">
        <f>IF(data!W173=0,"NA",data!W173/100)</f>
        <v>NA</v>
      </c>
      <c r="I173" s="16" t="str">
        <f>IF(data!V173=0,"NA",data!V173/100)</f>
        <v>NA</v>
      </c>
      <c r="J173" s="16">
        <f>IF(data!AX173&gt;0,(AF173+data!AW173)/(data!AX173+AF173+data!AW173),"NA")</f>
        <v>6.4791869207387444E-3</v>
      </c>
      <c r="K173" s="16">
        <f>IF(data!F173&gt;0,(AF173+data!AW173)/(data!F173+AF173+data!AW173),"NA")</f>
        <v>2.7756105269375938E-3</v>
      </c>
      <c r="L173" s="17">
        <f>data!F173+data!AW173+AF173-data!AT173</f>
        <v>125.03801884562866</v>
      </c>
      <c r="M173" s="17">
        <f>data!AW173+data!AX173-data!AT173+X173</f>
        <v>29.880000000000003</v>
      </c>
      <c r="N173" s="17">
        <f>data!AS173+data!BC173-(data!BD173+data!BE173+data!BF173+data!BG173+data!BH173)/5</f>
        <v>-1.7720000000000002</v>
      </c>
      <c r="O173" s="17">
        <f>data!AR173+data!BC173-(data!BD173+data!BE173+data!BF173+data!BG173+data!BH173)/5</f>
        <v>-6.0120000000000005</v>
      </c>
      <c r="P173" s="17">
        <f>data!AW173+AF173</f>
        <v>0.53801884562865454</v>
      </c>
      <c r="Q173" s="18" t="str">
        <f>IF(data!AS173&gt;0,data!F173/data!AS173,"NA")</f>
        <v>NA</v>
      </c>
      <c r="R173" s="19" t="str">
        <f>IF(data!AS173&gt;0,(data!F173-data!AT173)/(data!AS173-data!BL173),"NA")</f>
        <v>NA</v>
      </c>
      <c r="S173" s="19" t="str">
        <f>IF(N173&gt;0,data!F173/N173,"NA")</f>
        <v>NA</v>
      </c>
      <c r="T173" s="18">
        <f>IF(data!AP173=0,"NA",L173/data!AP173)</f>
        <v>42.385769100213103</v>
      </c>
      <c r="U173" s="18" t="str">
        <f t="shared" si="7"/>
        <v>NA</v>
      </c>
      <c r="V173" s="18">
        <f t="shared" si="8"/>
        <v>4.184672652129473</v>
      </c>
      <c r="W173" s="18" t="str">
        <f>IF(data!AQ173&gt;0,L173/data!AQ173,"NA")</f>
        <v>NA</v>
      </c>
      <c r="X173" s="17">
        <f>data!BC173+data!BD173*0.8+data!BE173*0.6+data!BF173*0.4+data!BG173*0.2</f>
        <v>16.18</v>
      </c>
      <c r="Y173" s="18" t="str">
        <f>IF(data!AQ173&gt;0,L173/(data!AQ173+data!BC173),"NA")</f>
        <v>NA</v>
      </c>
      <c r="Z173" s="18">
        <f>IF(data!EC173&gt;0,IF(data!F173&gt;0,IF(data!EC173*250/data!F173&gt;10,"NA",data!EC173*250/data!F173),"NA"),"NA")</f>
        <v>0.17201241593378166</v>
      </c>
      <c r="AA173" s="18" t="str">
        <f>IF(data!BN173&gt;0,data!BN173,"NA")</f>
        <v>NA</v>
      </c>
      <c r="AB173" s="18">
        <f>IF(data!BN173=0,0,1)</f>
        <v>1</v>
      </c>
      <c r="AC173" s="18" t="str">
        <f>IF(data!BN173&gt;0,data!BO173,"NA")</f>
        <v>NA</v>
      </c>
      <c r="AD173" s="18" t="str">
        <f>IF(data!AS173&gt;0,data!AS173,"NA")</f>
        <v>NA</v>
      </c>
      <c r="AE173" s="18" t="str">
        <f>IF(data!AS173&gt;0,data!F173,"NA")</f>
        <v>NA</v>
      </c>
      <c r="AF173" s="17">
        <f>data!CP173/(1.04)+data!CO173/1.04^2+data!CN173/1.04^3+data!CM173/1.04^4+data!CL173/1.04^5+((data!CK173/5)*(1-1.04^-5)/0.04)/1.04^5</f>
        <v>0.53801884562865454</v>
      </c>
    </row>
    <row r="174" spans="1:32" x14ac:dyDescent="0.15">
      <c r="A174" s="2" t="str">
        <f>data!A174</f>
        <v>CorMedix, Inc. (AMEX:CRMD)</v>
      </c>
      <c r="B174" s="2" t="str">
        <f>data!B174</f>
        <v>AMEX:CRMD</v>
      </c>
      <c r="C174" s="16">
        <f>IF(data!AP174&gt;0,data!AQ174/data!AP174,"NA")</f>
        <v>-46.296296296296298</v>
      </c>
      <c r="D174" s="16">
        <f>IF(data!AP174&gt;0,O174/data!AP174,"NA")</f>
        <v>-45.734391534391527</v>
      </c>
      <c r="E174" s="16">
        <f>data!BV174/100</f>
        <v>0</v>
      </c>
      <c r="F174" s="16">
        <f t="shared" si="6"/>
        <v>-3.3409863945578224</v>
      </c>
      <c r="G174" s="16">
        <f>IF(data!AX174&gt;0,N174/data!AX174,"NA")</f>
        <v>-5.6153719008264469</v>
      </c>
      <c r="H174" s="16" t="str">
        <f>IF(data!W174=0,"NA",data!W174/100)</f>
        <v>NA</v>
      </c>
      <c r="I174" s="16" t="str">
        <f>IF(data!V174=0,"NA",data!V174/100)</f>
        <v>NA</v>
      </c>
      <c r="J174" s="16">
        <f>IF(data!AX174&gt;0,(AF174+data!AW174)/(data!AX174+AF174+data!AW174),"NA")</f>
        <v>5.2265578363222202E-2</v>
      </c>
      <c r="K174" s="16">
        <f>IF(data!F174&gt;0,(AF174+data!AW174)/(data!F174+AF174+data!AW174),"NA")</f>
        <v>1.0470017766590592E-3</v>
      </c>
      <c r="L174" s="17">
        <f>data!F174+data!AW174+AF174-data!AT174</f>
        <v>186.86018693541894</v>
      </c>
      <c r="M174" s="17">
        <f>data!AW174+data!AX174-data!AT174+X174</f>
        <v>2.5872000000000002</v>
      </c>
      <c r="N174" s="17">
        <f>data!AS174+data!BC174-(data!BD174+data!BE174+data!BF174+data!BG174+data!BH174)/5</f>
        <v>-20.383800000000001</v>
      </c>
      <c r="O174" s="17">
        <f>data!AR174+data!BC174-(data!BD174+data!BE174+data!BF174+data!BG174+data!BH174)/5</f>
        <v>-8.6437999999999988</v>
      </c>
      <c r="P174" s="17">
        <f>data!AW174+AF174</f>
        <v>0.20018693541892787</v>
      </c>
      <c r="Q174" s="18" t="str">
        <f>IF(data!AS174&gt;0,data!F174/data!AS174,"NA")</f>
        <v>NA</v>
      </c>
      <c r="R174" s="19" t="str">
        <f>IF(data!AS174&gt;0,(data!F174-data!AT174)/(data!AS174-data!BL174),"NA")</f>
        <v>NA</v>
      </c>
      <c r="S174" s="19" t="str">
        <f>IF(N174&gt;0,data!F174/N174,"NA")</f>
        <v>NA</v>
      </c>
      <c r="T174" s="18">
        <f>IF(data!AP174=0,"NA",L174/data!AP174)</f>
        <v>988.67823775353929</v>
      </c>
      <c r="U174" s="18" t="str">
        <f t="shared" si="7"/>
        <v>NA</v>
      </c>
      <c r="V174" s="18">
        <f t="shared" si="8"/>
        <v>72.224871264463104</v>
      </c>
      <c r="W174" s="18" t="str">
        <f>IF(data!AQ174&gt;0,L174/data!AQ174,"NA")</f>
        <v>NA</v>
      </c>
      <c r="X174" s="17">
        <f>data!BC174+data!BD174*0.8+data!BE174*0.6+data!BF174*0.4+data!BG174*0.2</f>
        <v>3.2972000000000001</v>
      </c>
      <c r="Y174" s="18" t="str">
        <f>IF(data!AQ174&gt;0,L174/(data!AQ174+data!BC174),"NA")</f>
        <v>NA</v>
      </c>
      <c r="Z174" s="18">
        <f>IF(data!EC174&gt;0,IF(data!F174&gt;0,IF(data!EC174*250/data!F174&gt;10,"NA",data!EC174*250/data!F174),"NA"),"NA")</f>
        <v>6.989528795811518</v>
      </c>
      <c r="AA174" s="18" t="str">
        <f>IF(data!BN174&gt;0,data!BN174,"NA")</f>
        <v>NA</v>
      </c>
      <c r="AB174" s="18">
        <f>IF(data!BN174=0,0,1)</f>
        <v>1</v>
      </c>
      <c r="AC174" s="18" t="str">
        <f>IF(data!BN174&gt;0,data!BO174,"NA")</f>
        <v>NA</v>
      </c>
      <c r="AD174" s="18" t="str">
        <f>IF(data!AS174&gt;0,data!AS174,"NA")</f>
        <v>NA</v>
      </c>
      <c r="AE174" s="18" t="str">
        <f>IF(data!AS174&gt;0,data!F174,"NA")</f>
        <v>NA</v>
      </c>
      <c r="AF174" s="17">
        <f>data!CP174/(1.04)+data!CO174/1.04^2+data!CN174/1.04^3+data!CM174/1.04^4+data!CL174/1.04^5+((data!CK174/5)*(1-1.04^-5)/0.04)/1.04^5</f>
        <v>0.20018693541892787</v>
      </c>
    </row>
    <row r="175" spans="1:32" x14ac:dyDescent="0.15">
      <c r="A175" s="2" t="str">
        <f>data!A175</f>
        <v>CytRx Corporation (NasdaqCM:CYTR)</v>
      </c>
      <c r="B175" s="2" t="str">
        <f>data!B175</f>
        <v>NasdaqCM:CYTR</v>
      </c>
      <c r="C175" s="16">
        <f>IF(data!AP175&gt;0,data!AQ175/data!AP175,"NA")</f>
        <v>-493.99999999999994</v>
      </c>
      <c r="D175" s="16">
        <f>IF(data!AP175&gt;0,O175/data!AP175,"NA")</f>
        <v>-356.79999999999995</v>
      </c>
      <c r="E175" s="16">
        <f>data!BV175/100</f>
        <v>0</v>
      </c>
      <c r="F175" s="16">
        <f t="shared" si="6"/>
        <v>-0.27953619554998432</v>
      </c>
      <c r="G175" s="16">
        <f>IF(data!AX175&gt;0,N175/data!AX175,"NA")</f>
        <v>-0.23829160530191457</v>
      </c>
      <c r="H175" s="16">
        <f>IF(data!W175=0,"NA",data!W175/100)</f>
        <v>-0.13500000000000001</v>
      </c>
      <c r="I175" s="16" t="str">
        <f>IF(data!V175=0,"NA",data!V175/100)</f>
        <v>NA</v>
      </c>
      <c r="J175" s="16">
        <f>IF(data!AX175&gt;0,(AF175+data!AW175)/(data!AX175+AF175+data!AW175),"NA")</f>
        <v>1.9767061780730143E-2</v>
      </c>
      <c r="K175" s="16">
        <f>IF(data!F175&gt;0,(AF175+data!AW175)/(data!F175+AF175+data!AW175),"NA")</f>
        <v>7.4347348350558198E-3</v>
      </c>
      <c r="L175" s="17">
        <f>data!F175+data!AW175+AF175-data!AT175</f>
        <v>151.96924953506442</v>
      </c>
      <c r="M175" s="17">
        <f>data!AW175+data!AX175-data!AT175+X175</f>
        <v>127.64000000000001</v>
      </c>
      <c r="N175" s="17">
        <f>data!AS175+data!BC175-(data!BD175+data!BE175+data!BF175+data!BG175+data!BH175)/5</f>
        <v>-16.18</v>
      </c>
      <c r="O175" s="17">
        <f>data!AR175+data!BC175-(data!BD175+data!BE175+data!BF175+data!BG175+data!BH175)/5</f>
        <v>-35.68</v>
      </c>
      <c r="P175" s="17">
        <f>data!AW175+AF175</f>
        <v>1.3692495350644314</v>
      </c>
      <c r="Q175" s="18" t="str">
        <f>IF(data!AS175&gt;0,data!F175/data!AS175,"NA")</f>
        <v>NA</v>
      </c>
      <c r="R175" s="19" t="str">
        <f>IF(data!AS175&gt;0,(data!F175-data!AT175)/(data!AS175-data!BL175),"NA")</f>
        <v>NA</v>
      </c>
      <c r="S175" s="19" t="str">
        <f>IF(N175&gt;0,data!F175/N175,"NA")</f>
        <v>NA</v>
      </c>
      <c r="T175" s="18">
        <f>IF(data!AP175=0,"NA",L175/data!AP175)</f>
        <v>1519.6924953506441</v>
      </c>
      <c r="U175" s="18" t="str">
        <f t="shared" si="7"/>
        <v>NA</v>
      </c>
      <c r="V175" s="18">
        <f t="shared" si="8"/>
        <v>1.1906083479713601</v>
      </c>
      <c r="W175" s="18" t="str">
        <f>IF(data!AQ175&gt;0,L175/data!AQ175,"NA")</f>
        <v>NA</v>
      </c>
      <c r="X175" s="17">
        <f>data!BC175+data!BD175*0.8+data!BE175*0.6+data!BF175*0.4+data!BG175*0.2</f>
        <v>91.940000000000012</v>
      </c>
      <c r="Y175" s="18" t="str">
        <f>IF(data!AQ175&gt;0,L175/(data!AQ175+data!BC175),"NA")</f>
        <v>NA</v>
      </c>
      <c r="Z175" s="18">
        <f>IF(data!EC175&gt;0,IF(data!F175&gt;0,IF(data!EC175*250/data!F175&gt;10,"NA",data!EC175*250/data!F175),"NA"),"NA")</f>
        <v>2.3386214442013129</v>
      </c>
      <c r="AA175" s="18" t="str">
        <f>IF(data!BN175&gt;0,data!BN175,"NA")</f>
        <v>NA</v>
      </c>
      <c r="AB175" s="18">
        <f>IF(data!BN175=0,0,1)</f>
        <v>1</v>
      </c>
      <c r="AC175" s="18" t="str">
        <f>IF(data!BN175&gt;0,data!BO175,"NA")</f>
        <v>NA</v>
      </c>
      <c r="AD175" s="18" t="str">
        <f>IF(data!AS175&gt;0,data!AS175,"NA")</f>
        <v>NA</v>
      </c>
      <c r="AE175" s="18" t="str">
        <f>IF(data!AS175&gt;0,data!F175,"NA")</f>
        <v>NA</v>
      </c>
      <c r="AF175" s="17">
        <f>data!CP175/(1.04)+data!CO175/1.04^2+data!CN175/1.04^3+data!CM175/1.04^4+data!CL175/1.04^5+((data!CK175/5)*(1-1.04^-5)/0.04)/1.04^5</f>
        <v>1.3692495350644314</v>
      </c>
    </row>
    <row r="176" spans="1:32" x14ac:dyDescent="0.15">
      <c r="A176" s="2" t="str">
        <f>data!A176</f>
        <v>Neuralstem, Inc. (AMEX:CUR)</v>
      </c>
      <c r="B176" s="2" t="str">
        <f>data!B176</f>
        <v>AMEX:CUR</v>
      </c>
      <c r="C176" s="16">
        <f>IF(data!AP176&gt;0,data!AQ176/data!AP176,"NA")</f>
        <v>-900.00000000000011</v>
      </c>
      <c r="D176" s="16">
        <f>IF(data!AP176&gt;0,O176/data!AP176,"NA")</f>
        <v>-861.0526315789474</v>
      </c>
      <c r="E176" s="16">
        <f>data!BV176/100</f>
        <v>0</v>
      </c>
      <c r="F176" s="16">
        <f t="shared" si="6"/>
        <v>-0.45058940178473073</v>
      </c>
      <c r="G176" s="16">
        <f>IF(data!AX176&gt;0,N176/data!AX176,"NA")</f>
        <v>-1.2180790960451979</v>
      </c>
      <c r="H176" s="16">
        <f>IF(data!W176=0,"NA",data!W176/100)</f>
        <v>-0.17300000000000001</v>
      </c>
      <c r="I176" s="16" t="str">
        <f>IF(data!V176=0,"NA",data!V176/100)</f>
        <v>NA</v>
      </c>
      <c r="J176" s="16">
        <f>IF(data!AX176&gt;0,(AF176+data!AW176)/(data!AX176+AF176+data!AW176),"NA")</f>
        <v>0.33639994808865309</v>
      </c>
      <c r="K176" s="16">
        <f>IF(data!F176&gt;0,(AF176+data!AW176)/(data!F176+AF176+data!AW176),"NA")</f>
        <v>4.740616408153478E-2</v>
      </c>
      <c r="L176" s="17">
        <f>data!F176+data!AW176+AF176-data!AT176</f>
        <v>176.77269230769232</v>
      </c>
      <c r="M176" s="17">
        <f>data!AW176+data!AX176-data!AT176+X176</f>
        <v>36.307999999999993</v>
      </c>
      <c r="N176" s="17">
        <f>data!AS176+data!BC176-(data!BD176+data!BE176+data!BF176+data!BG176+data!BH176)/5</f>
        <v>-21.560000000000002</v>
      </c>
      <c r="O176" s="17">
        <f>data!AR176+data!BC176-(data!BD176+data!BE176+data!BF176+data!BG176+data!BH176)/5</f>
        <v>-16.36</v>
      </c>
      <c r="P176" s="17">
        <f>data!AW176+AF176</f>
        <v>8.9726923076923075</v>
      </c>
      <c r="Q176" s="18" t="str">
        <f>IF(data!AS176&gt;0,data!F176/data!AS176,"NA")</f>
        <v>NA</v>
      </c>
      <c r="R176" s="19" t="str">
        <f>IF(data!AS176&gt;0,(data!F176-data!AT176)/(data!AS176-data!BL176),"NA")</f>
        <v>NA</v>
      </c>
      <c r="S176" s="19" t="str">
        <f>IF(N176&gt;0,data!F176/N176,"NA")</f>
        <v>NA</v>
      </c>
      <c r="T176" s="18">
        <f>IF(data!AP176=0,"NA",L176/data!AP176)</f>
        <v>9303.8259109311748</v>
      </c>
      <c r="U176" s="18" t="str">
        <f t="shared" si="7"/>
        <v>NA</v>
      </c>
      <c r="V176" s="18">
        <f t="shared" si="8"/>
        <v>4.8686981466258779</v>
      </c>
      <c r="W176" s="18" t="str">
        <f>IF(data!AQ176&gt;0,L176/data!AQ176,"NA")</f>
        <v>NA</v>
      </c>
      <c r="X176" s="17">
        <f>data!BC176+data!BD176*0.8+data!BE176*0.6+data!BF176*0.4+data!BG176*0.2</f>
        <v>22.317999999999998</v>
      </c>
      <c r="Y176" s="18" t="str">
        <f>IF(data!AQ176&gt;0,L176/(data!AQ176+data!BC176),"NA")</f>
        <v>NA</v>
      </c>
      <c r="Z176" s="18">
        <f>IF(data!EC176&gt;0,IF(data!F176&gt;0,IF(data!EC176*250/data!F176&gt;10,"NA",data!EC176*250/data!F176),"NA"),"NA")</f>
        <v>2.1630615640599</v>
      </c>
      <c r="AA176" s="18" t="str">
        <f>IF(data!BN176&gt;0,data!BN176,"NA")</f>
        <v>NA</v>
      </c>
      <c r="AB176" s="18">
        <f>IF(data!BN176=0,0,1)</f>
        <v>1</v>
      </c>
      <c r="AC176" s="18" t="str">
        <f>IF(data!BN176&gt;0,data!BO176,"NA")</f>
        <v>NA</v>
      </c>
      <c r="AD176" s="18" t="str">
        <f>IF(data!AS176&gt;0,data!AS176,"NA")</f>
        <v>NA</v>
      </c>
      <c r="AE176" s="18" t="str">
        <f>IF(data!AS176&gt;0,data!F176,"NA")</f>
        <v>NA</v>
      </c>
      <c r="AF176" s="17">
        <f>data!CP176/(1.04)+data!CO176/1.04^2+data!CN176/1.04^3+data!CM176/1.04^4+data!CL176/1.04^5+((data!CK176/5)*(1-1.04^-5)/0.04)/1.04^5</f>
        <v>0.18269230769230768</v>
      </c>
    </row>
    <row r="177" spans="1:32" x14ac:dyDescent="0.15">
      <c r="A177" s="2" t="str">
        <f>data!A177</f>
        <v>Argos Therapeutics, Inc. (NasdaqGM:ARGS)</v>
      </c>
      <c r="B177" s="2" t="str">
        <f>data!B177</f>
        <v>NasdaqGM:ARGS</v>
      </c>
      <c r="C177" s="16">
        <f>IF(data!AP177&gt;0,data!AQ177/data!AP177,"NA")</f>
        <v>-18.32635983263598</v>
      </c>
      <c r="D177" s="16">
        <f>IF(data!AP177&gt;0,O177/data!AP177,"NA")</f>
        <v>-12.560669456066943</v>
      </c>
      <c r="E177" s="16">
        <f>data!BV177/100</f>
        <v>0</v>
      </c>
      <c r="F177" s="16">
        <f t="shared" si="6"/>
        <v>-0.26477332862938785</v>
      </c>
      <c r="G177" s="16">
        <f>IF(data!AX177&gt;0,N177/data!AX177,"NA")</f>
        <v>-0.65995717344753746</v>
      </c>
      <c r="H177" s="16" t="str">
        <f>IF(data!W177=0,"NA",data!W177/100)</f>
        <v>NA</v>
      </c>
      <c r="I177" s="16" t="str">
        <f>IF(data!V177=0,"NA",data!V177/100)</f>
        <v>NA</v>
      </c>
      <c r="J177" s="16">
        <f>IF(data!AX177&gt;0,(AF177+data!AW177)/(data!AX177+AF177+data!AW177),"NA")</f>
        <v>0.3299088277536229</v>
      </c>
      <c r="K177" s="16">
        <f>IF(data!F177&gt;0,(AF177+data!AW177)/(data!F177+AF177+data!AW177),"NA")</f>
        <v>0.11315410041895776</v>
      </c>
      <c r="L177" s="17">
        <f>data!F177+data!AW177+AF177-data!AT177</f>
        <v>152.89200898953118</v>
      </c>
      <c r="M177" s="17">
        <f>data!AW177+data!AX177-data!AT177+X177</f>
        <v>113.38000000000001</v>
      </c>
      <c r="N177" s="17">
        <f>data!AS177+data!BC177-(data!BD177+data!BE177+data!BF177+data!BG177+data!BH177)/5</f>
        <v>-30.82</v>
      </c>
      <c r="O177" s="17">
        <f>data!AR177+data!BC177-(data!BD177+data!BE177+data!BF177+data!BG177+data!BH177)/5</f>
        <v>-30.019999999999996</v>
      </c>
      <c r="P177" s="17">
        <f>data!AW177+AF177</f>
        <v>22.992008989531179</v>
      </c>
      <c r="Q177" s="18" t="str">
        <f>IF(data!AS177&gt;0,data!F177/data!AS177,"NA")</f>
        <v>NA</v>
      </c>
      <c r="R177" s="19" t="str">
        <f>IF(data!AS177&gt;0,(data!F177-data!AT177)/(data!AS177-data!BL177),"NA")</f>
        <v>NA</v>
      </c>
      <c r="S177" s="19" t="str">
        <f>IF(N177&gt;0,data!F177/N177,"NA")</f>
        <v>NA</v>
      </c>
      <c r="T177" s="18">
        <f>IF(data!AP177=0,"NA",L177/data!AP177)</f>
        <v>63.971551878464922</v>
      </c>
      <c r="U177" s="18" t="str">
        <f t="shared" si="7"/>
        <v>NA</v>
      </c>
      <c r="V177" s="18">
        <f t="shared" si="8"/>
        <v>1.3484918767818943</v>
      </c>
      <c r="W177" s="18" t="str">
        <f>IF(data!AQ177&gt;0,L177/data!AQ177,"NA")</f>
        <v>NA</v>
      </c>
      <c r="X177" s="17">
        <f>data!BC177+data!BD177*0.8+data!BE177*0.6+data!BF177*0.4+data!BG177*0.2</f>
        <v>94.78</v>
      </c>
      <c r="Y177" s="18" t="str">
        <f>IF(data!AQ177&gt;0,L177/(data!AQ177+data!BC177),"NA")</f>
        <v>NA</v>
      </c>
      <c r="Z177" s="18">
        <f>IF(data!EC177&gt;0,IF(data!F177&gt;0,IF(data!EC177*250/data!F177&gt;10,"NA",data!EC177*250/data!F177),"NA"),"NA")</f>
        <v>0.24139844617092121</v>
      </c>
      <c r="AA177" s="18" t="str">
        <f>IF(data!BN177&gt;0,data!BN177,"NA")</f>
        <v>NA</v>
      </c>
      <c r="AB177" s="18">
        <f>IF(data!BN177=0,0,1)</f>
        <v>1</v>
      </c>
      <c r="AC177" s="18" t="str">
        <f>IF(data!BN177&gt;0,data!BO177,"NA")</f>
        <v>NA</v>
      </c>
      <c r="AD177" s="18" t="str">
        <f>IF(data!AS177&gt;0,data!AS177,"NA")</f>
        <v>NA</v>
      </c>
      <c r="AE177" s="18" t="str">
        <f>IF(data!AS177&gt;0,data!F177,"NA")</f>
        <v>NA</v>
      </c>
      <c r="AF177" s="17">
        <f>data!CP177/(1.04)+data!CO177/1.04^2+data!CN177/1.04^3+data!CM177/1.04^4+data!CL177/1.04^5+((data!CK177/5)*(1-1.04^-5)/0.04)/1.04^5</f>
        <v>0.79200898953117882</v>
      </c>
    </row>
    <row r="178" spans="1:32" x14ac:dyDescent="0.15">
      <c r="A178" s="2" t="str">
        <f>data!A178</f>
        <v>TRACON Pharmaceuticals, Inc. (NasdaqGM:TCON)</v>
      </c>
      <c r="B178" s="2" t="str">
        <f>data!B178</f>
        <v>NasdaqGM:TCON</v>
      </c>
      <c r="C178" s="16">
        <f>IF(data!AP178&gt;0,data!AQ178/data!AP178,"NA")</f>
        <v>-1.711111111111111</v>
      </c>
      <c r="D178" s="16">
        <f>IF(data!AP178&gt;0,O178/data!AP178,"NA")</f>
        <v>-1.2405555555555554</v>
      </c>
      <c r="E178" s="16">
        <f>data!BV178/100</f>
        <v>0</v>
      </c>
      <c r="F178" s="16">
        <f t="shared" si="6"/>
        <v>-0.35699440447641878</v>
      </c>
      <c r="G178" s="16">
        <f>IF(data!AX178&gt;0,N178/data!AX178,"NA")</f>
        <v>-0.28790960451977399</v>
      </c>
      <c r="H178" s="16" t="str">
        <f>IF(data!W178=0,"NA",data!W178/100)</f>
        <v>NA</v>
      </c>
      <c r="I178" s="16" t="str">
        <f>IF(data!V178=0,"NA",data!V178/100)</f>
        <v>NA</v>
      </c>
      <c r="J178" s="16">
        <f>IF(data!AX178&gt;0,(AF178+data!AW178)/(data!AX178+AF178+data!AW178),"NA")</f>
        <v>0.34623707398182424</v>
      </c>
      <c r="K178" s="16">
        <f>IF(data!F178&gt;0,(AF178+data!AW178)/(data!F178+AF178+data!AW178),"NA")</f>
        <v>5.13718815151318E-2</v>
      </c>
      <c r="L178" s="17">
        <f>data!F178+data!AW178+AF178-data!AT178</f>
        <v>147.47403447883477</v>
      </c>
      <c r="M178" s="17">
        <f>data!AW178+data!AX178-data!AT178+X178</f>
        <v>12.510000000000002</v>
      </c>
      <c r="N178" s="17">
        <f>data!AS178+data!BC178-(data!BD178+data!BE178+data!BF178+data!BG178+data!BH178)/5</f>
        <v>-5.0959999999999992</v>
      </c>
      <c r="O178" s="17">
        <f>data!AR178+data!BC178-(data!BD178+data!BE178+data!BF178+data!BG178+data!BH178)/5</f>
        <v>-4.4659999999999993</v>
      </c>
      <c r="P178" s="17">
        <f>data!AW178+AF178</f>
        <v>9.3740344788347745</v>
      </c>
      <c r="Q178" s="18" t="str">
        <f>IF(data!AS178&gt;0,data!F178/data!AS178,"NA")</f>
        <v>NA</v>
      </c>
      <c r="R178" s="19" t="str">
        <f>IF(data!AS178&gt;0,(data!F178-data!AT178)/(data!AS178-data!BL178),"NA")</f>
        <v>NA</v>
      </c>
      <c r="S178" s="19" t="str">
        <f>IF(N178&gt;0,data!F178/N178,"NA")</f>
        <v>NA</v>
      </c>
      <c r="T178" s="18">
        <f>IF(data!AP178=0,"NA",L178/data!AP178)</f>
        <v>40.965009577454104</v>
      </c>
      <c r="U178" s="18" t="str">
        <f t="shared" si="7"/>
        <v>NA</v>
      </c>
      <c r="V178" s="18">
        <f t="shared" si="8"/>
        <v>11.788491964734991</v>
      </c>
      <c r="W178" s="18" t="str">
        <f>IF(data!AQ178&gt;0,L178/data!AQ178,"NA")</f>
        <v>NA</v>
      </c>
      <c r="X178" s="17">
        <f>data!BC178+data!BD178*0.8+data!BE178*0.6+data!BF178*0.4+data!BG178*0.2</f>
        <v>20.880000000000003</v>
      </c>
      <c r="Y178" s="18" t="str">
        <f>IF(data!AQ178&gt;0,L178/(data!AQ178+data!BC178),"NA")</f>
        <v>NA</v>
      </c>
      <c r="Z178" s="18">
        <f>IF(data!EC178&gt;0,IF(data!F178&gt;0,IF(data!EC178*250/data!F178&gt;10,"NA",data!EC178*250/data!F178),"NA"),"NA")</f>
        <v>0.59792027729636055</v>
      </c>
      <c r="AA178" s="18" t="str">
        <f>IF(data!BN178&gt;0,data!BN178,"NA")</f>
        <v>NA</v>
      </c>
      <c r="AB178" s="18">
        <f>IF(data!BN178=0,0,1)</f>
        <v>1</v>
      </c>
      <c r="AC178" s="18" t="str">
        <f>IF(data!BN178&gt;0,data!BO178,"NA")</f>
        <v>NA</v>
      </c>
      <c r="AD178" s="18" t="str">
        <f>IF(data!AS178&gt;0,data!AS178,"NA")</f>
        <v>NA</v>
      </c>
      <c r="AE178" s="18" t="str">
        <f>IF(data!AS178&gt;0,data!F178,"NA")</f>
        <v>NA</v>
      </c>
      <c r="AF178" s="17">
        <f>data!CP178/(1.04)+data!CO178/1.04^2+data!CN178/1.04^3+data!CM178/1.04^4+data!CL178/1.04^5+((data!CK178/5)*(1-1.04^-5)/0.04)/1.04^5</f>
        <v>0.4440344788347747</v>
      </c>
    </row>
    <row r="179" spans="1:32" x14ac:dyDescent="0.15">
      <c r="A179" s="2" t="str">
        <f>data!A179</f>
        <v>TrovaGene, Inc. (NasdaqCM:TROV)</v>
      </c>
      <c r="B179" s="2" t="str">
        <f>data!B179</f>
        <v>NasdaqCM:TROV</v>
      </c>
      <c r="C179" s="16">
        <f>IF(data!AP179&gt;0,data!AQ179/data!AP179,"NA")</f>
        <v>-52.499999999999993</v>
      </c>
      <c r="D179" s="16">
        <f>IF(data!AP179&gt;0,O179/data!AP179,"NA")</f>
        <v>-45.792857142857144</v>
      </c>
      <c r="E179" s="16">
        <f>data!BV179/100</f>
        <v>0</v>
      </c>
      <c r="F179" s="16">
        <f t="shared" si="6"/>
        <v>-0.96653098145635474</v>
      </c>
      <c r="G179" s="16">
        <f>IF(data!AX179&gt;0,N179/data!AX179,"NA")</f>
        <v>-1.4637125748502997</v>
      </c>
      <c r="H179" s="16" t="str">
        <f>IF(data!W179=0,"NA",data!W179/100)</f>
        <v>NA</v>
      </c>
      <c r="I179" s="16" t="str">
        <f>IF(data!V179=0,"NA",data!V179/100)</f>
        <v>NA</v>
      </c>
      <c r="J179" s="16">
        <f>IF(data!AX179&gt;0,(AF179+data!AW179)/(data!AX179+AF179+data!AW179),"NA")</f>
        <v>0.65756180479463788</v>
      </c>
      <c r="K179" s="16">
        <f>IF(data!F179&gt;0,(AF179+data!AW179)/(data!F179+AF179+data!AW179),"NA")</f>
        <v>8.6701014722542546E-2</v>
      </c>
      <c r="L179" s="17">
        <f>data!F179+data!AW179+AF179-data!AT179</f>
        <v>157.63396217744477</v>
      </c>
      <c r="M179" s="17">
        <f>data!AW179+data!AX179-data!AT179+X179</f>
        <v>13.265999999999998</v>
      </c>
      <c r="N179" s="17">
        <f>data!AS179+data!BC179-(data!BD179+data!BE179+data!BF179+data!BG179+data!BH179)/5</f>
        <v>-12.222000000000001</v>
      </c>
      <c r="O179" s="17">
        <f>data!AR179+data!BC179-(data!BD179+data!BE179+data!BF179+data!BG179+data!BH179)/5</f>
        <v>-12.822000000000001</v>
      </c>
      <c r="P179" s="17">
        <f>data!AW179+AF179</f>
        <v>16.033962177444767</v>
      </c>
      <c r="Q179" s="18" t="str">
        <f>IF(data!AS179&gt;0,data!F179/data!AS179,"NA")</f>
        <v>NA</v>
      </c>
      <c r="R179" s="19" t="str">
        <f>IF(data!AS179&gt;0,(data!F179-data!AT179)/(data!AS179-data!BL179),"NA")</f>
        <v>NA</v>
      </c>
      <c r="S179" s="19" t="str">
        <f>IF(N179&gt;0,data!F179/N179,"NA")</f>
        <v>NA</v>
      </c>
      <c r="T179" s="18">
        <f>IF(data!AP179=0,"NA",L179/data!AP179)</f>
        <v>562.978436348017</v>
      </c>
      <c r="U179" s="18" t="str">
        <f t="shared" si="7"/>
        <v>NA</v>
      </c>
      <c r="V179" s="18">
        <f t="shared" si="8"/>
        <v>11.882554061318016</v>
      </c>
      <c r="W179" s="18" t="str">
        <f>IF(data!AQ179&gt;0,L179/data!AQ179,"NA")</f>
        <v>NA</v>
      </c>
      <c r="X179" s="17">
        <f>data!BC179+data!BD179*0.8+data!BE179*0.6+data!BF179*0.4+data!BG179*0.2</f>
        <v>17.215999999999998</v>
      </c>
      <c r="Y179" s="18" t="str">
        <f>IF(data!AQ179&gt;0,L179/(data!AQ179+data!BC179),"NA")</f>
        <v>NA</v>
      </c>
      <c r="Z179" s="18">
        <f>IF(data!EC179&gt;0,IF(data!F179&gt;0,IF(data!EC179*250/data!F179&gt;10,"NA",data!EC179*250/data!F179),"NA"),"NA")</f>
        <v>2.4274718768502073</v>
      </c>
      <c r="AA179" s="18" t="str">
        <f>IF(data!BN179&gt;0,data!BN179,"NA")</f>
        <v>NA</v>
      </c>
      <c r="AB179" s="18">
        <f>IF(data!BN179=0,0,1)</f>
        <v>1</v>
      </c>
      <c r="AC179" s="18" t="str">
        <f>IF(data!BN179&gt;0,data!BO179,"NA")</f>
        <v>NA</v>
      </c>
      <c r="AD179" s="18" t="str">
        <f>IF(data!AS179&gt;0,data!AS179,"NA")</f>
        <v>NA</v>
      </c>
      <c r="AE179" s="18" t="str">
        <f>IF(data!AS179&gt;0,data!F179,"NA")</f>
        <v>NA</v>
      </c>
      <c r="AF179" s="17">
        <f>data!CP179/(1.04)+data!CO179/1.04^2+data!CN179/1.04^3+data!CM179/1.04^4+data!CL179/1.04^5+((data!CK179/5)*(1-1.04^-5)/0.04)/1.04^5</f>
        <v>1.0339621774447671</v>
      </c>
    </row>
    <row r="180" spans="1:32" x14ac:dyDescent="0.15">
      <c r="A180" s="2" t="str">
        <f>data!A180</f>
        <v>Oncothyreon Inc (NasdaqGS:ONTY)</v>
      </c>
      <c r="B180" s="2" t="str">
        <f>data!B180</f>
        <v>NasdaqGS:ONTY</v>
      </c>
      <c r="C180" s="16" t="str">
        <f>IF(data!AP180&gt;0,data!AQ180/data!AP180,"NA")</f>
        <v>NA</v>
      </c>
      <c r="D180" s="16" t="str">
        <f>IF(data!AP180&gt;0,O180/data!AP180,"NA")</f>
        <v>NA</v>
      </c>
      <c r="E180" s="16">
        <f>data!BV180/100</f>
        <v>0</v>
      </c>
      <c r="F180" s="16">
        <f t="shared" si="6"/>
        <v>-0.21289911340325662</v>
      </c>
      <c r="G180" s="16">
        <f>IF(data!AX180&gt;0,N180/data!AX180,"NA")</f>
        <v>-0.39912376779846659</v>
      </c>
      <c r="H180" s="16" t="str">
        <f>IF(data!W180=0,"NA",data!W180/100)</f>
        <v>NA</v>
      </c>
      <c r="I180" s="16" t="str">
        <f>IF(data!V180=0,"NA",data!V180/100)</f>
        <v>NA</v>
      </c>
      <c r="J180" s="16">
        <f>IF(data!AX180&gt;0,(AF180+data!AW180)/(data!AX180+AF180+data!AW180),"NA")</f>
        <v>2.4116091556951977E-2</v>
      </c>
      <c r="K180" s="16">
        <f>IF(data!F180&gt;0,(AF180+data!AW180)/(data!F180+AF180+data!AW180),"NA")</f>
        <v>1.3189875582377638E-2</v>
      </c>
      <c r="L180" s="17">
        <f>data!F180+data!AW180+AF180-data!AT180</f>
        <v>160.55621012919718</v>
      </c>
      <c r="M180" s="17">
        <f>data!AW180+data!AX180-data!AT180+X180</f>
        <v>172.57</v>
      </c>
      <c r="N180" s="17">
        <f>data!AS180+data!BC180-(data!BD180+data!BE180+data!BF180+data!BG180+data!BH180)/5</f>
        <v>-36.44</v>
      </c>
      <c r="O180" s="17">
        <f>data!AR180+data!BC180-(data!BD180+data!BE180+data!BF180+data!BG180+data!BH180)/5</f>
        <v>-36.739999999999995</v>
      </c>
      <c r="P180" s="17">
        <f>data!AW180+AF180</f>
        <v>2.2562101291971564</v>
      </c>
      <c r="Q180" s="18" t="str">
        <f>IF(data!AS180&gt;0,data!F180/data!AS180,"NA")</f>
        <v>NA</v>
      </c>
      <c r="R180" s="19" t="str">
        <f>IF(data!AS180&gt;0,(data!F180-data!AT180)/(data!AS180-data!BL180),"NA")</f>
        <v>NA</v>
      </c>
      <c r="S180" s="19" t="str">
        <f>IF(N180&gt;0,data!F180/N180,"NA")</f>
        <v>NA</v>
      </c>
      <c r="T180" s="18" t="str">
        <f>IF(data!AP180=0,"NA",L180/data!AP180)</f>
        <v>NA</v>
      </c>
      <c r="U180" s="18" t="str">
        <f t="shared" si="7"/>
        <v>NA</v>
      </c>
      <c r="V180" s="18">
        <f t="shared" si="8"/>
        <v>0.93038309166829225</v>
      </c>
      <c r="W180" s="18" t="str">
        <f>IF(data!AQ180&gt;0,L180/data!AQ180,"NA")</f>
        <v>NA</v>
      </c>
      <c r="X180" s="17">
        <f>data!BC180+data!BD180*0.8+data!BE180*0.6+data!BF180*0.4+data!BG180*0.2</f>
        <v>91.74</v>
      </c>
      <c r="Y180" s="18" t="str">
        <f>IF(data!AQ180&gt;0,L180/(data!AQ180+data!BC180),"NA")</f>
        <v>NA</v>
      </c>
      <c r="Z180" s="18">
        <f>IF(data!EC180&gt;0,IF(data!F180&gt;0,IF(data!EC180*250/data!F180&gt;10,"NA",data!EC180*250/data!F180),"NA"),"NA")</f>
        <v>2.31042654028436</v>
      </c>
      <c r="AA180" s="18" t="str">
        <f>IF(data!BN180&gt;0,data!BN180,"NA")</f>
        <v>NA</v>
      </c>
      <c r="AB180" s="18">
        <f>IF(data!BN180=0,0,1)</f>
        <v>1</v>
      </c>
      <c r="AC180" s="18" t="str">
        <f>IF(data!BN180&gt;0,data!BO180,"NA")</f>
        <v>NA</v>
      </c>
      <c r="AD180" s="18" t="str">
        <f>IF(data!AS180&gt;0,data!AS180,"NA")</f>
        <v>NA</v>
      </c>
      <c r="AE180" s="18" t="str">
        <f>IF(data!AS180&gt;0,data!F180,"NA")</f>
        <v>NA</v>
      </c>
      <c r="AF180" s="17">
        <f>data!CP180/(1.04)+data!CO180/1.04^2+data!CN180/1.04^3+data!CM180/1.04^4+data!CL180/1.04^5+((data!CK180/5)*(1-1.04^-5)/0.04)/1.04^5</f>
        <v>2.2262101291971566</v>
      </c>
    </row>
    <row r="181" spans="1:32" x14ac:dyDescent="0.15">
      <c r="A181" s="2" t="str">
        <f>data!A181</f>
        <v>Synthetic Biologics Inc. (AMEX:SYN)</v>
      </c>
      <c r="B181" s="2" t="str">
        <f>data!B181</f>
        <v>AMEX:SYN</v>
      </c>
      <c r="C181" s="16" t="str">
        <f>IF(data!AP181&gt;0,data!AQ181/data!AP181,"NA")</f>
        <v>NA</v>
      </c>
      <c r="D181" s="16" t="str">
        <f>IF(data!AP181&gt;0,O181/data!AP181,"NA")</f>
        <v>NA</v>
      </c>
      <c r="E181" s="16">
        <f>data!BV181/100</f>
        <v>0</v>
      </c>
      <c r="F181" s="16">
        <f t="shared" si="6"/>
        <v>-0.60836158192090395</v>
      </c>
      <c r="G181" s="16">
        <f>IF(data!AX181&gt;0,N181/data!AX181,"NA")</f>
        <v>-1.6163179916317991</v>
      </c>
      <c r="H181" s="16" t="str">
        <f>IF(data!W181=0,"NA",data!W181/100)</f>
        <v>NA</v>
      </c>
      <c r="I181" s="16" t="str">
        <f>IF(data!V181=0,"NA",data!V181/100)</f>
        <v>NA</v>
      </c>
      <c r="J181" s="16">
        <f>IF(data!AX181&gt;0,(AF181+data!AW181)/(data!AX181+AF181+data!AW181),"NA")</f>
        <v>5.302439121996118E-3</v>
      </c>
      <c r="K181" s="16">
        <f>IF(data!F181&gt;0,(AF181+data!AW181)/(data!F181+AF181+data!AW181),"NA")</f>
        <v>3.0199258123885338E-4</v>
      </c>
      <c r="L181" s="17">
        <f>data!F181+data!AW181+AF181-data!AT181</f>
        <v>151.25096153846152</v>
      </c>
      <c r="M181" s="17">
        <f>data!AW181+data!AX181-data!AT181+X181</f>
        <v>26.550000000000004</v>
      </c>
      <c r="N181" s="17">
        <f>data!AS181+data!BC181-(data!BD181+data!BE181+data!BF181+data!BG181+data!BH181)/5</f>
        <v>-15.452</v>
      </c>
      <c r="O181" s="17">
        <f>data!AR181+data!BC181-(data!BD181+data!BE181+data!BF181+data!BG181+data!BH181)/5</f>
        <v>-16.152000000000001</v>
      </c>
      <c r="P181" s="17">
        <f>data!AW181+AF181</f>
        <v>5.0961538461538461E-2</v>
      </c>
      <c r="Q181" s="18" t="str">
        <f>IF(data!AS181&gt;0,data!F181/data!AS181,"NA")</f>
        <v>NA</v>
      </c>
      <c r="R181" s="19" t="str">
        <f>IF(data!AS181&gt;0,(data!F181-data!AT181)/(data!AS181-data!BL181),"NA")</f>
        <v>NA</v>
      </c>
      <c r="S181" s="19" t="str">
        <f>IF(N181&gt;0,data!F181/N181,"NA")</f>
        <v>NA</v>
      </c>
      <c r="T181" s="18" t="str">
        <f>IF(data!AP181=0,"NA",L181/data!AP181)</f>
        <v>NA</v>
      </c>
      <c r="U181" s="18" t="str">
        <f t="shared" si="7"/>
        <v>NA</v>
      </c>
      <c r="V181" s="18">
        <f t="shared" si="8"/>
        <v>5.6968347095465726</v>
      </c>
      <c r="W181" s="18" t="str">
        <f>IF(data!AQ181&gt;0,L181/data!AQ181,"NA")</f>
        <v>NA</v>
      </c>
      <c r="X181" s="17">
        <f>data!BC181+data!BD181*0.8+data!BE181*0.6+data!BF181*0.4+data!BG181*0.2</f>
        <v>34.49</v>
      </c>
      <c r="Y181" s="18" t="str">
        <f>IF(data!AQ181&gt;0,L181/(data!AQ181+data!BC181),"NA")</f>
        <v>NA</v>
      </c>
      <c r="Z181" s="18">
        <f>IF(data!EC181&gt;0,IF(data!F181&gt;0,IF(data!EC181*250/data!F181&gt;10,"NA",data!EC181*250/data!F181),"NA"),"NA")</f>
        <v>3.4528749259039717</v>
      </c>
      <c r="AA181" s="18" t="str">
        <f>IF(data!BN181&gt;0,data!BN181,"NA")</f>
        <v>NA</v>
      </c>
      <c r="AB181" s="18">
        <f>IF(data!BN181=0,0,1)</f>
        <v>1</v>
      </c>
      <c r="AC181" s="18" t="str">
        <f>IF(data!BN181&gt;0,data!BO181,"NA")</f>
        <v>NA</v>
      </c>
      <c r="AD181" s="18" t="str">
        <f>IF(data!AS181&gt;0,data!AS181,"NA")</f>
        <v>NA</v>
      </c>
      <c r="AE181" s="18" t="str">
        <f>IF(data!AS181&gt;0,data!F181,"NA")</f>
        <v>NA</v>
      </c>
      <c r="AF181" s="17">
        <f>data!CP181/(1.04)+data!CO181/1.04^2+data!CN181/1.04^3+data!CM181/1.04^4+data!CL181/1.04^5+((data!CK181/5)*(1-1.04^-5)/0.04)/1.04^5</f>
        <v>5.0961538461538461E-2</v>
      </c>
    </row>
    <row r="182" spans="1:32" x14ac:dyDescent="0.15">
      <c r="A182" s="2" t="str">
        <f>data!A182</f>
        <v>Fibrocell Science, Inc. (NasdaqCM:FCSC)</v>
      </c>
      <c r="B182" s="2" t="str">
        <f>data!B182</f>
        <v>NasdaqCM:FCSC</v>
      </c>
      <c r="C182" s="16">
        <f>IF(data!AP182&gt;0,data!AQ182/data!AP182,"NA")</f>
        <v>-165</v>
      </c>
      <c r="D182" s="16">
        <f>IF(data!AP182&gt;0,O182/data!AP182,"NA")</f>
        <v>-173.44444444444446</v>
      </c>
      <c r="E182" s="16">
        <f>data!BV182/100</f>
        <v>0</v>
      </c>
      <c r="F182" s="16">
        <f t="shared" si="6"/>
        <v>-0.7253717472118959</v>
      </c>
      <c r="G182" s="16">
        <f>IF(data!AX182&gt;0,N182/data!AX182,"NA")</f>
        <v>-0.88552631578947372</v>
      </c>
      <c r="H182" s="16">
        <f>IF(data!W182=0,"NA",data!W182/100)</f>
        <v>-0.27</v>
      </c>
      <c r="I182" s="16" t="str">
        <f>IF(data!V182=0,"NA",data!V182/100)</f>
        <v>NA</v>
      </c>
      <c r="J182" s="16">
        <f>IF(data!AX182&gt;0,(AF182+data!AW182)/(data!AX182+AF182+data!AW182),"NA")</f>
        <v>0.23184403507587095</v>
      </c>
      <c r="K182" s="16">
        <f>IF(data!F182&gt;0,(AF182+data!AW182)/(data!F182+AF182+data!AW182),"NA")</f>
        <v>5.181579020228444E-2</v>
      </c>
      <c r="L182" s="17">
        <f>data!F182+data!AW182+AF182-data!AT182</f>
        <v>139.57529640872167</v>
      </c>
      <c r="M182" s="17">
        <f>data!AW182+data!AX182-data!AT182+X182</f>
        <v>43.04</v>
      </c>
      <c r="N182" s="17">
        <f>data!AS182+data!BC182-(data!BD182+data!BE182+data!BF182+data!BG182+data!BH182)/5</f>
        <v>-26.919999999999998</v>
      </c>
      <c r="O182" s="17">
        <f>data!AR182+data!BC182-(data!BD182+data!BE182+data!BF182+data!BG182+data!BH182)/5</f>
        <v>-31.22</v>
      </c>
      <c r="P182" s="17">
        <f>data!AW182+AF182</f>
        <v>9.1752964087216533</v>
      </c>
      <c r="Q182" s="18" t="str">
        <f>IF(data!AS182&gt;0,data!F182/data!AS182,"NA")</f>
        <v>NA</v>
      </c>
      <c r="R182" s="19" t="str">
        <f>IF(data!AS182&gt;0,(data!F182-data!AT182)/(data!AS182-data!BL182),"NA")</f>
        <v>NA</v>
      </c>
      <c r="S182" s="19" t="str">
        <f>IF(N182&gt;0,data!F182/N182,"NA")</f>
        <v>NA</v>
      </c>
      <c r="T182" s="18">
        <f>IF(data!AP182=0,"NA",L182/data!AP182)</f>
        <v>775.41831338178713</v>
      </c>
      <c r="U182" s="18" t="str">
        <f t="shared" si="7"/>
        <v>NA</v>
      </c>
      <c r="V182" s="18">
        <f t="shared" si="8"/>
        <v>3.2429204555929756</v>
      </c>
      <c r="W182" s="18" t="str">
        <f>IF(data!AQ182&gt;0,L182/data!AQ182,"NA")</f>
        <v>NA</v>
      </c>
      <c r="X182" s="17">
        <f>data!BC182+data!BD182*0.8+data!BE182*0.6+data!BF182*0.4+data!BG182*0.2</f>
        <v>50.14</v>
      </c>
      <c r="Y182" s="18" t="str">
        <f>IF(data!AQ182&gt;0,L182/(data!AQ182+data!BC182),"NA")</f>
        <v>NA</v>
      </c>
      <c r="Z182" s="18">
        <f>IF(data!EC182&gt;0,IF(data!F182&gt;0,IF(data!EC182*250/data!F182&gt;10,"NA",data!EC182*250/data!F182),"NA"),"NA")</f>
        <v>0.57772483621203097</v>
      </c>
      <c r="AA182" s="18" t="str">
        <f>IF(data!BN182&gt;0,data!BN182,"NA")</f>
        <v>NA</v>
      </c>
      <c r="AB182" s="18">
        <f>IF(data!BN182=0,0,1)</f>
        <v>1</v>
      </c>
      <c r="AC182" s="18" t="str">
        <f>IF(data!BN182&gt;0,data!BO182,"NA")</f>
        <v>NA</v>
      </c>
      <c r="AD182" s="18" t="str">
        <f>IF(data!AS182&gt;0,data!AS182,"NA")</f>
        <v>NA</v>
      </c>
      <c r="AE182" s="18" t="str">
        <f>IF(data!AS182&gt;0,data!F182,"NA")</f>
        <v>NA</v>
      </c>
      <c r="AF182" s="17">
        <f>data!CP182/(1.04)+data!CO182/1.04^2+data!CN182/1.04^3+data!CM182/1.04^4+data!CL182/1.04^5+((data!CK182/5)*(1-1.04^-5)/0.04)/1.04^5</f>
        <v>9.1752964087216533</v>
      </c>
    </row>
    <row r="183" spans="1:32" x14ac:dyDescent="0.15">
      <c r="A183" s="2" t="str">
        <f>data!A183</f>
        <v>Sunesis Pharmaceuticals, Inc. (NasdaqCM:SNSS)</v>
      </c>
      <c r="B183" s="2" t="str">
        <f>data!B183</f>
        <v>NasdaqCM:SNSS</v>
      </c>
      <c r="C183" s="16">
        <f>IF(data!AP183&gt;0,data!AQ183/data!AP183,"NA")</f>
        <v>-7.8534031413612562</v>
      </c>
      <c r="D183" s="16">
        <f>IF(data!AP183&gt;0,O183/data!AP183,"NA")</f>
        <v>-8.0732984293193724</v>
      </c>
      <c r="E183" s="16">
        <f>data!BV183/100</f>
        <v>0</v>
      </c>
      <c r="F183" s="16">
        <f t="shared" si="6"/>
        <v>-0.53778191118344576</v>
      </c>
      <c r="G183" s="16">
        <f>IF(data!AX183&gt;0,N183/data!AX183,"NA")</f>
        <v>-3.2072463768115944</v>
      </c>
      <c r="H183" s="16">
        <f>IF(data!W183=0,"NA",data!W183/100)</f>
        <v>-5.6900000000000006E-2</v>
      </c>
      <c r="I183" s="16" t="str">
        <f>IF(data!V183=0,"NA",data!V183/100)</f>
        <v>NA</v>
      </c>
      <c r="J183" s="16">
        <f>IF(data!AX183&gt;0,(AF183+data!AW183)/(data!AX183+AF183+data!AW183),"NA")</f>
        <v>0.40766176628393608</v>
      </c>
      <c r="K183" s="16">
        <f>IF(data!F183&gt;0,(AF183+data!AW183)/(data!F183+AF183+data!AW183),"NA")</f>
        <v>5.3719651013164775E-2</v>
      </c>
      <c r="L183" s="17">
        <f>data!F183+data!AW183+AF183-data!AT183</f>
        <v>154.59750000000003</v>
      </c>
      <c r="M183" s="17">
        <f>data!AW183+data!AX183-data!AT183+X183</f>
        <v>86.02</v>
      </c>
      <c r="N183" s="17">
        <f>data!AS183+data!BC183-(data!BD183+data!BE183+data!BF183+data!BG183+data!BH183)/5</f>
        <v>-44.260000000000005</v>
      </c>
      <c r="O183" s="17">
        <f>data!AR183+data!BC183-(data!BD183+data!BE183+data!BF183+data!BG183+data!BH183)/5</f>
        <v>-46.260000000000005</v>
      </c>
      <c r="P183" s="17">
        <f>data!AW183+AF183</f>
        <v>9.4975000000000005</v>
      </c>
      <c r="Q183" s="18" t="str">
        <f>IF(data!AS183&gt;0,data!F183/data!AS183,"NA")</f>
        <v>NA</v>
      </c>
      <c r="R183" s="19" t="str">
        <f>IF(data!AS183&gt;0,(data!F183-data!AT183)/(data!AS183-data!BL183),"NA")</f>
        <v>NA</v>
      </c>
      <c r="S183" s="19" t="str">
        <f>IF(N183&gt;0,data!F183/N183,"NA")</f>
        <v>NA</v>
      </c>
      <c r="T183" s="18">
        <f>IF(data!AP183=0,"NA",L183/data!AP183)</f>
        <v>26.980366492146601</v>
      </c>
      <c r="U183" s="18" t="str">
        <f t="shared" si="7"/>
        <v>NA</v>
      </c>
      <c r="V183" s="18">
        <f t="shared" si="8"/>
        <v>1.7972273889793076</v>
      </c>
      <c r="W183" s="18" t="str">
        <f>IF(data!AQ183&gt;0,L183/data!AQ183,"NA")</f>
        <v>NA</v>
      </c>
      <c r="X183" s="17">
        <f>data!BC183+data!BD183*0.8+data!BE183*0.6+data!BF183*0.4+data!BG183*0.2</f>
        <v>85.16</v>
      </c>
      <c r="Y183" s="18" t="str">
        <f>IF(data!AQ183&gt;0,L183/(data!AQ183+data!BC183),"NA")</f>
        <v>NA</v>
      </c>
      <c r="Z183" s="18">
        <f>IF(data!EC183&gt;0,IF(data!F183&gt;0,IF(data!EC183*250/data!F183&gt;10,"NA",data!EC183*250/data!F183),"NA"),"NA")</f>
        <v>1.9725044829647338</v>
      </c>
      <c r="AA183" s="18" t="str">
        <f>IF(data!BN183&gt;0,data!BN183,"NA")</f>
        <v>NA</v>
      </c>
      <c r="AB183" s="18">
        <f>IF(data!BN183=0,0,1)</f>
        <v>1</v>
      </c>
      <c r="AC183" s="18" t="str">
        <f>IF(data!BN183&gt;0,data!BO183,"NA")</f>
        <v>NA</v>
      </c>
      <c r="AD183" s="18" t="str">
        <f>IF(data!AS183&gt;0,data!AS183,"NA")</f>
        <v>NA</v>
      </c>
      <c r="AE183" s="18" t="str">
        <f>IF(data!AS183&gt;0,data!F183,"NA")</f>
        <v>NA</v>
      </c>
      <c r="AF183" s="17">
        <f>data!CP183/(1.04)+data!CO183/1.04^2+data!CN183/1.04^3+data!CM183/1.04^4+data!CL183/1.04^5+((data!CK183/5)*(1-1.04^-5)/0.04)/1.04^5</f>
        <v>0.23749999999999999</v>
      </c>
    </row>
    <row r="184" spans="1:32" x14ac:dyDescent="0.15">
      <c r="A184" s="2" t="str">
        <f>data!A184</f>
        <v>Eleven Biotherapeutics, Inc. (NasdaqGM:EBIO)</v>
      </c>
      <c r="B184" s="2" t="str">
        <f>data!B184</f>
        <v>NasdaqGM:EBIO</v>
      </c>
      <c r="C184" s="16">
        <f>IF(data!AP184&gt;0,data!AQ184/data!AP184,"NA")</f>
        <v>-14.508928571428569</v>
      </c>
      <c r="D184" s="16">
        <f>IF(data!AP184&gt;0,O184/data!AP184,"NA")</f>
        <v>-10.562499999999998</v>
      </c>
      <c r="E184" s="16">
        <f>data!BV184/100</f>
        <v>0</v>
      </c>
      <c r="F184" s="16">
        <f t="shared" si="6"/>
        <v>-0.39778076664425011</v>
      </c>
      <c r="G184" s="16">
        <f>IF(data!AX184&gt;0,N184/data!AX184,"NA")</f>
        <v>-0.67826086956521758</v>
      </c>
      <c r="H184" s="16" t="str">
        <f>IF(data!W184=0,"NA",data!W184/100)</f>
        <v>NA</v>
      </c>
      <c r="I184" s="16" t="str">
        <f>IF(data!V184=0,"NA",data!V184/100)</f>
        <v>NA</v>
      </c>
      <c r="J184" s="16">
        <f>IF(data!AX184&gt;0,(AF184+data!AW184)/(data!AX184+AF184+data!AW184),"NA")</f>
        <v>0.22096829374651125</v>
      </c>
      <c r="K184" s="16">
        <f>IF(data!F184&gt;0,(AF184+data!AW184)/(data!F184+AF184+data!AW184),"NA")</f>
        <v>5.8826864185303356E-2</v>
      </c>
      <c r="L184" s="17">
        <f>data!F184+data!AW184+AF184-data!AT184</f>
        <v>123.33812869822486</v>
      </c>
      <c r="M184" s="17">
        <f>data!AW184+data!AX184-data!AT184+X184</f>
        <v>59.480000000000011</v>
      </c>
      <c r="N184" s="17">
        <f>data!AS184+data!BC184-(data!BD184+data!BE184+data!BF184+data!BG184+data!BH184)/5</f>
        <v>-24.960000000000004</v>
      </c>
      <c r="O184" s="17">
        <f>data!AR184+data!BC184-(data!BD184+data!BE184+data!BF184+data!BG184+data!BH184)/5</f>
        <v>-23.66</v>
      </c>
      <c r="P184" s="17">
        <f>data!AW184+AF184</f>
        <v>10.438128698224851</v>
      </c>
      <c r="Q184" s="18" t="str">
        <f>IF(data!AS184&gt;0,data!F184/data!AS184,"NA")</f>
        <v>NA</v>
      </c>
      <c r="R184" s="19" t="str">
        <f>IF(data!AS184&gt;0,(data!F184-data!AT184)/(data!AS184-data!BL184),"NA")</f>
        <v>NA</v>
      </c>
      <c r="S184" s="19" t="str">
        <f>IF(N184&gt;0,data!F184/N184,"NA")</f>
        <v>NA</v>
      </c>
      <c r="T184" s="18">
        <f>IF(data!AP184=0,"NA",L184/data!AP184)</f>
        <v>55.06166459742181</v>
      </c>
      <c r="U184" s="18" t="str">
        <f t="shared" si="7"/>
        <v>NA</v>
      </c>
      <c r="V184" s="18">
        <f t="shared" si="8"/>
        <v>2.0736067366883799</v>
      </c>
      <c r="W184" s="18" t="str">
        <f>IF(data!AQ184&gt;0,L184/data!AQ184,"NA")</f>
        <v>NA</v>
      </c>
      <c r="X184" s="17">
        <f>data!BC184+data!BD184*0.8+data!BE184*0.6+data!BF184*0.4+data!BG184*0.2</f>
        <v>66.780000000000015</v>
      </c>
      <c r="Y184" s="18" t="str">
        <f>IF(data!AQ184&gt;0,L184/(data!AQ184+data!BC184),"NA")</f>
        <v>NA</v>
      </c>
      <c r="Z184" s="18">
        <f>IF(data!EC184&gt;0,IF(data!F184&gt;0,IF(data!EC184*250/data!F184&gt;10,"NA",data!EC184*250/data!F184),"NA"),"NA")</f>
        <v>1.7514970059880239</v>
      </c>
      <c r="AA184" s="18" t="str">
        <f>IF(data!BN184&gt;0,data!BN184,"NA")</f>
        <v>NA</v>
      </c>
      <c r="AB184" s="18">
        <f>IF(data!BN184=0,0,1)</f>
        <v>1</v>
      </c>
      <c r="AC184" s="18" t="str">
        <f>IF(data!BN184&gt;0,data!BO184,"NA")</f>
        <v>NA</v>
      </c>
      <c r="AD184" s="18" t="str">
        <f>IF(data!AS184&gt;0,data!AS184,"NA")</f>
        <v>NA</v>
      </c>
      <c r="AE184" s="18" t="str">
        <f>IF(data!AS184&gt;0,data!F184,"NA")</f>
        <v>NA</v>
      </c>
      <c r="AF184" s="17">
        <f>data!CP184/(1.04)+data!CO184/1.04^2+data!CN184/1.04^3+data!CM184/1.04^4+data!CL184/1.04^5+((data!CK184/5)*(1-1.04^-5)/0.04)/1.04^5</f>
        <v>0.43812869822485201</v>
      </c>
    </row>
    <row r="185" spans="1:32" x14ac:dyDescent="0.15">
      <c r="A185" s="2" t="str">
        <f>data!A185</f>
        <v>Coronado Biosciences, Inc. (NasdaqCM:CNDO)</v>
      </c>
      <c r="B185" s="2" t="str">
        <f>data!B185</f>
        <v>NasdaqCM:CNDO</v>
      </c>
      <c r="C185" s="16" t="str">
        <f>IF(data!AP185&gt;0,data!AQ185/data!AP185,"NA")</f>
        <v>NA</v>
      </c>
      <c r="D185" s="16" t="str">
        <f>IF(data!AP185&gt;0,O185/data!AP185,"NA")</f>
        <v>NA</v>
      </c>
      <c r="E185" s="16">
        <f>data!BV185/100</f>
        <v>0</v>
      </c>
      <c r="F185" s="16">
        <f t="shared" si="6"/>
        <v>-0.37445783132530125</v>
      </c>
      <c r="G185" s="16">
        <f>IF(data!AX185&gt;0,N185/data!AX185,"NA")</f>
        <v>-0.44936170212765958</v>
      </c>
      <c r="H185" s="16" t="str">
        <f>IF(data!W185=0,"NA",data!W185/100)</f>
        <v>NA</v>
      </c>
      <c r="I185" s="16" t="str">
        <f>IF(data!V185=0,"NA",data!V185/100)</f>
        <v>NA</v>
      </c>
      <c r="J185" s="16">
        <f>IF(data!AX185&gt;0,(AF185+data!AW185)/(data!AX185+AF185+data!AW185),"NA")</f>
        <v>0.39457454736915187</v>
      </c>
      <c r="K185" s="16">
        <f>IF(data!F185&gt;0,(AF185+data!AW185)/(data!F185+AF185+data!AW185),"NA")</f>
        <v>0.21627525401654668</v>
      </c>
      <c r="L185" s="17">
        <f>data!F185+data!AW185+AF185-data!AT185</f>
        <v>162.64703686249982</v>
      </c>
      <c r="M185" s="17">
        <f>data!AW185+data!AX185-data!AT185+X185</f>
        <v>83</v>
      </c>
      <c r="N185" s="17">
        <f>data!AS185+data!BC185-(data!BD185+data!BE185+data!BF185+data!BG185+data!BH185)/5</f>
        <v>-31.68</v>
      </c>
      <c r="O185" s="17">
        <f>data!AR185+data!BC185-(data!BD185+data!BE185+data!BF185+data!BG185+data!BH185)/5</f>
        <v>-31.080000000000002</v>
      </c>
      <c r="P185" s="17">
        <f>data!AW185+AF185</f>
        <v>45.9470368624998</v>
      </c>
      <c r="Q185" s="18" t="str">
        <f>IF(data!AS185&gt;0,data!F185/data!AS185,"NA")</f>
        <v>NA</v>
      </c>
      <c r="R185" s="19" t="str">
        <f>IF(data!AS185&gt;0,(data!F185-data!AT185)/(data!AS185-data!BL185),"NA")</f>
        <v>NA</v>
      </c>
      <c r="S185" s="19" t="str">
        <f>IF(N185&gt;0,data!F185/N185,"NA")</f>
        <v>NA</v>
      </c>
      <c r="T185" s="18" t="str">
        <f>IF(data!AP185=0,"NA",L185/data!AP185)</f>
        <v>NA</v>
      </c>
      <c r="U185" s="18" t="str">
        <f t="shared" si="7"/>
        <v>NA</v>
      </c>
      <c r="V185" s="18">
        <f t="shared" si="8"/>
        <v>1.9596028537650581</v>
      </c>
      <c r="W185" s="18" t="str">
        <f>IF(data!AQ185&gt;0,L185/data!AQ185,"NA")</f>
        <v>NA</v>
      </c>
      <c r="X185" s="17">
        <f>data!BC185+data!BD185*0.8+data!BE185*0.6+data!BF185*0.4+data!BG185*0.2</f>
        <v>48.3</v>
      </c>
      <c r="Y185" s="18" t="str">
        <f>IF(data!AQ185&gt;0,L185/(data!AQ185+data!BC185),"NA")</f>
        <v>NA</v>
      </c>
      <c r="Z185" s="18">
        <f>IF(data!EC185&gt;0,IF(data!F185&gt;0,IF(data!EC185*250/data!F185&gt;10,"NA",data!EC185*250/data!F185),"NA"),"NA")</f>
        <v>3.1381381381381384</v>
      </c>
      <c r="AA185" s="18" t="str">
        <f>IF(data!BN185&gt;0,data!BN185,"NA")</f>
        <v>NA</v>
      </c>
      <c r="AB185" s="18">
        <f>IF(data!BN185=0,0,1)</f>
        <v>1</v>
      </c>
      <c r="AC185" s="18" t="str">
        <f>IF(data!BN185&gt;0,data!BO185,"NA")</f>
        <v>NA</v>
      </c>
      <c r="AD185" s="18" t="str">
        <f>IF(data!AS185&gt;0,data!AS185,"NA")</f>
        <v>NA</v>
      </c>
      <c r="AE185" s="18" t="str">
        <f>IF(data!AS185&gt;0,data!F185,"NA")</f>
        <v>NA</v>
      </c>
      <c r="AF185" s="17">
        <f>data!CP185/(1.04)+data!CO185/1.04^2+data!CN185/1.04^3+data!CM185/1.04^4+data!CL185/1.04^5+((data!CK185/5)*(1-1.04^-5)/0.04)/1.04^5</f>
        <v>31.9470368624998</v>
      </c>
    </row>
    <row r="186" spans="1:32" x14ac:dyDescent="0.15">
      <c r="A186" s="2" t="str">
        <f>data!A186</f>
        <v>Protalex Inc. (OTCPK:PRTX)</v>
      </c>
      <c r="B186" s="2" t="str">
        <f>data!B186</f>
        <v>OTCPK:PRTX</v>
      </c>
      <c r="C186" s="16" t="str">
        <f>IF(data!AP186&gt;0,data!AQ186/data!AP186,"NA")</f>
        <v>NA</v>
      </c>
      <c r="D186" s="16" t="str">
        <f>IF(data!AP186&gt;0,O186/data!AP186,"NA")</f>
        <v>NA</v>
      </c>
      <c r="E186" s="16">
        <f>data!BV186/100</f>
        <v>0</v>
      </c>
      <c r="F186" s="16">
        <f t="shared" si="6"/>
        <v>-1.9805536490505604</v>
      </c>
      <c r="G186" s="16" t="str">
        <f>IF(data!AX186&gt;0,N186/data!AX186,"NA")</f>
        <v>NA</v>
      </c>
      <c r="H186" s="16" t="str">
        <f>IF(data!W186=0,"NA",data!W186/100)</f>
        <v>NA</v>
      </c>
      <c r="I186" s="16" t="str">
        <f>IF(data!V186=0,"NA",data!V186/100)</f>
        <v>NA</v>
      </c>
      <c r="J186" s="16" t="str">
        <f>IF(data!AX186&gt;0,(AF186+data!AW186)/(data!AX186+AF186+data!AW186),"NA")</f>
        <v>NA</v>
      </c>
      <c r="K186" s="16">
        <f>IF(data!F186&gt;0,(AF186+data!AW186)/(data!F186+AF186+data!AW186),"NA")</f>
        <v>5.6840902599257358E-2</v>
      </c>
      <c r="L186" s="17">
        <f>data!F186+data!AW186+AF186-data!AT186</f>
        <v>174.38799999999998</v>
      </c>
      <c r="M186" s="17">
        <f>data!AW186+data!AX186-data!AT186+X186</f>
        <v>8.7420000000000009</v>
      </c>
      <c r="N186" s="17">
        <f>data!AS186+data!BC186-(data!BD186+data!BE186+data!BF186+data!BG186+data!BH186)/5</f>
        <v>-17.614000000000001</v>
      </c>
      <c r="O186" s="17">
        <f>data!AR186+data!BC186-(data!BD186+data!BE186+data!BF186+data!BG186+data!BH186)/5</f>
        <v>-17.314</v>
      </c>
      <c r="P186" s="17">
        <f>data!AW186+AF186</f>
        <v>9.9499999999999993</v>
      </c>
      <c r="Q186" s="18" t="str">
        <f>IF(data!AS186&gt;0,data!F186/data!AS186,"NA")</f>
        <v>NA</v>
      </c>
      <c r="R186" s="19" t="str">
        <f>IF(data!AS186&gt;0,(data!F186-data!AT186)/(data!AS186-data!BL186),"NA")</f>
        <v>NA</v>
      </c>
      <c r="S186" s="19" t="str">
        <f>IF(N186&gt;0,data!F186/N186,"NA")</f>
        <v>NA</v>
      </c>
      <c r="T186" s="18" t="str">
        <f>IF(data!AP186=0,"NA",L186/data!AP186)</f>
        <v>NA</v>
      </c>
      <c r="U186" s="18" t="str">
        <f t="shared" si="7"/>
        <v>NA</v>
      </c>
      <c r="V186" s="18">
        <f t="shared" si="8"/>
        <v>19.948295584534428</v>
      </c>
      <c r="W186" s="18" t="str">
        <f>IF(data!AQ186&gt;0,L186/data!AQ186,"NA")</f>
        <v>NA</v>
      </c>
      <c r="X186" s="17">
        <f>data!BC186+data!BD186*0.8+data!BE186*0.6+data!BF186*0.4+data!BG186*0.2</f>
        <v>9.7540000000000013</v>
      </c>
      <c r="Y186" s="18" t="str">
        <f>IF(data!AQ186&gt;0,L186/(data!AQ186+data!BC186),"NA")</f>
        <v>NA</v>
      </c>
      <c r="Z186" s="18">
        <f>IF(data!EC186&gt;0,IF(data!F186&gt;0,IF(data!EC186*250/data!F186&gt;10,"NA",data!EC186*250/data!F186),"NA"),"NA")</f>
        <v>1.0599636583888553E-2</v>
      </c>
      <c r="AA186" s="18" t="str">
        <f>IF(data!BN186&gt;0,data!BN186,"NA")</f>
        <v>NA</v>
      </c>
      <c r="AB186" s="18">
        <f>IF(data!BN186=0,0,1)</f>
        <v>1</v>
      </c>
      <c r="AC186" s="18" t="str">
        <f>IF(data!BN186&gt;0,data!BO186,"NA")</f>
        <v>NA</v>
      </c>
      <c r="AD186" s="18" t="str">
        <f>IF(data!AS186&gt;0,data!AS186,"NA")</f>
        <v>NA</v>
      </c>
      <c r="AE186" s="18" t="str">
        <f>IF(data!AS186&gt;0,data!F186,"NA")</f>
        <v>NA</v>
      </c>
      <c r="AF186" s="17">
        <f>data!CP186/(1.04)+data!CO186/1.04^2+data!CN186/1.04^3+data!CM186/1.04^4+data!CL186/1.04^5+((data!CK186/5)*(1-1.04^-5)/0.04)/1.04^5</f>
        <v>0</v>
      </c>
    </row>
    <row r="187" spans="1:32" x14ac:dyDescent="0.15">
      <c r="A187" s="2" t="str">
        <f>data!A187</f>
        <v>GlycoMimetics, Inc. (NasdaqGM:GLYC)</v>
      </c>
      <c r="B187" s="2" t="str">
        <f>data!B187</f>
        <v>NasdaqGM:GLYC</v>
      </c>
      <c r="C187" s="16">
        <f>IF(data!AP187&gt;0,data!AQ187/data!AP187,"NA")</f>
        <v>-0.73333333333333328</v>
      </c>
      <c r="D187" s="16">
        <f>IF(data!AP187&gt;0,O187/data!AP187,"NA")</f>
        <v>-0.34666666666666651</v>
      </c>
      <c r="E187" s="16">
        <f>data!BV187/100</f>
        <v>0</v>
      </c>
      <c r="F187" s="16">
        <f t="shared" si="6"/>
        <v>-0.11363636363636356</v>
      </c>
      <c r="G187" s="16">
        <f>IF(data!AX187&gt;0,N187/data!AX187,"NA")</f>
        <v>-0.10236220472440941</v>
      </c>
      <c r="H187" s="16" t="str">
        <f>IF(data!W187=0,"NA",data!W187/100)</f>
        <v>NA</v>
      </c>
      <c r="I187" s="16" t="str">
        <f>IF(data!V187=0,"NA",data!V187/100)</f>
        <v>NA</v>
      </c>
      <c r="J187" s="16">
        <f>IF(data!AX187&gt;0,(AF187+data!AW187)/(data!AX187+AF187+data!AW187),"NA")</f>
        <v>8.4033131748978487E-2</v>
      </c>
      <c r="K187" s="16">
        <f>IF(data!F187&gt;0,(AF187+data!AW187)/(data!F187+AF187+data!AW187),"NA")</f>
        <v>2.8687100444896033E-2</v>
      </c>
      <c r="L187" s="17">
        <f>data!F187+data!AW187+AF187-data!AT187</f>
        <v>107.26052129265251</v>
      </c>
      <c r="M187" s="17">
        <f>data!AW187+data!AX187-data!AT187+X187</f>
        <v>45.760000000000005</v>
      </c>
      <c r="N187" s="17">
        <f>data!AS187+data!BC187-(data!BD187+data!BE187+data!BF187+data!BG187+data!BH187)/5</f>
        <v>-5.1999999999999975</v>
      </c>
      <c r="O187" s="17">
        <f>data!AR187+data!BC187-(data!BD187+data!BE187+data!BF187+data!BG187+data!BH187)/5</f>
        <v>-5.1999999999999975</v>
      </c>
      <c r="P187" s="17">
        <f>data!AW187+AF187</f>
        <v>4.6605212926524935</v>
      </c>
      <c r="Q187" s="18" t="str">
        <f>IF(data!AS187&gt;0,data!F187/data!AS187,"NA")</f>
        <v>NA</v>
      </c>
      <c r="R187" s="19" t="str">
        <f>IF(data!AS187&gt;0,(data!F187-data!AT187)/(data!AS187-data!BL187),"NA")</f>
        <v>NA</v>
      </c>
      <c r="S187" s="19" t="str">
        <f>IF(N187&gt;0,data!F187/N187,"NA")</f>
        <v>NA</v>
      </c>
      <c r="T187" s="18">
        <f>IF(data!AP187=0,"NA",L187/data!AP187)</f>
        <v>7.1507014195101677</v>
      </c>
      <c r="U187" s="18" t="str">
        <f t="shared" si="7"/>
        <v>NA</v>
      </c>
      <c r="V187" s="18">
        <f t="shared" si="8"/>
        <v>2.34397992335342</v>
      </c>
      <c r="W187" s="18" t="str">
        <f>IF(data!AQ187&gt;0,L187/data!AQ187,"NA")</f>
        <v>NA</v>
      </c>
      <c r="X187" s="17">
        <f>data!BC187+data!BD187*0.8+data!BE187*0.6+data!BF187*0.4+data!BG187*0.2</f>
        <v>50.160000000000011</v>
      </c>
      <c r="Y187" s="18" t="str">
        <f>IF(data!AQ187&gt;0,L187/(data!AQ187+data!BC187),"NA")</f>
        <v>NA</v>
      </c>
      <c r="Z187" s="18">
        <f>IF(data!EC187&gt;0,IF(data!F187&gt;0,IF(data!EC187*250/data!F187&gt;10,"NA",data!EC187*250/data!F187),"NA"),"NA")</f>
        <v>0.20437262357414449</v>
      </c>
      <c r="AA187" s="18" t="str">
        <f>IF(data!BN187&gt;0,data!BN187,"NA")</f>
        <v>NA</v>
      </c>
      <c r="AB187" s="18">
        <f>IF(data!BN187=0,0,1)</f>
        <v>1</v>
      </c>
      <c r="AC187" s="18" t="str">
        <f>IF(data!BN187&gt;0,data!BO187,"NA")</f>
        <v>NA</v>
      </c>
      <c r="AD187" s="18" t="str">
        <f>IF(data!AS187&gt;0,data!AS187,"NA")</f>
        <v>NA</v>
      </c>
      <c r="AE187" s="18" t="str">
        <f>IF(data!AS187&gt;0,data!F187,"NA")</f>
        <v>NA</v>
      </c>
      <c r="AF187" s="17">
        <f>data!CP187/(1.04)+data!CO187/1.04^2+data!CN187/1.04^3+data!CM187/1.04^4+data!CL187/1.04^5+((data!CK187/5)*(1-1.04^-5)/0.04)/1.04^5</f>
        <v>4.6605212926524935</v>
      </c>
    </row>
    <row r="188" spans="1:32" x14ac:dyDescent="0.15">
      <c r="A188" s="2" t="str">
        <f>data!A188</f>
        <v>Capricor Therapeutics, Inc. (NasdaqCM:CAPR)</v>
      </c>
      <c r="B188" s="2" t="str">
        <f>data!B188</f>
        <v>NasdaqCM:CAPR</v>
      </c>
      <c r="C188" s="16">
        <f>IF(data!AP188&gt;0,data!AQ188/data!AP188,"NA")</f>
        <v>-1.2484342379958246</v>
      </c>
      <c r="D188" s="16">
        <f>IF(data!AP188&gt;0,O188/data!AP188,"NA")</f>
        <v>-0.79331941544885154</v>
      </c>
      <c r="E188" s="16">
        <f>data!BV188/100</f>
        <v>0</v>
      </c>
      <c r="F188" s="16">
        <f t="shared" si="6"/>
        <v>-0.25465755260688905</v>
      </c>
      <c r="G188" s="16" t="str">
        <f>IF(data!AX188&gt;0,N188/data!AX188,"NA")</f>
        <v>NA</v>
      </c>
      <c r="H188" s="16" t="str">
        <f>IF(data!W188=0,"NA",data!W188/100)</f>
        <v>NA</v>
      </c>
      <c r="I188" s="16" t="str">
        <f>IF(data!V188=0,"NA",data!V188/100)</f>
        <v>NA</v>
      </c>
      <c r="J188" s="16" t="str">
        <f>IF(data!AX188&gt;0,(AF188+data!AW188)/(data!AX188+AF188+data!AW188),"NA")</f>
        <v>NA</v>
      </c>
      <c r="K188" s="16">
        <f>IF(data!F188&gt;0,(AF188+data!AW188)/(data!F188+AF188+data!AW188),"NA")</f>
        <v>6.3961745145420329E-2</v>
      </c>
      <c r="L188" s="17">
        <f>data!F188+data!AW188+AF188-data!AT188</f>
        <v>150.39369566454258</v>
      </c>
      <c r="M188" s="17">
        <f>data!AW188+data!AX188-data!AT188+X188</f>
        <v>14.922000000000001</v>
      </c>
      <c r="N188" s="17">
        <f>data!AS188+data!BC188-(data!BD188+data!BE188+data!BF188+data!BG188+data!BH188)/5</f>
        <v>-3.9999999999999991</v>
      </c>
      <c r="O188" s="17">
        <f>data!AR188+data!BC188-(data!BD188+data!BE188+data!BF188+data!BG188+data!BH188)/5</f>
        <v>-3.7999999999999989</v>
      </c>
      <c r="P188" s="17">
        <f>data!AW188+AF188</f>
        <v>10.133695664542557</v>
      </c>
      <c r="Q188" s="18" t="str">
        <f>IF(data!AS188&gt;0,data!F188/data!AS188,"NA")</f>
        <v>NA</v>
      </c>
      <c r="R188" s="19" t="str">
        <f>IF(data!AS188&gt;0,(data!F188-data!AT188)/(data!AS188-data!BL188),"NA")</f>
        <v>NA</v>
      </c>
      <c r="S188" s="19" t="str">
        <f>IF(N188&gt;0,data!F188/N188,"NA")</f>
        <v>NA</v>
      </c>
      <c r="T188" s="18">
        <f>IF(data!AP188=0,"NA",L188/data!AP188)</f>
        <v>31.397431245207219</v>
      </c>
      <c r="U188" s="18" t="str">
        <f t="shared" si="7"/>
        <v>NA</v>
      </c>
      <c r="V188" s="18">
        <f t="shared" si="8"/>
        <v>10.078655385641508</v>
      </c>
      <c r="W188" s="18" t="str">
        <f>IF(data!AQ188&gt;0,L188/data!AQ188,"NA")</f>
        <v>NA</v>
      </c>
      <c r="X188" s="17">
        <f>data!BC188+data!BD188*0.8+data!BE188*0.6+data!BF188*0.4+data!BG188*0.2</f>
        <v>20.052</v>
      </c>
      <c r="Y188" s="18" t="str">
        <f>IF(data!AQ188&gt;0,L188/(data!AQ188+data!BC188),"NA")</f>
        <v>NA</v>
      </c>
      <c r="Z188" s="18">
        <f>IF(data!EC188&gt;0,IF(data!F188&gt;0,IF(data!EC188*250/data!F188&gt;10,"NA",data!EC188*250/data!F188),"NA"),"NA")</f>
        <v>0.36075522589345915</v>
      </c>
      <c r="AA188" s="18" t="str">
        <f>IF(data!BN188&gt;0,data!BN188,"NA")</f>
        <v>NA</v>
      </c>
      <c r="AB188" s="18">
        <f>IF(data!BN188=0,0,1)</f>
        <v>1</v>
      </c>
      <c r="AC188" s="18" t="str">
        <f>IF(data!BN188&gt;0,data!BO188,"NA")</f>
        <v>NA</v>
      </c>
      <c r="AD188" s="18" t="str">
        <f>IF(data!AS188&gt;0,data!AS188,"NA")</f>
        <v>NA</v>
      </c>
      <c r="AE188" s="18" t="str">
        <f>IF(data!AS188&gt;0,data!F188,"NA")</f>
        <v>NA</v>
      </c>
      <c r="AF188" s="17">
        <f>data!CP188/(1.04)+data!CO188/1.04^2+data!CN188/1.04^3+data!CM188/1.04^4+data!CL188/1.04^5+((data!CK188/5)*(1-1.04^-5)/0.04)/1.04^5</f>
        <v>0.97369566454255796</v>
      </c>
    </row>
    <row r="189" spans="1:32" x14ac:dyDescent="0.15">
      <c r="A189" s="2" t="str">
        <f>data!A189</f>
        <v>Kindred Biosciences, Inc. (NasdaqCM:KIN)</v>
      </c>
      <c r="B189" s="2" t="str">
        <f>data!B189</f>
        <v>NasdaqCM:KIN</v>
      </c>
      <c r="C189" s="16" t="str">
        <f>IF(data!AP189&gt;0,data!AQ189/data!AP189,"NA")</f>
        <v>NA</v>
      </c>
      <c r="D189" s="16" t="str">
        <f>IF(data!AP189&gt;0,O189/data!AP189,"NA")</f>
        <v>NA</v>
      </c>
      <c r="E189" s="16">
        <f>data!BV189/100</f>
        <v>0</v>
      </c>
      <c r="F189" s="16">
        <f t="shared" si="6"/>
        <v>-0.12738932818628976</v>
      </c>
      <c r="G189" s="16">
        <f>IF(data!AX189&gt;0,N189/data!AX189,"NA")</f>
        <v>-0.16432323232323234</v>
      </c>
      <c r="H189" s="16" t="str">
        <f>IF(data!W189=0,"NA",data!W189/100)</f>
        <v>NA</v>
      </c>
      <c r="I189" s="16" t="str">
        <f>IF(data!V189=0,"NA",data!V189/100)</f>
        <v>NA</v>
      </c>
      <c r="J189" s="16">
        <f>IF(data!AX189&gt;0,(AF189+data!AW189)/(data!AX189+AF189+data!AW189),"NA")</f>
        <v>6.9170538399698604E-3</v>
      </c>
      <c r="K189" s="16">
        <f>IF(data!F189&gt;0,(AF189+data!AW189)/(data!F189+AF189+data!AW189),"NA")</f>
        <v>5.070669029184652E-3</v>
      </c>
      <c r="L189" s="17">
        <f>data!F189+data!AW189+AF189-data!AT189</f>
        <v>122.9895580402472</v>
      </c>
      <c r="M189" s="17">
        <f>data!AW189+data!AX189-data!AT189+X189</f>
        <v>128.488</v>
      </c>
      <c r="N189" s="17">
        <f>data!AS189+data!BC189-(data!BD189+data!BE189+data!BF189+data!BG189+data!BH189)/5</f>
        <v>-16.268000000000001</v>
      </c>
      <c r="O189" s="17">
        <f>data!AR189+data!BC189-(data!BD189+data!BE189+data!BF189+data!BG189+data!BH189)/5</f>
        <v>-16.367999999999999</v>
      </c>
      <c r="P189" s="17">
        <f>data!AW189+AF189</f>
        <v>0.68955804024719014</v>
      </c>
      <c r="Q189" s="18" t="str">
        <f>IF(data!AS189&gt;0,data!F189/data!AS189,"NA")</f>
        <v>NA</v>
      </c>
      <c r="R189" s="19" t="str">
        <f>IF(data!AS189&gt;0,(data!F189-data!AT189)/(data!AS189-data!BL189),"NA")</f>
        <v>NA</v>
      </c>
      <c r="S189" s="19" t="str">
        <f>IF(N189&gt;0,data!F189/N189,"NA")</f>
        <v>NA</v>
      </c>
      <c r="T189" s="18" t="str">
        <f>IF(data!AP189=0,"NA",L189/data!AP189)</f>
        <v>NA</v>
      </c>
      <c r="U189" s="18" t="str">
        <f t="shared" si="7"/>
        <v>NA</v>
      </c>
      <c r="V189" s="18">
        <f t="shared" si="8"/>
        <v>0.95720657213317351</v>
      </c>
      <c r="W189" s="18" t="str">
        <f>IF(data!AQ189&gt;0,L189/data!AQ189,"NA")</f>
        <v>NA</v>
      </c>
      <c r="X189" s="17">
        <f>data!BC189+data!BD189*0.8+data!BE189*0.6+data!BF189*0.4+data!BG189*0.2</f>
        <v>42.488</v>
      </c>
      <c r="Y189" s="18" t="str">
        <f>IF(data!AQ189&gt;0,L189/(data!AQ189+data!BC189),"NA")</f>
        <v>NA</v>
      </c>
      <c r="Z189" s="18">
        <f>IF(data!EC189&gt;0,IF(data!F189&gt;0,IF(data!EC189*250/data!F189&gt;10,"NA",data!EC189*250/data!F189),"NA"),"NA")</f>
        <v>0.74094604582409451</v>
      </c>
      <c r="AA189" s="18" t="str">
        <f>IF(data!BN189&gt;0,data!BN189,"NA")</f>
        <v>NA</v>
      </c>
      <c r="AB189" s="18">
        <f>IF(data!BN189=0,0,1)</f>
        <v>1</v>
      </c>
      <c r="AC189" s="18" t="str">
        <f>IF(data!BN189&gt;0,data!BO189,"NA")</f>
        <v>NA</v>
      </c>
      <c r="AD189" s="18" t="str">
        <f>IF(data!AS189&gt;0,data!AS189,"NA")</f>
        <v>NA</v>
      </c>
      <c r="AE189" s="18" t="str">
        <f>IF(data!AS189&gt;0,data!F189,"NA")</f>
        <v>NA</v>
      </c>
      <c r="AF189" s="17">
        <f>data!CP189/(1.04)+data!CO189/1.04^2+data!CN189/1.04^3+data!CM189/1.04^4+data!CL189/1.04^5+((data!CK189/5)*(1-1.04^-5)/0.04)/1.04^5</f>
        <v>0.68955804024719014</v>
      </c>
    </row>
    <row r="190" spans="1:32" x14ac:dyDescent="0.15">
      <c r="A190" s="2" t="str">
        <f>data!A190</f>
        <v>ArQule Inc. (NasdaqGM:ARQL)</v>
      </c>
      <c r="B190" s="2" t="str">
        <f>data!B190</f>
        <v>NasdaqGM:ARQL</v>
      </c>
      <c r="C190" s="16">
        <f>IF(data!AP190&gt;0,data!AQ190/data!AP190,"NA")</f>
        <v>-2.0973451327433628</v>
      </c>
      <c r="D190" s="16">
        <f>IF(data!AP190&gt;0,O190/data!AP190,"NA")</f>
        <v>-2.4920353982300885</v>
      </c>
      <c r="E190" s="16">
        <f>data!BV190/100</f>
        <v>0</v>
      </c>
      <c r="F190" s="16">
        <f t="shared" si="6"/>
        <v>-0.28307197426618425</v>
      </c>
      <c r="G190" s="16">
        <f>IF(data!AX190&gt;0,N190/data!AX190,"NA")</f>
        <v>-0.67308641975308647</v>
      </c>
      <c r="H190" s="16">
        <f>IF(data!W190=0,"NA",data!W190/100)</f>
        <v>8.43E-2</v>
      </c>
      <c r="I190" s="16" t="str">
        <f>IF(data!V190=0,"NA",data!V190/100)</f>
        <v>NA</v>
      </c>
      <c r="J190" s="16">
        <f>IF(data!AX190&gt;0,(AF190+data!AW190)/(data!AX190+AF190+data!AW190),"NA")</f>
        <v>2.4774253299374858E-2</v>
      </c>
      <c r="K190" s="16">
        <f>IF(data!F190&gt;0,(AF190+data!AW190)/(data!F190+AF190+data!AW190),"NA")</f>
        <v>7.7398261070844724E-3</v>
      </c>
      <c r="L190" s="17">
        <f>data!F190+data!AW190+AF190-data!AT190</f>
        <v>120.42884615384617</v>
      </c>
      <c r="M190" s="17">
        <f>data!AW190+data!AX190-data!AT190+X190</f>
        <v>99.47999999999999</v>
      </c>
      <c r="N190" s="17">
        <f>data!AS190+data!BC190-(data!BD190+data!BE190+data!BF190+data!BG190+data!BH190)/5</f>
        <v>-27.26</v>
      </c>
      <c r="O190" s="17">
        <f>data!AR190+data!BC190-(data!BD190+data!BE190+data!BF190+data!BG190+data!BH190)/5</f>
        <v>-28.160000000000004</v>
      </c>
      <c r="P190" s="17">
        <f>data!AW190+AF190</f>
        <v>1.028846153846154</v>
      </c>
      <c r="Q190" s="18" t="str">
        <f>IF(data!AS190&gt;0,data!F190/data!AS190,"NA")</f>
        <v>NA</v>
      </c>
      <c r="R190" s="19" t="str">
        <f>IF(data!AS190&gt;0,(data!F190-data!AT190)/(data!AS190-data!BL190),"NA")</f>
        <v>NA</v>
      </c>
      <c r="S190" s="19" t="str">
        <f>IF(N190&gt;0,data!F190/N190,"NA")</f>
        <v>NA</v>
      </c>
      <c r="T190" s="18">
        <f>IF(data!AP190=0,"NA",L190/data!AP190)</f>
        <v>10.657420013614704</v>
      </c>
      <c r="U190" s="18" t="str">
        <f t="shared" si="7"/>
        <v>NA</v>
      </c>
      <c r="V190" s="18">
        <f t="shared" si="8"/>
        <v>1.2105834957161858</v>
      </c>
      <c r="W190" s="18" t="str">
        <f>IF(data!AQ190&gt;0,L190/data!AQ190,"NA")</f>
        <v>NA</v>
      </c>
      <c r="X190" s="17">
        <f>data!BC190+data!BD190*0.8+data!BE190*0.6+data!BF190*0.4+data!BG190*0.2</f>
        <v>71.47999999999999</v>
      </c>
      <c r="Y190" s="18" t="str">
        <f>IF(data!AQ190&gt;0,L190/(data!AQ190+data!BC190),"NA")</f>
        <v>NA</v>
      </c>
      <c r="Z190" s="18">
        <f>IF(data!EC190&gt;0,IF(data!F190&gt;0,IF(data!EC190*250/data!F190&gt;10,"NA",data!EC190*250/data!F190),"NA"),"NA")</f>
        <v>1.0841546626231993</v>
      </c>
      <c r="AA190" s="18" t="str">
        <f>IF(data!BN190&gt;0,data!BN190,"NA")</f>
        <v>NA</v>
      </c>
      <c r="AB190" s="18">
        <f>IF(data!BN190=0,0,1)</f>
        <v>1</v>
      </c>
      <c r="AC190" s="18" t="str">
        <f>IF(data!BN190&gt;0,data!BO190,"NA")</f>
        <v>NA</v>
      </c>
      <c r="AD190" s="18" t="str">
        <f>IF(data!AS190&gt;0,data!AS190,"NA")</f>
        <v>NA</v>
      </c>
      <c r="AE190" s="18" t="str">
        <f>IF(data!AS190&gt;0,data!F190,"NA")</f>
        <v>NA</v>
      </c>
      <c r="AF190" s="17">
        <f>data!CP190/(1.04)+data!CO190/1.04^2+data!CN190/1.04^3+data!CM190/1.04^4+data!CL190/1.04^5+((data!CK190/5)*(1-1.04^-5)/0.04)/1.04^5</f>
        <v>1.028846153846154</v>
      </c>
    </row>
    <row r="191" spans="1:32" x14ac:dyDescent="0.15">
      <c r="A191" s="2" t="str">
        <f>data!A191</f>
        <v>NanoViricides, Inc. (AMEX:NNVC)</v>
      </c>
      <c r="B191" s="2" t="str">
        <f>data!B191</f>
        <v>AMEX:NNVC</v>
      </c>
      <c r="C191" s="16" t="str">
        <f>IF(data!AP191&gt;0,data!AQ191/data!AP191,"NA")</f>
        <v>NA</v>
      </c>
      <c r="D191" s="16" t="str">
        <f>IF(data!AP191&gt;0,O191/data!AP191,"NA")</f>
        <v>NA</v>
      </c>
      <c r="E191" s="16">
        <f>data!BV191/100</f>
        <v>0</v>
      </c>
      <c r="F191" s="16">
        <f t="shared" si="6"/>
        <v>-0.54181494661921703</v>
      </c>
      <c r="G191" s="16">
        <f>IF(data!AX191&gt;0,N191/data!AX191,"NA")</f>
        <v>-0.21986885245901638</v>
      </c>
      <c r="H191" s="16" t="str">
        <f>IF(data!W191=0,"NA",data!W191/100)</f>
        <v>NA</v>
      </c>
      <c r="I191" s="16" t="str">
        <f>IF(data!V191=0,"NA",data!V191/100)</f>
        <v>NA</v>
      </c>
      <c r="J191" s="16">
        <f>IF(data!AX191&gt;0,(AF191+data!AW191)/(data!AX191+AF191+data!AW191),"NA")</f>
        <v>0.17723226328567576</v>
      </c>
      <c r="K191" s="16">
        <f>IF(data!F191&gt;0,(AF191+data!AW191)/(data!F191+AF191+data!AW191),"NA")</f>
        <v>4.7481390474813902E-2</v>
      </c>
      <c r="L191" s="17">
        <f>data!F191+data!AW191+AF191-data!AT191</f>
        <v>103.07000000000001</v>
      </c>
      <c r="M191" s="17">
        <f>data!AW191+data!AX191-data!AT191+X191</f>
        <v>15.736000000000002</v>
      </c>
      <c r="N191" s="17">
        <f>data!AS191+data!BC191-(data!BD191+data!BE191+data!BF191+data!BG191+data!BH191)/5</f>
        <v>-6.7059999999999995</v>
      </c>
      <c r="O191" s="17">
        <f>data!AR191+data!BC191-(data!BD191+data!BE191+data!BF191+data!BG191+data!BH191)/5</f>
        <v>-8.5259999999999998</v>
      </c>
      <c r="P191" s="17">
        <f>data!AW191+AF191</f>
        <v>6.57</v>
      </c>
      <c r="Q191" s="18" t="str">
        <f>IF(data!AS191&gt;0,data!F191/data!AS191,"NA")</f>
        <v>NA</v>
      </c>
      <c r="R191" s="19" t="str">
        <f>IF(data!AS191&gt;0,(data!F191-data!AT191)/(data!AS191-data!BL191),"NA")</f>
        <v>NA</v>
      </c>
      <c r="S191" s="19" t="str">
        <f>IF(N191&gt;0,data!F191/N191,"NA")</f>
        <v>NA</v>
      </c>
      <c r="T191" s="18" t="str">
        <f>IF(data!AP191=0,"NA",L191/data!AP191)</f>
        <v>NA</v>
      </c>
      <c r="U191" s="18" t="str">
        <f t="shared" si="7"/>
        <v>NA</v>
      </c>
      <c r="V191" s="18">
        <f t="shared" si="8"/>
        <v>6.549949161159125</v>
      </c>
      <c r="W191" s="18" t="str">
        <f>IF(data!AQ191&gt;0,L191/data!AQ191,"NA")</f>
        <v>NA</v>
      </c>
      <c r="X191" s="17">
        <f>data!BC191+data!BD191*0.8+data!BE191*0.6+data!BF191*0.4+data!BG191*0.2</f>
        <v>13.965999999999999</v>
      </c>
      <c r="Y191" s="18" t="str">
        <f>IF(data!AQ191&gt;0,L191/(data!AQ191+data!BC191),"NA")</f>
        <v>NA</v>
      </c>
      <c r="Z191" s="18">
        <f>IF(data!EC191&gt;0,IF(data!F191&gt;0,IF(data!EC191*250/data!F191&gt;10,"NA",data!EC191*250/data!F191),"NA"),"NA")</f>
        <v>0.98065250379362667</v>
      </c>
      <c r="AA191" s="18" t="str">
        <f>IF(data!BN191&gt;0,data!BN191,"NA")</f>
        <v>NA</v>
      </c>
      <c r="AB191" s="18">
        <f>IF(data!BN191=0,0,1)</f>
        <v>1</v>
      </c>
      <c r="AC191" s="18" t="str">
        <f>IF(data!BN191&gt;0,data!BO191,"NA")</f>
        <v>NA</v>
      </c>
      <c r="AD191" s="18" t="str">
        <f>IF(data!AS191&gt;0,data!AS191,"NA")</f>
        <v>NA</v>
      </c>
      <c r="AE191" s="18" t="str">
        <f>IF(data!AS191&gt;0,data!F191,"NA")</f>
        <v>NA</v>
      </c>
      <c r="AF191" s="17">
        <f>data!CP191/(1.04)+data!CO191/1.04^2+data!CN191/1.04^3+data!CM191/1.04^4+data!CL191/1.04^5+((data!CK191/5)*(1-1.04^-5)/0.04)/1.04^5</f>
        <v>0</v>
      </c>
    </row>
    <row r="192" spans="1:32" x14ac:dyDescent="0.15">
      <c r="A192" s="2" t="str">
        <f>data!A192</f>
        <v>Rexahn Pharmaceuticals, Inc. (AMEX:RNN)</v>
      </c>
      <c r="B192" s="2" t="str">
        <f>data!B192</f>
        <v>AMEX:RNN</v>
      </c>
      <c r="C192" s="16" t="str">
        <f>IF(data!AP192&gt;0,data!AQ192/data!AP192,"NA")</f>
        <v>NA</v>
      </c>
      <c r="D192" s="16" t="str">
        <f>IF(data!AP192&gt;0,O192/data!AP192,"NA")</f>
        <v>NA</v>
      </c>
      <c r="E192" s="16">
        <f>data!BV192/100</f>
        <v>0</v>
      </c>
      <c r="F192" s="16">
        <f t="shared" si="6"/>
        <v>-0.30663425623999518</v>
      </c>
      <c r="G192" s="16">
        <f>IF(data!AX192&gt;0,N192/data!AX192,"NA")</f>
        <v>-0.58436090225563908</v>
      </c>
      <c r="H192" s="16" t="str">
        <f>IF(data!W192=0,"NA",data!W192/100)</f>
        <v>NA</v>
      </c>
      <c r="I192" s="16" t="str">
        <f>IF(data!V192=0,"NA",data!V192/100)</f>
        <v>NA</v>
      </c>
      <c r="J192" s="16">
        <f>IF(data!AX192&gt;0,(AF192+data!AW192)/(data!AX192+AF192+data!AW192),"NA")</f>
        <v>2.5176931209560185E-2</v>
      </c>
      <c r="K192" s="16">
        <f>IF(data!F192&gt;0,(AF192+data!AW192)/(data!F192+AF192+data!AW192),"NA")</f>
        <v>5.1893538023041214E-3</v>
      </c>
      <c r="L192" s="17">
        <f>data!F192+data!AW192+AF192-data!AT192</f>
        <v>122.55700299738008</v>
      </c>
      <c r="M192" s="17">
        <f>data!AW192+data!AX192-data!AT192+X192</f>
        <v>33.734000000000009</v>
      </c>
      <c r="N192" s="17">
        <f>data!AS192+data!BC192-(data!BD192+data!BE192+data!BF192+data!BG192+data!BH192)/5</f>
        <v>-15.544</v>
      </c>
      <c r="O192" s="17">
        <f>data!AR192+data!BC192-(data!BD192+data!BE192+data!BF192+data!BG192+data!BH192)/5</f>
        <v>-10.344000000000001</v>
      </c>
      <c r="P192" s="17">
        <f>data!AW192+AF192</f>
        <v>0.6870029973801014</v>
      </c>
      <c r="Q192" s="18" t="str">
        <f>IF(data!AS192&gt;0,data!F192/data!AS192,"NA")</f>
        <v>NA</v>
      </c>
      <c r="R192" s="19" t="str">
        <f>IF(data!AS192&gt;0,(data!F192-data!AT192)/(data!AS192-data!BL192),"NA")</f>
        <v>NA</v>
      </c>
      <c r="S192" s="19" t="str">
        <f>IF(N192&gt;0,data!F192/N192,"NA")</f>
        <v>NA</v>
      </c>
      <c r="T192" s="18" t="str">
        <f>IF(data!AP192=0,"NA",L192/data!AP192)</f>
        <v>NA</v>
      </c>
      <c r="U192" s="18" t="str">
        <f t="shared" si="7"/>
        <v>NA</v>
      </c>
      <c r="V192" s="18">
        <f t="shared" si="8"/>
        <v>3.6330409378484632</v>
      </c>
      <c r="W192" s="18" t="str">
        <f>IF(data!AQ192&gt;0,L192/data!AQ192,"NA")</f>
        <v>NA</v>
      </c>
      <c r="X192" s="17">
        <f>data!BC192+data!BD192*0.8+data!BE192*0.6+data!BF192*0.4+data!BG192*0.2</f>
        <v>16.964000000000002</v>
      </c>
      <c r="Y192" s="18" t="str">
        <f>IF(data!AQ192&gt;0,L192/(data!AQ192+data!BC192),"NA")</f>
        <v>NA</v>
      </c>
      <c r="Z192" s="18">
        <f>IF(data!EC192&gt;0,IF(data!F192&gt;0,IF(data!EC192*250/data!F192&gt;10,"NA",data!EC192*250/data!F192),"NA"),"NA")</f>
        <v>0.82763857251328787</v>
      </c>
      <c r="AA192" s="18" t="str">
        <f>IF(data!BN192&gt;0,data!BN192,"NA")</f>
        <v>NA</v>
      </c>
      <c r="AB192" s="18">
        <f>IF(data!BN192=0,0,1)</f>
        <v>1</v>
      </c>
      <c r="AC192" s="18" t="str">
        <f>IF(data!BN192&gt;0,data!BO192,"NA")</f>
        <v>NA</v>
      </c>
      <c r="AD192" s="18" t="str">
        <f>IF(data!AS192&gt;0,data!AS192,"NA")</f>
        <v>NA</v>
      </c>
      <c r="AE192" s="18" t="str">
        <f>IF(data!AS192&gt;0,data!F192,"NA")</f>
        <v>NA</v>
      </c>
      <c r="AF192" s="17">
        <f>data!CP192/(1.04)+data!CO192/1.04^2+data!CN192/1.04^3+data!CM192/1.04^4+data!CL192/1.04^5+((data!CK192/5)*(1-1.04^-5)/0.04)/1.04^5</f>
        <v>0.6870029973801014</v>
      </c>
    </row>
    <row r="193" spans="1:32" x14ac:dyDescent="0.15">
      <c r="A193" s="2" t="str">
        <f>data!A193</f>
        <v>Minerva Neurosciences, Inc. (NasdaqGM:NERV)</v>
      </c>
      <c r="B193" s="2" t="str">
        <f>data!B193</f>
        <v>NasdaqGM:NERV</v>
      </c>
      <c r="C193" s="16" t="str">
        <f>IF(data!AP193&gt;0,data!AQ193/data!AP193,"NA")</f>
        <v>NA</v>
      </c>
      <c r="D193" s="16" t="str">
        <f>IF(data!AP193&gt;0,O193/data!AP193,"NA")</f>
        <v>NA</v>
      </c>
      <c r="E193" s="16">
        <f>data!BV193/100</f>
        <v>0</v>
      </c>
      <c r="F193" s="16">
        <f t="shared" si="6"/>
        <v>-0.15129586968202247</v>
      </c>
      <c r="G193" s="16">
        <f>IF(data!AX193&gt;0,N193/data!AX193,"NA")</f>
        <v>-0.26846208112874781</v>
      </c>
      <c r="H193" s="16" t="str">
        <f>IF(data!W193=0,"NA",data!W193/100)</f>
        <v>NA</v>
      </c>
      <c r="I193" s="16" t="str">
        <f>IF(data!V193=0,"NA",data!V193/100)</f>
        <v>NA</v>
      </c>
      <c r="J193" s="16">
        <f>IF(data!AX193&gt;0,(AF193+data!AW193)/(data!AX193+AF193+data!AW193),"NA")</f>
        <v>1.6929640414437598E-3</v>
      </c>
      <c r="K193" s="16">
        <f>IF(data!F193&gt;0,(AF193+data!AW193)/(data!F193+AF193+data!AW193),"NA")</f>
        <v>7.3458114183292691E-4</v>
      </c>
      <c r="L193" s="17">
        <f>data!F193+data!AW193+AF193-data!AT193</f>
        <v>107.29615384615386</v>
      </c>
      <c r="M193" s="17">
        <f>data!AW193+data!AX193-data!AT193+X193</f>
        <v>86.729399999999998</v>
      </c>
      <c r="N193" s="17">
        <f>data!AS193+data!BC193-(data!BD193+data!BE193+data!BF193+data!BG193+data!BH193)/5</f>
        <v>-15.2218</v>
      </c>
      <c r="O193" s="17">
        <f>data!AR193+data!BC193-(data!BD193+data!BE193+data!BF193+data!BG193+data!BH193)/5</f>
        <v>-13.121799999999999</v>
      </c>
      <c r="P193" s="17">
        <f>data!AW193+AF193</f>
        <v>9.6153846153846159E-2</v>
      </c>
      <c r="Q193" s="18" t="str">
        <f>IF(data!AS193&gt;0,data!F193/data!AS193,"NA")</f>
        <v>NA</v>
      </c>
      <c r="R193" s="19" t="str">
        <f>IF(data!AS193&gt;0,(data!F193-data!AT193)/(data!AS193-data!BL193),"NA")</f>
        <v>NA</v>
      </c>
      <c r="S193" s="19" t="str">
        <f>IF(N193&gt;0,data!F193/N193,"NA")</f>
        <v>NA</v>
      </c>
      <c r="T193" s="18" t="str">
        <f>IF(data!AP193=0,"NA",L193/data!AP193)</f>
        <v>NA</v>
      </c>
      <c r="U193" s="18" t="str">
        <f t="shared" si="7"/>
        <v>NA</v>
      </c>
      <c r="V193" s="18">
        <f t="shared" si="8"/>
        <v>1.2371370474850958</v>
      </c>
      <c r="W193" s="18" t="str">
        <f>IF(data!AQ193&gt;0,L193/data!AQ193,"NA")</f>
        <v>NA</v>
      </c>
      <c r="X193" s="17">
        <f>data!BC193+data!BD193*0.8+data!BE193*0.6+data!BF193*0.4+data!BG193*0.2</f>
        <v>53.629399999999997</v>
      </c>
      <c r="Y193" s="18" t="str">
        <f>IF(data!AQ193&gt;0,L193/(data!AQ193+data!BC193),"NA")</f>
        <v>NA</v>
      </c>
      <c r="Z193" s="18">
        <f>IF(data!EC193&gt;0,IF(data!F193&gt;0,IF(data!EC193*250/data!F193&gt;10,"NA",data!EC193*250/data!F193),"NA"),"NA")</f>
        <v>0.90787461773700295</v>
      </c>
      <c r="AA193" s="18" t="str">
        <f>IF(data!BN193&gt;0,data!BN193,"NA")</f>
        <v>NA</v>
      </c>
      <c r="AB193" s="18">
        <f>IF(data!BN193=0,0,1)</f>
        <v>1</v>
      </c>
      <c r="AC193" s="18" t="str">
        <f>IF(data!BN193&gt;0,data!BO193,"NA")</f>
        <v>NA</v>
      </c>
      <c r="AD193" s="18" t="str">
        <f>IF(data!AS193&gt;0,data!AS193,"NA")</f>
        <v>NA</v>
      </c>
      <c r="AE193" s="18" t="str">
        <f>IF(data!AS193&gt;0,data!F193,"NA")</f>
        <v>NA</v>
      </c>
      <c r="AF193" s="17">
        <f>data!CP193/(1.04)+data!CO193/1.04^2+data!CN193/1.04^3+data!CM193/1.04^4+data!CL193/1.04^5+((data!CK193/5)*(1-1.04^-5)/0.04)/1.04^5</f>
        <v>9.6153846153846159E-2</v>
      </c>
    </row>
    <row r="194" spans="1:32" x14ac:dyDescent="0.15">
      <c r="A194" s="2" t="str">
        <f>data!A194</f>
        <v>Cytori Therapeutics, Inc. (NasdaqGM:CYTX)</v>
      </c>
      <c r="B194" s="2" t="str">
        <f>data!B194</f>
        <v>NasdaqGM:CYTX</v>
      </c>
      <c r="C194" s="16">
        <f>IF(data!AP194&gt;0,data!AQ194/data!AP194,"NA")</f>
        <v>-4.2105263157894735</v>
      </c>
      <c r="D194" s="16">
        <f>IF(data!AP194&gt;0,O194/data!AP194,"NA")</f>
        <v>-4.594736842105263</v>
      </c>
      <c r="E194" s="16">
        <f>data!BV194/100</f>
        <v>0</v>
      </c>
      <c r="F194" s="16">
        <f t="shared" ref="F194:F257" si="9">IF(M194&gt;0,O194*(1-E194)/M194,"NA")</f>
        <v>-0.63100831225153586</v>
      </c>
      <c r="G194" s="16" t="str">
        <f>IF(data!AX194&gt;0,N194/data!AX194,"NA")</f>
        <v>NA</v>
      </c>
      <c r="H194" s="16">
        <f>IF(data!W194=0,"NA",data!W194/100)</f>
        <v>1.09E-2</v>
      </c>
      <c r="I194" s="16" t="str">
        <f>IF(data!V194=0,"NA",data!V194/100)</f>
        <v>NA</v>
      </c>
      <c r="J194" s="16" t="str">
        <f>IF(data!AX194&gt;0,(AF194+data!AW194)/(data!AX194+AF194+data!AW194),"NA")</f>
        <v>NA</v>
      </c>
      <c r="K194" s="16">
        <f>IF(data!F194&gt;0,(AF194+data!AW194)/(data!F194+AF194+data!AW194),"NA")</f>
        <v>0.19526120529265603</v>
      </c>
      <c r="L194" s="17">
        <f>data!F194+data!AW194+AF194-data!AT194</f>
        <v>145.3276695077237</v>
      </c>
      <c r="M194" s="17">
        <f>data!AW194+data!AX194-data!AT194+X194</f>
        <v>55.34</v>
      </c>
      <c r="N194" s="17">
        <f>data!AS194+data!BC194-(data!BD194+data!BE194+data!BF194+data!BG194+data!BH194)/5</f>
        <v>-39.519999999999996</v>
      </c>
      <c r="O194" s="17">
        <f>data!AR194+data!BC194-(data!BD194+data!BE194+data!BF194+data!BG194+data!BH194)/5</f>
        <v>-34.919999999999995</v>
      </c>
      <c r="P194" s="17">
        <f>data!AW194+AF194</f>
        <v>31.227669507723682</v>
      </c>
      <c r="Q194" s="18" t="str">
        <f>IF(data!AS194&gt;0,data!F194/data!AS194,"NA")</f>
        <v>NA</v>
      </c>
      <c r="R194" s="19" t="str">
        <f>IF(data!AS194&gt;0,(data!F194-data!AT194)/(data!AS194-data!BL194),"NA")</f>
        <v>NA</v>
      </c>
      <c r="S194" s="19" t="str">
        <f>IF(N194&gt;0,data!F194/N194,"NA")</f>
        <v>NA</v>
      </c>
      <c r="T194" s="18">
        <f>IF(data!AP194=0,"NA",L194/data!AP194)</f>
        <v>19.122061777332068</v>
      </c>
      <c r="U194" s="18" t="str">
        <f t="shared" ref="U194:U257" si="10">IF(O194&gt;0,L194/O194,"NA")</f>
        <v>NA</v>
      </c>
      <c r="V194" s="18">
        <f t="shared" ref="V194:V257" si="11">IF(M194&gt;0,L194/M194,"NA")</f>
        <v>2.6260872697456397</v>
      </c>
      <c r="W194" s="18" t="str">
        <f>IF(data!AQ194&gt;0,L194/data!AQ194,"NA")</f>
        <v>NA</v>
      </c>
      <c r="X194" s="17">
        <f>data!BC194+data!BD194*0.8+data!BE194*0.6+data!BF194*0.4+data!BG194*0.2</f>
        <v>50.24</v>
      </c>
      <c r="Y194" s="18" t="str">
        <f>IF(data!AQ194&gt;0,L194/(data!AQ194+data!BC194),"NA")</f>
        <v>NA</v>
      </c>
      <c r="Z194" s="18">
        <f>IF(data!EC194&gt;0,IF(data!F194&gt;0,IF(data!EC194*250/data!F194&gt;10,"NA",data!EC194*250/data!F194),"NA"),"NA")</f>
        <v>2.7195027195027199</v>
      </c>
      <c r="AA194" s="18" t="str">
        <f>IF(data!BN194&gt;0,data!BN194,"NA")</f>
        <v>NA</v>
      </c>
      <c r="AB194" s="18">
        <f>IF(data!BN194=0,0,1)</f>
        <v>1</v>
      </c>
      <c r="AC194" s="18" t="str">
        <f>IF(data!BN194&gt;0,data!BO194,"NA")</f>
        <v>NA</v>
      </c>
      <c r="AD194" s="18" t="str">
        <f>IF(data!AS194&gt;0,data!AS194,"NA")</f>
        <v>NA</v>
      </c>
      <c r="AE194" s="18" t="str">
        <f>IF(data!AS194&gt;0,data!F194,"NA")</f>
        <v>NA</v>
      </c>
      <c r="AF194" s="17">
        <f>data!CP194/(1.04)+data!CO194/1.04^2+data!CN194/1.04^3+data!CM194/1.04^4+data!CL194/1.04^5+((data!CK194/5)*(1-1.04^-5)/0.04)/1.04^5</f>
        <v>5.8276695077236846</v>
      </c>
    </row>
    <row r="195" spans="1:32" x14ac:dyDescent="0.15">
      <c r="A195" s="2" t="str">
        <f>data!A195</f>
        <v>Histogenics Corporation (NasdaqGM:HSGX)</v>
      </c>
      <c r="B195" s="2" t="str">
        <f>data!B195</f>
        <v>NasdaqGM:HSGX</v>
      </c>
      <c r="C195" s="16" t="str">
        <f>IF(data!AP195&gt;0,data!AQ195/data!AP195,"NA")</f>
        <v>NA</v>
      </c>
      <c r="D195" s="16" t="str">
        <f>IF(data!AP195&gt;0,O195/data!AP195,"NA")</f>
        <v>NA</v>
      </c>
      <c r="E195" s="16">
        <f>data!BV195/100</f>
        <v>0</v>
      </c>
      <c r="F195" s="16">
        <f t="shared" si="9"/>
        <v>-0.37380627557980911</v>
      </c>
      <c r="G195" s="16">
        <f>IF(data!AX195&gt;0,N195/data!AX195,"NA")</f>
        <v>-0.2236162361623617</v>
      </c>
      <c r="H195" s="16" t="str">
        <f>IF(data!W195=0,"NA",data!W195/100)</f>
        <v>NA</v>
      </c>
      <c r="I195" s="16" t="str">
        <f>IF(data!V195=0,"NA",data!V195/100)</f>
        <v>NA</v>
      </c>
      <c r="J195" s="16">
        <f>IF(data!AX195&gt;0,(AF195+data!AW195)/(data!AX195+AF195+data!AW195),"NA")</f>
        <v>0</v>
      </c>
      <c r="K195" s="16">
        <f>IF(data!F195&gt;0,(AF195+data!AW195)/(data!F195+AF195+data!AW195),"NA")</f>
        <v>0</v>
      </c>
      <c r="L195" s="17">
        <f>data!F195+data!AW195+AF195-data!AT195</f>
        <v>70</v>
      </c>
      <c r="M195" s="17">
        <f>data!AW195+data!AX195-data!AT195+X195</f>
        <v>58.64</v>
      </c>
      <c r="N195" s="17">
        <f>data!AS195+data!BC195-(data!BD195+data!BE195+data!BF195+data!BG195+data!BH195)/5</f>
        <v>-12.120000000000005</v>
      </c>
      <c r="O195" s="17">
        <f>data!AR195+data!BC195-(data!BD195+data!BE195+data!BF195+data!BG195+data!BH195)/5</f>
        <v>-21.920000000000005</v>
      </c>
      <c r="P195" s="17">
        <f>data!AW195+AF195</f>
        <v>0</v>
      </c>
      <c r="Q195" s="18" t="str">
        <f>IF(data!AS195&gt;0,data!F195/data!AS195,"NA")</f>
        <v>NA</v>
      </c>
      <c r="R195" s="19" t="str">
        <f>IF(data!AS195&gt;0,(data!F195-data!AT195)/(data!AS195-data!BL195),"NA")</f>
        <v>NA</v>
      </c>
      <c r="S195" s="19" t="str">
        <f>IF(N195&gt;0,data!F195/N195,"NA")</f>
        <v>NA</v>
      </c>
      <c r="T195" s="18" t="str">
        <f>IF(data!AP195=0,"NA",L195/data!AP195)</f>
        <v>NA</v>
      </c>
      <c r="U195" s="18" t="str">
        <f t="shared" si="10"/>
        <v>NA</v>
      </c>
      <c r="V195" s="18">
        <f t="shared" si="11"/>
        <v>1.193724420190996</v>
      </c>
      <c r="W195" s="18" t="str">
        <f>IF(data!AQ195&gt;0,L195/data!AQ195,"NA")</f>
        <v>NA</v>
      </c>
      <c r="X195" s="17">
        <f>data!BC195+data!BD195*0.8+data!BE195*0.6+data!BF195*0.4+data!BG195*0.2</f>
        <v>62.54</v>
      </c>
      <c r="Y195" s="18" t="str">
        <f>IF(data!AQ195&gt;0,L195/(data!AQ195+data!BC195),"NA")</f>
        <v>NA</v>
      </c>
      <c r="Z195" s="18">
        <f>IF(data!EC195&gt;0,IF(data!F195&gt;0,IF(data!EC195*250/data!F195&gt;10,"NA",data!EC195*250/data!F195),"NA"),"NA")</f>
        <v>0.11124121779859485</v>
      </c>
      <c r="AA195" s="18" t="str">
        <f>IF(data!BN195&gt;0,data!BN195,"NA")</f>
        <v>NA</v>
      </c>
      <c r="AB195" s="18">
        <f>IF(data!BN195=0,0,1)</f>
        <v>1</v>
      </c>
      <c r="AC195" s="18" t="str">
        <f>IF(data!BN195&gt;0,data!BO195,"NA")</f>
        <v>NA</v>
      </c>
      <c r="AD195" s="18" t="str">
        <f>IF(data!AS195&gt;0,data!AS195,"NA")</f>
        <v>NA</v>
      </c>
      <c r="AE195" s="18" t="str">
        <f>IF(data!AS195&gt;0,data!F195,"NA")</f>
        <v>NA</v>
      </c>
      <c r="AF195" s="17">
        <f>data!CP195/(1.04)+data!CO195/1.04^2+data!CN195/1.04^3+data!CM195/1.04^4+data!CL195/1.04^5+((data!CK195/5)*(1-1.04^-5)/0.04)/1.04^5</f>
        <v>0</v>
      </c>
    </row>
    <row r="196" spans="1:32" x14ac:dyDescent="0.15">
      <c r="A196" s="2" t="str">
        <f>data!A196</f>
        <v>Vaccinogen, Inc. (OTCPK:VGEN)</v>
      </c>
      <c r="B196" s="2" t="str">
        <f>data!B196</f>
        <v>OTCPK:VGEN</v>
      </c>
      <c r="C196" s="16" t="str">
        <f>IF(data!AP196&gt;0,data!AQ196/data!AP196,"NA")</f>
        <v>NA</v>
      </c>
      <c r="D196" s="16" t="str">
        <f>IF(data!AP196&gt;0,O196/data!AP196,"NA")</f>
        <v>NA</v>
      </c>
      <c r="E196" s="16">
        <f>data!BV196/100</f>
        <v>0</v>
      </c>
      <c r="F196" s="16">
        <f t="shared" si="9"/>
        <v>-0.17793096431205965</v>
      </c>
      <c r="G196" s="16">
        <f>IF(data!AX196&gt;0,N196/data!AX196,"NA")</f>
        <v>-0.24346978557504875</v>
      </c>
      <c r="H196" s="16" t="str">
        <f>IF(data!W196=0,"NA",data!W196/100)</f>
        <v>NA</v>
      </c>
      <c r="I196" s="16" t="str">
        <f>IF(data!V196=0,"NA",data!V196/100)</f>
        <v>NA</v>
      </c>
      <c r="J196" s="16">
        <f>IF(data!AX196&gt;0,(AF196+data!AW196)/(data!AX196+AF196+data!AW196),"NA")</f>
        <v>6.5262715279359465E-2</v>
      </c>
      <c r="K196" s="16">
        <f>IF(data!F196&gt;0,(AF196+data!AW196)/(data!F196+AF196+data!AW196),"NA")</f>
        <v>2.7598112215035601E-2</v>
      </c>
      <c r="L196" s="17">
        <f>data!F196+data!AW196+AF196-data!AT196</f>
        <v>127.19173076923076</v>
      </c>
      <c r="M196" s="17">
        <f>data!AW196+data!AX196-data!AT196+X196</f>
        <v>78.625999999999991</v>
      </c>
      <c r="N196" s="17">
        <f>data!AS196+data!BC196-(data!BD196+data!BE196+data!BF196+data!BG196+data!BH196)/5</f>
        <v>-12.49</v>
      </c>
      <c r="O196" s="17">
        <f>data!AR196+data!BC196-(data!BD196+data!BE196+data!BF196+data!BG196+data!BH196)/5</f>
        <v>-13.99</v>
      </c>
      <c r="P196" s="17">
        <f>data!AW196+AF196</f>
        <v>3.5817307692307692</v>
      </c>
      <c r="Q196" s="18" t="str">
        <f>IF(data!AS196&gt;0,data!F196/data!AS196,"NA")</f>
        <v>NA</v>
      </c>
      <c r="R196" s="19" t="str">
        <f>IF(data!AS196&gt;0,(data!F196-data!AT196)/(data!AS196-data!BL196),"NA")</f>
        <v>NA</v>
      </c>
      <c r="S196" s="19" t="str">
        <f>IF(N196&gt;0,data!F196/N196,"NA")</f>
        <v>NA</v>
      </c>
      <c r="T196" s="18" t="str">
        <f>IF(data!AP196=0,"NA",L196/data!AP196)</f>
        <v>NA</v>
      </c>
      <c r="U196" s="18" t="str">
        <f t="shared" si="10"/>
        <v>NA</v>
      </c>
      <c r="V196" s="18">
        <f t="shared" si="11"/>
        <v>1.6176802936589776</v>
      </c>
      <c r="W196" s="18" t="str">
        <f>IF(data!AQ196&gt;0,L196/data!AQ196,"NA")</f>
        <v>NA</v>
      </c>
      <c r="X196" s="17">
        <f>data!BC196+data!BD196*0.8+data!BE196*0.6+data!BF196*0.4+data!BG196*0.2</f>
        <v>26.416</v>
      </c>
      <c r="Y196" s="18" t="str">
        <f>IF(data!AQ196&gt;0,L196/(data!AQ196+data!BC196),"NA")</f>
        <v>NA</v>
      </c>
      <c r="Z196" s="18">
        <f>IF(data!EC196&gt;0,IF(data!F196&gt;0,IF(data!EC196*250/data!F196&gt;10,"NA",data!EC196*250/data!F196),"NA"),"NA")</f>
        <v>2.9714738510301108E-2</v>
      </c>
      <c r="AA196" s="18" t="str">
        <f>IF(data!BN196&gt;0,data!BN196,"NA")</f>
        <v>NA</v>
      </c>
      <c r="AB196" s="18">
        <f>IF(data!BN196=0,0,1)</f>
        <v>1</v>
      </c>
      <c r="AC196" s="18" t="str">
        <f>IF(data!BN196&gt;0,data!BO196,"NA")</f>
        <v>NA</v>
      </c>
      <c r="AD196" s="18" t="str">
        <f>IF(data!AS196&gt;0,data!AS196,"NA")</f>
        <v>NA</v>
      </c>
      <c r="AE196" s="18" t="str">
        <f>IF(data!AS196&gt;0,data!F196,"NA")</f>
        <v>NA</v>
      </c>
      <c r="AF196" s="17">
        <f>data!CP196/(1.04)+data!CO196/1.04^2+data!CN196/1.04^3+data!CM196/1.04^4+data!CL196/1.04^5+((data!CK196/5)*(1-1.04^-5)/0.04)/1.04^5</f>
        <v>8.1730769230769232E-2</v>
      </c>
    </row>
    <row r="197" spans="1:32" x14ac:dyDescent="0.15">
      <c r="A197" s="2" t="str">
        <f>data!A197</f>
        <v>Cellular Dynamics International, Inc. (NasdaqGM:ICEL)</v>
      </c>
      <c r="B197" s="2" t="str">
        <f>data!B197</f>
        <v>NasdaqGM:ICEL</v>
      </c>
      <c r="C197" s="16">
        <f>IF(data!AP197&gt;0,data!AQ197/data!AP197,"NA")</f>
        <v>-1.6526946107784433</v>
      </c>
      <c r="D197" s="16">
        <f>IF(data!AP197&gt;0,O197/data!AP197,"NA")</f>
        <v>-1.4958083832335332</v>
      </c>
      <c r="E197" s="16">
        <f>data!BV197/100</f>
        <v>0</v>
      </c>
      <c r="F197" s="16">
        <f t="shared" si="9"/>
        <v>-0.32509109838625722</v>
      </c>
      <c r="G197" s="16">
        <f>IF(data!AX197&gt;0,N197/data!AX197,"NA")</f>
        <v>-0.69523809523809543</v>
      </c>
      <c r="H197" s="16" t="str">
        <f>IF(data!W197=0,"NA",data!W197/100)</f>
        <v>NA</v>
      </c>
      <c r="I197" s="16" t="str">
        <f>IF(data!V197=0,"NA",data!V197/100)</f>
        <v>NA</v>
      </c>
      <c r="J197" s="16">
        <f>IF(data!AX197&gt;0,(AF197+data!AW197)/(data!AX197+AF197+data!AW197),"NA")</f>
        <v>0.28498348990935307</v>
      </c>
      <c r="K197" s="16">
        <f>IF(data!F197&gt;0,(AF197+data!AW197)/(data!F197+AF197+data!AW197),"NA")</f>
        <v>0.1071042152958124</v>
      </c>
      <c r="L197" s="17">
        <f>data!F197+data!AW197+AF197-data!AT197</f>
        <v>106.26591213845936</v>
      </c>
      <c r="M197" s="17">
        <f>data!AW197+data!AX197-data!AT197+X197</f>
        <v>76.84</v>
      </c>
      <c r="N197" s="17">
        <f>data!AS197+data!BC197-(data!BD197+data!BE197+data!BF197+data!BG197+data!BH197)/5</f>
        <v>-26.280000000000005</v>
      </c>
      <c r="O197" s="17">
        <f>data!AR197+data!BC197-(data!BD197+data!BE197+data!BF197+data!BG197+data!BH197)/5</f>
        <v>-24.980000000000004</v>
      </c>
      <c r="P197" s="17">
        <f>data!AW197+AF197</f>
        <v>15.065912138459383</v>
      </c>
      <c r="Q197" s="18" t="str">
        <f>IF(data!AS197&gt;0,data!F197/data!AS197,"NA")</f>
        <v>NA</v>
      </c>
      <c r="R197" s="19" t="str">
        <f>IF(data!AS197&gt;0,(data!F197-data!AT197)/(data!AS197-data!BL197),"NA")</f>
        <v>NA</v>
      </c>
      <c r="S197" s="19" t="str">
        <f>IF(N197&gt;0,data!F197/N197,"NA")</f>
        <v>NA</v>
      </c>
      <c r="T197" s="18">
        <f>IF(data!AP197=0,"NA",L197/data!AP197)</f>
        <v>6.3632282717640338</v>
      </c>
      <c r="U197" s="18" t="str">
        <f t="shared" si="10"/>
        <v>NA</v>
      </c>
      <c r="V197" s="18">
        <f t="shared" si="11"/>
        <v>1.3829504442797937</v>
      </c>
      <c r="W197" s="18" t="str">
        <f>IF(data!AQ197&gt;0,L197/data!AQ197,"NA")</f>
        <v>NA</v>
      </c>
      <c r="X197" s="17">
        <f>data!BC197+data!BD197*0.8+data!BE197*0.6+data!BF197*0.4+data!BG197*0.2</f>
        <v>61.339999999999996</v>
      </c>
      <c r="Y197" s="18" t="str">
        <f>IF(data!AQ197&gt;0,L197/(data!AQ197+data!BC197),"NA")</f>
        <v>NA</v>
      </c>
      <c r="Z197" s="18">
        <f>IF(data!EC197&gt;0,IF(data!F197&gt;0,IF(data!EC197*250/data!F197&gt;10,"NA",data!EC197*250/data!F197),"NA"),"NA")</f>
        <v>0.89171974522292996</v>
      </c>
      <c r="AA197" s="18" t="str">
        <f>IF(data!BN197&gt;0,data!BN197,"NA")</f>
        <v>NA</v>
      </c>
      <c r="AB197" s="18">
        <f>IF(data!BN197=0,0,1)</f>
        <v>1</v>
      </c>
      <c r="AC197" s="18" t="str">
        <f>IF(data!BN197&gt;0,data!BO197,"NA")</f>
        <v>NA</v>
      </c>
      <c r="AD197" s="18" t="str">
        <f>IF(data!AS197&gt;0,data!AS197,"NA")</f>
        <v>NA</v>
      </c>
      <c r="AE197" s="18" t="str">
        <f>IF(data!AS197&gt;0,data!F197,"NA")</f>
        <v>NA</v>
      </c>
      <c r="AF197" s="17">
        <f>data!CP197/(1.04)+data!CO197/1.04^2+data!CN197/1.04^3+data!CM197/1.04^4+data!CL197/1.04^5+((data!CK197/5)*(1-1.04^-5)/0.04)/1.04^5</f>
        <v>2.9659121384593834</v>
      </c>
    </row>
    <row r="198" spans="1:32" x14ac:dyDescent="0.15">
      <c r="A198" s="2" t="str">
        <f>data!A198</f>
        <v>Anthera Pharmaceuticals, Inc. (NasdaqGM:ANTH)</v>
      </c>
      <c r="B198" s="2" t="str">
        <f>data!B198</f>
        <v>NasdaqGM:ANTH</v>
      </c>
      <c r="C198" s="16" t="str">
        <f>IF(data!AP198&gt;0,data!AQ198/data!AP198,"NA")</f>
        <v>NA</v>
      </c>
      <c r="D198" s="16" t="str">
        <f>IF(data!AP198&gt;0,O198/data!AP198,"NA")</f>
        <v>NA</v>
      </c>
      <c r="E198" s="16">
        <f>data!BV198/100</f>
        <v>0</v>
      </c>
      <c r="F198" s="16">
        <f t="shared" si="9"/>
        <v>-0.43552465233881155</v>
      </c>
      <c r="G198" s="16" t="str">
        <f>IF(data!AX198&gt;0,N198/data!AX198,"NA")</f>
        <v>NA</v>
      </c>
      <c r="H198" s="16" t="str">
        <f>IF(data!W198=0,"NA",data!W198/100)</f>
        <v>NA</v>
      </c>
      <c r="I198" s="16" t="str">
        <f>IF(data!V198=0,"NA",data!V198/100)</f>
        <v>NA</v>
      </c>
      <c r="J198" s="16" t="str">
        <f>IF(data!AX198&gt;0,(AF198+data!AW198)/(data!AX198+AF198+data!AW198),"NA")</f>
        <v>NA</v>
      </c>
      <c r="K198" s="16">
        <f>IF(data!F198&gt;0,(AF198+data!AW198)/(data!F198+AF198+data!AW198),"NA")</f>
        <v>4.7214024486534039E-3</v>
      </c>
      <c r="L198" s="17">
        <f>data!F198+data!AW198+AF198-data!AT198</f>
        <v>121.34538489986346</v>
      </c>
      <c r="M198" s="17">
        <f>data!AW198+data!AX198-data!AT198+X198</f>
        <v>63.280000000000008</v>
      </c>
      <c r="N198" s="17">
        <f>data!AS198+data!BC198-(data!BD198+data!BE198+data!BF198+data!BG198+data!BH198)/5</f>
        <v>-29.66</v>
      </c>
      <c r="O198" s="17">
        <f>data!AR198+data!BC198-(data!BD198+data!BE198+data!BF198+data!BG198+data!BH198)/5</f>
        <v>-27.56</v>
      </c>
      <c r="P198" s="17">
        <f>data!AW198+AF198</f>
        <v>0.5853848998634501</v>
      </c>
      <c r="Q198" s="18" t="str">
        <f>IF(data!AS198&gt;0,data!F198/data!AS198,"NA")</f>
        <v>NA</v>
      </c>
      <c r="R198" s="19" t="str">
        <f>IF(data!AS198&gt;0,(data!F198-data!AT198)/(data!AS198-data!BL198),"NA")</f>
        <v>NA</v>
      </c>
      <c r="S198" s="19" t="str">
        <f>IF(N198&gt;0,data!F198/N198,"NA")</f>
        <v>NA</v>
      </c>
      <c r="T198" s="18" t="str">
        <f>IF(data!AP198=0,"NA",L198/data!AP198)</f>
        <v>NA</v>
      </c>
      <c r="U198" s="18" t="str">
        <f t="shared" si="10"/>
        <v>NA</v>
      </c>
      <c r="V198" s="18">
        <f t="shared" si="11"/>
        <v>1.9175945780635817</v>
      </c>
      <c r="W198" s="18" t="str">
        <f>IF(data!AQ198&gt;0,L198/data!AQ198,"NA")</f>
        <v>NA</v>
      </c>
      <c r="X198" s="17">
        <f>data!BC198+data!BD198*0.8+data!BE198*0.6+data!BF198*0.4+data!BG198*0.2</f>
        <v>68.180000000000007</v>
      </c>
      <c r="Y198" s="18" t="str">
        <f>IF(data!AQ198&gt;0,L198/(data!AQ198+data!BC198),"NA")</f>
        <v>NA</v>
      </c>
      <c r="Z198" s="18">
        <f>IF(data!EC198&gt;0,IF(data!F198&gt;0,IF(data!EC198*250/data!F198&gt;10,"NA",data!EC198*250/data!F198),"NA"),"NA")</f>
        <v>4.558346839546191</v>
      </c>
      <c r="AA198" s="18" t="str">
        <f>IF(data!BN198&gt;0,data!BN198,"NA")</f>
        <v>NA</v>
      </c>
      <c r="AB198" s="18">
        <f>IF(data!BN198=0,0,1)</f>
        <v>1</v>
      </c>
      <c r="AC198" s="18" t="str">
        <f>IF(data!BN198&gt;0,data!BO198,"NA")</f>
        <v>NA</v>
      </c>
      <c r="AD198" s="18" t="str">
        <f>IF(data!AS198&gt;0,data!AS198,"NA")</f>
        <v>NA</v>
      </c>
      <c r="AE198" s="18" t="str">
        <f>IF(data!AS198&gt;0,data!F198,"NA")</f>
        <v>NA</v>
      </c>
      <c r="AF198" s="17">
        <f>data!CP198/(1.04)+data!CO198/1.04^2+data!CN198/1.04^3+data!CM198/1.04^4+data!CL198/1.04^5+((data!CK198/5)*(1-1.04^-5)/0.04)/1.04^5</f>
        <v>0.5853848998634501</v>
      </c>
    </row>
    <row r="199" spans="1:32" x14ac:dyDescent="0.15">
      <c r="A199" s="2" t="str">
        <f>data!A199</f>
        <v>Conatus Pharmaceuticals Inc. (NasdaqGM:CNAT)</v>
      </c>
      <c r="B199" s="2" t="str">
        <f>data!B199</f>
        <v>NasdaqGM:CNAT</v>
      </c>
      <c r="C199" s="16" t="str">
        <f>IF(data!AP199&gt;0,data!AQ199/data!AP199,"NA")</f>
        <v>NA</v>
      </c>
      <c r="D199" s="16" t="str">
        <f>IF(data!AP199&gt;0,O199/data!AP199,"NA")</f>
        <v>NA</v>
      </c>
      <c r="E199" s="16">
        <f>data!BV199/100</f>
        <v>0</v>
      </c>
      <c r="F199" s="16">
        <f t="shared" si="9"/>
        <v>-0.27062246963562753</v>
      </c>
      <c r="G199" s="16">
        <f>IF(data!AX199&gt;0,N199/data!AX199,"NA")</f>
        <v>-0.51542168674698796</v>
      </c>
      <c r="H199" s="16" t="str">
        <f>IF(data!W199=0,"NA",data!W199/100)</f>
        <v>NA</v>
      </c>
      <c r="I199" s="16" t="str">
        <f>IF(data!V199=0,"NA",data!V199/100)</f>
        <v>NA</v>
      </c>
      <c r="J199" s="16">
        <f>IF(data!AX199&gt;0,(AF199+data!AW199)/(data!AX199+AF199+data!AW199),"NA")</f>
        <v>6.5092361208554411E-2</v>
      </c>
      <c r="K199" s="16">
        <f>IF(data!F199&gt;0,(AF199+data!AW199)/(data!F199+AF199+data!AW199),"NA")</f>
        <v>1.8654674871158242E-2</v>
      </c>
      <c r="L199" s="17">
        <f>data!F199+data!AW199+AF199-data!AT199</f>
        <v>114.00152929172513</v>
      </c>
      <c r="M199" s="17">
        <f>data!AW199+data!AX199-data!AT199+X199</f>
        <v>63.232000000000014</v>
      </c>
      <c r="N199" s="17">
        <f>data!AS199+data!BC199-(data!BD199+data!BE199+data!BF199+data!BG199+data!BH199)/5</f>
        <v>-17.112000000000002</v>
      </c>
      <c r="O199" s="17">
        <f>data!AR199+data!BC199-(data!BD199+data!BE199+data!BF199+data!BG199+data!BH199)/5</f>
        <v>-17.112000000000002</v>
      </c>
      <c r="P199" s="17">
        <f>data!AW199+AF199</f>
        <v>2.3115292917251331</v>
      </c>
      <c r="Q199" s="18" t="str">
        <f>IF(data!AS199&gt;0,data!F199/data!AS199,"NA")</f>
        <v>NA</v>
      </c>
      <c r="R199" s="19" t="str">
        <f>IF(data!AS199&gt;0,(data!F199-data!AT199)/(data!AS199-data!BL199),"NA")</f>
        <v>NA</v>
      </c>
      <c r="S199" s="19" t="str">
        <f>IF(N199&gt;0,data!F199/N199,"NA")</f>
        <v>NA</v>
      </c>
      <c r="T199" s="18" t="str">
        <f>IF(data!AP199=0,"NA",L199/data!AP199)</f>
        <v>NA</v>
      </c>
      <c r="U199" s="18" t="str">
        <f t="shared" si="10"/>
        <v>NA</v>
      </c>
      <c r="V199" s="18">
        <f t="shared" si="11"/>
        <v>1.8029088007927174</v>
      </c>
      <c r="W199" s="18" t="str">
        <f>IF(data!AQ199&gt;0,L199/data!AQ199,"NA")</f>
        <v>NA</v>
      </c>
      <c r="X199" s="17">
        <f>data!BC199+data!BD199*0.8+data!BE199*0.6+data!BF199*0.4+data!BG199*0.2</f>
        <v>38.942000000000007</v>
      </c>
      <c r="Y199" s="18" t="str">
        <f>IF(data!AQ199&gt;0,L199/(data!AQ199+data!BC199),"NA")</f>
        <v>NA</v>
      </c>
      <c r="Z199" s="18" t="str">
        <f>IF(data!EC199&gt;0,IF(data!F199&gt;0,IF(data!EC199*250/data!F199&gt;10,"NA",data!EC199*250/data!F199),"NA"),"NA")</f>
        <v>NA</v>
      </c>
      <c r="AA199" s="18" t="str">
        <f>IF(data!BN199&gt;0,data!BN199,"NA")</f>
        <v>NA</v>
      </c>
      <c r="AB199" s="18">
        <f>IF(data!BN199=0,0,1)</f>
        <v>1</v>
      </c>
      <c r="AC199" s="18" t="str">
        <f>IF(data!BN199&gt;0,data!BO199,"NA")</f>
        <v>NA</v>
      </c>
      <c r="AD199" s="18" t="str">
        <f>IF(data!AS199&gt;0,data!AS199,"NA")</f>
        <v>NA</v>
      </c>
      <c r="AE199" s="18" t="str">
        <f>IF(data!AS199&gt;0,data!F199,"NA")</f>
        <v>NA</v>
      </c>
      <c r="AF199" s="17">
        <f>data!CP199/(1.04)+data!CO199/1.04^2+data!CN199/1.04^3+data!CM199/1.04^4+data!CL199/1.04^5+((data!CK199/5)*(1-1.04^-5)/0.04)/1.04^5</f>
        <v>1.3115292917251331</v>
      </c>
    </row>
    <row r="200" spans="1:32" x14ac:dyDescent="0.15">
      <c r="A200" s="2" t="str">
        <f>data!A200</f>
        <v>BIND Therapeutics, Inc. (NasdaqGS:BIND)</v>
      </c>
      <c r="B200" s="2" t="str">
        <f>data!B200</f>
        <v>NasdaqGS:BIND</v>
      </c>
      <c r="C200" s="16">
        <f>IF(data!AP200&gt;0,data!AQ200/data!AP200,"NA")</f>
        <v>-3.0576923076923075</v>
      </c>
      <c r="D200" s="16">
        <f>IF(data!AP200&gt;0,O200/data!AP200,"NA")</f>
        <v>-2.8480769230769232</v>
      </c>
      <c r="E200" s="16">
        <f>data!BV200/100</f>
        <v>0</v>
      </c>
      <c r="F200" s="16">
        <f t="shared" si="9"/>
        <v>-0.285659176391166</v>
      </c>
      <c r="G200" s="16">
        <f>IF(data!AX200&gt;0,N200/data!AX200,"NA")</f>
        <v>-0.76935483870967736</v>
      </c>
      <c r="H200" s="16" t="str">
        <f>IF(data!W200=0,"NA",data!W200/100)</f>
        <v>NA</v>
      </c>
      <c r="I200" s="16" t="str">
        <f>IF(data!V200=0,"NA",data!V200/100)</f>
        <v>NA</v>
      </c>
      <c r="J200" s="16">
        <f>IF(data!AX200&gt;0,(AF200+data!AW200)/(data!AX200+AF200+data!AW200),"NA")</f>
        <v>0.19270601927084069</v>
      </c>
      <c r="K200" s="16">
        <f>IF(data!F200&gt;0,(AF200+data!AW200)/(data!F200+AF200+data!AW200),"NA")</f>
        <v>7.3460271486936846E-2</v>
      </c>
      <c r="L200" s="17">
        <f>data!F200+data!AW200+AF200-data!AT200</f>
        <v>101.57986791428871</v>
      </c>
      <c r="M200" s="17">
        <f>data!AW200+data!AX200-data!AT200+X200</f>
        <v>103.69</v>
      </c>
      <c r="N200" s="17">
        <f>data!AS200+data!BC200-(data!BD200+data!BE200+data!BF200+data!BG200+data!BH200)/5</f>
        <v>-28.62</v>
      </c>
      <c r="O200" s="17">
        <f>data!AR200+data!BC200-(data!BD200+data!BE200+data!BF200+data!BG200+data!BH200)/5</f>
        <v>-29.62</v>
      </c>
      <c r="P200" s="17">
        <f>data!AW200+AF200</f>
        <v>8.8798679142887149</v>
      </c>
      <c r="Q200" s="18" t="str">
        <f>IF(data!AS200&gt;0,data!F200/data!AS200,"NA")</f>
        <v>NA</v>
      </c>
      <c r="R200" s="19" t="str">
        <f>IF(data!AS200&gt;0,(data!F200-data!AT200)/(data!AS200-data!BL200),"NA")</f>
        <v>NA</v>
      </c>
      <c r="S200" s="19" t="str">
        <f>IF(N200&gt;0,data!F200/N200,"NA")</f>
        <v>NA</v>
      </c>
      <c r="T200" s="18">
        <f>IF(data!AP200=0,"NA",L200/data!AP200)</f>
        <v>9.7672949917585292</v>
      </c>
      <c r="U200" s="18" t="str">
        <f t="shared" si="10"/>
        <v>NA</v>
      </c>
      <c r="V200" s="18">
        <f t="shared" si="11"/>
        <v>0.97964960858606143</v>
      </c>
      <c r="W200" s="18" t="str">
        <f>IF(data!AQ200&gt;0,L200/data!AQ200,"NA")</f>
        <v>NA</v>
      </c>
      <c r="X200" s="17">
        <f>data!BC200+data!BD200*0.8+data!BE200*0.6+data!BF200*0.4+data!BG200*0.2</f>
        <v>82.52</v>
      </c>
      <c r="Y200" s="18" t="str">
        <f>IF(data!AQ200&gt;0,L200/(data!AQ200+data!BC200),"NA")</f>
        <v>NA</v>
      </c>
      <c r="Z200" s="18">
        <f>IF(data!EC200&gt;0,IF(data!F200&gt;0,IF(data!EC200*250/data!F200&gt;10,"NA",data!EC200*250/data!F200),"NA"),"NA")</f>
        <v>1.9754464285714286</v>
      </c>
      <c r="AA200" s="18" t="str">
        <f>IF(data!BN200&gt;0,data!BN200,"NA")</f>
        <v>NA</v>
      </c>
      <c r="AB200" s="18">
        <f>IF(data!BN200=0,0,1)</f>
        <v>1</v>
      </c>
      <c r="AC200" s="18" t="str">
        <f>IF(data!BN200&gt;0,data!BO200,"NA")</f>
        <v>NA</v>
      </c>
      <c r="AD200" s="18" t="str">
        <f>IF(data!AS200&gt;0,data!AS200,"NA")</f>
        <v>NA</v>
      </c>
      <c r="AE200" s="18" t="str">
        <f>IF(data!AS200&gt;0,data!F200,"NA")</f>
        <v>NA</v>
      </c>
      <c r="AF200" s="17">
        <f>data!CP200/(1.04)+data!CO200/1.04^2+data!CN200/1.04^3+data!CM200/1.04^4+data!CL200/1.04^5+((data!CK200/5)*(1-1.04^-5)/0.04)/1.04^5</f>
        <v>5.6098679142887145</v>
      </c>
    </row>
    <row r="201" spans="1:32" x14ac:dyDescent="0.15">
      <c r="A201" s="2" t="str">
        <f>data!A201</f>
        <v>Neostem, Inc. (NasdaqCM:NBS)</v>
      </c>
      <c r="B201" s="2" t="str">
        <f>data!B201</f>
        <v>NasdaqCM:NBS</v>
      </c>
      <c r="C201" s="16">
        <f>IF(data!AP201&gt;0,data!AQ201/data!AP201,"NA")</f>
        <v>-3.1061452513966485</v>
      </c>
      <c r="D201" s="16">
        <f>IF(data!AP201&gt;0,O201/data!AP201,"NA")</f>
        <v>-2.6491620111731846</v>
      </c>
      <c r="E201" s="16">
        <f>data!BV201/100</f>
        <v>0</v>
      </c>
      <c r="F201" s="16">
        <f t="shared" si="9"/>
        <v>-0.37309205350118019</v>
      </c>
      <c r="G201" s="16">
        <f>IF(data!AX201&gt;0,N201/data!AX201,"NA")</f>
        <v>-0.76798623063683302</v>
      </c>
      <c r="H201" s="16">
        <f>IF(data!W201=0,"NA",data!W201/100)</f>
        <v>0.80599999999999994</v>
      </c>
      <c r="I201" s="16" t="str">
        <f>IF(data!V201=0,"NA",data!V201/100)</f>
        <v>NA</v>
      </c>
      <c r="J201" s="16">
        <f>IF(data!AX201&gt;0,(AF201+data!AW201)/(data!AX201+AF201+data!AW201),"NA")</f>
        <v>0.27631538699242914</v>
      </c>
      <c r="K201" s="16">
        <f>IF(data!F201&gt;0,(AF201+data!AW201)/(data!F201+AF201+data!AW201),"NA")</f>
        <v>0.17292618188454897</v>
      </c>
      <c r="L201" s="17">
        <f>data!F201+data!AW201+AF201-data!AT201</f>
        <v>109.08359171344186</v>
      </c>
      <c r="M201" s="17">
        <f>data!AW201+data!AX201-data!AT201+X201</f>
        <v>127.1</v>
      </c>
      <c r="N201" s="17">
        <f>data!AS201+data!BC201-(data!BD201+data!BE201+data!BF201+data!BG201+data!BH201)/5</f>
        <v>-44.62</v>
      </c>
      <c r="O201" s="17">
        <f>data!AR201+data!BC201-(data!BD201+data!BE201+data!BF201+data!BG201+data!BH201)/5</f>
        <v>-47.42</v>
      </c>
      <c r="P201" s="17">
        <f>data!AW201+AF201</f>
        <v>22.183591713441867</v>
      </c>
      <c r="Q201" s="18" t="str">
        <f>IF(data!AS201&gt;0,data!F201/data!AS201,"NA")</f>
        <v>NA</v>
      </c>
      <c r="R201" s="19" t="str">
        <f>IF(data!AS201&gt;0,(data!F201-data!AT201)/(data!AS201-data!BL201),"NA")</f>
        <v>NA</v>
      </c>
      <c r="S201" s="19" t="str">
        <f>IF(N201&gt;0,data!F201/N201,"NA")</f>
        <v>NA</v>
      </c>
      <c r="T201" s="18">
        <f>IF(data!AP201=0,"NA",L201/data!AP201)</f>
        <v>6.0940554029855791</v>
      </c>
      <c r="U201" s="18" t="str">
        <f t="shared" si="10"/>
        <v>NA</v>
      </c>
      <c r="V201" s="18">
        <f t="shared" si="11"/>
        <v>0.85825013149836249</v>
      </c>
      <c r="W201" s="18" t="str">
        <f>IF(data!AQ201&gt;0,L201/data!AQ201,"NA")</f>
        <v>NA</v>
      </c>
      <c r="X201" s="17">
        <f>data!BC201+data!BD201*0.8+data!BE201*0.6+data!BF201*0.4+data!BG201*0.2</f>
        <v>71.599999999999994</v>
      </c>
      <c r="Y201" s="18" t="str">
        <f>IF(data!AQ201&gt;0,L201/(data!AQ201+data!BC201),"NA")</f>
        <v>NA</v>
      </c>
      <c r="Z201" s="18">
        <f>IF(data!EC201&gt;0,IF(data!F201&gt;0,IF(data!EC201*250/data!F201&gt;10,"NA",data!EC201*250/data!F201),"NA"),"NA")</f>
        <v>5.5136663524976441</v>
      </c>
      <c r="AA201" s="18" t="str">
        <f>IF(data!BN201&gt;0,data!BN201,"NA")</f>
        <v>NA</v>
      </c>
      <c r="AB201" s="18">
        <f>IF(data!BN201=0,0,1)</f>
        <v>1</v>
      </c>
      <c r="AC201" s="18" t="str">
        <f>IF(data!BN201&gt;0,data!BO201,"NA")</f>
        <v>NA</v>
      </c>
      <c r="AD201" s="18" t="str">
        <f>IF(data!AS201&gt;0,data!AS201,"NA")</f>
        <v>NA</v>
      </c>
      <c r="AE201" s="18" t="str">
        <f>IF(data!AS201&gt;0,data!F201,"NA")</f>
        <v>NA</v>
      </c>
      <c r="AF201" s="17">
        <f>data!CP201/(1.04)+data!CO201/1.04^2+data!CN201/1.04^3+data!CM201/1.04^4+data!CL201/1.04^5+((data!CK201/5)*(1-1.04^-5)/0.04)/1.04^5</f>
        <v>5.5835917134418649</v>
      </c>
    </row>
    <row r="202" spans="1:32" x14ac:dyDescent="0.15">
      <c r="A202" s="2" t="str">
        <f>data!A202</f>
        <v>SIGA Technologies, Inc. (OTCPK:SIGA.Q)</v>
      </c>
      <c r="B202" s="2" t="str">
        <f>data!B202</f>
        <v>OTCPK:SIGA.Q</v>
      </c>
      <c r="C202" s="16">
        <f>IF(data!AP202&gt;0,data!AQ202/data!AP202,"NA")</f>
        <v>-6.6560509554140124</v>
      </c>
      <c r="D202" s="16">
        <f>IF(data!AP202&gt;0,O202/data!AP202,"NA")</f>
        <v>-7.471337579617833</v>
      </c>
      <c r="E202" s="16">
        <f>data!BV202/100</f>
        <v>0</v>
      </c>
      <c r="F202" s="16" t="str">
        <f t="shared" si="9"/>
        <v>NA</v>
      </c>
      <c r="G202" s="16" t="str">
        <f>IF(data!AX202&gt;0,N202/data!AX202,"NA")</f>
        <v>NA</v>
      </c>
      <c r="H202" s="16">
        <f>IF(data!W202=0,"NA",data!W202/100)</f>
        <v>5.4900000000000004E-2</v>
      </c>
      <c r="I202" s="16" t="str">
        <f>IF(data!V202=0,"NA",data!V202/100)</f>
        <v>NA</v>
      </c>
      <c r="J202" s="16" t="str">
        <f>IF(data!AX202&gt;0,(AF202+data!AW202)/(data!AX202+AF202+data!AW202),"NA")</f>
        <v>NA</v>
      </c>
      <c r="K202" s="16">
        <f>IF(data!F202&gt;0,(AF202+data!AW202)/(data!F202+AF202+data!AW202),"NA")</f>
        <v>7.1570933657632368E-2</v>
      </c>
      <c r="L202" s="17">
        <f>data!F202+data!AW202+AF202-data!AT202</f>
        <v>14.363641304556381</v>
      </c>
      <c r="M202" s="17">
        <f>data!AW202+data!AX202-data!AT202+X202</f>
        <v>-309.49</v>
      </c>
      <c r="N202" s="17">
        <f>data!AS202+data!BC202-(data!BD202+data!BE202+data!BF202+data!BG202+data!BH202)/5</f>
        <v>-267.76</v>
      </c>
      <c r="O202" s="17">
        <f>data!AR202+data!BC202-(data!BD202+data!BE202+data!BF202+data!BG202+data!BH202)/5</f>
        <v>-23.459999999999997</v>
      </c>
      <c r="P202" s="17">
        <f>data!AW202+AF202</f>
        <v>8.1636413045563803</v>
      </c>
      <c r="Q202" s="18" t="str">
        <f>IF(data!AS202&gt;0,data!F202/data!AS202,"NA")</f>
        <v>NA</v>
      </c>
      <c r="R202" s="19" t="str">
        <f>IF(data!AS202&gt;0,(data!F202-data!AT202)/(data!AS202-data!BL202),"NA")</f>
        <v>NA</v>
      </c>
      <c r="S202" s="19" t="str">
        <f>IF(N202&gt;0,data!F202/N202,"NA")</f>
        <v>NA</v>
      </c>
      <c r="T202" s="18">
        <f>IF(data!AP202=0,"NA",L202/data!AP202)</f>
        <v>4.5744080587759175</v>
      </c>
      <c r="U202" s="18" t="str">
        <f t="shared" si="10"/>
        <v>NA</v>
      </c>
      <c r="V202" s="18" t="str">
        <f t="shared" si="11"/>
        <v>NA</v>
      </c>
      <c r="W202" s="18" t="str">
        <f>IF(data!AQ202&gt;0,L202/data!AQ202,"NA")</f>
        <v>NA</v>
      </c>
      <c r="X202" s="17">
        <f>data!BC202+data!BD202*0.8+data!BE202*0.6+data!BF202*0.4+data!BG202*0.2</f>
        <v>34.72</v>
      </c>
      <c r="Y202" s="18" t="str">
        <f>IF(data!AQ202&gt;0,L202/(data!AQ202+data!BC202),"NA")</f>
        <v>NA</v>
      </c>
      <c r="Z202" s="18">
        <f>IF(data!EC202&gt;0,IF(data!F202&gt;0,IF(data!EC202*250/data!F202&gt;10,"NA",data!EC202*250/data!F202),"NA"),"NA")</f>
        <v>0.35410764872521244</v>
      </c>
      <c r="AA202" s="18" t="str">
        <f>IF(data!BN202&gt;0,data!BN202,"NA")</f>
        <v>NA</v>
      </c>
      <c r="AB202" s="18">
        <f>IF(data!BN202=0,0,1)</f>
        <v>1</v>
      </c>
      <c r="AC202" s="18" t="str">
        <f>IF(data!BN202&gt;0,data!BO202,"NA")</f>
        <v>NA</v>
      </c>
      <c r="AD202" s="18" t="str">
        <f>IF(data!AS202&gt;0,data!AS202,"NA")</f>
        <v>NA</v>
      </c>
      <c r="AE202" s="18" t="str">
        <f>IF(data!AS202&gt;0,data!F202,"NA")</f>
        <v>NA</v>
      </c>
      <c r="AF202" s="17">
        <f>data!CP202/(1.04)+data!CO202/1.04^2+data!CN202/1.04^3+data!CM202/1.04^4+data!CL202/1.04^5+((data!CK202/5)*(1-1.04^-5)/0.04)/1.04^5</f>
        <v>6.1736413045563809</v>
      </c>
    </row>
    <row r="203" spans="1:32" x14ac:dyDescent="0.15">
      <c r="A203" s="2" t="str">
        <f>data!A203</f>
        <v>Neothetics, Inc. (NasdaqGM:NEOT)</v>
      </c>
      <c r="B203" s="2" t="str">
        <f>data!B203</f>
        <v>NasdaqGM:NEOT</v>
      </c>
      <c r="C203" s="16" t="str">
        <f>IF(data!AP203&gt;0,data!AQ203/data!AP203,"NA")</f>
        <v>NA</v>
      </c>
      <c r="D203" s="16" t="str">
        <f>IF(data!AP203&gt;0,O203/data!AP203,"NA")</f>
        <v>NA</v>
      </c>
      <c r="E203" s="16">
        <f>data!BV203/100</f>
        <v>0</v>
      </c>
      <c r="F203" s="16">
        <f t="shared" si="9"/>
        <v>-0.50036683785766689</v>
      </c>
      <c r="G203" s="16">
        <f>IF(data!AX203&gt;0,N203/data!AX203,"NA")</f>
        <v>-1.0836190476190477</v>
      </c>
      <c r="H203" s="16" t="str">
        <f>IF(data!W203=0,"NA",data!W203/100)</f>
        <v>NA</v>
      </c>
      <c r="I203" s="16" t="str">
        <f>IF(data!V203=0,"NA",data!V203/100)</f>
        <v>NA</v>
      </c>
      <c r="J203" s="16">
        <f>IF(data!AX203&gt;0,(AF203+data!AW203)/(data!AX203+AF203+data!AW203),"NA")</f>
        <v>0.27591008553809432</v>
      </c>
      <c r="K203" s="16">
        <f>IF(data!F203&gt;0,(AF203+data!AW203)/(data!F203+AF203+data!AW203),"NA")</f>
        <v>3.6840940280667582E-2</v>
      </c>
      <c r="L203" s="17">
        <f>data!F203+data!AW203+AF203-data!AT203</f>
        <v>93.90096153846153</v>
      </c>
      <c r="M203" s="17">
        <f>data!AW203+data!AX203-data!AT203+X203</f>
        <v>19.082000000000001</v>
      </c>
      <c r="N203" s="17">
        <f>data!AS203+data!BC203-(data!BD203+data!BE203+data!BF203+data!BG203+data!BH203)/5</f>
        <v>-11.378</v>
      </c>
      <c r="O203" s="17">
        <f>data!AR203+data!BC203-(data!BD203+data!BE203+data!BF203+data!BG203+data!BH203)/5</f>
        <v>-9.548</v>
      </c>
      <c r="P203" s="17">
        <f>data!AW203+AF203</f>
        <v>4.0009615384615387</v>
      </c>
      <c r="Q203" s="18" t="str">
        <f>IF(data!AS203&gt;0,data!F203/data!AS203,"NA")</f>
        <v>NA</v>
      </c>
      <c r="R203" s="19" t="str">
        <f>IF(data!AS203&gt;0,(data!F203-data!AT203)/(data!AS203-data!BL203),"NA")</f>
        <v>NA</v>
      </c>
      <c r="S203" s="19" t="str">
        <f>IF(N203&gt;0,data!F203/N203,"NA")</f>
        <v>NA</v>
      </c>
      <c r="T203" s="18" t="str">
        <f>IF(data!AP203=0,"NA",L203/data!AP203)</f>
        <v>NA</v>
      </c>
      <c r="U203" s="18" t="str">
        <f t="shared" si="10"/>
        <v>NA</v>
      </c>
      <c r="V203" s="18">
        <f t="shared" si="11"/>
        <v>4.9209182233760362</v>
      </c>
      <c r="W203" s="18" t="str">
        <f>IF(data!AQ203&gt;0,L203/data!AQ203,"NA")</f>
        <v>NA</v>
      </c>
      <c r="X203" s="17">
        <f>data!BC203+data!BD203*0.8+data!BE203*0.6+data!BF203*0.4+data!BG203*0.2</f>
        <v>19.381999999999998</v>
      </c>
      <c r="Y203" s="18" t="str">
        <f>IF(data!AQ203&gt;0,L203/(data!AQ203+data!BC203),"NA")</f>
        <v>NA</v>
      </c>
      <c r="Z203" s="18">
        <f>IF(data!EC203&gt;0,IF(data!F203&gt;0,IF(data!EC203*250/data!F203&gt;10,"NA",data!EC203*250/data!F203),"NA"),"NA")</f>
        <v>1.0516252390057361</v>
      </c>
      <c r="AA203" s="18" t="str">
        <f>IF(data!BN203&gt;0,data!BN203,"NA")</f>
        <v>NA</v>
      </c>
      <c r="AB203" s="18">
        <f>IF(data!BN203=0,0,1)</f>
        <v>1</v>
      </c>
      <c r="AC203" s="18" t="str">
        <f>IF(data!BN203&gt;0,data!BO203,"NA")</f>
        <v>NA</v>
      </c>
      <c r="AD203" s="18" t="str">
        <f>IF(data!AS203&gt;0,data!AS203,"NA")</f>
        <v>NA</v>
      </c>
      <c r="AE203" s="18" t="str">
        <f>IF(data!AS203&gt;0,data!F203,"NA")</f>
        <v>NA</v>
      </c>
      <c r="AF203" s="17">
        <f>data!CP203/(1.04)+data!CO203/1.04^2+data!CN203/1.04^3+data!CM203/1.04^4+data!CL203/1.04^5+((data!CK203/5)*(1-1.04^-5)/0.04)/1.04^5</f>
        <v>0.10096153846153845</v>
      </c>
    </row>
    <row r="204" spans="1:32" x14ac:dyDescent="0.15">
      <c r="A204" s="2" t="str">
        <f>data!A204</f>
        <v>PharmAthene, Inc. (AMEX:PIP)</v>
      </c>
      <c r="B204" s="2" t="str">
        <f>data!B204</f>
        <v>AMEX:PIP</v>
      </c>
      <c r="C204" s="16">
        <f>IF(data!AP204&gt;0,data!AQ204/data!AP204,"NA")</f>
        <v>-0.98039215686274517</v>
      </c>
      <c r="D204" s="16">
        <f>IF(data!AP204&gt;0,O204/data!AP204,"NA")</f>
        <v>-1.4450980392156865</v>
      </c>
      <c r="E204" s="16">
        <f>data!BV204/100</f>
        <v>0</v>
      </c>
      <c r="F204" s="16">
        <f t="shared" si="9"/>
        <v>-0.41987124708027129</v>
      </c>
      <c r="G204" s="16">
        <f>IF(data!AX204&gt;0,N204/data!AX204,"NA")</f>
        <v>-0.7923497267759565</v>
      </c>
      <c r="H204" s="16">
        <f>IF(data!W204=0,"NA",data!W204/100)</f>
        <v>0.25700000000000001</v>
      </c>
      <c r="I204" s="16" t="str">
        <f>IF(data!V204=0,"NA",data!V204/100)</f>
        <v>NA</v>
      </c>
      <c r="J204" s="16">
        <f>IF(data!AX204&gt;0,(AF204+data!AW204)/(data!AX204+AF204+data!AW204),"NA")</f>
        <v>0.12606210571866511</v>
      </c>
      <c r="K204" s="16">
        <f>IF(data!F204&gt;0,(AF204+data!AW204)/(data!F204+AF204+data!AW204),"NA")</f>
        <v>2.4660971448025537E-2</v>
      </c>
      <c r="L204" s="17">
        <f>data!F204+data!AW204+AF204-data!AT204</f>
        <v>88.439703060992258</v>
      </c>
      <c r="M204" s="17">
        <f>data!AW204+data!AX204-data!AT204+X204</f>
        <v>35.105999999999995</v>
      </c>
      <c r="N204" s="17">
        <f>data!AS204+data!BC204-(data!BD204+data!BE204+data!BF204+data!BG204+data!BH204)/5</f>
        <v>-14.500000000000004</v>
      </c>
      <c r="O204" s="17">
        <f>data!AR204+data!BC204-(data!BD204+data!BE204+data!BF204+data!BG204+data!BH204)/5</f>
        <v>-14.740000000000002</v>
      </c>
      <c r="P204" s="17">
        <f>data!AW204+AF204</f>
        <v>2.6397030609922618</v>
      </c>
      <c r="Q204" s="18" t="str">
        <f>IF(data!AS204&gt;0,data!F204/data!AS204,"NA")</f>
        <v>NA</v>
      </c>
      <c r="R204" s="19" t="str">
        <f>IF(data!AS204&gt;0,(data!F204-data!AT204)/(data!AS204-data!BL204),"NA")</f>
        <v>NA</v>
      </c>
      <c r="S204" s="19" t="str">
        <f>IF(N204&gt;0,data!F204/N204,"NA")</f>
        <v>NA</v>
      </c>
      <c r="T204" s="18">
        <f>IF(data!AP204=0,"NA",L204/data!AP204)</f>
        <v>8.6705591236266919</v>
      </c>
      <c r="U204" s="18" t="str">
        <f t="shared" si="10"/>
        <v>NA</v>
      </c>
      <c r="V204" s="18">
        <f t="shared" si="11"/>
        <v>2.5192190241267096</v>
      </c>
      <c r="W204" s="18" t="str">
        <f>IF(data!AQ204&gt;0,L204/data!AQ204,"NA")</f>
        <v>NA</v>
      </c>
      <c r="X204" s="17">
        <f>data!BC204+data!BD204*0.8+data!BE204*0.6+data!BF204*0.4+data!BG204*0.2</f>
        <v>34.659999999999997</v>
      </c>
      <c r="Y204" s="18" t="str">
        <f>IF(data!AQ204&gt;0,L204/(data!AQ204+data!BC204),"NA")</f>
        <v>NA</v>
      </c>
      <c r="Z204" s="18">
        <f>IF(data!EC204&gt;0,IF(data!F204&gt;0,IF(data!EC204*250/data!F204&gt;10,"NA",data!EC204*250/data!F204),"NA"),"NA")</f>
        <v>7.662835249042145E-2</v>
      </c>
      <c r="AA204" s="18" t="str">
        <f>IF(data!BN204&gt;0,data!BN204,"NA")</f>
        <v>NA</v>
      </c>
      <c r="AB204" s="18">
        <f>IF(data!BN204=0,0,1)</f>
        <v>1</v>
      </c>
      <c r="AC204" s="18" t="str">
        <f>IF(data!BN204&gt;0,data!BO204,"NA")</f>
        <v>NA</v>
      </c>
      <c r="AD204" s="18" t="str">
        <f>IF(data!AS204&gt;0,data!AS204,"NA")</f>
        <v>NA</v>
      </c>
      <c r="AE204" s="18" t="str">
        <f>IF(data!AS204&gt;0,data!F204,"NA")</f>
        <v>NA</v>
      </c>
      <c r="AF204" s="17">
        <f>data!CP204/(1.04)+data!CO204/1.04^2+data!CN204/1.04^3+data!CM204/1.04^4+data!CL204/1.04^5+((data!CK204/5)*(1-1.04^-5)/0.04)/1.04^5</f>
        <v>1.893703060992262</v>
      </c>
    </row>
    <row r="205" spans="1:32" x14ac:dyDescent="0.15">
      <c r="A205" s="2" t="str">
        <f>data!A205</f>
        <v>Targacept, Inc. (NasdaqGS:TRGT)</v>
      </c>
      <c r="B205" s="2" t="str">
        <f>data!B205</f>
        <v>NasdaqGS:TRGT</v>
      </c>
      <c r="C205" s="16">
        <f>IF(data!AP205&gt;0,data!AQ205/data!AP205,"NA")</f>
        <v>-105.81818181818181</v>
      </c>
      <c r="D205" s="16">
        <f>IF(data!AP205&gt;0,O205/data!AP205,"NA")</f>
        <v>-168.58181818181814</v>
      </c>
      <c r="E205" s="16">
        <f>data!BV205/100</f>
        <v>0</v>
      </c>
      <c r="F205" s="16">
        <f t="shared" si="9"/>
        <v>-0.33237740177803266</v>
      </c>
      <c r="G205" s="16">
        <f>IF(data!AX205&gt;0,N205/data!AX205,"NA")</f>
        <v>-0.45426214482126487</v>
      </c>
      <c r="H205" s="16">
        <f>IF(data!W205=0,"NA",data!W205/100)</f>
        <v>-0.23</v>
      </c>
      <c r="I205" s="16" t="str">
        <f>IF(data!V205=0,"NA",data!V205/100)</f>
        <v>NA</v>
      </c>
      <c r="J205" s="16">
        <f>IF(data!AX205&gt;0,(AF205+data!AW205)/(data!AX205+AF205+data!AW205),"NA")</f>
        <v>3.4353579440914673E-3</v>
      </c>
      <c r="K205" s="16">
        <f>IF(data!F205&gt;0,(AF205+data!AW205)/(data!F205+AF205+data!AW205),"NA")</f>
        <v>3.6345551475556034E-3</v>
      </c>
      <c r="L205" s="17">
        <f>data!F205+data!AW205+AF205-data!AT205</f>
        <v>47.076089553937187</v>
      </c>
      <c r="M205" s="17">
        <f>data!AW205+data!AX205-data!AT205+X205</f>
        <v>139.47999999999999</v>
      </c>
      <c r="N205" s="17">
        <f>data!AS205+data!BC205-(data!BD205+data!BE205+data!BF205+data!BG205+data!BH205)/5</f>
        <v>-49.559999999999995</v>
      </c>
      <c r="O205" s="17">
        <f>data!AR205+data!BC205-(data!BD205+data!BE205+data!BF205+data!BG205+data!BH205)/5</f>
        <v>-46.359999999999992</v>
      </c>
      <c r="P205" s="17">
        <f>data!AW205+AF205</f>
        <v>0.37608955393718702</v>
      </c>
      <c r="Q205" s="18" t="str">
        <f>IF(data!AS205&gt;0,data!F205/data!AS205,"NA")</f>
        <v>NA</v>
      </c>
      <c r="R205" s="19" t="str">
        <f>IF(data!AS205&gt;0,(data!F205-data!AT205)/(data!AS205-data!BL205),"NA")</f>
        <v>NA</v>
      </c>
      <c r="S205" s="19" t="str">
        <f>IF(N205&gt;0,data!F205/N205,"NA")</f>
        <v>NA</v>
      </c>
      <c r="T205" s="18">
        <f>IF(data!AP205=0,"NA",L205/data!AP205)</f>
        <v>171.18578019613523</v>
      </c>
      <c r="U205" s="18" t="str">
        <f t="shared" si="10"/>
        <v>NA</v>
      </c>
      <c r="V205" s="18">
        <f t="shared" si="11"/>
        <v>0.3375113962857556</v>
      </c>
      <c r="W205" s="18" t="str">
        <f>IF(data!AQ205&gt;0,L205/data!AQ205,"NA")</f>
        <v>NA</v>
      </c>
      <c r="X205" s="17">
        <f>data!BC205+data!BD205*0.8+data!BE205*0.6+data!BF205*0.4+data!BG205*0.2</f>
        <v>86.78</v>
      </c>
      <c r="Y205" s="18" t="str">
        <f>IF(data!AQ205&gt;0,L205/(data!AQ205+data!BC205),"NA")</f>
        <v>NA</v>
      </c>
      <c r="Z205" s="18">
        <f>IF(data!EC205&gt;0,IF(data!F205&gt;0,IF(data!EC205*250/data!F205&gt;10,"NA",data!EC205*250/data!F205),"NA"),"NA")</f>
        <v>1.4161008729388944</v>
      </c>
      <c r="AA205" s="18" t="str">
        <f>IF(data!BN205&gt;0,data!BN205,"NA")</f>
        <v>NA</v>
      </c>
      <c r="AB205" s="18">
        <f>IF(data!BN205=0,0,1)</f>
        <v>1</v>
      </c>
      <c r="AC205" s="18" t="str">
        <f>IF(data!BN205&gt;0,data!BO205,"NA")</f>
        <v>NA</v>
      </c>
      <c r="AD205" s="18" t="str">
        <f>IF(data!AS205&gt;0,data!AS205,"NA")</f>
        <v>NA</v>
      </c>
      <c r="AE205" s="18" t="str">
        <f>IF(data!AS205&gt;0,data!F205,"NA")</f>
        <v>NA</v>
      </c>
      <c r="AF205" s="17">
        <f>data!CP205/(1.04)+data!CO205/1.04^2+data!CN205/1.04^3+data!CM205/1.04^4+data!CL205/1.04^5+((data!CK205/5)*(1-1.04^-5)/0.04)/1.04^5</f>
        <v>0.37608955393718702</v>
      </c>
    </row>
    <row r="206" spans="1:32" x14ac:dyDescent="0.15">
      <c r="A206" s="2" t="str">
        <f>data!A206</f>
        <v>TetraLogic Pharmaceuticals Corporation (NasdaqGM:TLOG)</v>
      </c>
      <c r="B206" s="2" t="str">
        <f>data!B206</f>
        <v>NasdaqGM:TLOG</v>
      </c>
      <c r="C206" s="16" t="str">
        <f>IF(data!AP206&gt;0,data!AQ206/data!AP206,"NA")</f>
        <v>NA</v>
      </c>
      <c r="D206" s="16" t="str">
        <f>IF(data!AP206&gt;0,O206/data!AP206,"NA")</f>
        <v>NA</v>
      </c>
      <c r="E206" s="16">
        <f>data!BV206/100</f>
        <v>0</v>
      </c>
      <c r="F206" s="16">
        <f t="shared" si="9"/>
        <v>-0.22455414524421596</v>
      </c>
      <c r="G206" s="16">
        <f>IF(data!AX206&gt;0,N206/data!AX206,"NA")</f>
        <v>-0.8252095808383233</v>
      </c>
      <c r="H206" s="16" t="str">
        <f>IF(data!W206=0,"NA",data!W206/100)</f>
        <v>NA</v>
      </c>
      <c r="I206" s="16" t="str">
        <f>IF(data!V206=0,"NA",data!V206/100)</f>
        <v>NA</v>
      </c>
      <c r="J206" s="16">
        <f>IF(data!AX206&gt;0,(AF206+data!AW206)/(data!AX206+AF206+data!AW206),"NA")</f>
        <v>0.49013707771161907</v>
      </c>
      <c r="K206" s="16">
        <f>IF(data!F206&gt;0,(AF206+data!AW206)/(data!F206+AF206+data!AW206),"NA")</f>
        <v>0.23764580935397028</v>
      </c>
      <c r="L206" s="17">
        <f>data!F206+data!AW206+AF206-data!AT206</f>
        <v>122.00780325443787</v>
      </c>
      <c r="M206" s="17">
        <f>data!AW206+data!AX206-data!AT206+X206</f>
        <v>99.584000000000003</v>
      </c>
      <c r="N206" s="17">
        <f>data!AS206+data!BC206-(data!BD206+data!BE206+data!BF206+data!BG206+data!BH206)/5</f>
        <v>-27.561999999999998</v>
      </c>
      <c r="O206" s="17">
        <f>data!AR206+data!BC206-(data!BD206+data!BE206+data!BF206+data!BG206+data!BH206)/5</f>
        <v>-22.362000000000002</v>
      </c>
      <c r="P206" s="17">
        <f>data!AW206+AF206</f>
        <v>32.107803254437869</v>
      </c>
      <c r="Q206" s="18" t="str">
        <f>IF(data!AS206&gt;0,data!F206/data!AS206,"NA")</f>
        <v>NA</v>
      </c>
      <c r="R206" s="19" t="str">
        <f>IF(data!AS206&gt;0,(data!F206-data!AT206)/(data!AS206-data!BL206),"NA")</f>
        <v>NA</v>
      </c>
      <c r="S206" s="19" t="str">
        <f>IF(N206&gt;0,data!F206/N206,"NA")</f>
        <v>NA</v>
      </c>
      <c r="T206" s="18" t="str">
        <f>IF(data!AP206=0,"NA",L206/data!AP206)</f>
        <v>NA</v>
      </c>
      <c r="U206" s="18" t="str">
        <f t="shared" si="10"/>
        <v>NA</v>
      </c>
      <c r="V206" s="18">
        <f t="shared" si="11"/>
        <v>1.2251747595440821</v>
      </c>
      <c r="W206" s="18" t="str">
        <f>IF(data!AQ206&gt;0,L206/data!AQ206,"NA")</f>
        <v>NA</v>
      </c>
      <c r="X206" s="17">
        <f>data!BC206+data!BD206*0.8+data!BE206*0.6+data!BF206*0.4+data!BG206*0.2</f>
        <v>47.884</v>
      </c>
      <c r="Y206" s="18" t="str">
        <f>IF(data!AQ206&gt;0,L206/(data!AQ206+data!BC206),"NA")</f>
        <v>NA</v>
      </c>
      <c r="Z206" s="18">
        <f>IF(data!EC206&gt;0,IF(data!F206&gt;0,IF(data!EC206*250/data!F206&gt;10,"NA",data!EC206*250/data!F206),"NA"),"NA")</f>
        <v>1.3009708737864079</v>
      </c>
      <c r="AA206" s="18" t="str">
        <f>IF(data!BN206&gt;0,data!BN206,"NA")</f>
        <v>NA</v>
      </c>
      <c r="AB206" s="18">
        <f>IF(data!BN206=0,0,1)</f>
        <v>1</v>
      </c>
      <c r="AC206" s="18" t="str">
        <f>IF(data!BN206&gt;0,data!BO206,"NA")</f>
        <v>NA</v>
      </c>
      <c r="AD206" s="18" t="str">
        <f>IF(data!AS206&gt;0,data!AS206,"NA")</f>
        <v>NA</v>
      </c>
      <c r="AE206" s="18" t="str">
        <f>IF(data!AS206&gt;0,data!F206,"NA")</f>
        <v>NA</v>
      </c>
      <c r="AF206" s="17">
        <f>data!CP206/(1.04)+data!CO206/1.04^2+data!CN206/1.04^3+data!CM206/1.04^4+data!CL206/1.04^5+((data!CK206/5)*(1-1.04^-5)/0.04)/1.04^5</f>
        <v>0.70780325443786984</v>
      </c>
    </row>
    <row r="207" spans="1:32" x14ac:dyDescent="0.15">
      <c r="A207" s="2" t="str">
        <f>data!A207</f>
        <v>Fate Therapeutics, Inc. (NasdaqGM:FATE)</v>
      </c>
      <c r="B207" s="2" t="str">
        <f>data!B207</f>
        <v>NasdaqGM:FATE</v>
      </c>
      <c r="C207" s="16" t="str">
        <f>IF(data!AP207&gt;0,data!AQ207/data!AP207,"NA")</f>
        <v>NA</v>
      </c>
      <c r="D207" s="16" t="str">
        <f>IF(data!AP207&gt;0,O207/data!AP207,"NA")</f>
        <v>NA</v>
      </c>
      <c r="E207" s="16">
        <f>data!BV207/100</f>
        <v>0</v>
      </c>
      <c r="F207" s="16">
        <f t="shared" si="9"/>
        <v>-0.49932765575974897</v>
      </c>
      <c r="G207" s="16">
        <f>IF(data!AX207&gt;0,N207/data!AX207,"NA")</f>
        <v>-0.8226148409893993</v>
      </c>
      <c r="H207" s="16" t="str">
        <f>IF(data!W207=0,"NA",data!W207/100)</f>
        <v>NA</v>
      </c>
      <c r="I207" s="16" t="str">
        <f>IF(data!V207=0,"NA",data!V207/100)</f>
        <v>NA</v>
      </c>
      <c r="J207" s="16">
        <f>IF(data!AX207&gt;0,(AF207+data!AW207)/(data!AX207+AF207+data!AW207),"NA")</f>
        <v>0.44688466685363282</v>
      </c>
      <c r="K207" s="16">
        <f>IF(data!F207&gt;0,(AF207+data!AW207)/(data!F207+AF207+data!AW207),"NA")</f>
        <v>0.18414838817819243</v>
      </c>
      <c r="L207" s="17">
        <f>data!F207+data!AW207+AF207-data!AT207</f>
        <v>75.064736003641343</v>
      </c>
      <c r="M207" s="17">
        <f>data!AW207+data!AX207-data!AT207+X207</f>
        <v>44.620000000000005</v>
      </c>
      <c r="N207" s="17">
        <f>data!AS207+data!BC207-(data!BD207+data!BE207+data!BF207+data!BG207+data!BH207)/5</f>
        <v>-23.28</v>
      </c>
      <c r="O207" s="17">
        <f>data!AR207+data!BC207-(data!BD207+data!BE207+data!BF207+data!BG207+data!BH207)/5</f>
        <v>-22.28</v>
      </c>
      <c r="P207" s="17">
        <f>data!AW207+AF207</f>
        <v>22.86473600364133</v>
      </c>
      <c r="Q207" s="18" t="str">
        <f>IF(data!AS207&gt;0,data!F207/data!AS207,"NA")</f>
        <v>NA</v>
      </c>
      <c r="R207" s="19" t="str">
        <f>IF(data!AS207&gt;0,(data!F207-data!AT207)/(data!AS207-data!BL207),"NA")</f>
        <v>NA</v>
      </c>
      <c r="S207" s="19" t="str">
        <f>IF(N207&gt;0,data!F207/N207,"NA")</f>
        <v>NA</v>
      </c>
      <c r="T207" s="18" t="str">
        <f>IF(data!AP207=0,"NA",L207/data!AP207)</f>
        <v>NA</v>
      </c>
      <c r="U207" s="18" t="str">
        <f t="shared" si="10"/>
        <v>NA</v>
      </c>
      <c r="V207" s="18">
        <f t="shared" si="11"/>
        <v>1.6823114299336919</v>
      </c>
      <c r="W207" s="18" t="str">
        <f>IF(data!AQ207&gt;0,L207/data!AQ207,"NA")</f>
        <v>NA</v>
      </c>
      <c r="X207" s="17">
        <f>data!BC207+data!BD207*0.8+data!BE207*0.6+data!BF207*0.4+data!BG207*0.2</f>
        <v>45.82</v>
      </c>
      <c r="Y207" s="18" t="str">
        <f>IF(data!AQ207&gt;0,L207/(data!AQ207+data!BC207),"NA")</f>
        <v>NA</v>
      </c>
      <c r="Z207" s="18">
        <f>IF(data!EC207&gt;0,IF(data!F207&gt;0,IF(data!EC207*250/data!F207&gt;10,"NA",data!EC207*250/data!F207),"NA"),"NA")</f>
        <v>0.29368213228035539</v>
      </c>
      <c r="AA207" s="18" t="str">
        <f>IF(data!BN207&gt;0,data!BN207,"NA")</f>
        <v>NA</v>
      </c>
      <c r="AB207" s="18">
        <f>IF(data!BN207=0,0,1)</f>
        <v>1</v>
      </c>
      <c r="AC207" s="18" t="str">
        <f>IF(data!BN207&gt;0,data!BO207,"NA")</f>
        <v>NA</v>
      </c>
      <c r="AD207" s="18" t="str">
        <f>IF(data!AS207&gt;0,data!AS207,"NA")</f>
        <v>NA</v>
      </c>
      <c r="AE207" s="18" t="str">
        <f>IF(data!AS207&gt;0,data!F207,"NA")</f>
        <v>NA</v>
      </c>
      <c r="AF207" s="17">
        <f>data!CP207/(1.04)+data!CO207/1.04^2+data!CN207/1.04^3+data!CM207/1.04^4+data!CL207/1.04^5+((data!CK207/5)*(1-1.04^-5)/0.04)/1.04^5</f>
        <v>3.2647360036413291</v>
      </c>
    </row>
    <row r="208" spans="1:32" x14ac:dyDescent="0.15">
      <c r="A208" s="2" t="str">
        <f>data!A208</f>
        <v>GTX Inc. (NasdaqCM:GTXI)</v>
      </c>
      <c r="B208" s="2" t="str">
        <f>data!B208</f>
        <v>NasdaqCM:GTXI</v>
      </c>
      <c r="C208" s="16" t="str">
        <f>IF(data!AP208&gt;0,data!AQ208/data!AP208,"NA")</f>
        <v>NA</v>
      </c>
      <c r="D208" s="16" t="str">
        <f>IF(data!AP208&gt;0,O208/data!AP208,"NA")</f>
        <v>NA</v>
      </c>
      <c r="E208" s="16">
        <f>data!BV208/100</f>
        <v>0</v>
      </c>
      <c r="F208" s="16">
        <f t="shared" si="9"/>
        <v>-0.52529077630511234</v>
      </c>
      <c r="G208" s="16">
        <f>IF(data!AX208&gt;0,N208/data!AX208,"NA")</f>
        <v>-2.7044943820224718</v>
      </c>
      <c r="H208" s="16" t="str">
        <f>IF(data!W208=0,"NA",data!W208/100)</f>
        <v>NA</v>
      </c>
      <c r="I208" s="16" t="str">
        <f>IF(data!V208=0,"NA",data!V208/100)</f>
        <v>NA</v>
      </c>
      <c r="J208" s="16">
        <f>IF(data!AX208&gt;0,(AF208+data!AW208)/(data!AX208+AF208+data!AW208),"NA")</f>
        <v>9.8416773641420603E-3</v>
      </c>
      <c r="K208" s="16">
        <f>IF(data!F208&gt;0,(AF208+data!AW208)/(data!F208+AF208+data!AW208),"NA")</f>
        <v>1.7486504979852503E-3</v>
      </c>
      <c r="L208" s="17">
        <f>data!F208+data!AW208+AF208-data!AT208</f>
        <v>83.276923076923083</v>
      </c>
      <c r="M208" s="17">
        <f>data!AW208+data!AX208-data!AT208+X208</f>
        <v>73.94</v>
      </c>
      <c r="N208" s="17">
        <f>data!AS208+data!BC208-(data!BD208+data!BE208+data!BF208+data!BG208+data!BH208)/5</f>
        <v>-48.14</v>
      </c>
      <c r="O208" s="17">
        <f>data!AR208+data!BC208-(data!BD208+data!BE208+data!BF208+data!BG208+data!BH208)/5</f>
        <v>-38.840000000000003</v>
      </c>
      <c r="P208" s="17">
        <f>data!AW208+AF208</f>
        <v>0.17692307692307691</v>
      </c>
      <c r="Q208" s="18" t="str">
        <f>IF(data!AS208&gt;0,data!F208/data!AS208,"NA")</f>
        <v>NA</v>
      </c>
      <c r="R208" s="19" t="str">
        <f>IF(data!AS208&gt;0,(data!F208-data!AT208)/(data!AS208-data!BL208),"NA")</f>
        <v>NA</v>
      </c>
      <c r="S208" s="19" t="str">
        <f>IF(N208&gt;0,data!F208/N208,"NA")</f>
        <v>NA</v>
      </c>
      <c r="T208" s="18" t="str">
        <f>IF(data!AP208=0,"NA",L208/data!AP208)</f>
        <v>NA</v>
      </c>
      <c r="U208" s="18" t="str">
        <f t="shared" si="10"/>
        <v>NA</v>
      </c>
      <c r="V208" s="18">
        <f t="shared" si="11"/>
        <v>1.1262770229500012</v>
      </c>
      <c r="W208" s="18" t="str">
        <f>IF(data!AQ208&gt;0,L208/data!AQ208,"NA")</f>
        <v>NA</v>
      </c>
      <c r="X208" s="17">
        <f>data!BC208+data!BD208*0.8+data!BE208*0.6+data!BF208*0.4+data!BG208*0.2</f>
        <v>74.039999999999992</v>
      </c>
      <c r="Y208" s="18" t="str">
        <f>IF(data!AQ208&gt;0,L208/(data!AQ208+data!BC208),"NA")</f>
        <v>NA</v>
      </c>
      <c r="Z208" s="18">
        <f>IF(data!EC208&gt;0,IF(data!F208&gt;0,IF(data!EC208*250/data!F208&gt;10,"NA",data!EC208*250/data!F208),"NA"),"NA")</f>
        <v>2.7227722772277228E-2</v>
      </c>
      <c r="AA208" s="18" t="str">
        <f>IF(data!BN208&gt;0,data!BN208,"NA")</f>
        <v>NA</v>
      </c>
      <c r="AB208" s="18">
        <f>IF(data!BN208=0,0,1)</f>
        <v>1</v>
      </c>
      <c r="AC208" s="18" t="str">
        <f>IF(data!BN208&gt;0,data!BO208,"NA")</f>
        <v>NA</v>
      </c>
      <c r="AD208" s="18" t="str">
        <f>IF(data!AS208&gt;0,data!AS208,"NA")</f>
        <v>NA</v>
      </c>
      <c r="AE208" s="18" t="str">
        <f>IF(data!AS208&gt;0,data!F208,"NA")</f>
        <v>NA</v>
      </c>
      <c r="AF208" s="17">
        <f>data!CP208/(1.04)+data!CO208/1.04^2+data!CN208/1.04^3+data!CM208/1.04^4+data!CL208/1.04^5+((data!CK208/5)*(1-1.04^-5)/0.04)/1.04^5</f>
        <v>0.17692307692307691</v>
      </c>
    </row>
    <row r="209" spans="1:32" x14ac:dyDescent="0.15">
      <c r="A209" s="2" t="str">
        <f>data!A209</f>
        <v>Discovery Laboratories Inc. (NasdaqCM:DSCO)</v>
      </c>
      <c r="B209" s="2" t="str">
        <f>data!B209</f>
        <v>NasdaqCM:DSCO</v>
      </c>
      <c r="C209" s="16">
        <f>IF(data!AP209&gt;0,data!AQ209/data!AP209,"NA")</f>
        <v>-14.753521126760564</v>
      </c>
      <c r="D209" s="16">
        <f>IF(data!AP209&gt;0,O209/data!AP209,"NA")</f>
        <v>-14.82394366197183</v>
      </c>
      <c r="E209" s="16">
        <f>data!BV209/100</f>
        <v>0</v>
      </c>
      <c r="F209" s="16">
        <f t="shared" si="9"/>
        <v>-0.58716875871687579</v>
      </c>
      <c r="G209" s="16">
        <f>IF(data!AX209&gt;0,N209/data!AX209,"NA")</f>
        <v>-2.260416666666667</v>
      </c>
      <c r="H209" s="16">
        <f>IF(data!W209=0,"NA",data!W209/100)</f>
        <v>8.900000000000001E-2</v>
      </c>
      <c r="I209" s="16" t="str">
        <f>IF(data!V209=0,"NA",data!V209/100)</f>
        <v>NA</v>
      </c>
      <c r="J209" s="16">
        <f>IF(data!AX209&gt;0,(AF209+data!AW209)/(data!AX209+AF209+data!AW209),"NA")</f>
        <v>0.54986835943877233</v>
      </c>
      <c r="K209" s="16">
        <f>IF(data!F209&gt;0,(AF209+data!AW209)/(data!F209+AF209+data!AW209),"NA")</f>
        <v>0.18982916776321423</v>
      </c>
      <c r="L209" s="17">
        <f>data!F209+data!AW209+AF209-data!AT209</f>
        <v>78.854188841427117</v>
      </c>
      <c r="M209" s="17">
        <f>data!AW209+data!AX209-data!AT209+X209</f>
        <v>71.7</v>
      </c>
      <c r="N209" s="17">
        <f>data!AS209+data!BC209-(data!BD209+data!BE209+data!BF209+data!BG209+data!BH209)/5</f>
        <v>-43.400000000000006</v>
      </c>
      <c r="O209" s="17">
        <f>data!AR209+data!BC209-(data!BD209+data!BE209+data!BF209+data!BG209+data!BH209)/5</f>
        <v>-42.099999999999994</v>
      </c>
      <c r="P209" s="17">
        <f>data!AW209+AF209</f>
        <v>23.454188841427118</v>
      </c>
      <c r="Q209" s="18" t="str">
        <f>IF(data!AS209&gt;0,data!F209/data!AS209,"NA")</f>
        <v>NA</v>
      </c>
      <c r="R209" s="19" t="str">
        <f>IF(data!AS209&gt;0,(data!F209-data!AT209)/(data!AS209-data!BL209),"NA")</f>
        <v>NA</v>
      </c>
      <c r="S209" s="19" t="str">
        <f>IF(N209&gt;0,data!F209/N209,"NA")</f>
        <v>NA</v>
      </c>
      <c r="T209" s="18">
        <f>IF(data!AP209=0,"NA",L209/data!AP209)</f>
        <v>27.765559451206734</v>
      </c>
      <c r="U209" s="18" t="str">
        <f t="shared" si="10"/>
        <v>NA</v>
      </c>
      <c r="V209" s="18">
        <f t="shared" si="11"/>
        <v>1.099779481749332</v>
      </c>
      <c r="W209" s="18" t="str">
        <f>IF(data!AQ209&gt;0,L209/data!AQ209,"NA")</f>
        <v>NA</v>
      </c>
      <c r="X209" s="17">
        <f>data!BC209+data!BD209*0.8+data!BE209*0.6+data!BF209*0.4+data!BG209*0.2</f>
        <v>76.800000000000011</v>
      </c>
      <c r="Y209" s="18" t="str">
        <f>IF(data!AQ209&gt;0,L209/(data!AQ209+data!BC209),"NA")</f>
        <v>NA</v>
      </c>
      <c r="Z209" s="18">
        <f>IF(data!EC209&gt;0,IF(data!F209&gt;0,IF(data!EC209*250/data!F209&gt;10,"NA",data!EC209*250/data!F209),"NA"),"NA")</f>
        <v>0.6968031968031968</v>
      </c>
      <c r="AA209" s="18" t="str">
        <f>IF(data!BN209&gt;0,data!BN209,"NA")</f>
        <v>NA</v>
      </c>
      <c r="AB209" s="18">
        <f>IF(data!BN209=0,0,1)</f>
        <v>1</v>
      </c>
      <c r="AC209" s="18" t="str">
        <f>IF(data!BN209&gt;0,data!BO209,"NA")</f>
        <v>NA</v>
      </c>
      <c r="AD209" s="18" t="str">
        <f>IF(data!AS209&gt;0,data!AS209,"NA")</f>
        <v>NA</v>
      </c>
      <c r="AE209" s="18" t="str">
        <f>IF(data!AS209&gt;0,data!F209,"NA")</f>
        <v>NA</v>
      </c>
      <c r="AF209" s="17">
        <f>data!CP209/(1.04)+data!CO209/1.04^2+data!CN209/1.04^3+data!CM209/1.04^4+data!CL209/1.04^5+((data!CK209/5)*(1-1.04^-5)/0.04)/1.04^5</f>
        <v>3.0541888414271208</v>
      </c>
    </row>
    <row r="210" spans="1:32" x14ac:dyDescent="0.15">
      <c r="A210" s="2" t="str">
        <f>data!A210</f>
        <v>ContraFect Corporation (NasdaqCM:CFRX)</v>
      </c>
      <c r="B210" s="2" t="str">
        <f>data!B210</f>
        <v>NasdaqCM:CFRX</v>
      </c>
      <c r="C210" s="16" t="str">
        <f>IF(data!AP210&gt;0,data!AQ210/data!AP210,"NA")</f>
        <v>NA</v>
      </c>
      <c r="D210" s="16" t="str">
        <f>IF(data!AP210&gt;0,O210/data!AP210,"NA")</f>
        <v>NA</v>
      </c>
      <c r="E210" s="16">
        <f>data!BV210/100</f>
        <v>0</v>
      </c>
      <c r="F210" s="16">
        <f t="shared" si="9"/>
        <v>-0.64626218851570949</v>
      </c>
      <c r="G210" s="16">
        <f>IF(data!AX210&gt;0,N210/data!AX210,"NA")</f>
        <v>-1.2712542372881355</v>
      </c>
      <c r="H210" s="16" t="str">
        <f>IF(data!W210=0,"NA",data!W210/100)</f>
        <v>NA</v>
      </c>
      <c r="I210" s="16" t="str">
        <f>IF(data!V210=0,"NA",data!V210/100)</f>
        <v>NA</v>
      </c>
      <c r="J210" s="16">
        <f>IF(data!AX210&gt;0,(AF210+data!AW210)/(data!AX210+AF210+data!AW210),"NA")</f>
        <v>0.25772321053178116</v>
      </c>
      <c r="K210" s="16">
        <f>IF(data!F210&gt;0,(AF210+data!AW210)/(data!F210+AF210+data!AW210),"NA")</f>
        <v>9.2993885665025089E-2</v>
      </c>
      <c r="L210" s="17">
        <f>data!F210+data!AW210+AF210-data!AT210</f>
        <v>78.842587156920757</v>
      </c>
      <c r="M210" s="17">
        <f>data!AW210+data!AX210-data!AT210+X210</f>
        <v>25.844000000000005</v>
      </c>
      <c r="N210" s="17">
        <f>data!AS210+data!BC210-(data!BD210+data!BE210+data!BF210+data!BG210+data!BH210)/5</f>
        <v>-37.501999999999995</v>
      </c>
      <c r="O210" s="17">
        <f>data!AR210+data!BC210-(data!BD210+data!BE210+data!BF210+data!BG210+data!BH210)/5</f>
        <v>-16.701999999999998</v>
      </c>
      <c r="P210" s="17">
        <f>data!AW210+AF210</f>
        <v>10.242587156920749</v>
      </c>
      <c r="Q210" s="18" t="str">
        <f>IF(data!AS210&gt;0,data!F210/data!AS210,"NA")</f>
        <v>NA</v>
      </c>
      <c r="R210" s="19" t="str">
        <f>IF(data!AS210&gt;0,(data!F210-data!AT210)/(data!AS210-data!BL210),"NA")</f>
        <v>NA</v>
      </c>
      <c r="S210" s="19" t="str">
        <f>IF(N210&gt;0,data!F210/N210,"NA")</f>
        <v>NA</v>
      </c>
      <c r="T210" s="18" t="str">
        <f>IF(data!AP210=0,"NA",L210/data!AP210)</f>
        <v>NA</v>
      </c>
      <c r="U210" s="18" t="str">
        <f t="shared" si="10"/>
        <v>NA</v>
      </c>
      <c r="V210" s="18">
        <f t="shared" si="11"/>
        <v>3.0507114671459812</v>
      </c>
      <c r="W210" s="18" t="str">
        <f>IF(data!AQ210&gt;0,L210/data!AQ210,"NA")</f>
        <v>NA</v>
      </c>
      <c r="X210" s="17">
        <f>data!BC210+data!BD210*0.8+data!BE210*0.6+data!BF210*0.4+data!BG210*0.2</f>
        <v>27.644000000000005</v>
      </c>
      <c r="Y210" s="18" t="str">
        <f>IF(data!AQ210&gt;0,L210/(data!AQ210+data!BC210),"NA")</f>
        <v>NA</v>
      </c>
      <c r="Z210" s="18">
        <f>IF(data!EC210&gt;0,IF(data!F210&gt;0,IF(data!EC210*250/data!F210&gt;10,"NA",data!EC210*250/data!F210),"NA"),"NA")</f>
        <v>0.65815815815815815</v>
      </c>
      <c r="AA210" s="18" t="str">
        <f>IF(data!BN210&gt;0,data!BN210,"NA")</f>
        <v>NA</v>
      </c>
      <c r="AB210" s="18">
        <f>IF(data!BN210=0,0,1)</f>
        <v>1</v>
      </c>
      <c r="AC210" s="18" t="str">
        <f>IF(data!BN210&gt;0,data!BO210,"NA")</f>
        <v>NA</v>
      </c>
      <c r="AD210" s="18" t="str">
        <f>IF(data!AS210&gt;0,data!AS210,"NA")</f>
        <v>NA</v>
      </c>
      <c r="AE210" s="18" t="str">
        <f>IF(data!AS210&gt;0,data!F210,"NA")</f>
        <v>NA</v>
      </c>
      <c r="AF210" s="17">
        <f>data!CP210/(1.04)+data!CO210/1.04^2+data!CN210/1.04^3+data!CM210/1.04^4+data!CL210/1.04^5+((data!CK210/5)*(1-1.04^-5)/0.04)/1.04^5</f>
        <v>10.242587156920749</v>
      </c>
    </row>
    <row r="211" spans="1:32" x14ac:dyDescent="0.15">
      <c r="A211" s="2" t="str">
        <f>data!A211</f>
        <v>Tonix Pharmaceuticals Holding Corp (NasdaqGM:TNXP)</v>
      </c>
      <c r="B211" s="2" t="str">
        <f>data!B211</f>
        <v>NasdaqGM:TNXP</v>
      </c>
      <c r="C211" s="16" t="str">
        <f>IF(data!AP211&gt;0,data!AQ211/data!AP211,"NA")</f>
        <v>NA</v>
      </c>
      <c r="D211" s="16" t="str">
        <f>IF(data!AP211&gt;0,O211/data!AP211,"NA")</f>
        <v>NA</v>
      </c>
      <c r="E211" s="16">
        <f>data!BV211/100</f>
        <v>0</v>
      </c>
      <c r="F211" s="16">
        <f t="shared" si="9"/>
        <v>-0.45329627104421238</v>
      </c>
      <c r="G211" s="16">
        <f>IF(data!AX211&gt;0,N211/data!AX211,"NA")</f>
        <v>-0.47606648199445983</v>
      </c>
      <c r="H211" s="16" t="str">
        <f>IF(data!W211=0,"NA",data!W211/100)</f>
        <v>NA</v>
      </c>
      <c r="I211" s="16" t="str">
        <f>IF(data!V211=0,"NA",data!V211/100)</f>
        <v>NA</v>
      </c>
      <c r="J211" s="16">
        <f>IF(data!AX211&gt;0,(AF211+data!AW211)/(data!AX211+AF211+data!AW211),"NA")</f>
        <v>4.4555014306684244E-2</v>
      </c>
      <c r="K211" s="16">
        <f>IF(data!F211&gt;0,(AF211+data!AW211)/(data!F211+AF211+data!AW211),"NA")</f>
        <v>1.6803593083013869E-2</v>
      </c>
      <c r="L211" s="17">
        <f>data!F211+data!AW211+AF211-data!AT211</f>
        <v>61.983441789486335</v>
      </c>
      <c r="M211" s="17">
        <f>data!AW211+data!AX211-data!AT211+X211</f>
        <v>38.134</v>
      </c>
      <c r="N211" s="17">
        <f>data!AS211+data!BC211-(data!BD211+data!BE211+data!BF211+data!BG211+data!BH211)/5</f>
        <v>-17.186</v>
      </c>
      <c r="O211" s="17">
        <f>data!AR211+data!BC211-(data!BD211+data!BE211+data!BF211+data!BG211+data!BH211)/5</f>
        <v>-17.285999999999994</v>
      </c>
      <c r="P211" s="17">
        <f>data!AW211+AF211</f>
        <v>1.6834417894863352</v>
      </c>
      <c r="Q211" s="18" t="str">
        <f>IF(data!AS211&gt;0,data!F211/data!AS211,"NA")</f>
        <v>NA</v>
      </c>
      <c r="R211" s="19" t="str">
        <f>IF(data!AS211&gt;0,(data!F211-data!AT211)/(data!AS211-data!BL211),"NA")</f>
        <v>NA</v>
      </c>
      <c r="S211" s="19" t="str">
        <f>IF(N211&gt;0,data!F211/N211,"NA")</f>
        <v>NA</v>
      </c>
      <c r="T211" s="18" t="str">
        <f>IF(data!AP211=0,"NA",L211/data!AP211)</f>
        <v>NA</v>
      </c>
      <c r="U211" s="18" t="str">
        <f t="shared" si="10"/>
        <v>NA</v>
      </c>
      <c r="V211" s="18">
        <f t="shared" si="11"/>
        <v>1.6254114907821455</v>
      </c>
      <c r="W211" s="18" t="str">
        <f>IF(data!AQ211&gt;0,L211/data!AQ211,"NA")</f>
        <v>NA</v>
      </c>
      <c r="X211" s="17">
        <f>data!BC211+data!BD211*0.8+data!BE211*0.6+data!BF211*0.4+data!BG211*0.2</f>
        <v>40.234000000000002</v>
      </c>
      <c r="Y211" s="18" t="str">
        <f>IF(data!AQ211&gt;0,L211/(data!AQ211+data!BC211),"NA")</f>
        <v>NA</v>
      </c>
      <c r="Z211" s="18">
        <f>IF(data!EC211&gt;0,IF(data!F211&gt;0,IF(data!EC211*250/data!F211&gt;10,"NA",data!EC211*250/data!F211),"NA"),"NA")</f>
        <v>0.37309644670050762</v>
      </c>
      <c r="AA211" s="18" t="str">
        <f>IF(data!BN211&gt;0,data!BN211,"NA")</f>
        <v>NA</v>
      </c>
      <c r="AB211" s="18">
        <f>IF(data!BN211=0,0,1)</f>
        <v>1</v>
      </c>
      <c r="AC211" s="18" t="str">
        <f>IF(data!BN211&gt;0,data!BO211,"NA")</f>
        <v>NA</v>
      </c>
      <c r="AD211" s="18" t="str">
        <f>IF(data!AS211&gt;0,data!AS211,"NA")</f>
        <v>NA</v>
      </c>
      <c r="AE211" s="18" t="str">
        <f>IF(data!AS211&gt;0,data!F211,"NA")</f>
        <v>NA</v>
      </c>
      <c r="AF211" s="17">
        <f>data!CP211/(1.04)+data!CO211/1.04^2+data!CN211/1.04^3+data!CM211/1.04^4+data!CL211/1.04^5+((data!CK211/5)*(1-1.04^-5)/0.04)/1.04^5</f>
        <v>1.6834417894863352</v>
      </c>
    </row>
    <row r="212" spans="1:32" x14ac:dyDescent="0.15">
      <c r="A212" s="2" t="str">
        <f>data!A212</f>
        <v>PharmaCyte Biotech, Inc. (OTCPK:PMCB)</v>
      </c>
      <c r="B212" s="2" t="str">
        <f>data!B212</f>
        <v>OTCPK:PMCB</v>
      </c>
      <c r="C212" s="16" t="str">
        <f>IF(data!AP212&gt;0,data!AQ212/data!AP212,"NA")</f>
        <v>NA</v>
      </c>
      <c r="D212" s="16" t="str">
        <f>IF(data!AP212&gt;0,O212/data!AP212,"NA")</f>
        <v>NA</v>
      </c>
      <c r="E212" s="16">
        <f>data!BV212/100</f>
        <v>0</v>
      </c>
      <c r="F212" s="16">
        <f t="shared" si="9"/>
        <v>-3.7225183318797042</v>
      </c>
      <c r="G212" s="16">
        <f>IF(data!AX212&gt;0,N212/data!AX212,"NA")</f>
        <v>-3.6876160000000002</v>
      </c>
      <c r="H212" s="16" t="str">
        <f>IF(data!W212=0,"NA",data!W212/100)</f>
        <v>NA</v>
      </c>
      <c r="I212" s="16" t="str">
        <f>IF(data!V212=0,"NA",data!V212/100)</f>
        <v>NA</v>
      </c>
      <c r="J212" s="16">
        <f>IF(data!AX212&gt;0,(AF212+data!AW212)/(data!AX212+AF212+data!AW212),"NA")</f>
        <v>1.5008013988051872E-2</v>
      </c>
      <c r="K212" s="16">
        <f>IF(data!F212&gt;0,(AF212+data!AW212)/(data!F212+AF212+data!AW212),"NA")</f>
        <v>9.7376212144761171E-4</v>
      </c>
      <c r="L212" s="17">
        <f>data!F212+data!AW212+AF212-data!AT212</f>
        <v>96.836229289940832</v>
      </c>
      <c r="M212" s="17">
        <f>data!AW212+data!AX212-data!AT212+X212</f>
        <v>6.1914000000000007</v>
      </c>
      <c r="N212" s="17">
        <f>data!AS212+data!BC212-(data!BD212+data!BE212+data!BF212+data!BG212+data!BH212)/5</f>
        <v>-23.047600000000003</v>
      </c>
      <c r="O212" s="17">
        <f>data!AR212+data!BC212-(data!BD212+data!BE212+data!BF212+data!BG212+data!BH212)/5</f>
        <v>-23.047600000000003</v>
      </c>
      <c r="P212" s="17">
        <f>data!AW212+AF212</f>
        <v>9.5229289940828396E-2</v>
      </c>
      <c r="Q212" s="18" t="str">
        <f>IF(data!AS212&gt;0,data!F212/data!AS212,"NA")</f>
        <v>NA</v>
      </c>
      <c r="R212" s="19" t="str">
        <f>IF(data!AS212&gt;0,(data!F212-data!AT212)/(data!AS212-data!BL212),"NA")</f>
        <v>NA</v>
      </c>
      <c r="S212" s="19" t="str">
        <f>IF(N212&gt;0,data!F212/N212,"NA")</f>
        <v>NA</v>
      </c>
      <c r="T212" s="18" t="str">
        <f>IF(data!AP212=0,"NA",L212/data!AP212)</f>
        <v>NA</v>
      </c>
      <c r="U212" s="18" t="str">
        <f t="shared" si="10"/>
        <v>NA</v>
      </c>
      <c r="V212" s="18">
        <f t="shared" si="11"/>
        <v>15.640441465571731</v>
      </c>
      <c r="W212" s="18" t="str">
        <f>IF(data!AQ212&gt;0,L212/data!AQ212,"NA")</f>
        <v>NA</v>
      </c>
      <c r="X212" s="17">
        <f>data!BC212+data!BD212*0.8+data!BE212*0.6+data!BF212*0.4+data!BG212*0.2</f>
        <v>0.90039999999999998</v>
      </c>
      <c r="Y212" s="18" t="str">
        <f>IF(data!AQ212&gt;0,L212/(data!AQ212+data!BC212),"NA")</f>
        <v>NA</v>
      </c>
      <c r="Z212" s="18">
        <f>IF(data!EC212&gt;0,IF(data!F212&gt;0,IF(data!EC212*250/data!F212&gt;10,"NA",data!EC212*250/data!F212),"NA"),"NA")</f>
        <v>2.6612077789150459</v>
      </c>
      <c r="AA212" s="18" t="str">
        <f>IF(data!BN212&gt;0,data!BN212,"NA")</f>
        <v>NA</v>
      </c>
      <c r="AB212" s="18">
        <f>IF(data!BN212=0,0,1)</f>
        <v>1</v>
      </c>
      <c r="AC212" s="18" t="str">
        <f>IF(data!BN212&gt;0,data!BO212,"NA")</f>
        <v>NA</v>
      </c>
      <c r="AD212" s="18" t="str">
        <f>IF(data!AS212&gt;0,data!AS212,"NA")</f>
        <v>NA</v>
      </c>
      <c r="AE212" s="18" t="str">
        <f>IF(data!AS212&gt;0,data!F212,"NA")</f>
        <v>NA</v>
      </c>
      <c r="AF212" s="17">
        <f>data!CP212/(1.04)+data!CO212/1.04^2+data!CN212/1.04^3+data!CM212/1.04^4+data!CL212/1.04^5+((data!CK212/5)*(1-1.04^-5)/0.04)/1.04^5</f>
        <v>9.5229289940828396E-2</v>
      </c>
    </row>
    <row r="213" spans="1:32" x14ac:dyDescent="0.15">
      <c r="A213" s="2" t="str">
        <f>data!A213</f>
        <v>ADMA Biologics, Inc. (NasdaqCM:ADMA)</v>
      </c>
      <c r="B213" s="2" t="str">
        <f>data!B213</f>
        <v>NasdaqCM:ADMA</v>
      </c>
      <c r="C213" s="16">
        <f>IF(data!AP213&gt;0,data!AQ213/data!AP213,"NA")</f>
        <v>-2.6689189189189189</v>
      </c>
      <c r="D213" s="16">
        <f>IF(data!AP213&gt;0,O213/data!AP213,"NA")</f>
        <v>-2.7912162162162164</v>
      </c>
      <c r="E213" s="16">
        <f>data!BV213/100</f>
        <v>0</v>
      </c>
      <c r="F213" s="16">
        <f t="shared" si="9"/>
        <v>-0.47688311688311685</v>
      </c>
      <c r="G213" s="16">
        <f>IF(data!AX213&gt;0,N213/data!AX213,"NA")</f>
        <v>-2.8825291181364392</v>
      </c>
      <c r="H213" s="16" t="str">
        <f>IF(data!W213=0,"NA",data!W213/100)</f>
        <v>NA</v>
      </c>
      <c r="I213" s="16" t="str">
        <f>IF(data!V213=0,"NA",data!V213/100)</f>
        <v>NA</v>
      </c>
      <c r="J213" s="16">
        <f>IF(data!AX213&gt;0,(AF213+data!AW213)/(data!AX213+AF213+data!AW213),"NA")</f>
        <v>0.74367824356115231</v>
      </c>
      <c r="K213" s="16">
        <f>IF(data!F213&gt;0,(AF213+data!AW213)/(data!F213+AF213+data!AW213),"NA")</f>
        <v>0.15344543174873551</v>
      </c>
      <c r="L213" s="17">
        <f>data!F213+data!AW213+AF213-data!AT213</f>
        <v>96.437092761452121</v>
      </c>
      <c r="M213" s="17">
        <f>data!AW213+data!AX213-data!AT213+X213</f>
        <v>34.650000000000006</v>
      </c>
      <c r="N213" s="17">
        <f>data!AS213+data!BC213-(data!BD213+data!BE213+data!BF213+data!BG213+data!BH213)/5</f>
        <v>-17.323999999999998</v>
      </c>
      <c r="O213" s="17">
        <f>data!AR213+data!BC213-(data!BD213+data!BE213+data!BF213+data!BG213+data!BH213)/5</f>
        <v>-16.524000000000001</v>
      </c>
      <c r="P213" s="17">
        <f>data!AW213+AF213</f>
        <v>17.437092761452131</v>
      </c>
      <c r="Q213" s="18" t="str">
        <f>IF(data!AS213&gt;0,data!F213/data!AS213,"NA")</f>
        <v>NA</v>
      </c>
      <c r="R213" s="19" t="str">
        <f>IF(data!AS213&gt;0,(data!F213-data!AT213)/(data!AS213-data!BL213),"NA")</f>
        <v>NA</v>
      </c>
      <c r="S213" s="19" t="str">
        <f>IF(N213&gt;0,data!F213/N213,"NA")</f>
        <v>NA</v>
      </c>
      <c r="T213" s="18">
        <f>IF(data!AP213=0,"NA",L213/data!AP213)</f>
        <v>16.290049452947994</v>
      </c>
      <c r="U213" s="18" t="str">
        <f t="shared" si="10"/>
        <v>NA</v>
      </c>
      <c r="V213" s="18">
        <f t="shared" si="11"/>
        <v>2.7831772802727879</v>
      </c>
      <c r="W213" s="18" t="str">
        <f>IF(data!AQ213&gt;0,L213/data!AQ213,"NA")</f>
        <v>NA</v>
      </c>
      <c r="X213" s="17">
        <f>data!BC213+data!BD213*0.8+data!BE213*0.6+data!BF213*0.4+data!BG213*0.2</f>
        <v>31.04</v>
      </c>
      <c r="Y213" s="18" t="str">
        <f>IF(data!AQ213&gt;0,L213/(data!AQ213+data!BC213),"NA")</f>
        <v>NA</v>
      </c>
      <c r="Z213" s="18">
        <f>IF(data!EC213&gt;0,IF(data!F213&gt;0,IF(data!EC213*250/data!F213&gt;10,"NA",data!EC213*250/data!F213),"NA"),"NA")</f>
        <v>0.11954261954261954</v>
      </c>
      <c r="AA213" s="18" t="str">
        <f>IF(data!BN213&gt;0,data!BN213,"NA")</f>
        <v>NA</v>
      </c>
      <c r="AB213" s="18">
        <f>IF(data!BN213=0,0,1)</f>
        <v>1</v>
      </c>
      <c r="AC213" s="18" t="str">
        <f>IF(data!BN213&gt;0,data!BO213,"NA")</f>
        <v>NA</v>
      </c>
      <c r="AD213" s="18" t="str">
        <f>IF(data!AS213&gt;0,data!AS213,"NA")</f>
        <v>NA</v>
      </c>
      <c r="AE213" s="18" t="str">
        <f>IF(data!AS213&gt;0,data!F213,"NA")</f>
        <v>NA</v>
      </c>
      <c r="AF213" s="17">
        <f>data!CP213/(1.04)+data!CO213/1.04^2+data!CN213/1.04^3+data!CM213/1.04^4+data!CL213/1.04^5+((data!CK213/5)*(1-1.04^-5)/0.04)/1.04^5</f>
        <v>2.6370927614521307</v>
      </c>
    </row>
    <row r="214" spans="1:32" x14ac:dyDescent="0.15">
      <c r="A214" s="2" t="str">
        <f>data!A214</f>
        <v>RenovaCare, Inc. (OTCBB:RCAR)</v>
      </c>
      <c r="B214" s="2" t="str">
        <f>data!B214</f>
        <v>OTCBB:RCAR</v>
      </c>
      <c r="C214" s="16" t="str">
        <f>IF(data!AP214&gt;0,data!AQ214/data!AP214,"NA")</f>
        <v>NA</v>
      </c>
      <c r="D214" s="16" t="str">
        <f>IF(data!AP214&gt;0,O214/data!AP214,"NA")</f>
        <v>NA</v>
      </c>
      <c r="E214" s="16">
        <f>data!BV214/100</f>
        <v>0</v>
      </c>
      <c r="F214" s="16">
        <f t="shared" si="9"/>
        <v>-0.87785462612553833</v>
      </c>
      <c r="G214" s="16">
        <f>IF(data!AX214&gt;0,N214/data!AX214,"NA")</f>
        <v>-2.838396624472574</v>
      </c>
      <c r="H214" s="16" t="str">
        <f>IF(data!W214=0,"NA",data!W214/100)</f>
        <v>NA</v>
      </c>
      <c r="I214" s="16" t="str">
        <f>IF(data!V214=0,"NA",data!V214/100)</f>
        <v>NA</v>
      </c>
      <c r="J214" s="16">
        <f>IF(data!AX214&gt;0,(AF214+data!AW214)/(data!AX214+AF214+data!AW214),"NA")</f>
        <v>0</v>
      </c>
      <c r="K214" s="16">
        <f>IF(data!F214&gt;0,(AF214+data!AW214)/(data!F214+AF214+data!AW214),"NA")</f>
        <v>0</v>
      </c>
      <c r="L214" s="17">
        <f>data!F214+data!AW214+AF214-data!AT214</f>
        <v>94.516999999999996</v>
      </c>
      <c r="M214" s="17">
        <f>data!AW214+data!AX214-data!AT214+X214</f>
        <v>1.5326</v>
      </c>
      <c r="N214" s="17">
        <f>data!AS214+data!BC214-(data!BD214+data!BE214+data!BF214+data!BG214+data!BH214)/5</f>
        <v>-1.3453999999999999</v>
      </c>
      <c r="O214" s="17">
        <f>data!AR214+data!BC214-(data!BD214+data!BE214+data!BF214+data!BG214+data!BH214)/5</f>
        <v>-1.3453999999999999</v>
      </c>
      <c r="P214" s="17">
        <f>data!AW214+AF214</f>
        <v>0</v>
      </c>
      <c r="Q214" s="18" t="str">
        <f>IF(data!AS214&gt;0,data!F214/data!AS214,"NA")</f>
        <v>NA</v>
      </c>
      <c r="R214" s="19" t="str">
        <f>IF(data!AS214&gt;0,(data!F214-data!AT214)/(data!AS214-data!BL214),"NA")</f>
        <v>NA</v>
      </c>
      <c r="S214" s="19" t="str">
        <f>IF(N214&gt;0,data!F214/N214,"NA")</f>
        <v>NA</v>
      </c>
      <c r="T214" s="18" t="str">
        <f>IF(data!AP214=0,"NA",L214/data!AP214)</f>
        <v>NA</v>
      </c>
      <c r="U214" s="18" t="str">
        <f t="shared" si="10"/>
        <v>NA</v>
      </c>
      <c r="V214" s="18">
        <f t="shared" si="11"/>
        <v>61.671016573143675</v>
      </c>
      <c r="W214" s="18" t="str">
        <f>IF(data!AQ214&gt;0,L214/data!AQ214,"NA")</f>
        <v>NA</v>
      </c>
      <c r="X214" s="17">
        <f>data!BC214+data!BD214*0.8+data!BE214*0.6+data!BF214*0.4+data!BG214*0.2</f>
        <v>1.7416</v>
      </c>
      <c r="Y214" s="18" t="str">
        <f>IF(data!AQ214&gt;0,L214/(data!AQ214+data!BC214),"NA")</f>
        <v>NA</v>
      </c>
      <c r="Z214" s="18">
        <f>IF(data!EC214&gt;0,IF(data!F214&gt;0,IF(data!EC214*250/data!F214&gt;10,"NA",data!EC214*250/data!F214),"NA"),"NA")</f>
        <v>5.252100840336134E-3</v>
      </c>
      <c r="AA214" s="18" t="str">
        <f>IF(data!BN214&gt;0,data!BN214,"NA")</f>
        <v>NA</v>
      </c>
      <c r="AB214" s="18">
        <f>IF(data!BN214=0,0,1)</f>
        <v>1</v>
      </c>
      <c r="AC214" s="18" t="str">
        <f>IF(data!BN214&gt;0,data!BO214,"NA")</f>
        <v>NA</v>
      </c>
      <c r="AD214" s="18" t="str">
        <f>IF(data!AS214&gt;0,data!AS214,"NA")</f>
        <v>NA</v>
      </c>
      <c r="AE214" s="18" t="str">
        <f>IF(data!AS214&gt;0,data!F214,"NA")</f>
        <v>NA</v>
      </c>
      <c r="AF214" s="17">
        <f>data!CP214/(1.04)+data!CO214/1.04^2+data!CN214/1.04^3+data!CM214/1.04^4+data!CL214/1.04^5+((data!CK214/5)*(1-1.04^-5)/0.04)/1.04^5</f>
        <v>0</v>
      </c>
    </row>
    <row r="215" spans="1:32" x14ac:dyDescent="0.15">
      <c r="A215" s="2" t="str">
        <f>data!A215</f>
        <v>CEL-SCI Corporation (AMEX:CVM)</v>
      </c>
      <c r="B215" s="2" t="str">
        <f>data!B215</f>
        <v>AMEX:CVM</v>
      </c>
      <c r="C215" s="16">
        <f>IF(data!AP215&gt;0,data!AQ215/data!AP215,"NA")</f>
        <v>-109.02777777777779</v>
      </c>
      <c r="D215" s="16">
        <f>IF(data!AP215&gt;0,O215/data!AP215,"NA")</f>
        <v>-100.00000000000001</v>
      </c>
      <c r="E215" s="16">
        <f>data!BV215/100</f>
        <v>0</v>
      </c>
      <c r="F215" s="16">
        <f t="shared" si="9"/>
        <v>-0.53293856402664697</v>
      </c>
      <c r="G215" s="16">
        <f>IF(data!AX215&gt;0,N215/data!AX215,"NA")</f>
        <v>-2.3813559322033897</v>
      </c>
      <c r="H215" s="16">
        <f>IF(data!W215=0,"NA",data!W215/100)</f>
        <v>-1.29E-2</v>
      </c>
      <c r="I215" s="16" t="str">
        <f>IF(data!V215=0,"NA",data!V215/100)</f>
        <v>NA</v>
      </c>
      <c r="J215" s="16">
        <f>IF(data!AX215&gt;0,(AF215+data!AW215)/(data!AX215+AF215+data!AW215),"NA")</f>
        <v>0.66439636768640598</v>
      </c>
      <c r="K215" s="16">
        <f>IF(data!F215&gt;0,(AF215+data!AW215)/(data!F215+AF215+data!AW215),"NA")</f>
        <v>0.20007211537199401</v>
      </c>
      <c r="L215" s="17">
        <f>data!F215+data!AW215+AF215-data!AT215</f>
        <v>107.30052528589403</v>
      </c>
      <c r="M215" s="17">
        <f>data!AW215+data!AX215-data!AT215+X215</f>
        <v>54.04</v>
      </c>
      <c r="N215" s="17">
        <f>data!AS215+data!BC215-(data!BD215+data!BE215+data!BF215+data!BG215+data!BH215)/5</f>
        <v>-28.099999999999998</v>
      </c>
      <c r="O215" s="17">
        <f>data!AR215+data!BC215-(data!BD215+data!BE215+data!BF215+data!BG215+data!BH215)/5</f>
        <v>-28.8</v>
      </c>
      <c r="P215" s="17">
        <f>data!AW215+AF215</f>
        <v>23.360525285894013</v>
      </c>
      <c r="Q215" s="18" t="str">
        <f>IF(data!AS215&gt;0,data!F215/data!AS215,"NA")</f>
        <v>NA</v>
      </c>
      <c r="R215" s="19" t="str">
        <f>IF(data!AS215&gt;0,(data!F215-data!AT215)/(data!AS215-data!BL215),"NA")</f>
        <v>NA</v>
      </c>
      <c r="S215" s="19" t="str">
        <f>IF(N215&gt;0,data!F215/N215,"NA")</f>
        <v>NA</v>
      </c>
      <c r="T215" s="18">
        <f>IF(data!AP215=0,"NA",L215/data!AP215)</f>
        <v>372.5712683537987</v>
      </c>
      <c r="U215" s="18" t="str">
        <f t="shared" si="10"/>
        <v>NA</v>
      </c>
      <c r="V215" s="18">
        <f t="shared" si="11"/>
        <v>1.9855759675406</v>
      </c>
      <c r="W215" s="18" t="str">
        <f>IF(data!AQ215&gt;0,L215/data!AQ215,"NA")</f>
        <v>NA</v>
      </c>
      <c r="X215" s="17">
        <f>data!BC215+data!BD215*0.8+data!BE215*0.6+data!BF215*0.4+data!BG215*0.2</f>
        <v>50.58</v>
      </c>
      <c r="Y215" s="18" t="str">
        <f>IF(data!AQ215&gt;0,L215/(data!AQ215+data!BC215),"NA")</f>
        <v>NA</v>
      </c>
      <c r="Z215" s="18">
        <f>IF(data!EC215&gt;0,IF(data!F215&gt;0,IF(data!EC215*250/data!F215&gt;10,"NA",data!EC215*250/data!F215),"NA"),"NA")</f>
        <v>0.58886509635974305</v>
      </c>
      <c r="AA215" s="18" t="str">
        <f>IF(data!BN215&gt;0,data!BN215,"NA")</f>
        <v>NA</v>
      </c>
      <c r="AB215" s="18">
        <f>IF(data!BN215=0,0,1)</f>
        <v>1</v>
      </c>
      <c r="AC215" s="18" t="str">
        <f>IF(data!BN215&gt;0,data!BO215,"NA")</f>
        <v>NA</v>
      </c>
      <c r="AD215" s="18" t="str">
        <f>IF(data!AS215&gt;0,data!AS215,"NA")</f>
        <v>NA</v>
      </c>
      <c r="AE215" s="18" t="str">
        <f>IF(data!AS215&gt;0,data!F215,"NA")</f>
        <v>NA</v>
      </c>
      <c r="AF215" s="17">
        <f>data!CP215/(1.04)+data!CO215/1.04^2+data!CN215/1.04^3+data!CM215/1.04^4+data!CL215/1.04^5+((data!CK215/5)*(1-1.04^-5)/0.04)/1.04^5</f>
        <v>22.240525285894012</v>
      </c>
    </row>
    <row r="216" spans="1:32" x14ac:dyDescent="0.15">
      <c r="A216" s="2" t="str">
        <f>data!A216</f>
        <v>IsoRay, Inc. (AMEX:ISR)</v>
      </c>
      <c r="B216" s="2" t="str">
        <f>data!B216</f>
        <v>AMEX:ISR</v>
      </c>
      <c r="C216" s="16">
        <f>IF(data!AP216&gt;0,data!AQ216/data!AP216,"NA")</f>
        <v>-0.91219512195121966</v>
      </c>
      <c r="D216" s="16">
        <f>IF(data!AP216&gt;0,O216/data!AP216,"NA")</f>
        <v>-1.0931707317073172</v>
      </c>
      <c r="E216" s="16">
        <f>data!BV216/100</f>
        <v>0</v>
      </c>
      <c r="F216" s="16">
        <f t="shared" si="9"/>
        <v>-0.19335467338504414</v>
      </c>
      <c r="G216" s="16">
        <f>IF(data!AX216&gt;0,N216/data!AX216,"NA")</f>
        <v>-0.24186666666666667</v>
      </c>
      <c r="H216" s="16" t="str">
        <f>IF(data!W216=0,"NA",data!W216/100)</f>
        <v>NA</v>
      </c>
      <c r="I216" s="16" t="str">
        <f>IF(data!V216=0,"NA",data!V216/100)</f>
        <v>NA</v>
      </c>
      <c r="J216" s="16">
        <f>IF(data!AX216&gt;0,(AF216+data!AW216)/(data!AX216+AF216+data!AW216),"NA")</f>
        <v>5.0446451880448252E-2</v>
      </c>
      <c r="K216" s="16">
        <f>IF(data!F216&gt;0,(AF216+data!AW216)/(data!F216+AF216+data!AW216),"NA")</f>
        <v>1.2951315410672688E-2</v>
      </c>
      <c r="L216" s="17">
        <f>data!F216+data!AW216+AF216-data!AT216</f>
        <v>90.955346138780556</v>
      </c>
      <c r="M216" s="17">
        <f>data!AW216+data!AX216-data!AT216+X216</f>
        <v>23.180199999999999</v>
      </c>
      <c r="N216" s="17">
        <f>data!AS216+data!BC216-(data!BD216+data!BE216+data!BF216+data!BG216+data!BH216)/5</f>
        <v>-5.4420000000000002</v>
      </c>
      <c r="O216" s="17">
        <f>data!AR216+data!BC216-(data!BD216+data!BE216+data!BF216+data!BG216+data!BH216)/5</f>
        <v>-4.4820000000000002</v>
      </c>
      <c r="P216" s="17">
        <f>data!AW216+AF216</f>
        <v>1.1953461387805586</v>
      </c>
      <c r="Q216" s="18" t="str">
        <f>IF(data!AS216&gt;0,data!F216/data!AS216,"NA")</f>
        <v>NA</v>
      </c>
      <c r="R216" s="19" t="str">
        <f>IF(data!AS216&gt;0,(data!F216-data!AT216)/(data!AS216-data!BL216),"NA")</f>
        <v>NA</v>
      </c>
      <c r="S216" s="19" t="str">
        <f>IF(N216&gt;0,data!F216/N216,"NA")</f>
        <v>NA</v>
      </c>
      <c r="T216" s="18">
        <f>IF(data!AP216=0,"NA",L216/data!AP216)</f>
        <v>22.184230765556237</v>
      </c>
      <c r="U216" s="18" t="str">
        <f t="shared" si="10"/>
        <v>NA</v>
      </c>
      <c r="V216" s="18">
        <f t="shared" si="11"/>
        <v>3.9238378503542055</v>
      </c>
      <c r="W216" s="18" t="str">
        <f>IF(data!AQ216&gt;0,L216/data!AQ216,"NA")</f>
        <v>NA</v>
      </c>
      <c r="X216" s="17">
        <f>data!BC216+data!BD216*0.8+data!BE216*0.6+data!BF216*0.4+data!BG216*0.2</f>
        <v>2.0202</v>
      </c>
      <c r="Y216" s="18" t="str">
        <f>IF(data!AQ216&gt;0,L216/(data!AQ216+data!BC216),"NA")</f>
        <v>NA</v>
      </c>
      <c r="Z216" s="18">
        <f>IF(data!EC216&gt;0,IF(data!F216&gt;0,IF(data!EC216*250/data!F216&gt;10,"NA",data!EC216*250/data!F216),"NA"),"NA")</f>
        <v>3.347969264544457</v>
      </c>
      <c r="AA216" s="18" t="str">
        <f>IF(data!BN216&gt;0,data!BN216,"NA")</f>
        <v>NA</v>
      </c>
      <c r="AB216" s="18">
        <f>IF(data!BN216=0,0,1)</f>
        <v>1</v>
      </c>
      <c r="AC216" s="18" t="str">
        <f>IF(data!BN216&gt;0,data!BO216,"NA")</f>
        <v>NA</v>
      </c>
      <c r="AD216" s="18" t="str">
        <f>IF(data!AS216&gt;0,data!AS216,"NA")</f>
        <v>NA</v>
      </c>
      <c r="AE216" s="18" t="str">
        <f>IF(data!AS216&gt;0,data!F216,"NA")</f>
        <v>NA</v>
      </c>
      <c r="AF216" s="17">
        <f>data!CP216/(1.04)+data!CO216/1.04^2+data!CN216/1.04^3+data!CM216/1.04^4+data!CL216/1.04^5+((data!CK216/5)*(1-1.04^-5)/0.04)/1.04^5</f>
        <v>1.1953461387805586</v>
      </c>
    </row>
    <row r="217" spans="1:32" x14ac:dyDescent="0.15">
      <c r="A217" s="2" t="str">
        <f>data!A217</f>
        <v>Actinium Pharmaceuticals, Inc. (AMEX:ATNM)</v>
      </c>
      <c r="B217" s="2" t="str">
        <f>data!B217</f>
        <v>AMEX:ATNM</v>
      </c>
      <c r="C217" s="16" t="str">
        <f>IF(data!AP217&gt;0,data!AQ217/data!AP217,"NA")</f>
        <v>NA</v>
      </c>
      <c r="D217" s="16" t="str">
        <f>IF(data!AP217&gt;0,O217/data!AP217,"NA")</f>
        <v>NA</v>
      </c>
      <c r="E217" s="16">
        <f>data!BV217/100</f>
        <v>0</v>
      </c>
      <c r="F217" s="16">
        <f t="shared" si="9"/>
        <v>-0.92178702570379434</v>
      </c>
      <c r="G217" s="16" t="str">
        <f>IF(data!AX217&gt;0,N217/data!AX217,"NA")</f>
        <v>NA</v>
      </c>
      <c r="H217" s="16" t="str">
        <f>IF(data!W217=0,"NA",data!W217/100)</f>
        <v>NA</v>
      </c>
      <c r="I217" s="16" t="str">
        <f>IF(data!V217=0,"NA",data!V217/100)</f>
        <v>NA</v>
      </c>
      <c r="J217" s="16" t="str">
        <f>IF(data!AX217&gt;0,(AF217+data!AW217)/(data!AX217+AF217+data!AW217),"NA")</f>
        <v>NA</v>
      </c>
      <c r="K217" s="16">
        <f>IF(data!F217&gt;0,(AF217+data!AW217)/(data!F217+AF217+data!AW217),"NA")</f>
        <v>5.1279379322643325E-3</v>
      </c>
      <c r="L217" s="17">
        <f>data!F217+data!AW217+AF217-data!AT217</f>
        <v>84.256470414201189</v>
      </c>
      <c r="M217" s="17">
        <f>data!AW217+data!AX217-data!AT217+X217</f>
        <v>16.34</v>
      </c>
      <c r="N217" s="17">
        <f>data!AS217+data!BC217-(data!BD217+data!BE217+data!BF217+data!BG217+data!BH217)/5</f>
        <v>-17.262</v>
      </c>
      <c r="O217" s="17">
        <f>data!AR217+data!BC217-(data!BD217+data!BE217+data!BF217+data!BG217+data!BH217)/5</f>
        <v>-15.061999999999999</v>
      </c>
      <c r="P217" s="17">
        <f>data!AW217+AF217</f>
        <v>0.4664704142011834</v>
      </c>
      <c r="Q217" s="18" t="str">
        <f>IF(data!AS217&gt;0,data!F217/data!AS217,"NA")</f>
        <v>NA</v>
      </c>
      <c r="R217" s="19" t="str">
        <f>IF(data!AS217&gt;0,(data!F217-data!AT217)/(data!AS217-data!BL217),"NA")</f>
        <v>NA</v>
      </c>
      <c r="S217" s="19" t="str">
        <f>IF(N217&gt;0,data!F217/N217,"NA")</f>
        <v>NA</v>
      </c>
      <c r="T217" s="18" t="str">
        <f>IF(data!AP217=0,"NA",L217/data!AP217)</f>
        <v>NA</v>
      </c>
      <c r="U217" s="18" t="str">
        <f t="shared" si="10"/>
        <v>NA</v>
      </c>
      <c r="V217" s="18">
        <f t="shared" si="11"/>
        <v>5.1564547377112113</v>
      </c>
      <c r="W217" s="18" t="str">
        <f>IF(data!AQ217&gt;0,L217/data!AQ217,"NA")</f>
        <v>NA</v>
      </c>
      <c r="X217" s="17">
        <f>data!BC217+data!BD217*0.8+data!BE217*0.6+data!BF217*0.4+data!BG217*0.2</f>
        <v>24.686</v>
      </c>
      <c r="Y217" s="18" t="str">
        <f>IF(data!AQ217&gt;0,L217/(data!AQ217+data!BC217),"NA")</f>
        <v>NA</v>
      </c>
      <c r="Z217" s="18">
        <f>IF(data!EC217&gt;0,IF(data!F217&gt;0,IF(data!EC217*250/data!F217&gt;10,"NA",data!EC217*250/data!F217),"NA"),"NA")</f>
        <v>1.2734806629834254</v>
      </c>
      <c r="AA217" s="18" t="str">
        <f>IF(data!BN217&gt;0,data!BN217,"NA")</f>
        <v>NA</v>
      </c>
      <c r="AB217" s="18">
        <f>IF(data!BN217=0,0,1)</f>
        <v>1</v>
      </c>
      <c r="AC217" s="18" t="str">
        <f>IF(data!BN217&gt;0,data!BO217,"NA")</f>
        <v>NA</v>
      </c>
      <c r="AD217" s="18" t="str">
        <f>IF(data!AS217&gt;0,data!AS217,"NA")</f>
        <v>NA</v>
      </c>
      <c r="AE217" s="18" t="str">
        <f>IF(data!AS217&gt;0,data!F217,"NA")</f>
        <v>NA</v>
      </c>
      <c r="AF217" s="17">
        <f>data!CP217/(1.04)+data!CO217/1.04^2+data!CN217/1.04^3+data!CM217/1.04^4+data!CL217/1.04^5+((data!CK217/5)*(1-1.04^-5)/0.04)/1.04^5</f>
        <v>0.18247041420118343</v>
      </c>
    </row>
    <row r="218" spans="1:32" x14ac:dyDescent="0.15">
      <c r="A218" s="2" t="str">
        <f>data!A218</f>
        <v>Actinium Pharmaceuticals, Inc. (AMEX:ATNM)</v>
      </c>
      <c r="B218" s="2" t="str">
        <f>data!B218</f>
        <v>AMEX:ATNM</v>
      </c>
      <c r="C218" s="16" t="str">
        <f>IF(data!AP218&gt;0,data!AQ218/data!AP218,"NA")</f>
        <v>NA</v>
      </c>
      <c r="D218" s="16" t="str">
        <f>IF(data!AP218&gt;0,O218/data!AP218,"NA")</f>
        <v>NA</v>
      </c>
      <c r="E218" s="16">
        <f>data!BV218/100</f>
        <v>0</v>
      </c>
      <c r="F218" s="16">
        <f t="shared" si="9"/>
        <v>-0.92178702570379434</v>
      </c>
      <c r="G218" s="16" t="str">
        <f>IF(data!AX218&gt;0,N218/data!AX218,"NA")</f>
        <v>NA</v>
      </c>
      <c r="H218" s="16" t="str">
        <f>IF(data!W218=0,"NA",data!W218/100)</f>
        <v>NA</v>
      </c>
      <c r="I218" s="16" t="str">
        <f>IF(data!V218=0,"NA",data!V218/100)</f>
        <v>NA</v>
      </c>
      <c r="J218" s="16" t="str">
        <f>IF(data!AX218&gt;0,(AF218+data!AW218)/(data!AX218+AF218+data!AW218),"NA")</f>
        <v>NA</v>
      </c>
      <c r="K218" s="16">
        <f>IF(data!F218&gt;0,(AF218+data!AW218)/(data!F218+AF218+data!AW218),"NA")</f>
        <v>5.1279379322643325E-3</v>
      </c>
      <c r="L218" s="17">
        <f>data!F218+data!AW218+AF218-data!AT218</f>
        <v>84.256470414201189</v>
      </c>
      <c r="M218" s="17">
        <f>data!AW218+data!AX218-data!AT218+X218</f>
        <v>16.34</v>
      </c>
      <c r="N218" s="17">
        <f>data!AS218+data!BC218-(data!BD218+data!BE218+data!BF218+data!BG218+data!BH218)/5</f>
        <v>-17.262</v>
      </c>
      <c r="O218" s="17">
        <f>data!AR218+data!BC218-(data!BD218+data!BE218+data!BF218+data!BG218+data!BH218)/5</f>
        <v>-15.061999999999999</v>
      </c>
      <c r="P218" s="17">
        <f>data!AW218+AF218</f>
        <v>0.4664704142011834</v>
      </c>
      <c r="Q218" s="18" t="str">
        <f>IF(data!AS218&gt;0,data!F218/data!AS218,"NA")</f>
        <v>NA</v>
      </c>
      <c r="R218" s="19" t="str">
        <f>IF(data!AS218&gt;0,(data!F218-data!AT218)/(data!AS218-data!BL218),"NA")</f>
        <v>NA</v>
      </c>
      <c r="S218" s="19" t="str">
        <f>IF(N218&gt;0,data!F218/N218,"NA")</f>
        <v>NA</v>
      </c>
      <c r="T218" s="18" t="str">
        <f>IF(data!AP218=0,"NA",L218/data!AP218)</f>
        <v>NA</v>
      </c>
      <c r="U218" s="18" t="str">
        <f t="shared" si="10"/>
        <v>NA</v>
      </c>
      <c r="V218" s="18">
        <f t="shared" si="11"/>
        <v>5.1564547377112113</v>
      </c>
      <c r="W218" s="18" t="str">
        <f>IF(data!AQ218&gt;0,L218/data!AQ218,"NA")</f>
        <v>NA</v>
      </c>
      <c r="X218" s="17">
        <f>data!BC218+data!BD218*0.8+data!BE218*0.6+data!BF218*0.4+data!BG218*0.2</f>
        <v>24.686</v>
      </c>
      <c r="Y218" s="18" t="str">
        <f>IF(data!AQ218&gt;0,L218/(data!AQ218+data!BC218),"NA")</f>
        <v>NA</v>
      </c>
      <c r="Z218" s="18">
        <f>IF(data!EC218&gt;0,IF(data!F218&gt;0,IF(data!EC218*250/data!F218&gt;10,"NA",data!EC218*250/data!F218),"NA"),"NA")</f>
        <v>1.2734806629834254</v>
      </c>
      <c r="AA218" s="18" t="str">
        <f>IF(data!BN218&gt;0,data!BN218,"NA")</f>
        <v>NA</v>
      </c>
      <c r="AB218" s="18">
        <f>IF(data!BN218=0,0,1)</f>
        <v>1</v>
      </c>
      <c r="AC218" s="18" t="str">
        <f>IF(data!BN218&gt;0,data!BO218,"NA")</f>
        <v>NA</v>
      </c>
      <c r="AD218" s="18" t="str">
        <f>IF(data!AS218&gt;0,data!AS218,"NA")</f>
        <v>NA</v>
      </c>
      <c r="AE218" s="18" t="str">
        <f>IF(data!AS218&gt;0,data!F218,"NA")</f>
        <v>NA</v>
      </c>
      <c r="AF218" s="17">
        <f>data!CP218/(1.04)+data!CO218/1.04^2+data!CN218/1.04^3+data!CM218/1.04^4+data!CL218/1.04^5+((data!CK218/5)*(1-1.04^-5)/0.04)/1.04^5</f>
        <v>0.18247041420118343</v>
      </c>
    </row>
    <row r="219" spans="1:32" x14ac:dyDescent="0.15">
      <c r="A219" s="2" t="str">
        <f>data!A219</f>
        <v>Vericel Corporation (NasdaqCM:VCEL)</v>
      </c>
      <c r="B219" s="2" t="str">
        <f>data!B219</f>
        <v>NasdaqCM:VCEL</v>
      </c>
      <c r="C219" s="16">
        <f>IF(data!AP219&gt;0,data!AQ219/data!AP219,"NA")</f>
        <v>-0.70833333333333326</v>
      </c>
      <c r="D219" s="16">
        <f>IF(data!AP219&gt;0,O219/data!AP219,"NA")</f>
        <v>-0.53125</v>
      </c>
      <c r="E219" s="16">
        <f>data!BV219/100</f>
        <v>0</v>
      </c>
      <c r="F219" s="16">
        <f t="shared" si="9"/>
        <v>-0.26384314266498815</v>
      </c>
      <c r="G219" s="16">
        <f>IF(data!AX219&gt;0,N219/data!AX219,"NA")</f>
        <v>-0.39887640449438194</v>
      </c>
      <c r="H219" s="16" t="str">
        <f>IF(data!W219=0,"NA",data!W219/100)</f>
        <v>NA</v>
      </c>
      <c r="I219" s="16" t="str">
        <f>IF(data!V219=0,"NA",data!V219/100)</f>
        <v>NA</v>
      </c>
      <c r="J219" s="16">
        <f>IF(data!AX219&gt;0,(AF219+data!AW219)/(data!AX219+AF219+data!AW219),"NA")</f>
        <v>3.0524517628609032E-3</v>
      </c>
      <c r="K219" s="16">
        <f>IF(data!F219&gt;0,(AF219+data!AW219)/(data!F219+AF219+data!AW219),"NA")</f>
        <v>1.217754639198293E-3</v>
      </c>
      <c r="L219" s="17">
        <f>data!F219+data!AW219+AF219-data!AT219</f>
        <v>59.209000000000003</v>
      </c>
      <c r="M219" s="17">
        <f>data!AW219+data!AX219-data!AT219+X219</f>
        <v>57.989000000000004</v>
      </c>
      <c r="N219" s="17">
        <f>data!AS219+data!BC219-(data!BD219+data!BE219+data!BF219+data!BG219+data!BH219)/5</f>
        <v>-14.199999999999998</v>
      </c>
      <c r="O219" s="17">
        <f>data!AR219+data!BC219-(data!BD219+data!BE219+data!BF219+data!BG219+data!BH219)/5</f>
        <v>-15.299999999999999</v>
      </c>
      <c r="P219" s="17">
        <f>data!AW219+AF219</f>
        <v>0.109</v>
      </c>
      <c r="Q219" s="18" t="str">
        <f>IF(data!AS219&gt;0,data!F219/data!AS219,"NA")</f>
        <v>NA</v>
      </c>
      <c r="R219" s="19" t="str">
        <f>IF(data!AS219&gt;0,(data!F219-data!AT219)/(data!AS219-data!BL219),"NA")</f>
        <v>NA</v>
      </c>
      <c r="S219" s="19" t="str">
        <f>IF(N219&gt;0,data!F219/N219,"NA")</f>
        <v>NA</v>
      </c>
      <c r="T219" s="18">
        <f>IF(data!AP219=0,"NA",L219/data!AP219)</f>
        <v>2.0558680555555555</v>
      </c>
      <c r="U219" s="18" t="str">
        <f t="shared" si="10"/>
        <v>NA</v>
      </c>
      <c r="V219" s="18">
        <f t="shared" si="11"/>
        <v>1.0210384728138096</v>
      </c>
      <c r="W219" s="18" t="str">
        <f>IF(data!AQ219&gt;0,L219/data!AQ219,"NA")</f>
        <v>NA</v>
      </c>
      <c r="X219" s="17">
        <f>data!BC219+data!BD219*0.8+data!BE219*0.6+data!BF219*0.4+data!BG219*0.2</f>
        <v>52.580000000000005</v>
      </c>
      <c r="Y219" s="18" t="str">
        <f>IF(data!AQ219&gt;0,L219/(data!AQ219+data!BC219),"NA")</f>
        <v>NA</v>
      </c>
      <c r="Z219" s="18">
        <f>IF(data!EC219&gt;0,IF(data!F219&gt;0,IF(data!EC219*250/data!F219&gt;10,"NA",data!EC219*250/data!F219),"NA"),"NA")</f>
        <v>2.1504474272930647</v>
      </c>
      <c r="AA219" s="18" t="str">
        <f>IF(data!BN219&gt;0,data!BN219,"NA")</f>
        <v>NA</v>
      </c>
      <c r="AB219" s="18">
        <f>IF(data!BN219=0,0,1)</f>
        <v>1</v>
      </c>
      <c r="AC219" s="18" t="str">
        <f>IF(data!BN219&gt;0,data!BO219,"NA")</f>
        <v>NA</v>
      </c>
      <c r="AD219" s="18" t="str">
        <f>IF(data!AS219&gt;0,data!AS219,"NA")</f>
        <v>NA</v>
      </c>
      <c r="AE219" s="18" t="str">
        <f>IF(data!AS219&gt;0,data!F219,"NA")</f>
        <v>NA</v>
      </c>
      <c r="AF219" s="17">
        <f>data!CP219/(1.04)+data!CO219/1.04^2+data!CN219/1.04^3+data!CM219/1.04^4+data!CL219/1.04^5+((data!CK219/5)*(1-1.04^-5)/0.04)/1.04^5</f>
        <v>0</v>
      </c>
    </row>
    <row r="220" spans="1:32" x14ac:dyDescent="0.15">
      <c r="A220" s="2" t="str">
        <f>data!A220</f>
        <v>Inotek Pharmaceuticals Corporation (NasdaqGM:ITEK)</v>
      </c>
      <c r="B220" s="2" t="str">
        <f>data!B220</f>
        <v>NasdaqGM:ITEK</v>
      </c>
      <c r="C220" s="16" t="str">
        <f>IF(data!AP220&gt;0,data!AQ220/data!AP220,"NA")</f>
        <v>NA</v>
      </c>
      <c r="D220" s="16" t="str">
        <f>IF(data!AP220&gt;0,O220/data!AP220,"NA")</f>
        <v>NA</v>
      </c>
      <c r="E220" s="16">
        <f>data!BV220/100</f>
        <v>0</v>
      </c>
      <c r="F220" s="16">
        <f t="shared" si="9"/>
        <v>-0.39464678562698613</v>
      </c>
      <c r="G220" s="16" t="str">
        <f>IF(data!AX220&gt;0,N220/data!AX220,"NA")</f>
        <v>NA</v>
      </c>
      <c r="H220" s="16" t="str">
        <f>IF(data!W220=0,"NA",data!W220/100)</f>
        <v>NA</v>
      </c>
      <c r="I220" s="16" t="str">
        <f>IF(data!V220=0,"NA",data!V220/100)</f>
        <v>NA</v>
      </c>
      <c r="J220" s="16" t="str">
        <f>IF(data!AX220&gt;0,(AF220+data!AW220)/(data!AX220+AF220+data!AW220),"NA")</f>
        <v>NA</v>
      </c>
      <c r="K220" s="16">
        <f>IF(data!F220&gt;0,(AF220+data!AW220)/(data!F220+AF220+data!AW220),"NA")</f>
        <v>6.6579205634161559E-2</v>
      </c>
      <c r="L220" s="17">
        <f>data!F220+data!AW220+AF220-data!AT220</f>
        <v>87.773942307692295</v>
      </c>
      <c r="M220" s="17">
        <f>data!AW220+data!AX220-data!AT220+X220</f>
        <v>16.363999999999997</v>
      </c>
      <c r="N220" s="17">
        <f>data!AS220+data!BC220-(data!BD220+data!BE220+data!BF220+data!BG220+data!BH220)/5</f>
        <v>-7.3379999999999992</v>
      </c>
      <c r="O220" s="17">
        <f>data!AR220+data!BC220-(data!BD220+data!BE220+data!BF220+data!BG220+data!BH220)/5</f>
        <v>-6.4580000000000002</v>
      </c>
      <c r="P220" s="17">
        <f>data!AW220+AF220</f>
        <v>6.3339423076923076</v>
      </c>
      <c r="Q220" s="18" t="str">
        <f>IF(data!AS220&gt;0,data!F220/data!AS220,"NA")</f>
        <v>NA</v>
      </c>
      <c r="R220" s="19" t="str">
        <f>IF(data!AS220&gt;0,(data!F220-data!AT220)/(data!AS220-data!BL220),"NA")</f>
        <v>NA</v>
      </c>
      <c r="S220" s="19" t="str">
        <f>IF(N220&gt;0,data!F220/N220,"NA")</f>
        <v>NA</v>
      </c>
      <c r="T220" s="18" t="str">
        <f>IF(data!AP220=0,"NA",L220/data!AP220)</f>
        <v>NA</v>
      </c>
      <c r="U220" s="18" t="str">
        <f t="shared" si="10"/>
        <v>NA</v>
      </c>
      <c r="V220" s="18">
        <f t="shared" si="11"/>
        <v>5.3638439444935413</v>
      </c>
      <c r="W220" s="18" t="str">
        <f>IF(data!AQ220&gt;0,L220/data!AQ220,"NA")</f>
        <v>NA</v>
      </c>
      <c r="X220" s="17">
        <f>data!BC220+data!BD220*0.8+data!BE220*0.6+data!BF220*0.4+data!BG220*0.2</f>
        <v>17.77</v>
      </c>
      <c r="Y220" s="18" t="str">
        <f>IF(data!AQ220&gt;0,L220/(data!AQ220+data!BC220),"NA")</f>
        <v>NA</v>
      </c>
      <c r="Z220" s="18">
        <f>IF(data!EC220&gt;0,IF(data!F220&gt;0,IF(data!EC220*250/data!F220&gt;10,"NA",data!EC220*250/data!F220),"NA"),"NA")</f>
        <v>0.67567567567567566</v>
      </c>
      <c r="AA220" s="18" t="str">
        <f>IF(data!BN220&gt;0,data!BN220,"NA")</f>
        <v>NA</v>
      </c>
      <c r="AB220" s="18">
        <f>IF(data!BN220=0,0,1)</f>
        <v>1</v>
      </c>
      <c r="AC220" s="18" t="str">
        <f>IF(data!BN220&gt;0,data!BO220,"NA")</f>
        <v>NA</v>
      </c>
      <c r="AD220" s="18" t="str">
        <f>IF(data!AS220&gt;0,data!AS220,"NA")</f>
        <v>NA</v>
      </c>
      <c r="AE220" s="18" t="str">
        <f>IF(data!AS220&gt;0,data!F220,"NA")</f>
        <v>NA</v>
      </c>
      <c r="AF220" s="17">
        <f>data!CP220/(1.04)+data!CO220/1.04^2+data!CN220/1.04^3+data!CM220/1.04^4+data!CL220/1.04^5+((data!CK220/5)*(1-1.04^-5)/0.04)/1.04^5</f>
        <v>6.3942307692307687E-2</v>
      </c>
    </row>
    <row r="221" spans="1:32" x14ac:dyDescent="0.15">
      <c r="A221" s="2" t="str">
        <f>data!A221</f>
        <v>Tenax Therapeutics, Inc. (NasdaqCM:TENX)</v>
      </c>
      <c r="B221" s="2" t="str">
        <f>data!B221</f>
        <v>NasdaqCM:TENX</v>
      </c>
      <c r="C221" s="16" t="str">
        <f>IF(data!AP221&gt;0,data!AQ221/data!AP221,"NA")</f>
        <v>NA</v>
      </c>
      <c r="D221" s="16" t="str">
        <f>IF(data!AP221&gt;0,O221/data!AP221,"NA")</f>
        <v>NA</v>
      </c>
      <c r="E221" s="16">
        <f>data!BV221/100</f>
        <v>0</v>
      </c>
      <c r="F221" s="16">
        <f t="shared" si="9"/>
        <v>-0.22888069254851259</v>
      </c>
      <c r="G221" s="16">
        <f>IF(data!AX221&gt;0,N221/data!AX221,"NA")</f>
        <v>-0.23021220159151193</v>
      </c>
      <c r="H221" s="16" t="str">
        <f>IF(data!W221=0,"NA",data!W221/100)</f>
        <v>NA</v>
      </c>
      <c r="I221" s="16" t="str">
        <f>IF(data!V221=0,"NA",data!V221/100)</f>
        <v>NA</v>
      </c>
      <c r="J221" s="16">
        <f>IF(data!AX221&gt;0,(AF221+data!AW221)/(data!AX221+AF221+data!AW221),"NA")</f>
        <v>4.5621630231590686E-3</v>
      </c>
      <c r="K221" s="16">
        <f>IF(data!F221&gt;0,(AF221+data!AW221)/(data!F221+AF221+data!AW221),"NA")</f>
        <v>3.8982617448274533E-3</v>
      </c>
      <c r="L221" s="17">
        <f>data!F221+data!AW221+AF221-data!AT221</f>
        <v>78.725563609467443</v>
      </c>
      <c r="M221" s="17">
        <f>data!AW221+data!AX221-data!AT221+X221</f>
        <v>78.897000000000006</v>
      </c>
      <c r="N221" s="17">
        <f>data!AS221+data!BC221-(data!BD221+data!BE221+data!BF221+data!BG221+data!BH221)/5</f>
        <v>-17.358000000000001</v>
      </c>
      <c r="O221" s="17">
        <f>data!AR221+data!BC221-(data!BD221+data!BE221+data!BF221+data!BG221+data!BH221)/5</f>
        <v>-18.058</v>
      </c>
      <c r="P221" s="17">
        <f>data!AW221+AF221</f>
        <v>0.34556360946745557</v>
      </c>
      <c r="Q221" s="18" t="str">
        <f>IF(data!AS221&gt;0,data!F221/data!AS221,"NA")</f>
        <v>NA</v>
      </c>
      <c r="R221" s="19" t="str">
        <f>IF(data!AS221&gt;0,(data!F221-data!AT221)/(data!AS221-data!BL221),"NA")</f>
        <v>NA</v>
      </c>
      <c r="S221" s="19" t="str">
        <f>IF(N221&gt;0,data!F221/N221,"NA")</f>
        <v>NA</v>
      </c>
      <c r="T221" s="18">
        <f>IF(data!AP221=0,"NA",L221/data!AP221)</f>
        <v>-13120.927268244573</v>
      </c>
      <c r="U221" s="18" t="str">
        <f t="shared" si="10"/>
        <v>NA</v>
      </c>
      <c r="V221" s="18">
        <f t="shared" si="11"/>
        <v>0.99782708606749859</v>
      </c>
      <c r="W221" s="18" t="str">
        <f>IF(data!AQ221&gt;0,L221/data!AQ221,"NA")</f>
        <v>NA</v>
      </c>
      <c r="X221" s="17">
        <f>data!BC221+data!BD221*0.8+data!BE221*0.6+data!BF221*0.4+data!BG221*0.2</f>
        <v>13.266</v>
      </c>
      <c r="Y221" s="18" t="str">
        <f>IF(data!AQ221&gt;0,L221/(data!AQ221+data!BC221),"NA")</f>
        <v>NA</v>
      </c>
      <c r="Z221" s="18">
        <f>IF(data!EC221&gt;0,IF(data!F221&gt;0,IF(data!EC221*250/data!F221&gt;10,"NA",data!EC221*250/data!F221),"NA"),"NA")</f>
        <v>0.33691959229898077</v>
      </c>
      <c r="AA221" s="18" t="str">
        <f>IF(data!BN221&gt;0,data!BN221,"NA")</f>
        <v>NA</v>
      </c>
      <c r="AB221" s="18">
        <f>IF(data!BN221=0,0,1)</f>
        <v>1</v>
      </c>
      <c r="AC221" s="18" t="str">
        <f>IF(data!BN221&gt;0,data!BO221,"NA")</f>
        <v>NA</v>
      </c>
      <c r="AD221" s="18" t="str">
        <f>IF(data!AS221&gt;0,data!AS221,"NA")</f>
        <v>NA</v>
      </c>
      <c r="AE221" s="18" t="str">
        <f>IF(data!AS221&gt;0,data!F221,"NA")</f>
        <v>NA</v>
      </c>
      <c r="AF221" s="17">
        <f>data!CP221/(1.04)+data!CO221/1.04^2+data!CN221/1.04^3+data!CM221/1.04^4+data!CL221/1.04^5+((data!CK221/5)*(1-1.04^-5)/0.04)/1.04^5</f>
        <v>0.1945636094674556</v>
      </c>
    </row>
    <row r="222" spans="1:32" x14ac:dyDescent="0.15">
      <c r="A222" s="2" t="str">
        <f>data!A222</f>
        <v>MediciNova Inc. (NasdaqGM:MNOV)</v>
      </c>
      <c r="B222" s="2" t="str">
        <f>data!B222</f>
        <v>NasdaqGM:MNOV</v>
      </c>
      <c r="C222" s="16" t="str">
        <f>IF(data!AP222&gt;0,data!AQ222/data!AP222,"NA")</f>
        <v>NA</v>
      </c>
      <c r="D222" s="16" t="str">
        <f>IF(data!AP222&gt;0,O222/data!AP222,"NA")</f>
        <v>NA</v>
      </c>
      <c r="E222" s="16">
        <f>data!BV222/100</f>
        <v>0</v>
      </c>
      <c r="F222" s="16">
        <f t="shared" si="9"/>
        <v>-0.4777018883085577</v>
      </c>
      <c r="G222" s="16">
        <f>IF(data!AX222&gt;0,N222/data!AX222,"NA")</f>
        <v>-0.43145454545454548</v>
      </c>
      <c r="H222" s="16" t="str">
        <f>IF(data!W222=0,"NA",data!W222/100)</f>
        <v>NA</v>
      </c>
      <c r="I222" s="16" t="str">
        <f>IF(data!V222=0,"NA",data!V222/100)</f>
        <v>NA</v>
      </c>
      <c r="J222" s="16">
        <f>IF(data!AX222&gt;0,(AF222+data!AW222)/(data!AX222+AF222+data!AW222),"NA")</f>
        <v>2.1167671940133422E-2</v>
      </c>
      <c r="K222" s="16">
        <f>IF(data!F222&gt;0,(AF222+data!AW222)/(data!F222+AF222+data!AW222),"NA")</f>
        <v>5.4140016139593962E-3</v>
      </c>
      <c r="L222" s="17">
        <f>data!F222+data!AW222+AF222-data!AT222</f>
        <v>76.175759503781379</v>
      </c>
      <c r="M222" s="17">
        <f>data!AW222+data!AX222-data!AT222+X222</f>
        <v>19.911999999999999</v>
      </c>
      <c r="N222" s="17">
        <f>data!AS222+data!BC222-(data!BD222+data!BE222+data!BF222+data!BG222+data!BH222)/5</f>
        <v>-9.4920000000000009</v>
      </c>
      <c r="O222" s="17">
        <f>data!AR222+data!BC222-(data!BD222+data!BE222+data!BF222+data!BG222+data!BH222)/5</f>
        <v>-9.5120000000000005</v>
      </c>
      <c r="P222" s="17">
        <f>data!AW222+AF222</f>
        <v>0.47575950378138016</v>
      </c>
      <c r="Q222" s="18" t="str">
        <f>IF(data!AS222&gt;0,data!F222/data!AS222,"NA")</f>
        <v>NA</v>
      </c>
      <c r="R222" s="19" t="str">
        <f>IF(data!AS222&gt;0,(data!F222-data!AT222)/(data!AS222-data!BL222),"NA")</f>
        <v>NA</v>
      </c>
      <c r="S222" s="19" t="str">
        <f>IF(N222&gt;0,data!F222/N222,"NA")</f>
        <v>NA</v>
      </c>
      <c r="T222" s="18" t="str">
        <f>IF(data!AP222=0,"NA",L222/data!AP222)</f>
        <v>NA</v>
      </c>
      <c r="U222" s="18" t="str">
        <f t="shared" si="10"/>
        <v>NA</v>
      </c>
      <c r="V222" s="18">
        <f t="shared" si="11"/>
        <v>3.8256207062967751</v>
      </c>
      <c r="W222" s="18" t="str">
        <f>IF(data!AQ222&gt;0,L222/data!AQ222,"NA")</f>
        <v>NA</v>
      </c>
      <c r="X222" s="17">
        <f>data!BC222+data!BD222*0.8+data!BE222*0.6+data!BF222*0.4+data!BG222*0.2</f>
        <v>9.6119999999999983</v>
      </c>
      <c r="Y222" s="18" t="str">
        <f>IF(data!AQ222&gt;0,L222/(data!AQ222+data!BC222),"NA")</f>
        <v>NA</v>
      </c>
      <c r="Z222" s="18">
        <f>IF(data!EC222&gt;0,IF(data!F222&gt;0,IF(data!EC222*250/data!F222&gt;10,"NA",data!EC222*250/data!F222),"NA"),"NA")</f>
        <v>0.25457665903890159</v>
      </c>
      <c r="AA222" s="18" t="str">
        <f>IF(data!BN222&gt;0,data!BN222,"NA")</f>
        <v>NA</v>
      </c>
      <c r="AB222" s="18">
        <f>IF(data!BN222=0,0,1)</f>
        <v>1</v>
      </c>
      <c r="AC222" s="18" t="str">
        <f>IF(data!BN222&gt;0,data!BO222,"NA")</f>
        <v>NA</v>
      </c>
      <c r="AD222" s="18" t="str">
        <f>IF(data!AS222&gt;0,data!AS222,"NA")</f>
        <v>NA</v>
      </c>
      <c r="AE222" s="18" t="str">
        <f>IF(data!AS222&gt;0,data!F222,"NA")</f>
        <v>NA</v>
      </c>
      <c r="AF222" s="17">
        <f>data!CP222/(1.04)+data!CO222/1.04^2+data!CN222/1.04^3+data!CM222/1.04^4+data!CL222/1.04^5+((data!CK222/5)*(1-1.04^-5)/0.04)/1.04^5</f>
        <v>0.47575950378138016</v>
      </c>
    </row>
    <row r="223" spans="1:32" x14ac:dyDescent="0.15">
      <c r="A223" s="2" t="str">
        <f>data!A223</f>
        <v>Celator Pharmaceuticals, Inc. (NasdaqCM:CPXX)</v>
      </c>
      <c r="B223" s="2" t="str">
        <f>data!B223</f>
        <v>NasdaqCM:CPXX</v>
      </c>
      <c r="C223" s="16" t="str">
        <f>IF(data!AP223&gt;0,data!AQ223/data!AP223,"NA")</f>
        <v>NA</v>
      </c>
      <c r="D223" s="16" t="str">
        <f>IF(data!AP223&gt;0,O223/data!AP223,"NA")</f>
        <v>NA</v>
      </c>
      <c r="E223" s="16">
        <f>data!BV223/100</f>
        <v>0</v>
      </c>
      <c r="F223" s="16">
        <f t="shared" si="9"/>
        <v>-0.46831592239696929</v>
      </c>
      <c r="G223" s="16">
        <f>IF(data!AX223&gt;0,N223/data!AX223,"NA")</f>
        <v>-0.70401826484018259</v>
      </c>
      <c r="H223" s="16" t="str">
        <f>IF(data!W223=0,"NA",data!W223/100)</f>
        <v>NA</v>
      </c>
      <c r="I223" s="16" t="str">
        <f>IF(data!V223=0,"NA",data!V223/100)</f>
        <v>NA</v>
      </c>
      <c r="J223" s="16">
        <f>IF(data!AX223&gt;0,(AF223+data!AW223)/(data!AX223+AF223+data!AW223),"NA")</f>
        <v>0.32776999639753041</v>
      </c>
      <c r="K223" s="16">
        <f>IF(data!F223&gt;0,(AF223+data!AW223)/(data!F223+AF223+data!AW223),"NA")</f>
        <v>0.11278354028477922</v>
      </c>
      <c r="L223" s="17">
        <f>data!F223+data!AW223+AF223-data!AT223</f>
        <v>62.278135285004019</v>
      </c>
      <c r="M223" s="17">
        <f>data!AW223+data!AX223-data!AT223+X223</f>
        <v>34.844000000000001</v>
      </c>
      <c r="N223" s="17">
        <f>data!AS223+data!BC223-(data!BD223+data!BE223+data!BF223+data!BG223+data!BH223)/5</f>
        <v>-15.417999999999997</v>
      </c>
      <c r="O223" s="17">
        <f>data!AR223+data!BC223-(data!BD223+data!BE223+data!BF223+data!BG223+data!BH223)/5</f>
        <v>-16.317999999999998</v>
      </c>
      <c r="P223" s="17">
        <f>data!AW223+AF223</f>
        <v>10.678135285004027</v>
      </c>
      <c r="Q223" s="18" t="str">
        <f>IF(data!AS223&gt;0,data!F223/data!AS223,"NA")</f>
        <v>NA</v>
      </c>
      <c r="R223" s="19" t="str">
        <f>IF(data!AS223&gt;0,(data!F223-data!AT223)/(data!AS223-data!BL223),"NA")</f>
        <v>NA</v>
      </c>
      <c r="S223" s="19" t="str">
        <f>IF(N223&gt;0,data!F223/N223,"NA")</f>
        <v>NA</v>
      </c>
      <c r="T223" s="18" t="str">
        <f>IF(data!AP223=0,"NA",L223/data!AP223)</f>
        <v>NA</v>
      </c>
      <c r="U223" s="18" t="str">
        <f t="shared" si="10"/>
        <v>NA</v>
      </c>
      <c r="V223" s="18">
        <f t="shared" si="11"/>
        <v>1.7873417312881419</v>
      </c>
      <c r="W223" s="18" t="str">
        <f>IF(data!AQ223&gt;0,L223/data!AQ223,"NA")</f>
        <v>NA</v>
      </c>
      <c r="X223" s="17">
        <f>data!BC223+data!BD223*0.8+data!BE223*0.6+data!BF223*0.4+data!BG223*0.2</f>
        <v>35.244</v>
      </c>
      <c r="Y223" s="18" t="str">
        <f>IF(data!AQ223&gt;0,L223/(data!AQ223+data!BC223),"NA")</f>
        <v>NA</v>
      </c>
      <c r="Z223" s="18">
        <f>IF(data!EC223&gt;0,IF(data!F223&gt;0,IF(data!EC223*250/data!F223&gt;10,"NA",data!EC223*250/data!F223),"NA"),"NA")</f>
        <v>0.65476190476190477</v>
      </c>
      <c r="AA223" s="18" t="str">
        <f>IF(data!BN223&gt;0,data!BN223,"NA")</f>
        <v>NA</v>
      </c>
      <c r="AB223" s="18">
        <f>IF(data!BN223=0,0,1)</f>
        <v>1</v>
      </c>
      <c r="AC223" s="18" t="str">
        <f>IF(data!BN223&gt;0,data!BO223,"NA")</f>
        <v>NA</v>
      </c>
      <c r="AD223" s="18" t="str">
        <f>IF(data!AS223&gt;0,data!AS223,"NA")</f>
        <v>NA</v>
      </c>
      <c r="AE223" s="18" t="str">
        <f>IF(data!AS223&gt;0,data!F223,"NA")</f>
        <v>NA</v>
      </c>
      <c r="AF223" s="17">
        <f>data!CP223/(1.04)+data!CO223/1.04^2+data!CN223/1.04^3+data!CM223/1.04^4+data!CL223/1.04^5+((data!CK223/5)*(1-1.04^-5)/0.04)/1.04^5</f>
        <v>0.57813528500402633</v>
      </c>
    </row>
    <row r="224" spans="1:32" x14ac:dyDescent="0.15">
      <c r="A224" s="2" t="str">
        <f>data!A224</f>
        <v>Brainstorm Cell Therapeutics Inc. (NasdaqCM:BCLI)</v>
      </c>
      <c r="B224" s="2" t="str">
        <f>data!B224</f>
        <v>NasdaqCM:BCLI</v>
      </c>
      <c r="C224" s="16" t="str">
        <f>IF(data!AP224&gt;0,data!AQ224/data!AP224,"NA")</f>
        <v>NA</v>
      </c>
      <c r="D224" s="16" t="str">
        <f>IF(data!AP224&gt;0,O224/data!AP224,"NA")</f>
        <v>NA</v>
      </c>
      <c r="E224" s="16">
        <f>data!BV224/100</f>
        <v>0</v>
      </c>
      <c r="F224" s="16">
        <f t="shared" si="9"/>
        <v>-0.41783922672213392</v>
      </c>
      <c r="G224" s="16">
        <f>IF(data!AX224&gt;0,N224/data!AX224,"NA")</f>
        <v>-1.2964071856287427</v>
      </c>
      <c r="H224" s="16" t="str">
        <f>IF(data!W224=0,"NA",data!W224/100)</f>
        <v>NA</v>
      </c>
      <c r="I224" s="16" t="str">
        <f>IF(data!V224=0,"NA",data!V224/100)</f>
        <v>NA</v>
      </c>
      <c r="J224" s="16">
        <f>IF(data!AX224&gt;0,(AF224+data!AW224)/(data!AX224+AF224+data!AW224),"NA")</f>
        <v>0</v>
      </c>
      <c r="K224" s="16">
        <f>IF(data!F224&gt;0,(AF224+data!AW224)/(data!F224+AF224+data!AW224),"NA")</f>
        <v>0</v>
      </c>
      <c r="L224" s="17">
        <f>data!F224+data!AW224+AF224-data!AT224</f>
        <v>79.25</v>
      </c>
      <c r="M224" s="17">
        <f>data!AW224+data!AX224-data!AT224+X224</f>
        <v>16.346</v>
      </c>
      <c r="N224" s="17">
        <f>data!AS224+data!BC224-(data!BD224+data!BE224+data!BF224+data!BG224+data!BH224)/5</f>
        <v>-8.66</v>
      </c>
      <c r="O224" s="17">
        <f>data!AR224+data!BC224-(data!BD224+data!BE224+data!BF224+data!BG224+data!BH224)/5</f>
        <v>-6.830000000000001</v>
      </c>
      <c r="P224" s="17">
        <f>data!AW224+AF224</f>
        <v>0</v>
      </c>
      <c r="Q224" s="18" t="str">
        <f>IF(data!AS224&gt;0,data!F224/data!AS224,"NA")</f>
        <v>NA</v>
      </c>
      <c r="R224" s="19" t="str">
        <f>IF(data!AS224&gt;0,(data!F224-data!AT224)/(data!AS224-data!BL224),"NA")</f>
        <v>NA</v>
      </c>
      <c r="S224" s="19" t="str">
        <f>IF(N224&gt;0,data!F224/N224,"NA")</f>
        <v>NA</v>
      </c>
      <c r="T224" s="18" t="str">
        <f>IF(data!AP224=0,"NA",L224/data!AP224)</f>
        <v>NA</v>
      </c>
      <c r="U224" s="18" t="str">
        <f t="shared" si="10"/>
        <v>NA</v>
      </c>
      <c r="V224" s="18">
        <f t="shared" si="11"/>
        <v>4.8482809249969412</v>
      </c>
      <c r="W224" s="18" t="str">
        <f>IF(data!AQ224&gt;0,L224/data!AQ224,"NA")</f>
        <v>NA</v>
      </c>
      <c r="X224" s="17">
        <f>data!BC224+data!BD224*0.8+data!BE224*0.6+data!BF224*0.4+data!BG224*0.2</f>
        <v>13.916</v>
      </c>
      <c r="Y224" s="18" t="str">
        <f>IF(data!AQ224&gt;0,L224/(data!AQ224+data!BC224),"NA")</f>
        <v>NA</v>
      </c>
      <c r="Z224" s="18">
        <f>IF(data!EC224&gt;0,IF(data!F224&gt;0,IF(data!EC224*250/data!F224&gt;10,"NA",data!EC224*250/data!F224),"NA"),"NA")</f>
        <v>6.1676646706586826</v>
      </c>
      <c r="AA224" s="18" t="str">
        <f>IF(data!BN224&gt;0,data!BN224,"NA")</f>
        <v>NA</v>
      </c>
      <c r="AB224" s="18">
        <f>IF(data!BN224=0,0,1)</f>
        <v>1</v>
      </c>
      <c r="AC224" s="18" t="str">
        <f>IF(data!BN224&gt;0,data!BO224,"NA")</f>
        <v>NA</v>
      </c>
      <c r="AD224" s="18" t="str">
        <f>IF(data!AS224&gt;0,data!AS224,"NA")</f>
        <v>NA</v>
      </c>
      <c r="AE224" s="18" t="str">
        <f>IF(data!AS224&gt;0,data!F224,"NA")</f>
        <v>NA</v>
      </c>
      <c r="AF224" s="17">
        <f>data!CP224/(1.04)+data!CO224/1.04^2+data!CN224/1.04^3+data!CM224/1.04^4+data!CL224/1.04^5+((data!CK224/5)*(1-1.04^-5)/0.04)/1.04^5</f>
        <v>0</v>
      </c>
    </row>
    <row r="225" spans="1:32" x14ac:dyDescent="0.15">
      <c r="A225" s="2" t="str">
        <f>data!A225</f>
        <v>Vical Incorporated (NasdaqGS:VICL)</v>
      </c>
      <c r="B225" s="2" t="str">
        <f>data!B225</f>
        <v>NasdaqGS:VICL</v>
      </c>
      <c r="C225" s="16">
        <f>IF(data!AP225&gt;0,data!AQ225/data!AP225,"NA")</f>
        <v>-0.96052631578947367</v>
      </c>
      <c r="D225" s="16">
        <f>IF(data!AP225&gt;0,O225/data!AP225,"NA")</f>
        <v>-1.1697368421052632</v>
      </c>
      <c r="E225" s="16">
        <f>data!BV225/100</f>
        <v>0</v>
      </c>
      <c r="F225" s="16">
        <f t="shared" si="9"/>
        <v>-0.26890502117362369</v>
      </c>
      <c r="G225" s="16">
        <f>IF(data!AX225&gt;0,N225/data!AX225,"NA")</f>
        <v>-0.34643545279383431</v>
      </c>
      <c r="H225" s="16">
        <f>IF(data!W225=0,"NA",data!W225/100)</f>
        <v>4.5300000000000002E-3</v>
      </c>
      <c r="I225" s="16" t="str">
        <f>IF(data!V225=0,"NA",data!V225/100)</f>
        <v>NA</v>
      </c>
      <c r="J225" s="16">
        <f>IF(data!AX225&gt;0,(AF225+data!AW225)/(data!AX225+AF225+data!AW225),"NA")</f>
        <v>0.1466362015853748</v>
      </c>
      <c r="K225" s="16">
        <f>IF(data!F225&gt;0,(AF225+data!AW225)/(data!F225+AF225+data!AW225),"NA")</f>
        <v>9.6602261461219557E-2</v>
      </c>
      <c r="L225" s="17">
        <f>data!F225+data!AW225+AF225-data!AT225</f>
        <v>71.818141215293593</v>
      </c>
      <c r="M225" s="17">
        <f>data!AW225+data!AX225-data!AT225+X225</f>
        <v>66.12</v>
      </c>
      <c r="N225" s="17">
        <f>data!AS225+data!BC225-(data!BD225+data!BE225+data!BF225+data!BG225+data!BH225)/5</f>
        <v>-17.98</v>
      </c>
      <c r="O225" s="17">
        <f>data!AR225+data!BC225-(data!BD225+data!BE225+data!BF225+data!BG225+data!BH225)/5</f>
        <v>-17.78</v>
      </c>
      <c r="P225" s="17">
        <f>data!AW225+AF225</f>
        <v>8.9181412152935806</v>
      </c>
      <c r="Q225" s="18" t="str">
        <f>IF(data!AS225&gt;0,data!F225/data!AS225,"NA")</f>
        <v>NA</v>
      </c>
      <c r="R225" s="19" t="str">
        <f>IF(data!AS225&gt;0,(data!F225-data!AT225)/(data!AS225-data!BL225),"NA")</f>
        <v>NA</v>
      </c>
      <c r="S225" s="19" t="str">
        <f>IF(N225&gt;0,data!F225/N225,"NA")</f>
        <v>NA</v>
      </c>
      <c r="T225" s="18">
        <f>IF(data!AP225=0,"NA",L225/data!AP225)</f>
        <v>4.7248777115324732</v>
      </c>
      <c r="U225" s="18" t="str">
        <f t="shared" si="10"/>
        <v>NA</v>
      </c>
      <c r="V225" s="18">
        <f t="shared" si="11"/>
        <v>1.0861787842603385</v>
      </c>
      <c r="W225" s="18" t="str">
        <f>IF(data!AQ225&gt;0,L225/data!AQ225,"NA")</f>
        <v>NA</v>
      </c>
      <c r="X225" s="17">
        <f>data!BC225+data!BD225*0.8+data!BE225*0.6+data!BF225*0.4+data!BG225*0.2</f>
        <v>34.72</v>
      </c>
      <c r="Y225" s="18" t="str">
        <f>IF(data!AQ225&gt;0,L225/(data!AQ225+data!BC225),"NA")</f>
        <v>NA</v>
      </c>
      <c r="Z225" s="18">
        <f>IF(data!EC225&gt;0,IF(data!F225&gt;0,IF(data!EC225*250/data!F225&gt;10,"NA",data!EC225*250/data!F225),"NA"),"NA")</f>
        <v>1.2949640287769784</v>
      </c>
      <c r="AA225" s="18" t="str">
        <f>IF(data!BN225&gt;0,data!BN225,"NA")</f>
        <v>NA</v>
      </c>
      <c r="AB225" s="18">
        <f>IF(data!BN225=0,0,1)</f>
        <v>1</v>
      </c>
      <c r="AC225" s="18" t="str">
        <f>IF(data!BN225&gt;0,data!BO225,"NA")</f>
        <v>NA</v>
      </c>
      <c r="AD225" s="18" t="str">
        <f>IF(data!AS225&gt;0,data!AS225,"NA")</f>
        <v>NA</v>
      </c>
      <c r="AE225" s="18" t="str">
        <f>IF(data!AS225&gt;0,data!F225,"NA")</f>
        <v>NA</v>
      </c>
      <c r="AF225" s="17">
        <f>data!CP225/(1.04)+data!CO225/1.04^2+data!CN225/1.04^3+data!CM225/1.04^4+data!CL225/1.04^5+((data!CK225/5)*(1-1.04^-5)/0.04)/1.04^5</f>
        <v>8.9181412152935806</v>
      </c>
    </row>
    <row r="226" spans="1:32" x14ac:dyDescent="0.15">
      <c r="A226" s="2" t="str">
        <f>data!A226</f>
        <v>AmpliPhi Biosciences Corporation (OTCPK:APHB)</v>
      </c>
      <c r="B226" s="2" t="str">
        <f>data!B226</f>
        <v>OTCPK:APHB</v>
      </c>
      <c r="C226" s="16">
        <f>IF(data!AP226&gt;0,data!AQ226/data!AP226,"NA")</f>
        <v>-50.662251655629142</v>
      </c>
      <c r="D226" s="16">
        <f>IF(data!AP226&gt;0,O226/data!AP226,"NA")</f>
        <v>-49.576158940397349</v>
      </c>
      <c r="E226" s="16">
        <f>data!BV226/100</f>
        <v>0</v>
      </c>
      <c r="F226" s="16">
        <f t="shared" si="9"/>
        <v>-0.54931024361608449</v>
      </c>
      <c r="G226" s="16">
        <f>IF(data!AX226&gt;0,N226/data!AX226,"NA")</f>
        <v>1.2541052631578946</v>
      </c>
      <c r="H226" s="16">
        <f>IF(data!W226=0,"NA",data!W226/100)</f>
        <v>-0.27800000000000002</v>
      </c>
      <c r="I226" s="16" t="str">
        <f>IF(data!V226=0,"NA",data!V226/100)</f>
        <v>NA</v>
      </c>
      <c r="J226" s="16">
        <f>IF(data!AX226&gt;0,(AF226+data!AW226)/(data!AX226+AF226+data!AW226),"NA")</f>
        <v>0</v>
      </c>
      <c r="K226" s="16">
        <f>IF(data!F226&gt;0,(AF226+data!AW226)/(data!F226+AF226+data!AW226),"NA")</f>
        <v>0</v>
      </c>
      <c r="L226" s="17">
        <f>data!F226+data!AW226+AF226-data!AT226</f>
        <v>73.610000000000014</v>
      </c>
      <c r="M226" s="17">
        <f>data!AW226+data!AX226-data!AT226+X226</f>
        <v>27.256</v>
      </c>
      <c r="N226" s="17">
        <f>data!AS226+data!BC226-(data!BD226+data!BE226+data!BF226+data!BG226+data!BH226)/5</f>
        <v>23.827999999999996</v>
      </c>
      <c r="O226" s="17">
        <f>data!AR226+data!BC226-(data!BD226+data!BE226+data!BF226+data!BG226+data!BH226)/5</f>
        <v>-14.972</v>
      </c>
      <c r="P226" s="17">
        <f>data!AW226+AF226</f>
        <v>0</v>
      </c>
      <c r="Q226" s="18">
        <f>IF(data!AS226&gt;0,data!F226/data!AS226,"NA")</f>
        <v>3.5641025641025648</v>
      </c>
      <c r="R226" s="19">
        <f>IF(data!AS226&gt;0,(data!F226-data!AT226)/(data!AS226-data!BL226),"NA")</f>
        <v>3.1489561943874067</v>
      </c>
      <c r="S226" s="19">
        <f>IF(N226&gt;0,data!F226/N226,"NA")</f>
        <v>3.5000839348665442</v>
      </c>
      <c r="T226" s="18">
        <f>IF(data!AP226=0,"NA",L226/data!AP226)</f>
        <v>243.7417218543047</v>
      </c>
      <c r="U226" s="18" t="str">
        <f t="shared" si="10"/>
        <v>NA</v>
      </c>
      <c r="V226" s="18">
        <f t="shared" si="11"/>
        <v>2.7006897563839161</v>
      </c>
      <c r="W226" s="18" t="str">
        <f>IF(data!AQ226&gt;0,L226/data!AQ226,"NA")</f>
        <v>NA</v>
      </c>
      <c r="X226" s="17">
        <f>data!BC226+data!BD226*0.8+data!BE226*0.6+data!BF226*0.4+data!BG226*0.2</f>
        <v>18.045999999999999</v>
      </c>
      <c r="Y226" s="18" t="str">
        <f>IF(data!AQ226&gt;0,L226/(data!AQ226+data!BC226),"NA")</f>
        <v>NA</v>
      </c>
      <c r="Z226" s="18">
        <f>IF(data!EC226&gt;0,IF(data!F226&gt;0,IF(data!EC226*250/data!F226&gt;10,"NA",data!EC226*250/data!F226),"NA"),"NA")</f>
        <v>7.2841726618705032</v>
      </c>
      <c r="AA226" s="18">
        <f>IF(data!BN226&gt;0,data!BN226,"NA")</f>
        <v>23.4</v>
      </c>
      <c r="AB226" s="18">
        <f>IF(data!BN226=0,0,1)</f>
        <v>1</v>
      </c>
      <c r="AC226" s="18">
        <f>IF(data!BN226&gt;0,data!BO226,"NA")</f>
        <v>0</v>
      </c>
      <c r="AD226" s="18">
        <f>IF(data!AS226&gt;0,data!AS226,"NA")</f>
        <v>23.4</v>
      </c>
      <c r="AE226" s="18">
        <f>IF(data!AS226&gt;0,data!F226,"NA")</f>
        <v>83.4</v>
      </c>
      <c r="AF226" s="17">
        <f>data!CP226/(1.04)+data!CO226/1.04^2+data!CN226/1.04^3+data!CM226/1.04^4+data!CL226/1.04^5+((data!CK226/5)*(1-1.04^-5)/0.04)/1.04^5</f>
        <v>0</v>
      </c>
    </row>
    <row r="227" spans="1:32" x14ac:dyDescent="0.15">
      <c r="A227" s="2" t="str">
        <f>data!A227</f>
        <v>Galectin Therapeutics, Inc. (NasdaqCM:GALT)</v>
      </c>
      <c r="B227" s="2" t="str">
        <f>data!B227</f>
        <v>NasdaqCM:GALT</v>
      </c>
      <c r="C227" s="16" t="str">
        <f>IF(data!AP227&gt;0,data!AQ227/data!AP227,"NA")</f>
        <v>NA</v>
      </c>
      <c r="D227" s="16" t="str">
        <f>IF(data!AP227&gt;0,O227/data!AP227,"NA")</f>
        <v>NA</v>
      </c>
      <c r="E227" s="16">
        <f>data!BV227/100</f>
        <v>0</v>
      </c>
      <c r="F227" s="16">
        <f t="shared" si="9"/>
        <v>-0.62043320628428</v>
      </c>
      <c r="G227" s="16">
        <f>IF(data!AX227&gt;0,N227/data!AX227,"NA")</f>
        <v>-0.49457142857142861</v>
      </c>
      <c r="H227" s="16" t="str">
        <f>IF(data!W227=0,"NA",data!W227/100)</f>
        <v>NA</v>
      </c>
      <c r="I227" s="16" t="str">
        <f>IF(data!V227=0,"NA",data!V227/100)</f>
        <v>NA</v>
      </c>
      <c r="J227" s="16">
        <f>IF(data!AX227&gt;0,(AF227+data!AW227)/(data!AX227+AF227+data!AW227),"NA")</f>
        <v>3.9121195249592995E-3</v>
      </c>
      <c r="K227" s="16">
        <f>IF(data!F227&gt;0,(AF227+data!AW227)/(data!F227+AF227+data!AW227),"NA")</f>
        <v>1.316843501956512E-3</v>
      </c>
      <c r="L227" s="17">
        <f>data!F227+data!AW227+AF227-data!AT227</f>
        <v>54.409969560764686</v>
      </c>
      <c r="M227" s="17">
        <f>data!AW227+data!AX227-data!AT227+X227</f>
        <v>21.514000000000003</v>
      </c>
      <c r="N227" s="17">
        <f>data!AS227+data!BC227-(data!BD227+data!BE227+data!BF227+data!BG227+data!BH227)/5</f>
        <v>-13.848000000000001</v>
      </c>
      <c r="O227" s="17">
        <f>data!AR227+data!BC227-(data!BD227+data!BE227+data!BF227+data!BG227+data!BH227)/5</f>
        <v>-13.348000000000001</v>
      </c>
      <c r="P227" s="17">
        <f>data!AW227+AF227</f>
        <v>0.10996956076467909</v>
      </c>
      <c r="Q227" s="18" t="str">
        <f>IF(data!AS227&gt;0,data!F227/data!AS227,"NA")</f>
        <v>NA</v>
      </c>
      <c r="R227" s="19" t="str">
        <f>IF(data!AS227&gt;0,(data!F227-data!AT227)/(data!AS227-data!BL227),"NA")</f>
        <v>NA</v>
      </c>
      <c r="S227" s="19" t="str">
        <f>IF(N227&gt;0,data!F227/N227,"NA")</f>
        <v>NA</v>
      </c>
      <c r="T227" s="18" t="str">
        <f>IF(data!AP227=0,"NA",L227/data!AP227)</f>
        <v>NA</v>
      </c>
      <c r="U227" s="18" t="str">
        <f t="shared" si="10"/>
        <v>NA</v>
      </c>
      <c r="V227" s="18">
        <f t="shared" si="11"/>
        <v>2.529049435751821</v>
      </c>
      <c r="W227" s="18" t="str">
        <f>IF(data!AQ227&gt;0,L227/data!AQ227,"NA")</f>
        <v>NA</v>
      </c>
      <c r="X227" s="17">
        <f>data!BC227+data!BD227*0.8+data!BE227*0.6+data!BF227*0.4+data!BG227*0.2</f>
        <v>22.614000000000004</v>
      </c>
      <c r="Y227" s="18" t="str">
        <f>IF(data!AQ227&gt;0,L227/(data!AQ227+data!BC227),"NA")</f>
        <v>NA</v>
      </c>
      <c r="Z227" s="18">
        <f>IF(data!EC227&gt;0,IF(data!F227&gt;0,IF(data!EC227*250/data!F227&gt;10,"NA",data!EC227*250/data!F227),"NA"),"NA")</f>
        <v>0.67446043165467617</v>
      </c>
      <c r="AA227" s="18" t="str">
        <f>IF(data!BN227&gt;0,data!BN227,"NA")</f>
        <v>NA</v>
      </c>
      <c r="AB227" s="18">
        <f>IF(data!BN227=0,0,1)</f>
        <v>1</v>
      </c>
      <c r="AC227" s="18" t="str">
        <f>IF(data!BN227&gt;0,data!BO227,"NA")</f>
        <v>NA</v>
      </c>
      <c r="AD227" s="18" t="str">
        <f>IF(data!AS227&gt;0,data!AS227,"NA")</f>
        <v>NA</v>
      </c>
      <c r="AE227" s="18" t="str">
        <f>IF(data!AS227&gt;0,data!F227,"NA")</f>
        <v>NA</v>
      </c>
      <c r="AF227" s="17">
        <f>data!CP227/(1.04)+data!CO227/1.04^2+data!CN227/1.04^3+data!CM227/1.04^4+data!CL227/1.04^5+((data!CK227/5)*(1-1.04^-5)/0.04)/1.04^5</f>
        <v>0.10996956076467909</v>
      </c>
    </row>
    <row r="228" spans="1:32" x14ac:dyDescent="0.15">
      <c r="A228" s="2" t="str">
        <f>data!A228</f>
        <v>Biota Pharmaceuticals, Inc. (NasdaqGS:BOTA)</v>
      </c>
      <c r="B228" s="2" t="str">
        <f>data!B228</f>
        <v>NasdaqGS:BOTA</v>
      </c>
      <c r="C228" s="16">
        <f>IF(data!AP228&gt;0,data!AQ228/data!AP228,"NA")</f>
        <v>-1.9047619047619048E-3</v>
      </c>
      <c r="D228" s="16">
        <f>IF(data!AP228&gt;0,O228/data!AP228,"NA")</f>
        <v>-2.0571428571428539E-2</v>
      </c>
      <c r="E228" s="16">
        <f>data!BV228/100</f>
        <v>0</v>
      </c>
      <c r="F228" s="16">
        <f t="shared" si="9"/>
        <v>-1.4040561622464873E-2</v>
      </c>
      <c r="G228" s="16">
        <f>IF(data!AX228&gt;0,N228/data!AX228,"NA")</f>
        <v>-7.4999999999999969E-2</v>
      </c>
      <c r="H228" s="16">
        <f>IF(data!W228=0,"NA",data!W228/100)</f>
        <v>0.27699999999999997</v>
      </c>
      <c r="I228" s="16" t="str">
        <f>IF(data!V228=0,"NA",data!V228/100)</f>
        <v>NA</v>
      </c>
      <c r="J228" s="16">
        <f>IF(data!AX228&gt;0,(AF228+data!AW228)/(data!AX228+AF228+data!AW228),"NA")</f>
        <v>1.3259998011176803E-2</v>
      </c>
      <c r="K228" s="16">
        <f>IF(data!F228&gt;0,(AF228+data!AW228)/(data!F228+AF228+data!AW228),"NA")</f>
        <v>1.370305193888376E-2</v>
      </c>
      <c r="L228" s="17">
        <f>data!F228+data!AW228+AF228-data!AT228</f>
        <v>17.10730672103972</v>
      </c>
      <c r="M228" s="17">
        <f>data!AW228+data!AX228-data!AT228+X228</f>
        <v>76.920000000000016</v>
      </c>
      <c r="N228" s="17">
        <f>data!AS228+data!BC228-(data!BD228+data!BE228+data!BF228+data!BG228+data!BH228)/5</f>
        <v>-6.1799999999999979</v>
      </c>
      <c r="O228" s="17">
        <f>data!AR228+data!BC228-(data!BD228+data!BE228+data!BF228+data!BG228+data!BH228)/5</f>
        <v>-1.0799999999999983</v>
      </c>
      <c r="P228" s="17">
        <f>data!AW228+AF228</f>
        <v>1.1073067210397181</v>
      </c>
      <c r="Q228" s="18" t="str">
        <f>IF(data!AS228&gt;0,data!F228/data!AS228,"NA")</f>
        <v>NA</v>
      </c>
      <c r="R228" s="19" t="str">
        <f>IF(data!AS228&gt;0,(data!F228-data!AT228)/(data!AS228-data!BL228),"NA")</f>
        <v>NA</v>
      </c>
      <c r="S228" s="19" t="str">
        <f>IF(N228&gt;0,data!F228/N228,"NA")</f>
        <v>NA</v>
      </c>
      <c r="T228" s="18">
        <f>IF(data!AP228=0,"NA",L228/data!AP228)</f>
        <v>0.32585346135313753</v>
      </c>
      <c r="U228" s="18" t="str">
        <f t="shared" si="10"/>
        <v>NA</v>
      </c>
      <c r="V228" s="18">
        <f t="shared" si="11"/>
        <v>0.22240388352885745</v>
      </c>
      <c r="W228" s="18" t="str">
        <f>IF(data!AQ228&gt;0,L228/data!AQ228,"NA")</f>
        <v>NA</v>
      </c>
      <c r="X228" s="17">
        <f>data!BC228+data!BD228*0.8+data!BE228*0.6+data!BF228*0.4+data!BG228*0.2</f>
        <v>58.220000000000006</v>
      </c>
      <c r="Y228" s="18" t="str">
        <f>IF(data!AQ228&gt;0,L228/(data!AQ228+data!BC228),"NA")</f>
        <v>NA</v>
      </c>
      <c r="Z228" s="18">
        <f>IF(data!EC228&gt;0,IF(data!F228&gt;0,IF(data!EC228*250/data!F228&gt;10,"NA",data!EC228*250/data!F228),"NA"),"NA")</f>
        <v>0.4579673776662484</v>
      </c>
      <c r="AA228" s="18" t="str">
        <f>IF(data!BN228&gt;0,data!BN228,"NA")</f>
        <v>NA</v>
      </c>
      <c r="AB228" s="18">
        <f>IF(data!BN228=0,0,1)</f>
        <v>1</v>
      </c>
      <c r="AC228" s="18" t="str">
        <f>IF(data!BN228&gt;0,data!BO228,"NA")</f>
        <v>NA</v>
      </c>
      <c r="AD228" s="18" t="str">
        <f>IF(data!AS228&gt;0,data!AS228,"NA")</f>
        <v>NA</v>
      </c>
      <c r="AE228" s="18" t="str">
        <f>IF(data!AS228&gt;0,data!F228,"NA")</f>
        <v>NA</v>
      </c>
      <c r="AF228" s="17">
        <f>data!CP228/(1.04)+data!CO228/1.04^2+data!CN228/1.04^3+data!CM228/1.04^4+data!CL228/1.04^5+((data!CK228/5)*(1-1.04^-5)/0.04)/1.04^5</f>
        <v>1.1073067210397181</v>
      </c>
    </row>
    <row r="229" spans="1:32" x14ac:dyDescent="0.15">
      <c r="A229" s="2" t="str">
        <f>data!A229</f>
        <v>Mast Therapeutics, Inc. (AMEX:MSTX)</v>
      </c>
      <c r="B229" s="2" t="str">
        <f>data!B229</f>
        <v>AMEX:MSTX</v>
      </c>
      <c r="C229" s="16" t="str">
        <f>IF(data!AP229&gt;0,data!AQ229/data!AP229,"NA")</f>
        <v>NA</v>
      </c>
      <c r="D229" s="16" t="str">
        <f>IF(data!AP229&gt;0,O229/data!AP229,"NA")</f>
        <v>NA</v>
      </c>
      <c r="E229" s="16">
        <f>data!BV229/100</f>
        <v>0</v>
      </c>
      <c r="F229" s="16">
        <f t="shared" si="9"/>
        <v>-0.24834162520729688</v>
      </c>
      <c r="G229" s="16">
        <f>IF(data!AX229&gt;0,N229/data!AX229,"NA")</f>
        <v>-0.52345132743362832</v>
      </c>
      <c r="H229" s="16" t="str">
        <f>IF(data!W229=0,"NA",data!W229/100)</f>
        <v>NA</v>
      </c>
      <c r="I229" s="16" t="str">
        <f>IF(data!V229=0,"NA",data!V229/100)</f>
        <v>NA</v>
      </c>
      <c r="J229" s="16">
        <f>IF(data!AX229&gt;0,(AF229+data!AW229)/(data!AX229+AF229+data!AW229),"NA")</f>
        <v>0</v>
      </c>
      <c r="K229" s="16">
        <f>IF(data!F229&gt;0,(AF229+data!AW229)/(data!F229+AF229+data!AW229),"NA")</f>
        <v>0</v>
      </c>
      <c r="L229" s="17">
        <f>data!F229+data!AW229+AF229-data!AT229</f>
        <v>79.599999999999994</v>
      </c>
      <c r="M229" s="17">
        <f>data!AW229+data!AX229-data!AT229+X229</f>
        <v>96.48</v>
      </c>
      <c r="N229" s="17">
        <f>data!AS229+data!BC229-(data!BD229+data!BE229+data!BF229+data!BG229+data!BH229)/5</f>
        <v>-23.660000000000004</v>
      </c>
      <c r="O229" s="17">
        <f>data!AR229+data!BC229-(data!BD229+data!BE229+data!BF229+data!BG229+data!BH229)/5</f>
        <v>-23.960000000000004</v>
      </c>
      <c r="P229" s="17">
        <f>data!AW229+AF229</f>
        <v>0</v>
      </c>
      <c r="Q229" s="18" t="str">
        <f>IF(data!AS229&gt;0,data!F229/data!AS229,"NA")</f>
        <v>NA</v>
      </c>
      <c r="R229" s="19" t="str">
        <f>IF(data!AS229&gt;0,(data!F229-data!AT229)/(data!AS229-data!BL229),"NA")</f>
        <v>NA</v>
      </c>
      <c r="S229" s="19" t="str">
        <f>IF(N229&gt;0,data!F229/N229,"NA")</f>
        <v>NA</v>
      </c>
      <c r="T229" s="18" t="str">
        <f>IF(data!AP229=0,"NA",L229/data!AP229)</f>
        <v>NA</v>
      </c>
      <c r="U229" s="18" t="str">
        <f t="shared" si="10"/>
        <v>NA</v>
      </c>
      <c r="V229" s="18">
        <f t="shared" si="11"/>
        <v>0.82504145936981743</v>
      </c>
      <c r="W229" s="18" t="str">
        <f>IF(data!AQ229&gt;0,L229/data!AQ229,"NA")</f>
        <v>NA</v>
      </c>
      <c r="X229" s="17">
        <f>data!BC229+data!BD229*0.8+data!BE229*0.6+data!BF229*0.4+data!BG229*0.2</f>
        <v>51.28</v>
      </c>
      <c r="Y229" s="18" t="str">
        <f>IF(data!AQ229&gt;0,L229/(data!AQ229+data!BC229),"NA")</f>
        <v>NA</v>
      </c>
      <c r="Z229" s="18">
        <f>IF(data!EC229&gt;0,IF(data!F229&gt;0,IF(data!EC229*250/data!F229&gt;10,"NA",data!EC229*250/data!F229),"NA"),"NA")</f>
        <v>0.86369346733668351</v>
      </c>
      <c r="AA229" s="18" t="str">
        <f>IF(data!BN229&gt;0,data!BN229,"NA")</f>
        <v>NA</v>
      </c>
      <c r="AB229" s="18">
        <f>IF(data!BN229=0,0,1)</f>
        <v>1</v>
      </c>
      <c r="AC229" s="18" t="str">
        <f>IF(data!BN229&gt;0,data!BO229,"NA")</f>
        <v>NA</v>
      </c>
      <c r="AD229" s="18" t="str">
        <f>IF(data!AS229&gt;0,data!AS229,"NA")</f>
        <v>NA</v>
      </c>
      <c r="AE229" s="18" t="str">
        <f>IF(data!AS229&gt;0,data!F229,"NA")</f>
        <v>NA</v>
      </c>
      <c r="AF229" s="17">
        <f>data!CP229/(1.04)+data!CO229/1.04^2+data!CN229/1.04^3+data!CM229/1.04^4+data!CL229/1.04^5+((data!CK229/5)*(1-1.04^-5)/0.04)/1.04^5</f>
        <v>0</v>
      </c>
    </row>
    <row r="230" spans="1:32" x14ac:dyDescent="0.15">
      <c r="A230" s="2" t="str">
        <f>data!A230</f>
        <v>Cancer Genetics, Inc. (NasdaqCM:CGIX)</v>
      </c>
      <c r="B230" s="2" t="str">
        <f>data!B230</f>
        <v>NasdaqCM:CGIX</v>
      </c>
      <c r="C230" s="16">
        <f>IF(data!AP230&gt;0,data!AQ230/data!AP230,"NA")</f>
        <v>-1.803921568627451</v>
      </c>
      <c r="D230" s="16">
        <f>IF(data!AP230&gt;0,O230/data!AP230,"NA")</f>
        <v>-1.6896078431372548</v>
      </c>
      <c r="E230" s="16">
        <f>data!BV230/100</f>
        <v>0</v>
      </c>
      <c r="F230" s="16">
        <f t="shared" si="9"/>
        <v>-0.64349189754312586</v>
      </c>
      <c r="G230" s="16">
        <f>IF(data!AX230&gt;0,N230/data!AX230,"NA")</f>
        <v>-0.42294797687861269</v>
      </c>
      <c r="H230" s="16" t="str">
        <f>IF(data!W230=0,"NA",data!W230/100)</f>
        <v>NA</v>
      </c>
      <c r="I230" s="16" t="str">
        <f>IF(data!V230=0,"NA",data!V230/100)</f>
        <v>NA</v>
      </c>
      <c r="J230" s="16">
        <f>IF(data!AX230&gt;0,(AF230+data!AW230)/(data!AX230+AF230+data!AW230),"NA")</f>
        <v>0.22391657255109618</v>
      </c>
      <c r="K230" s="16">
        <f>IF(data!F230&gt;0,(AF230+data!AW230)/(data!F230+AF230+data!AW230),"NA")</f>
        <v>0.11858516870219721</v>
      </c>
      <c r="L230" s="17">
        <f>data!F230+data!AW230+AF230-data!AT230</f>
        <v>58.582835783177465</v>
      </c>
      <c r="M230" s="17">
        <f>data!AW230+data!AX230-data!AT230+X230</f>
        <v>26.782000000000004</v>
      </c>
      <c r="N230" s="17">
        <f>data!AS230+data!BC230-(data!BD230+data!BE230+data!BF230+data!BG230+data!BH230)/5</f>
        <v>-14.634</v>
      </c>
      <c r="O230" s="17">
        <f>data!AR230+data!BC230-(data!BD230+data!BE230+data!BF230+data!BG230+data!BH230)/5</f>
        <v>-17.233999999999998</v>
      </c>
      <c r="P230" s="17">
        <f>data!AW230+AF230</f>
        <v>9.9828357831774639</v>
      </c>
      <c r="Q230" s="18" t="str">
        <f>IF(data!AS230&gt;0,data!F230/data!AS230,"NA")</f>
        <v>NA</v>
      </c>
      <c r="R230" s="19" t="str">
        <f>IF(data!AS230&gt;0,(data!F230-data!AT230)/(data!AS230-data!BL230),"NA")</f>
        <v>NA</v>
      </c>
      <c r="S230" s="19" t="str">
        <f>IF(N230&gt;0,data!F230/N230,"NA")</f>
        <v>NA</v>
      </c>
      <c r="T230" s="18">
        <f>IF(data!AP230=0,"NA",L230/data!AP230)</f>
        <v>5.7434152728605365</v>
      </c>
      <c r="U230" s="18" t="str">
        <f t="shared" si="10"/>
        <v>NA</v>
      </c>
      <c r="V230" s="18">
        <f t="shared" si="11"/>
        <v>2.187395854797157</v>
      </c>
      <c r="W230" s="18" t="str">
        <f>IF(data!AQ230&gt;0,L230/data!AQ230,"NA")</f>
        <v>NA</v>
      </c>
      <c r="X230" s="17">
        <f>data!BC230+data!BD230*0.8+data!BE230*0.6+data!BF230*0.4+data!BG230*0.2</f>
        <v>10.862</v>
      </c>
      <c r="Y230" s="18" t="str">
        <f>IF(data!AQ230&gt;0,L230/(data!AQ230+data!BC230),"NA")</f>
        <v>NA</v>
      </c>
      <c r="Z230" s="18">
        <f>IF(data!EC230&gt;0,IF(data!F230&gt;0,IF(data!EC230*250/data!F230&gt;10,"NA",data!EC230*250/data!F230),"NA"),"NA")</f>
        <v>0.660377358490566</v>
      </c>
      <c r="AA230" s="18" t="str">
        <f>IF(data!BN230&gt;0,data!BN230,"NA")</f>
        <v>NA</v>
      </c>
      <c r="AB230" s="18">
        <f>IF(data!BN230=0,0,1)</f>
        <v>1</v>
      </c>
      <c r="AC230" s="18" t="str">
        <f>IF(data!BN230&gt;0,data!BO230,"NA")</f>
        <v>NA</v>
      </c>
      <c r="AD230" s="18" t="str">
        <f>IF(data!AS230&gt;0,data!AS230,"NA")</f>
        <v>NA</v>
      </c>
      <c r="AE230" s="18" t="str">
        <f>IF(data!AS230&gt;0,data!F230,"NA")</f>
        <v>NA</v>
      </c>
      <c r="AF230" s="17">
        <f>data!CP230/(1.04)+data!CO230/1.04^2+data!CN230/1.04^3+data!CM230/1.04^4+data!CL230/1.04^5+((data!CK230/5)*(1-1.04^-5)/0.04)/1.04^5</f>
        <v>3.0628357831774631</v>
      </c>
    </row>
    <row r="231" spans="1:32" x14ac:dyDescent="0.15">
      <c r="A231" s="2" t="str">
        <f>data!A231</f>
        <v>Aldeyra Therapeutics, Inc. (NasdaqCM:ALDX)</v>
      </c>
      <c r="B231" s="2" t="str">
        <f>data!B231</f>
        <v>NasdaqCM:ALDX</v>
      </c>
      <c r="C231" s="16" t="str">
        <f>IF(data!AP231&gt;0,data!AQ231/data!AP231,"NA")</f>
        <v>NA</v>
      </c>
      <c r="D231" s="16" t="str">
        <f>IF(data!AP231&gt;0,O231/data!AP231,"NA")</f>
        <v>NA</v>
      </c>
      <c r="E231" s="16">
        <f>data!BV231/100</f>
        <v>0</v>
      </c>
      <c r="F231" s="16">
        <f t="shared" si="9"/>
        <v>-0.75602326225422312</v>
      </c>
      <c r="G231" s="16">
        <f>IF(data!AX231&gt;0,N231/data!AX231,"NA")</f>
        <v>-0.53821656050955424</v>
      </c>
      <c r="H231" s="16" t="str">
        <f>IF(data!W231=0,"NA",data!W231/100)</f>
        <v>NA</v>
      </c>
      <c r="I231" s="16" t="str">
        <f>IF(data!V231=0,"NA",data!V231/100)</f>
        <v>NA</v>
      </c>
      <c r="J231" s="16">
        <f>IF(data!AX231&gt;0,(AF231+data!AW231)/(data!AX231+AF231+data!AW231),"NA")</f>
        <v>0.18489383032206905</v>
      </c>
      <c r="K231" s="16">
        <f>IF(data!F231&gt;0,(AF231+data!AW231)/(data!F231+AF231+data!AW231),"NA")</f>
        <v>1.8861660421181658E-2</v>
      </c>
      <c r="L231" s="17">
        <f>data!F231+data!AW231+AF231-data!AT231</f>
        <v>66.994517808375051</v>
      </c>
      <c r="M231" s="17">
        <f>data!AW231+data!AX231-data!AT231+X231</f>
        <v>7.2220000000000004</v>
      </c>
      <c r="N231" s="17">
        <f>data!AS231+data!BC231-(data!BD231+data!BE231+data!BF231+data!BG231+data!BH231)/5</f>
        <v>-3.3800000000000008</v>
      </c>
      <c r="O231" s="17">
        <f>data!AR231+data!BC231-(data!BD231+data!BE231+data!BF231+data!BG231+data!BH231)/5</f>
        <v>-5.46</v>
      </c>
      <c r="P231" s="17">
        <f>data!AW231+AF231</f>
        <v>1.4245178083750569</v>
      </c>
      <c r="Q231" s="18" t="str">
        <f>IF(data!AS231&gt;0,data!F231/data!AS231,"NA")</f>
        <v>NA</v>
      </c>
      <c r="R231" s="19" t="str">
        <f>IF(data!AS231&gt;0,(data!F231-data!AT231)/(data!AS231-data!BL231),"NA")</f>
        <v>NA</v>
      </c>
      <c r="S231" s="19" t="str">
        <f>IF(N231&gt;0,data!F231/N231,"NA")</f>
        <v>NA</v>
      </c>
      <c r="T231" s="18" t="str">
        <f>IF(data!AP231=0,"NA",L231/data!AP231)</f>
        <v>NA</v>
      </c>
      <c r="U231" s="18" t="str">
        <f t="shared" si="10"/>
        <v>NA</v>
      </c>
      <c r="V231" s="18">
        <f t="shared" si="11"/>
        <v>9.2764494334498817</v>
      </c>
      <c r="W231" s="18" t="str">
        <f>IF(data!AQ231&gt;0,L231/data!AQ231,"NA")</f>
        <v>NA</v>
      </c>
      <c r="X231" s="17">
        <f>data!BC231+data!BD231*0.8+data!BE231*0.6+data!BF231*0.4+data!BG231*0.2</f>
        <v>8.2219999999999995</v>
      </c>
      <c r="Y231" s="18" t="str">
        <f>IF(data!AQ231&gt;0,L231/(data!AQ231+data!BC231),"NA")</f>
        <v>NA</v>
      </c>
      <c r="Z231" s="18">
        <f>IF(data!EC231&gt;0,IF(data!F231&gt;0,IF(data!EC231*250/data!F231&gt;10,"NA",data!EC231*250/data!F231),"NA"),"NA")</f>
        <v>0.12820512820512822</v>
      </c>
      <c r="AA231" s="18" t="str">
        <f>IF(data!BN231&gt;0,data!BN231,"NA")</f>
        <v>NA</v>
      </c>
      <c r="AB231" s="18">
        <f>IF(data!BN231=0,0,1)</f>
        <v>1</v>
      </c>
      <c r="AC231" s="18" t="str">
        <f>IF(data!BN231&gt;0,data!BO231,"NA")</f>
        <v>NA</v>
      </c>
      <c r="AD231" s="18" t="str">
        <f>IF(data!AS231&gt;0,data!AS231,"NA")</f>
        <v>NA</v>
      </c>
      <c r="AE231" s="18" t="str">
        <f>IF(data!AS231&gt;0,data!F231,"NA")</f>
        <v>NA</v>
      </c>
      <c r="AF231" s="17">
        <f>data!CP231/(1.04)+data!CO231/1.04^2+data!CN231/1.04^3+data!CM231/1.04^4+data!CL231/1.04^5+((data!CK231/5)*(1-1.04^-5)/0.04)/1.04^5</f>
        <v>0.17451780837505687</v>
      </c>
    </row>
    <row r="232" spans="1:32" x14ac:dyDescent="0.15">
      <c r="A232" s="2" t="str">
        <f>data!A232</f>
        <v>Corbus Pharmaceuticals Holdings, Inc. (OTCBB:CRBP)</v>
      </c>
      <c r="B232" s="2" t="str">
        <f>data!B232</f>
        <v>OTCBB:CRBP</v>
      </c>
      <c r="C232" s="16" t="str">
        <f>IF(data!AP232&gt;0,data!AQ232/data!AP232,"NA")</f>
        <v>NA</v>
      </c>
      <c r="D232" s="16" t="str">
        <f>IF(data!AP232&gt;0,O232/data!AP232,"NA")</f>
        <v>NA</v>
      </c>
      <c r="E232" s="16">
        <f>data!BV232/100</f>
        <v>0</v>
      </c>
      <c r="F232" s="16">
        <f t="shared" si="9"/>
        <v>-0.8576042820228863</v>
      </c>
      <c r="G232" s="16">
        <f>IF(data!AX232&gt;0,N232/data!AX232,"NA")</f>
        <v>-0.29839590443686004</v>
      </c>
      <c r="H232" s="16" t="str">
        <f>IF(data!W232=0,"NA",data!W232/100)</f>
        <v>NA</v>
      </c>
      <c r="I232" s="16" t="str">
        <f>IF(data!V232=0,"NA",data!V232/100)</f>
        <v>NA</v>
      </c>
      <c r="J232" s="16">
        <f>IF(data!AX232&gt;0,(AF232+data!AW232)/(data!AX232+AF232+data!AW232),"NA")</f>
        <v>4.4743219768837099E-2</v>
      </c>
      <c r="K232" s="16">
        <f>IF(data!F232&gt;0,(AF232+data!AW232)/(data!F232+AF232+data!AW232),"NA")</f>
        <v>3.80295406290177E-3</v>
      </c>
      <c r="L232" s="17">
        <f>data!F232+data!AW232+AF232-data!AT232</f>
        <v>65.914476217569415</v>
      </c>
      <c r="M232" s="17">
        <f>data!AW232+data!AX232-data!AT232+X232</f>
        <v>2.1672000000000007</v>
      </c>
      <c r="N232" s="17">
        <f>data!AS232+data!BC232-(data!BD232+data!BE232+data!BF232+data!BG232+data!BH232)/5</f>
        <v>-1.7485999999999999</v>
      </c>
      <c r="O232" s="17">
        <f>data!AR232+data!BC232-(data!BD232+data!BE232+data!BF232+data!BG232+data!BH232)/5</f>
        <v>-1.8585999999999998</v>
      </c>
      <c r="P232" s="17">
        <f>data!AW232+AF232</f>
        <v>0.27447621756941282</v>
      </c>
      <c r="Q232" s="18" t="str">
        <f>IF(data!AS232&gt;0,data!F232/data!AS232,"NA")</f>
        <v>NA</v>
      </c>
      <c r="R232" s="19" t="str">
        <f>IF(data!AS232&gt;0,(data!F232-data!AT232)/(data!AS232-data!BL232),"NA")</f>
        <v>NA</v>
      </c>
      <c r="S232" s="19" t="str">
        <f>IF(N232&gt;0,data!F232/N232,"NA")</f>
        <v>NA</v>
      </c>
      <c r="T232" s="18" t="str">
        <f>IF(data!AP232=0,"NA",L232/data!AP232)</f>
        <v>NA</v>
      </c>
      <c r="U232" s="18" t="str">
        <f t="shared" si="10"/>
        <v>NA</v>
      </c>
      <c r="V232" s="18">
        <f t="shared" si="11"/>
        <v>30.414579280901346</v>
      </c>
      <c r="W232" s="18" t="str">
        <f>IF(data!AQ232&gt;0,L232/data!AQ232,"NA")</f>
        <v>NA</v>
      </c>
      <c r="X232" s="17">
        <f>data!BC232+data!BD232*0.8+data!BE232*0.6+data!BF232*0.4+data!BG232*0.2</f>
        <v>2.4232</v>
      </c>
      <c r="Y232" s="18" t="str">
        <f>IF(data!AQ232&gt;0,L232/(data!AQ232+data!BC232),"NA")</f>
        <v>NA</v>
      </c>
      <c r="Z232" s="18">
        <f>IF(data!EC232&gt;0,IF(data!F232&gt;0,IF(data!EC232*250/data!F232&gt;10,"NA",data!EC232*250/data!F232),"NA"),"NA")</f>
        <v>1.0431154381084839E-2</v>
      </c>
      <c r="AA232" s="18" t="str">
        <f>IF(data!BN232&gt;0,data!BN232,"NA")</f>
        <v>NA</v>
      </c>
      <c r="AB232" s="18">
        <f>IF(data!BN232=0,0,1)</f>
        <v>1</v>
      </c>
      <c r="AC232" s="18" t="str">
        <f>IF(data!BN232&gt;0,data!BO232,"NA")</f>
        <v>NA</v>
      </c>
      <c r="AD232" s="18" t="str">
        <f>IF(data!AS232&gt;0,data!AS232,"NA")</f>
        <v>NA</v>
      </c>
      <c r="AE232" s="18" t="str">
        <f>IF(data!AS232&gt;0,data!F232,"NA")</f>
        <v>NA</v>
      </c>
      <c r="AF232" s="17">
        <f>data!CP232/(1.04)+data!CO232/1.04^2+data!CN232/1.04^3+data!CM232/1.04^4+data!CL232/1.04^5+((data!CK232/5)*(1-1.04^-5)/0.04)/1.04^5</f>
        <v>0.13047621756941283</v>
      </c>
    </row>
    <row r="233" spans="1:32" x14ac:dyDescent="0.15">
      <c r="A233" s="2" t="str">
        <f>data!A233</f>
        <v>NephroGenex, Inc. (NasdaqCM:NRX)</v>
      </c>
      <c r="B233" s="2" t="str">
        <f>data!B233</f>
        <v>NasdaqCM:NRX</v>
      </c>
      <c r="C233" s="16" t="str">
        <f>IF(data!AP233&gt;0,data!AQ233/data!AP233,"NA")</f>
        <v>NA</v>
      </c>
      <c r="D233" s="16" t="str">
        <f>IF(data!AP233&gt;0,O233/data!AP233,"NA")</f>
        <v>NA</v>
      </c>
      <c r="E233" s="16">
        <f>data!BV233/100</f>
        <v>0</v>
      </c>
      <c r="F233" s="16">
        <f t="shared" si="9"/>
        <v>-0.26294961904199399</v>
      </c>
      <c r="G233" s="16">
        <f>IF(data!AX233&gt;0,N233/data!AX233,"NA")</f>
        <v>-0.47170984455958542</v>
      </c>
      <c r="H233" s="16" t="str">
        <f>IF(data!W233=0,"NA",data!W233/100)</f>
        <v>NA</v>
      </c>
      <c r="I233" s="16" t="str">
        <f>IF(data!V233=0,"NA",data!V233/100)</f>
        <v>NA</v>
      </c>
      <c r="J233" s="16">
        <f>IF(data!AX233&gt;0,(AF233+data!AW233)/(data!AX233+AF233+data!AW233),"NA")</f>
        <v>0.2588325652841782</v>
      </c>
      <c r="K233" s="16">
        <f>IF(data!F233&gt;0,(AF233+data!AW233)/(data!F233+AF233+data!AW233),"NA")</f>
        <v>8.5816144639674061E-2</v>
      </c>
      <c r="L233" s="17">
        <f>data!F233+data!AW233+AF233-data!AT233</f>
        <v>64.539999999999992</v>
      </c>
      <c r="M233" s="17">
        <f>data!AW233+data!AX233-data!AT233+X233</f>
        <v>33.861999999999995</v>
      </c>
      <c r="N233" s="17">
        <f>data!AS233+data!BC233-(data!BD233+data!BE233+data!BF233+data!BG233+data!BH233)/5</f>
        <v>-9.1039999999999992</v>
      </c>
      <c r="O233" s="17">
        <f>data!AR233+data!BC233-(data!BD233+data!BE233+data!BF233+data!BG233+data!BH233)/5</f>
        <v>-8.9039999999999999</v>
      </c>
      <c r="P233" s="17">
        <f>data!AW233+AF233</f>
        <v>6.74</v>
      </c>
      <c r="Q233" s="18" t="str">
        <f>IF(data!AS233&gt;0,data!F233/data!AS233,"NA")</f>
        <v>NA</v>
      </c>
      <c r="R233" s="19" t="str">
        <f>IF(data!AS233&gt;0,(data!F233-data!AT233)/(data!AS233-data!BL233),"NA")</f>
        <v>NA</v>
      </c>
      <c r="S233" s="19" t="str">
        <f>IF(N233&gt;0,data!F233/N233,"NA")</f>
        <v>NA</v>
      </c>
      <c r="T233" s="18" t="str">
        <f>IF(data!AP233=0,"NA",L233/data!AP233)</f>
        <v>NA</v>
      </c>
      <c r="U233" s="18" t="str">
        <f t="shared" si="10"/>
        <v>NA</v>
      </c>
      <c r="V233" s="18">
        <f t="shared" si="11"/>
        <v>1.9059712952572205</v>
      </c>
      <c r="W233" s="18" t="str">
        <f>IF(data!AQ233&gt;0,L233/data!AQ233,"NA")</f>
        <v>NA</v>
      </c>
      <c r="X233" s="17">
        <f>data!BC233+data!BD233*0.8+data!BE233*0.6+data!BF233*0.4+data!BG233*0.2</f>
        <v>21.821999999999999</v>
      </c>
      <c r="Y233" s="18" t="str">
        <f>IF(data!AQ233&gt;0,L233/(data!AQ233+data!BC233),"NA")</f>
        <v>NA</v>
      </c>
      <c r="Z233" s="18">
        <f>IF(data!EC233&gt;0,IF(data!F233&gt;0,IF(data!EC233*250/data!F233&gt;10,"NA",data!EC233*250/data!F233),"NA"),"NA")</f>
        <v>1.350974930362117</v>
      </c>
      <c r="AA233" s="18" t="str">
        <f>IF(data!BN233&gt;0,data!BN233,"NA")</f>
        <v>NA</v>
      </c>
      <c r="AB233" s="18">
        <f>IF(data!BN233=0,0,1)</f>
        <v>1</v>
      </c>
      <c r="AC233" s="18" t="str">
        <f>IF(data!BN233&gt;0,data!BO233,"NA")</f>
        <v>NA</v>
      </c>
      <c r="AD233" s="18" t="str">
        <f>IF(data!AS233&gt;0,data!AS233,"NA")</f>
        <v>NA</v>
      </c>
      <c r="AE233" s="18" t="str">
        <f>IF(data!AS233&gt;0,data!F233,"NA")</f>
        <v>NA</v>
      </c>
      <c r="AF233" s="17">
        <f>data!CP233/(1.04)+data!CO233/1.04^2+data!CN233/1.04^3+data!CM233/1.04^4+data!CL233/1.04^5+((data!CK233/5)*(1-1.04^-5)/0.04)/1.04^5</f>
        <v>0</v>
      </c>
    </row>
    <row r="234" spans="1:32" x14ac:dyDescent="0.15">
      <c r="A234" s="2" t="str">
        <f>data!A234</f>
        <v>Titan Pharmaceuticals Inc. (OTCBB:TTNP)</v>
      </c>
      <c r="B234" s="2" t="str">
        <f>data!B234</f>
        <v>OTCBB:TTNP</v>
      </c>
      <c r="C234" s="16">
        <f>IF(data!AP234&gt;0,data!AQ234/data!AP234,"NA")</f>
        <v>-0.68767123287671228</v>
      </c>
      <c r="D234" s="16">
        <f>IF(data!AP234&gt;0,O234/data!AP234,"NA")</f>
        <v>-1.9983561643835612</v>
      </c>
      <c r="E234" s="16">
        <f>data!BV234/100</f>
        <v>0</v>
      </c>
      <c r="F234" s="16">
        <f t="shared" si="9"/>
        <v>-0.59875225742899352</v>
      </c>
      <c r="G234" s="16">
        <f>IF(data!AX234&gt;0,N234/data!AX234,"NA")</f>
        <v>-1.5468235294117647</v>
      </c>
      <c r="H234" s="16">
        <f>IF(data!W234=0,"NA",data!W234/100)</f>
        <v>0.503</v>
      </c>
      <c r="I234" s="16" t="str">
        <f>IF(data!V234=0,"NA",data!V234/100)</f>
        <v>NA</v>
      </c>
      <c r="J234" s="16">
        <f>IF(data!AX234&gt;0,(AF234+data!AW234)/(data!AX234+AF234+data!AW234),"NA")</f>
        <v>0.10324592848344862</v>
      </c>
      <c r="K234" s="16">
        <f>IF(data!F234&gt;0,(AF234+data!AW234)/(data!F234+AF234+data!AW234),"NA")</f>
        <v>6.7782188421589718E-3</v>
      </c>
      <c r="L234" s="17">
        <f>data!F234+data!AW234+AF234-data!AT234</f>
        <v>64.739314974965865</v>
      </c>
      <c r="M234" s="17">
        <f>data!AW234+data!AX234-data!AT234+X234</f>
        <v>12.181999999999999</v>
      </c>
      <c r="N234" s="17">
        <f>data!AS234+data!BC234-(data!BD234+data!BE234+data!BF234+data!BG234+data!BH234)/5</f>
        <v>-6.5739999999999998</v>
      </c>
      <c r="O234" s="17">
        <f>data!AR234+data!BC234-(data!BD234+data!BE234+data!BF234+data!BG234+data!BH234)/5</f>
        <v>-7.2939999999999987</v>
      </c>
      <c r="P234" s="17">
        <f>data!AW234+AF234</f>
        <v>0.48931497496586246</v>
      </c>
      <c r="Q234" s="18" t="str">
        <f>IF(data!AS234&gt;0,data!F234/data!AS234,"NA")</f>
        <v>NA</v>
      </c>
      <c r="R234" s="19" t="str">
        <f>IF(data!AS234&gt;0,(data!F234-data!AT234)/(data!AS234-data!BL234),"NA")</f>
        <v>NA</v>
      </c>
      <c r="S234" s="19" t="str">
        <f>IF(N234&gt;0,data!F234/N234,"NA")</f>
        <v>NA</v>
      </c>
      <c r="T234" s="18">
        <f>IF(data!AP234=0,"NA",L234/data!AP234)</f>
        <v>17.736798623278318</v>
      </c>
      <c r="U234" s="18" t="str">
        <f t="shared" si="10"/>
        <v>NA</v>
      </c>
      <c r="V234" s="18">
        <f t="shared" si="11"/>
        <v>5.3143420600037654</v>
      </c>
      <c r="W234" s="18" t="str">
        <f>IF(data!AQ234&gt;0,L234/data!AQ234,"NA")</f>
        <v>NA</v>
      </c>
      <c r="X234" s="17">
        <f>data!BC234+data!BD234*0.8+data!BE234*0.6+data!BF234*0.4+data!BG234*0.2</f>
        <v>15.382</v>
      </c>
      <c r="Y234" s="18" t="str">
        <f>IF(data!AQ234&gt;0,L234/(data!AQ234+data!BC234),"NA")</f>
        <v>NA</v>
      </c>
      <c r="Z234" s="18">
        <f>IF(data!EC234&gt;0,IF(data!F234&gt;0,IF(data!EC234*250/data!F234&gt;10,"NA",data!EC234*250/data!F234),"NA"),"NA")</f>
        <v>0.20920502092050208</v>
      </c>
      <c r="AA234" s="18" t="str">
        <f>IF(data!BN234&gt;0,data!BN234,"NA")</f>
        <v>NA</v>
      </c>
      <c r="AB234" s="18">
        <f>IF(data!BN234=0,0,1)</f>
        <v>1</v>
      </c>
      <c r="AC234" s="18" t="str">
        <f>IF(data!BN234&gt;0,data!BO234,"NA")</f>
        <v>NA</v>
      </c>
      <c r="AD234" s="18" t="str">
        <f>IF(data!AS234&gt;0,data!AS234,"NA")</f>
        <v>NA</v>
      </c>
      <c r="AE234" s="18" t="str">
        <f>IF(data!AS234&gt;0,data!F234,"NA")</f>
        <v>NA</v>
      </c>
      <c r="AF234" s="17">
        <f>data!CP234/(1.04)+data!CO234/1.04^2+data!CN234/1.04^3+data!CM234/1.04^4+data!CL234/1.04^5+((data!CK234/5)*(1-1.04^-5)/0.04)/1.04^5</f>
        <v>0.48931497496586246</v>
      </c>
    </row>
    <row r="235" spans="1:32" x14ac:dyDescent="0.15">
      <c r="A235" s="2" t="str">
        <f>data!A235</f>
        <v>Stellar Biotechnologies, Inc. (TSXV:KLH)</v>
      </c>
      <c r="B235" s="2" t="str">
        <f>data!B235</f>
        <v>TSXV:KLH</v>
      </c>
      <c r="C235" s="16">
        <f>IF(data!AP235&gt;0,data!AQ235/data!AP235,"NA")</f>
        <v>-14.704301075268816</v>
      </c>
      <c r="D235" s="16">
        <f>IF(data!AP235&gt;0,O235/data!AP235,"NA")</f>
        <v>-13.274193548387096</v>
      </c>
      <c r="E235" s="16">
        <f>data!BV235/100</f>
        <v>0</v>
      </c>
      <c r="F235" s="16">
        <f t="shared" si="9"/>
        <v>-1.8035062089116145</v>
      </c>
      <c r="G235" s="16">
        <f>IF(data!AX235&gt;0,N235/data!AX235,"NA")</f>
        <v>-0.83852813852813846</v>
      </c>
      <c r="H235" s="16" t="str">
        <f>IF(data!W235=0,"NA",data!W235/100)</f>
        <v>NA</v>
      </c>
      <c r="I235" s="16" t="str">
        <f>IF(data!V235=0,"NA",data!V235/100)</f>
        <v>NA</v>
      </c>
      <c r="J235" s="16">
        <f>IF(data!AX235&gt;0,(AF235+data!AW235)/(data!AX235+AF235+data!AW235),"NA")</f>
        <v>2.2905157708092008E-2</v>
      </c>
      <c r="K235" s="16">
        <f>IF(data!F235&gt;0,(AF235+data!AW235)/(data!F235+AF235+data!AW235),"NA")</f>
        <v>3.0202911793780684E-3</v>
      </c>
      <c r="L235" s="17">
        <f>data!F235+data!AW235+AF235-data!AT235</f>
        <v>58.916605029585796</v>
      </c>
      <c r="M235" s="17">
        <f>data!AW235+data!AX235-data!AT235+X235</f>
        <v>2.7379999999999995</v>
      </c>
      <c r="N235" s="17">
        <f>data!AS235+data!BC235-(data!BD235+data!BE235+data!BF235+data!BG235+data!BH235)/5</f>
        <v>-7.7479999999999993</v>
      </c>
      <c r="O235" s="17">
        <f>data!AR235+data!BC235-(data!BD235+data!BE235+data!BF235+data!BG235+data!BH235)/5</f>
        <v>-4.9379999999999997</v>
      </c>
      <c r="P235" s="17">
        <f>data!AW235+AF235</f>
        <v>0.2166050295857988</v>
      </c>
      <c r="Q235" s="18" t="str">
        <f>IF(data!AS235&gt;0,data!F235/data!AS235,"NA")</f>
        <v>NA</v>
      </c>
      <c r="R235" s="19" t="str">
        <f>IF(data!AS235&gt;0,(data!F235-data!AT235)/(data!AS235-data!BL235),"NA")</f>
        <v>NA</v>
      </c>
      <c r="S235" s="19" t="str">
        <f>IF(N235&gt;0,data!F235/N235,"NA")</f>
        <v>NA</v>
      </c>
      <c r="T235" s="18">
        <f>IF(data!AP235=0,"NA",L235/data!AP235)</f>
        <v>158.37797050963923</v>
      </c>
      <c r="U235" s="18" t="str">
        <f t="shared" si="10"/>
        <v>NA</v>
      </c>
      <c r="V235" s="18">
        <f t="shared" si="11"/>
        <v>21.518117249666108</v>
      </c>
      <c r="W235" s="18" t="str">
        <f>IF(data!AQ235&gt;0,L235/data!AQ235,"NA")</f>
        <v>NA</v>
      </c>
      <c r="X235" s="17">
        <f>data!BC235+data!BD235*0.8+data!BE235*0.6+data!BF235*0.4+data!BG235*0.2</f>
        <v>6.298</v>
      </c>
      <c r="Y235" s="18" t="str">
        <f>IF(data!AQ235&gt;0,L235/(data!AQ235+data!BC235),"NA")</f>
        <v>NA</v>
      </c>
      <c r="Z235" s="18">
        <f>IF(data!EC235&gt;0,IF(data!F235&gt;0,IF(data!EC235*250/data!F235&gt;10,"NA",data!EC235*250/data!F235),"NA"),"NA")</f>
        <v>0.10139860139860139</v>
      </c>
      <c r="AA235" s="18" t="str">
        <f>IF(data!BN235&gt;0,data!BN235,"NA")</f>
        <v>NA</v>
      </c>
      <c r="AB235" s="18">
        <f>IF(data!BN235=0,0,1)</f>
        <v>1</v>
      </c>
      <c r="AC235" s="18" t="str">
        <f>IF(data!BN235&gt;0,data!BO235,"NA")</f>
        <v>NA</v>
      </c>
      <c r="AD235" s="18" t="str">
        <f>IF(data!AS235&gt;0,data!AS235,"NA")</f>
        <v>NA</v>
      </c>
      <c r="AE235" s="18" t="str">
        <f>IF(data!AS235&gt;0,data!F235,"NA")</f>
        <v>NA</v>
      </c>
      <c r="AF235" s="17">
        <f>data!CP235/(1.04)+data!CO235/1.04^2+data!CN235/1.04^3+data!CM235/1.04^4+data!CL235/1.04^5+((data!CK235/5)*(1-1.04^-5)/0.04)/1.04^5</f>
        <v>0.2166050295857988</v>
      </c>
    </row>
    <row r="236" spans="1:32" x14ac:dyDescent="0.15">
      <c r="A236" s="2" t="str">
        <f>data!A236</f>
        <v>AVEO Pharmaceuticals, Inc. (NasdaqGS:AVEO)</v>
      </c>
      <c r="B236" s="2" t="str">
        <f>data!B236</f>
        <v>NasdaqGS:AVEO</v>
      </c>
      <c r="C236" s="16">
        <f>IF(data!AP236&gt;0,data!AQ236/data!AP236,"NA")</f>
        <v>-1.8453038674033146</v>
      </c>
      <c r="D236" s="16">
        <f>IF(data!AP236&gt;0,O236/data!AP236,"NA")</f>
        <v>-3.8519337016574582</v>
      </c>
      <c r="E236" s="16">
        <f>data!BV236/100</f>
        <v>0</v>
      </c>
      <c r="F236" s="16">
        <f t="shared" si="9"/>
        <v>-0.47564469914040119</v>
      </c>
      <c r="G236" s="16">
        <f>IF(data!AX236&gt;0,N236/data!AX236,"NA")</f>
        <v>-4.064077669902912</v>
      </c>
      <c r="H236" s="16" t="str">
        <f>IF(data!W236=0,"NA",data!W236/100)</f>
        <v>NA</v>
      </c>
      <c r="I236" s="16" t="str">
        <f>IF(data!V236=0,"NA",data!V236/100)</f>
        <v>NA</v>
      </c>
      <c r="J236" s="16">
        <f>IF(data!AX236&gt;0,(AF236+data!AW236)/(data!AX236+AF236+data!AW236),"NA")</f>
        <v>0.52020066290423717</v>
      </c>
      <c r="K236" s="16">
        <f>IF(data!F236&gt;0,(AF236+data!AW236)/(data!F236+AF236+data!AW236),"NA")</f>
        <v>0.23827499897419058</v>
      </c>
      <c r="L236" s="17">
        <f>data!F236+data!AW236+AF236-data!AT236</f>
        <v>41.434615384615398</v>
      </c>
      <c r="M236" s="17">
        <f>data!AW236+data!AX236-data!AT236+X236</f>
        <v>146.57999999999998</v>
      </c>
      <c r="N236" s="17">
        <f>data!AS236+data!BC236-(data!BD236+data!BE236+data!BF236+data!BG236+data!BH236)/5</f>
        <v>-83.72</v>
      </c>
      <c r="O236" s="17">
        <f>data!AR236+data!BC236-(data!BD236+data!BE236+data!BF236+data!BG236+data!BH236)/5</f>
        <v>-69.72</v>
      </c>
      <c r="P236" s="17">
        <f>data!AW236+AF236</f>
        <v>22.334615384615383</v>
      </c>
      <c r="Q236" s="18" t="str">
        <f>IF(data!AS236&gt;0,data!F236/data!AS236,"NA")</f>
        <v>NA</v>
      </c>
      <c r="R236" s="19" t="str">
        <f>IF(data!AS236&gt;0,(data!F236-data!AT236)/(data!AS236-data!BL236),"NA")</f>
        <v>NA</v>
      </c>
      <c r="S236" s="19" t="str">
        <f>IF(N236&gt;0,data!F236/N236,"NA")</f>
        <v>NA</v>
      </c>
      <c r="T236" s="18">
        <f>IF(data!AP236=0,"NA",L236/data!AP236)</f>
        <v>2.2892052698682539</v>
      </c>
      <c r="U236" s="18" t="str">
        <f t="shared" si="10"/>
        <v>NA</v>
      </c>
      <c r="V236" s="18">
        <f t="shared" si="11"/>
        <v>0.28267577694511803</v>
      </c>
      <c r="W236" s="18" t="str">
        <f>IF(data!AQ236&gt;0,L236/data!AQ236,"NA")</f>
        <v>NA</v>
      </c>
      <c r="X236" s="17">
        <f>data!BC236+data!BD236*0.8+data!BE236*0.6+data!BF236*0.4+data!BG236*0.2</f>
        <v>157.57999999999998</v>
      </c>
      <c r="Y236" s="18" t="str">
        <f>IF(data!AQ236&gt;0,L236/(data!AQ236+data!BC236),"NA")</f>
        <v>NA</v>
      </c>
      <c r="Z236" s="18">
        <f>IF(data!EC236&gt;0,IF(data!F236&gt;0,IF(data!EC236*250/data!F236&gt;10,"NA",data!EC236*250/data!F236),"NA"),"NA")</f>
        <v>1.3970588235294117</v>
      </c>
      <c r="AA236" s="18" t="str">
        <f>IF(data!BN236&gt;0,data!BN236,"NA")</f>
        <v>NA</v>
      </c>
      <c r="AB236" s="18">
        <f>IF(data!BN236=0,0,1)</f>
        <v>1</v>
      </c>
      <c r="AC236" s="18" t="str">
        <f>IF(data!BN236&gt;0,data!BO236,"NA")</f>
        <v>NA</v>
      </c>
      <c r="AD236" s="18" t="str">
        <f>IF(data!AS236&gt;0,data!AS236,"NA")</f>
        <v>NA</v>
      </c>
      <c r="AE236" s="18" t="str">
        <f>IF(data!AS236&gt;0,data!F236,"NA")</f>
        <v>NA</v>
      </c>
      <c r="AF236" s="17">
        <f>data!CP236/(1.04)+data!CO236/1.04^2+data!CN236/1.04^3+data!CM236/1.04^4+data!CL236/1.04^5+((data!CK236/5)*(1-1.04^-5)/0.04)/1.04^5</f>
        <v>1.6346153846153846</v>
      </c>
    </row>
    <row r="237" spans="1:32" x14ac:dyDescent="0.15">
      <c r="A237" s="2" t="str">
        <f>data!A237</f>
        <v>Recro Pharma, Inc. (NasdaqCM:REPH)</v>
      </c>
      <c r="B237" s="2" t="str">
        <f>data!B237</f>
        <v>NasdaqCM:REPH</v>
      </c>
      <c r="C237" s="16" t="str">
        <f>IF(data!AP237&gt;0,data!AQ237/data!AP237,"NA")</f>
        <v>NA</v>
      </c>
      <c r="D237" s="16" t="str">
        <f>IF(data!AP237&gt;0,O237/data!AP237,"NA")</f>
        <v>NA</v>
      </c>
      <c r="E237" s="16">
        <f>data!BV237/100</f>
        <v>0</v>
      </c>
      <c r="F237" s="16">
        <f t="shared" si="9"/>
        <v>-0.44690902546567091</v>
      </c>
      <c r="G237" s="16">
        <f>IF(data!AX237&gt;0,N237/data!AX237,"NA")</f>
        <v>-0.53755555555555568</v>
      </c>
      <c r="H237" s="16" t="str">
        <f>IF(data!W237=0,"NA",data!W237/100)</f>
        <v>NA</v>
      </c>
      <c r="I237" s="16" t="str">
        <f>IF(data!V237=0,"NA",data!V237/100)</f>
        <v>NA</v>
      </c>
      <c r="J237" s="16">
        <f>IF(data!AX237&gt;0,(AF237+data!AW237)/(data!AX237+AF237+data!AW237),"NA")</f>
        <v>0</v>
      </c>
      <c r="K237" s="16">
        <f>IF(data!F237&gt;0,(AF237+data!AW237)/(data!F237+AF237+data!AW237),"NA")</f>
        <v>0</v>
      </c>
      <c r="L237" s="17">
        <f>data!F237+data!AW237+AF237-data!AT237</f>
        <v>51.5</v>
      </c>
      <c r="M237" s="17">
        <f>data!AW237+data!AX237-data!AT237+X237</f>
        <v>13.335599999999999</v>
      </c>
      <c r="N237" s="17">
        <f>data!AS237+data!BC237-(data!BD237+data!BE237+data!BF237+data!BG237+data!BH237)/5</f>
        <v>-10.159800000000001</v>
      </c>
      <c r="O237" s="17">
        <f>data!AR237+data!BC237-(data!BD237+data!BE237+data!BF237+data!BG237+data!BH237)/5</f>
        <v>-5.9598000000000004</v>
      </c>
      <c r="P237" s="17">
        <f>data!AW237+AF237</f>
        <v>0</v>
      </c>
      <c r="Q237" s="18" t="str">
        <f>IF(data!AS237&gt;0,data!F237/data!AS237,"NA")</f>
        <v>NA</v>
      </c>
      <c r="R237" s="19" t="str">
        <f>IF(data!AS237&gt;0,(data!F237-data!AT237)/(data!AS237-data!BL237),"NA")</f>
        <v>NA</v>
      </c>
      <c r="S237" s="19" t="str">
        <f>IF(N237&gt;0,data!F237/N237,"NA")</f>
        <v>NA</v>
      </c>
      <c r="T237" s="18" t="str">
        <f>IF(data!AP237=0,"NA",L237/data!AP237)</f>
        <v>NA</v>
      </c>
      <c r="U237" s="18" t="str">
        <f t="shared" si="10"/>
        <v>NA</v>
      </c>
      <c r="V237" s="18">
        <f t="shared" si="11"/>
        <v>3.8618434866072771</v>
      </c>
      <c r="W237" s="18" t="str">
        <f>IF(data!AQ237&gt;0,L237/data!AQ237,"NA")</f>
        <v>NA</v>
      </c>
      <c r="X237" s="17">
        <f>data!BC237+data!BD237*0.8+data!BE237*0.6+data!BF237*0.4+data!BG237*0.2</f>
        <v>14.1356</v>
      </c>
      <c r="Y237" s="18" t="str">
        <f>IF(data!AQ237&gt;0,L237/(data!AQ237+data!BC237),"NA")</f>
        <v>NA</v>
      </c>
      <c r="Z237" s="18">
        <f>IF(data!EC237&gt;0,IF(data!F237&gt;0,IF(data!EC237*250/data!F237&gt;10,"NA",data!EC237*250/data!F237),"NA"),"NA")</f>
        <v>3.792134831460674</v>
      </c>
      <c r="AA237" s="18" t="str">
        <f>IF(data!BN237&gt;0,data!BN237,"NA")</f>
        <v>NA</v>
      </c>
      <c r="AB237" s="18">
        <f>IF(data!BN237=0,0,1)</f>
        <v>1</v>
      </c>
      <c r="AC237" s="18" t="str">
        <f>IF(data!BN237&gt;0,data!BO237,"NA")</f>
        <v>NA</v>
      </c>
      <c r="AD237" s="18" t="str">
        <f>IF(data!AS237&gt;0,data!AS237,"NA")</f>
        <v>NA</v>
      </c>
      <c r="AE237" s="18" t="str">
        <f>IF(data!AS237&gt;0,data!F237,"NA")</f>
        <v>NA</v>
      </c>
      <c r="AF237" s="17">
        <f>data!CP237/(1.04)+data!CO237/1.04^2+data!CN237/1.04^3+data!CM237/1.04^4+data!CL237/1.04^5+((data!CK237/5)*(1-1.04^-5)/0.04)/1.04^5</f>
        <v>0</v>
      </c>
    </row>
    <row r="238" spans="1:32" x14ac:dyDescent="0.15">
      <c r="A238" s="2" t="str">
        <f>data!A238</f>
        <v>Ohr Pharmaceutical, Inc. (NasdaqCM:OHRP)</v>
      </c>
      <c r="B238" s="2" t="str">
        <f>data!B238</f>
        <v>NasdaqCM:OHRP</v>
      </c>
      <c r="C238" s="16" t="str">
        <f>IF(data!AP238&gt;0,data!AQ238/data!AP238,"NA")</f>
        <v>NA</v>
      </c>
      <c r="D238" s="16" t="str">
        <f>IF(data!AP238&gt;0,O238/data!AP238,"NA")</f>
        <v>NA</v>
      </c>
      <c r="E238" s="16">
        <f>data!BV238/100</f>
        <v>0</v>
      </c>
      <c r="F238" s="16">
        <f t="shared" si="9"/>
        <v>-0.35590003163555839</v>
      </c>
      <c r="G238" s="16">
        <f>IF(data!AX238&gt;0,N238/data!AX238,"NA")</f>
        <v>-0.4292035398230088</v>
      </c>
      <c r="H238" s="16" t="str">
        <f>IF(data!W238=0,"NA",data!W238/100)</f>
        <v>NA</v>
      </c>
      <c r="I238" s="16" t="str">
        <f>IF(data!V238=0,"NA",data!V238/100)</f>
        <v>NA</v>
      </c>
      <c r="J238" s="16">
        <f>IF(data!AX238&gt;0,(AF238+data!AW238)/(data!AX238+AF238+data!AW238),"NA")</f>
        <v>2.0674513826011008E-2</v>
      </c>
      <c r="K238" s="16">
        <f>IF(data!F238&gt;0,(AF238+data!AW238)/(data!F238+AF238+data!AW238),"NA")</f>
        <v>6.808328737627877E-3</v>
      </c>
      <c r="L238" s="17">
        <f>data!F238+data!AW238+AF238-data!AT238</f>
        <v>59.67710798816568</v>
      </c>
      <c r="M238" s="17">
        <f>data!AW238+data!AX238-data!AT238+X238</f>
        <v>25.288</v>
      </c>
      <c r="N238" s="17">
        <f>data!AS238+data!BC238-(data!BD238+data!BE238+data!BF238+data!BG238+data!BH238)/5</f>
        <v>-9.6999999999999993</v>
      </c>
      <c r="O238" s="17">
        <f>data!AR238+data!BC238-(data!BD238+data!BE238+data!BF238+data!BG238+data!BH238)/5</f>
        <v>-9</v>
      </c>
      <c r="P238" s="17">
        <f>data!AW238+AF238</f>
        <v>0.47710798816568045</v>
      </c>
      <c r="Q238" s="18" t="str">
        <f>IF(data!AS238&gt;0,data!F238/data!AS238,"NA")</f>
        <v>NA</v>
      </c>
      <c r="R238" s="19" t="str">
        <f>IF(data!AS238&gt;0,(data!F238-data!AT238)/(data!AS238-data!BL238),"NA")</f>
        <v>NA</v>
      </c>
      <c r="S238" s="19" t="str">
        <f>IF(N238&gt;0,data!F238/N238,"NA")</f>
        <v>NA</v>
      </c>
      <c r="T238" s="18" t="str">
        <f>IF(data!AP238=0,"NA",L238/data!AP238)</f>
        <v>NA</v>
      </c>
      <c r="U238" s="18" t="str">
        <f t="shared" si="10"/>
        <v>NA</v>
      </c>
      <c r="V238" s="18">
        <f t="shared" si="11"/>
        <v>2.3598982912118665</v>
      </c>
      <c r="W238" s="18" t="str">
        <f>IF(data!AQ238&gt;0,L238/data!AQ238,"NA")</f>
        <v>NA</v>
      </c>
      <c r="X238" s="17">
        <f>data!BC238+data!BD238*0.8+data!BE238*0.6+data!BF238*0.4+data!BG238*0.2</f>
        <v>13.087999999999999</v>
      </c>
      <c r="Y238" s="18" t="str">
        <f>IF(data!AQ238&gt;0,L238/(data!AQ238+data!BC238),"NA")</f>
        <v>NA</v>
      </c>
      <c r="Z238" s="18" t="str">
        <f>IF(data!EC238&gt;0,IF(data!F238&gt;0,IF(data!EC238*250/data!F238&gt;10,"NA",data!EC238*250/data!F238),"NA"),"NA")</f>
        <v>NA</v>
      </c>
      <c r="AA238" s="18" t="str">
        <f>IF(data!BN238&gt;0,data!BN238,"NA")</f>
        <v>NA</v>
      </c>
      <c r="AB238" s="18">
        <f>IF(data!BN238=0,0,1)</f>
        <v>1</v>
      </c>
      <c r="AC238" s="18" t="str">
        <f>IF(data!BN238&gt;0,data!BO238,"NA")</f>
        <v>NA</v>
      </c>
      <c r="AD238" s="18" t="str">
        <f>IF(data!AS238&gt;0,data!AS238,"NA")</f>
        <v>NA</v>
      </c>
      <c r="AE238" s="18" t="str">
        <f>IF(data!AS238&gt;0,data!F238,"NA")</f>
        <v>NA</v>
      </c>
      <c r="AF238" s="17">
        <f>data!CP238/(1.04)+data!CO238/1.04^2+data!CN238/1.04^3+data!CM238/1.04^4+data!CL238/1.04^5+((data!CK238/5)*(1-1.04^-5)/0.04)/1.04^5</f>
        <v>0.47710798816568045</v>
      </c>
    </row>
    <row r="239" spans="1:32" x14ac:dyDescent="0.15">
      <c r="A239" s="2" t="str">
        <f>data!A239</f>
        <v>StemCells Inc. (NasdaqCM:STEM)</v>
      </c>
      <c r="B239" s="2" t="str">
        <f>data!B239</f>
        <v>NasdaqCM:STEM</v>
      </c>
      <c r="C239" s="16">
        <f>IF(data!AP239&gt;0,data!AQ239/data!AP239,"NA")</f>
        <v>-29.306930693069308</v>
      </c>
      <c r="D239" s="16">
        <f>IF(data!AP239&gt;0,O239/data!AP239,"NA")</f>
        <v>-29.762376237623762</v>
      </c>
      <c r="E239" s="16">
        <f>data!BV239/100</f>
        <v>0</v>
      </c>
      <c r="F239" s="16">
        <f t="shared" si="9"/>
        <v>-0.47086466165413532</v>
      </c>
      <c r="G239" s="16">
        <f>IF(data!AX239&gt;0,N239/data!AX239,"NA")</f>
        <v>-2.0292993630573251</v>
      </c>
      <c r="H239" s="16">
        <f>IF(data!W239=0,"NA",data!W239/100)</f>
        <v>0.218</v>
      </c>
      <c r="I239" s="16" t="str">
        <f>IF(data!V239=0,"NA",data!V239/100)</f>
        <v>NA</v>
      </c>
      <c r="J239" s="16">
        <f>IF(data!AX239&gt;0,(AF239+data!AW239)/(data!AX239+AF239+data!AW239),"NA")</f>
        <v>0.65244655684731001</v>
      </c>
      <c r="K239" s="16">
        <f>IF(data!F239&gt;0,(AF239+data!AW239)/(data!F239+AF239+data!AW239),"NA")</f>
        <v>0.30082712843557369</v>
      </c>
      <c r="L239" s="17">
        <f>data!F239+data!AW239+AF239-data!AT239</f>
        <v>65.772908826866527</v>
      </c>
      <c r="M239" s="17">
        <f>data!AW239+data!AX239-data!AT239+X239</f>
        <v>63.84</v>
      </c>
      <c r="N239" s="17">
        <f>data!AS239+data!BC239-(data!BD239+data!BE239+data!BF239+data!BG239+data!BH239)/5</f>
        <v>-31.860000000000003</v>
      </c>
      <c r="O239" s="17">
        <f>data!AR239+data!BC239-(data!BD239+data!BE239+data!BF239+data!BG239+data!BH239)/5</f>
        <v>-30.06</v>
      </c>
      <c r="P239" s="17">
        <f>data!AW239+AF239</f>
        <v>29.472908826866529</v>
      </c>
      <c r="Q239" s="18" t="str">
        <f>IF(data!AS239&gt;0,data!F239/data!AS239,"NA")</f>
        <v>NA</v>
      </c>
      <c r="R239" s="19" t="str">
        <f>IF(data!AS239&gt;0,(data!F239-data!AT239)/(data!AS239-data!BL239),"NA")</f>
        <v>NA</v>
      </c>
      <c r="S239" s="19" t="str">
        <f>IF(N239&gt;0,data!F239/N239,"NA")</f>
        <v>NA</v>
      </c>
      <c r="T239" s="18">
        <f>IF(data!AP239=0,"NA",L239/data!AP239)</f>
        <v>65.121691907788644</v>
      </c>
      <c r="U239" s="18" t="str">
        <f t="shared" si="10"/>
        <v>NA</v>
      </c>
      <c r="V239" s="18">
        <f t="shared" si="11"/>
        <v>1.0302773939045509</v>
      </c>
      <c r="W239" s="18" t="str">
        <f>IF(data!AQ239&gt;0,L239/data!AQ239,"NA")</f>
        <v>NA</v>
      </c>
      <c r="X239" s="17">
        <f>data!BC239+data!BD239*0.8+data!BE239*0.6+data!BF239*0.4+data!BG239*0.2</f>
        <v>64.34</v>
      </c>
      <c r="Y239" s="18" t="str">
        <f>IF(data!AQ239&gt;0,L239/(data!AQ239+data!BC239),"NA")</f>
        <v>NA</v>
      </c>
      <c r="Z239" s="18">
        <f>IF(data!EC239&gt;0,IF(data!F239&gt;0,IF(data!EC239*250/data!F239&gt;10,"NA",data!EC239*250/data!F239),"NA"),"NA")</f>
        <v>1.0948905109489051</v>
      </c>
      <c r="AA239" s="18" t="str">
        <f>IF(data!BN239&gt;0,data!BN239,"NA")</f>
        <v>NA</v>
      </c>
      <c r="AB239" s="18">
        <f>IF(data!BN239=0,0,1)</f>
        <v>1</v>
      </c>
      <c r="AC239" s="18" t="str">
        <f>IF(data!BN239&gt;0,data!BO239,"NA")</f>
        <v>NA</v>
      </c>
      <c r="AD239" s="18" t="str">
        <f>IF(data!AS239&gt;0,data!AS239,"NA")</f>
        <v>NA</v>
      </c>
      <c r="AE239" s="18" t="str">
        <f>IF(data!AS239&gt;0,data!F239,"NA")</f>
        <v>NA</v>
      </c>
      <c r="AF239" s="17">
        <f>data!CP239/(1.04)+data!CO239/1.04^2+data!CN239/1.04^3+data!CM239/1.04^4+data!CL239/1.04^5+((data!CK239/5)*(1-1.04^-5)/0.04)/1.04^5</f>
        <v>13.472908826866529</v>
      </c>
    </row>
    <row r="240" spans="1:32" x14ac:dyDescent="0.15">
      <c r="A240" s="2" t="str">
        <f>data!A240</f>
        <v>CareDx, Inc (NasdaqGM:CDNA)</v>
      </c>
      <c r="B240" s="2" t="str">
        <f>data!B240</f>
        <v>NasdaqGM:CDNA</v>
      </c>
      <c r="C240" s="16">
        <f>IF(data!AP240&gt;0,data!AQ240/data!AP240,"NA")</f>
        <v>-6.2271062271062271E-4</v>
      </c>
      <c r="D240" s="16">
        <f>IF(data!AP240&gt;0,O240/data!AP240,"NA")</f>
        <v>-4.7619047619045624E-4</v>
      </c>
      <c r="E240" s="16">
        <f>data!BV240/100</f>
        <v>0</v>
      </c>
      <c r="F240" s="16">
        <f t="shared" si="9"/>
        <v>-4.9591821164261297E-4</v>
      </c>
      <c r="G240" s="16">
        <f>IF(data!AX240&gt;0,N240/data!AX240,"NA")</f>
        <v>3.0435835351089603E-2</v>
      </c>
      <c r="H240" s="16" t="str">
        <f>IF(data!W240=0,"NA",data!W240/100)</f>
        <v>NA</v>
      </c>
      <c r="I240" s="16" t="str">
        <f>IF(data!V240=0,"NA",data!V240/100)</f>
        <v>NA</v>
      </c>
      <c r="J240" s="16">
        <f>IF(data!AX240&gt;0,(AF240+data!AW240)/(data!AX240+AF240+data!AW240),"NA")</f>
        <v>0.21631878557874765</v>
      </c>
      <c r="K240" s="16">
        <f>IF(data!F240&gt;0,(AF240+data!AW240)/(data!F240+AF240+data!AW240),"NA")</f>
        <v>0.14690721649484534</v>
      </c>
      <c r="L240" s="17">
        <f>data!F240+data!AW240+AF240-data!AT240</f>
        <v>41.20000000000001</v>
      </c>
      <c r="M240" s="17">
        <f>data!AW240+data!AX240-data!AT240+X240</f>
        <v>26.213999999999999</v>
      </c>
      <c r="N240" s="17">
        <f>data!AS240+data!BC240-(data!BD240+data!BE240+data!BF240+data!BG240+data!BH240)/5</f>
        <v>1.2570000000000006</v>
      </c>
      <c r="O240" s="17">
        <f>data!AR240+data!BC240-(data!BD240+data!BE240+data!BF240+data!BG240+data!BH240)/5</f>
        <v>-1.2999999999999456E-2</v>
      </c>
      <c r="P240" s="17">
        <f>data!AW240+AF240</f>
        <v>11.4</v>
      </c>
      <c r="Q240" s="18">
        <f>IF(data!AS240&gt;0,data!F240/data!AS240,"NA")</f>
        <v>84.763124199743913</v>
      </c>
      <c r="R240" s="19">
        <f>IF(data!AS240&gt;0,(data!F240-data!AT240)/(data!AS240-data!BL240),"NA")</f>
        <v>38.156209987195908</v>
      </c>
      <c r="S240" s="19">
        <f>IF(N240&gt;0,data!F240/N240,"NA")</f>
        <v>52.665075576770064</v>
      </c>
      <c r="T240" s="18">
        <f>IF(data!AP240=0,"NA",L240/data!AP240)</f>
        <v>1.5091575091575096</v>
      </c>
      <c r="U240" s="18" t="str">
        <f t="shared" si="10"/>
        <v>NA</v>
      </c>
      <c r="V240" s="18">
        <f t="shared" si="11"/>
        <v>1.5716792553597319</v>
      </c>
      <c r="W240" s="18" t="str">
        <f>IF(data!AQ240&gt;0,L240/data!AQ240,"NA")</f>
        <v>NA</v>
      </c>
      <c r="X240" s="17">
        <f>data!BC240+data!BD240*0.8+data!BE240*0.6+data!BF240*0.4+data!BG240*0.2</f>
        <v>9.9140000000000015</v>
      </c>
      <c r="Y240" s="18" t="str">
        <f>IF(data!AQ240&gt;0,L240/(data!AQ240+data!BC240),"NA")</f>
        <v>NA</v>
      </c>
      <c r="Z240" s="18">
        <f>IF(data!EC240&gt;0,IF(data!F240&gt;0,IF(data!EC240*250/data!F240&gt;10,"NA",data!EC240*250/data!F240),"NA"),"NA")</f>
        <v>0.20770392749244712</v>
      </c>
      <c r="AA240" s="18" t="str">
        <f>IF(data!BN240&gt;0,data!BN240,"NA")</f>
        <v>NA</v>
      </c>
      <c r="AB240" s="18">
        <f>IF(data!BN240=0,0,1)</f>
        <v>1</v>
      </c>
      <c r="AC240" s="18" t="str">
        <f>IF(data!BN240&gt;0,data!BO240,"NA")</f>
        <v>NA</v>
      </c>
      <c r="AD240" s="18">
        <f>IF(data!AS240&gt;0,data!AS240,"NA")</f>
        <v>0.78100000000000003</v>
      </c>
      <c r="AE240" s="18">
        <f>IF(data!AS240&gt;0,data!F240,"NA")</f>
        <v>66.2</v>
      </c>
      <c r="AF240" s="17">
        <f>data!CP240/(1.04)+data!CO240/1.04^2+data!CN240/1.04^3+data!CM240/1.04^4+data!CL240/1.04^5+((data!CK240/5)*(1-1.04^-5)/0.04)/1.04^5</f>
        <v>0</v>
      </c>
    </row>
    <row r="241" spans="1:32" x14ac:dyDescent="0.15">
      <c r="A241" s="2" t="str">
        <f>data!A241</f>
        <v>PlasmaTech Biopharmaceuticals, Inc. (NasdaqCM:PTBI)</v>
      </c>
      <c r="B241" s="2" t="str">
        <f>data!B241</f>
        <v>NasdaqCM:PTBI</v>
      </c>
      <c r="C241" s="16">
        <f>IF(data!AP241&gt;0,data!AQ241/data!AP241,"NA")</f>
        <v>-3.9273153575615476</v>
      </c>
      <c r="D241" s="16">
        <f>IF(data!AP241&gt;0,O241/data!AP241,"NA")</f>
        <v>-4.4497069167643613</v>
      </c>
      <c r="E241" s="16">
        <f>data!BV241/100</f>
        <v>0</v>
      </c>
      <c r="F241" s="16" t="str">
        <f t="shared" si="9"/>
        <v>NA</v>
      </c>
      <c r="G241" s="16" t="str">
        <f>IF(data!AX241&gt;0,N241/data!AX241,"NA")</f>
        <v>NA</v>
      </c>
      <c r="H241" s="16">
        <f>IF(data!W241=0,"NA",data!W241/100)</f>
        <v>5.9000000000000004E-2</v>
      </c>
      <c r="I241" s="16" t="str">
        <f>IF(data!V241=0,"NA",data!V241/100)</f>
        <v>NA</v>
      </c>
      <c r="J241" s="16" t="str">
        <f>IF(data!AX241&gt;0,(AF241+data!AW241)/(data!AX241+AF241+data!AW241),"NA")</f>
        <v>NA</v>
      </c>
      <c r="K241" s="16">
        <f>IF(data!F241&gt;0,(AF241+data!AW241)/(data!F241+AF241+data!AW241),"NA")</f>
        <v>6.0775495320286865E-3</v>
      </c>
      <c r="L241" s="17">
        <f>data!F241+data!AW241+AF241-data!AT241</f>
        <v>63.119615384615386</v>
      </c>
      <c r="M241" s="17">
        <f>data!AW241+data!AX241-data!AT241+X241</f>
        <v>-15.431199999999997</v>
      </c>
      <c r="N241" s="17">
        <f>data!AS241+data!BC241-(data!BD241+data!BE241+data!BF241+data!BG241+data!BH241)/5</f>
        <v>-16.345600000000001</v>
      </c>
      <c r="O241" s="17">
        <f>data!AR241+data!BC241-(data!BD241+data!BE241+data!BF241+data!BG241+data!BH241)/5</f>
        <v>-3.7955999999999999</v>
      </c>
      <c r="P241" s="17">
        <f>data!AW241+AF241</f>
        <v>0.38461538461538464</v>
      </c>
      <c r="Q241" s="18" t="str">
        <f>IF(data!AS241&gt;0,data!F241/data!AS241,"NA")</f>
        <v>NA</v>
      </c>
      <c r="R241" s="19" t="str">
        <f>IF(data!AS241&gt;0,(data!F241-data!AT241)/(data!AS241-data!BL241),"NA")</f>
        <v>NA</v>
      </c>
      <c r="S241" s="19" t="str">
        <f>IF(N241&gt;0,data!F241/N241,"NA")</f>
        <v>NA</v>
      </c>
      <c r="T241" s="18">
        <f>IF(data!AP241=0,"NA",L241/data!AP241)</f>
        <v>73.997204436829293</v>
      </c>
      <c r="U241" s="18" t="str">
        <f t="shared" si="10"/>
        <v>NA</v>
      </c>
      <c r="V241" s="18" t="str">
        <f t="shared" si="11"/>
        <v>NA</v>
      </c>
      <c r="W241" s="18" t="str">
        <f>IF(data!AQ241&gt;0,L241/data!AQ241,"NA")</f>
        <v>NA</v>
      </c>
      <c r="X241" s="17">
        <f>data!BC241+data!BD241*0.8+data!BE241*0.6+data!BF241*0.4+data!BG241*0.2</f>
        <v>1.8837999999999999</v>
      </c>
      <c r="Y241" s="18" t="str">
        <f>IF(data!AQ241&gt;0,L241/(data!AQ241+data!BC241),"NA")</f>
        <v>NA</v>
      </c>
      <c r="Z241" s="18">
        <f>IF(data!EC241&gt;0,IF(data!F241&gt;0,IF(data!EC241*250/data!F241&gt;10,"NA",data!EC241*250/data!F241),"NA"),"NA")</f>
        <v>0.34976152623211448</v>
      </c>
      <c r="AA241" s="18" t="str">
        <f>IF(data!BN241&gt;0,data!BN241,"NA")</f>
        <v>NA</v>
      </c>
      <c r="AB241" s="18">
        <f>IF(data!BN241=0,0,1)</f>
        <v>1</v>
      </c>
      <c r="AC241" s="18" t="str">
        <f>IF(data!BN241&gt;0,data!BO241,"NA")</f>
        <v>NA</v>
      </c>
      <c r="AD241" s="18" t="str">
        <f>IF(data!AS241&gt;0,data!AS241,"NA")</f>
        <v>NA</v>
      </c>
      <c r="AE241" s="18" t="str">
        <f>IF(data!AS241&gt;0,data!F241,"NA")</f>
        <v>NA</v>
      </c>
      <c r="AF241" s="17">
        <f>data!CP241/(1.04)+data!CO241/1.04^2+data!CN241/1.04^3+data!CM241/1.04^4+data!CL241/1.04^5+((data!CK241/5)*(1-1.04^-5)/0.04)/1.04^5</f>
        <v>0.13461538461538464</v>
      </c>
    </row>
    <row r="242" spans="1:32" x14ac:dyDescent="0.15">
      <c r="A242" s="2" t="str">
        <f>data!A242</f>
        <v>Orgenesis Inc. (OTCPK:ORGS)</v>
      </c>
      <c r="B242" s="2" t="str">
        <f>data!B242</f>
        <v>OTCPK:ORGS</v>
      </c>
      <c r="C242" s="16" t="str">
        <f>IF(data!AP242&gt;0,data!AQ242/data!AP242,"NA")</f>
        <v>NA</v>
      </c>
      <c r="D242" s="16" t="str">
        <f>IF(data!AP242&gt;0,O242/data!AP242,"NA")</f>
        <v>NA</v>
      </c>
      <c r="E242" s="16">
        <f>data!BV242/100</f>
        <v>0</v>
      </c>
      <c r="F242" s="16">
        <f t="shared" si="9"/>
        <v>-0.82560612505316888</v>
      </c>
      <c r="G242" s="16" t="str">
        <f>IF(data!AX242&gt;0,N242/data!AX242,"NA")</f>
        <v>NA</v>
      </c>
      <c r="H242" s="16" t="str">
        <f>IF(data!W242=0,"NA",data!W242/100)</f>
        <v>NA</v>
      </c>
      <c r="I242" s="16" t="str">
        <f>IF(data!V242=0,"NA",data!V242/100)</f>
        <v>NA</v>
      </c>
      <c r="J242" s="16" t="str">
        <f>IF(data!AX242&gt;0,(AF242+data!AW242)/(data!AX242+AF242+data!AW242),"NA")</f>
        <v>NA</v>
      </c>
      <c r="K242" s="16">
        <f>IF(data!F242&gt;0,(AF242+data!AW242)/(data!F242+AF242+data!AW242),"NA")</f>
        <v>3.9934800325998374E-2</v>
      </c>
      <c r="L242" s="17">
        <f>data!F242+data!AW242+AF242-data!AT242</f>
        <v>60.04</v>
      </c>
      <c r="M242" s="17">
        <f>data!AW242+data!AX242-data!AT242+X242</f>
        <v>4.702</v>
      </c>
      <c r="N242" s="17">
        <f>data!AS242+data!BC242-(data!BD242+data!BE242+data!BF242+data!BG242+data!BH242)/5</f>
        <v>-4.8019999999999996</v>
      </c>
      <c r="O242" s="17">
        <f>data!AR242+data!BC242-(data!BD242+data!BE242+data!BF242+data!BG242+data!BH242)/5</f>
        <v>-3.8820000000000001</v>
      </c>
      <c r="P242" s="17">
        <f>data!AW242+AF242</f>
        <v>2.4500000000000002</v>
      </c>
      <c r="Q242" s="18" t="str">
        <f>IF(data!AS242&gt;0,data!F242/data!AS242,"NA")</f>
        <v>NA</v>
      </c>
      <c r="R242" s="19" t="str">
        <f>IF(data!AS242&gt;0,(data!F242-data!AT242)/(data!AS242-data!BL242),"NA")</f>
        <v>NA</v>
      </c>
      <c r="S242" s="19" t="str">
        <f>IF(N242&gt;0,data!F242/N242,"NA")</f>
        <v>NA</v>
      </c>
      <c r="T242" s="18" t="str">
        <f>IF(data!AP242=0,"NA",L242/data!AP242)</f>
        <v>NA</v>
      </c>
      <c r="U242" s="18" t="str">
        <f t="shared" si="10"/>
        <v>NA</v>
      </c>
      <c r="V242" s="18">
        <f t="shared" si="11"/>
        <v>12.769034453424075</v>
      </c>
      <c r="W242" s="18" t="str">
        <f>IF(data!AQ242&gt;0,L242/data!AQ242,"NA")</f>
        <v>NA</v>
      </c>
      <c r="X242" s="17">
        <f>data!BC242+data!BD242*0.8+data!BE242*0.6+data!BF242*0.4+data!BG242*0.2</f>
        <v>6.5419999999999998</v>
      </c>
      <c r="Y242" s="18" t="str">
        <f>IF(data!AQ242&gt;0,L242/(data!AQ242+data!BC242),"NA")</f>
        <v>NA</v>
      </c>
      <c r="Z242" s="18">
        <f>IF(data!EC242&gt;0,IF(data!F242&gt;0,IF(data!EC242*250/data!F242&gt;10,"NA",data!EC242*250/data!F242),"NA"),"NA")</f>
        <v>5.5178268251273345E-2</v>
      </c>
      <c r="AA242" s="18" t="str">
        <f>IF(data!BN242&gt;0,data!BN242,"NA")</f>
        <v>NA</v>
      </c>
      <c r="AB242" s="18">
        <f>IF(data!BN242=0,0,1)</f>
        <v>1</v>
      </c>
      <c r="AC242" s="18" t="str">
        <f>IF(data!BN242&gt;0,data!BO242,"NA")</f>
        <v>NA</v>
      </c>
      <c r="AD242" s="18" t="str">
        <f>IF(data!AS242&gt;0,data!AS242,"NA")</f>
        <v>NA</v>
      </c>
      <c r="AE242" s="18" t="str">
        <f>IF(data!AS242&gt;0,data!F242,"NA")</f>
        <v>NA</v>
      </c>
      <c r="AF242" s="17">
        <f>data!CP242/(1.04)+data!CO242/1.04^2+data!CN242/1.04^3+data!CM242/1.04^4+data!CL242/1.04^5+((data!CK242/5)*(1-1.04^-5)/0.04)/1.04^5</f>
        <v>0</v>
      </c>
    </row>
    <row r="243" spans="1:32" x14ac:dyDescent="0.15">
      <c r="A243" s="2" t="str">
        <f>data!A243</f>
        <v>MEI Pharma, Inc. (NasdaqCM:MEIP)</v>
      </c>
      <c r="B243" s="2" t="str">
        <f>data!B243</f>
        <v>NasdaqCM:MEIP</v>
      </c>
      <c r="C243" s="16" t="str">
        <f>IF(data!AP243&gt;0,data!AQ243/data!AP243,"NA")</f>
        <v>NA</v>
      </c>
      <c r="D243" s="16" t="str">
        <f>IF(data!AP243&gt;0,O243/data!AP243,"NA")</f>
        <v>NA</v>
      </c>
      <c r="E243" s="16">
        <f>data!BV243/100</f>
        <v>0</v>
      </c>
      <c r="F243" s="16">
        <f t="shared" si="9"/>
        <v>-0.21414808206958072</v>
      </c>
      <c r="G243" s="16">
        <f>IF(data!AX243&gt;0,N243/data!AX243,"NA")</f>
        <v>-0.32792866941015086</v>
      </c>
      <c r="H243" s="16" t="str">
        <f>IF(data!W243=0,"NA",data!W243/100)</f>
        <v>NA</v>
      </c>
      <c r="I243" s="16" t="str">
        <f>IF(data!V243=0,"NA",data!V243/100)</f>
        <v>NA</v>
      </c>
      <c r="J243" s="16">
        <f>IF(data!AX243&gt;0,(AF243+data!AW243)/(data!AX243+AF243+data!AW243),"NA")</f>
        <v>3.9806093091081067E-3</v>
      </c>
      <c r="K243" s="16">
        <f>IF(data!F243&gt;0,(AF243+data!AW243)/(data!F243+AF243+data!AW243),"NA")</f>
        <v>5.0066921132206404E-3</v>
      </c>
      <c r="L243" s="17">
        <f>data!F243+data!AW243+AF243-data!AT243</f>
        <v>34.491346153846152</v>
      </c>
      <c r="M243" s="17">
        <f>data!AW243+data!AX243-data!AT243+X243</f>
        <v>112.10000000000001</v>
      </c>
      <c r="N243" s="17">
        <f>data!AS243+data!BC243-(data!BD243+data!BE243+data!BF243+data!BG243+data!BH243)/5</f>
        <v>-23.905999999999999</v>
      </c>
      <c r="O243" s="17">
        <f>data!AR243+data!BC243-(data!BD243+data!BE243+data!BF243+data!BG243+data!BH243)/5</f>
        <v>-24.006</v>
      </c>
      <c r="P243" s="17">
        <f>data!AW243+AF243</f>
        <v>0.29134615384615381</v>
      </c>
      <c r="Q243" s="18" t="str">
        <f>IF(data!AS243&gt;0,data!F243/data!AS243,"NA")</f>
        <v>NA</v>
      </c>
      <c r="R243" s="19" t="str">
        <f>IF(data!AS243&gt;0,(data!F243-data!AT243)/(data!AS243-data!BL243),"NA")</f>
        <v>NA</v>
      </c>
      <c r="S243" s="19" t="str">
        <f>IF(N243&gt;0,data!F243/N243,"NA")</f>
        <v>NA</v>
      </c>
      <c r="T243" s="18" t="str">
        <f>IF(data!AP243=0,"NA",L243/data!AP243)</f>
        <v>NA</v>
      </c>
      <c r="U243" s="18" t="str">
        <f t="shared" si="10"/>
        <v>NA</v>
      </c>
      <c r="V243" s="18">
        <f t="shared" si="11"/>
        <v>0.30768373018596029</v>
      </c>
      <c r="W243" s="18" t="str">
        <f>IF(data!AQ243&gt;0,L243/data!AQ243,"NA")</f>
        <v>NA</v>
      </c>
      <c r="X243" s="17">
        <f>data!BC243+data!BD243*0.8+data!BE243*0.6+data!BF243*0.4+data!BG243*0.2</f>
        <v>62.900000000000006</v>
      </c>
      <c r="Y243" s="18" t="str">
        <f>IF(data!AQ243&gt;0,L243/(data!AQ243+data!BC243),"NA")</f>
        <v>NA</v>
      </c>
      <c r="Z243" s="18" t="str">
        <f>IF(data!EC243&gt;0,IF(data!F243&gt;0,IF(data!EC243*250/data!F243&gt;10,"NA",data!EC243*250/data!F243),"NA"),"NA")</f>
        <v>NA</v>
      </c>
      <c r="AA243" s="18" t="str">
        <f>IF(data!BN243&gt;0,data!BN243,"NA")</f>
        <v>NA</v>
      </c>
      <c r="AB243" s="18">
        <f>IF(data!BN243=0,0,1)</f>
        <v>1</v>
      </c>
      <c r="AC243" s="18" t="str">
        <f>IF(data!BN243&gt;0,data!BO243,"NA")</f>
        <v>NA</v>
      </c>
      <c r="AD243" s="18" t="str">
        <f>IF(data!AS243&gt;0,data!AS243,"NA")</f>
        <v>NA</v>
      </c>
      <c r="AE243" s="18" t="str">
        <f>IF(data!AS243&gt;0,data!F243,"NA")</f>
        <v>NA</v>
      </c>
      <c r="AF243" s="17">
        <f>data!CP243/(1.04)+data!CO243/1.04^2+data!CN243/1.04^3+data!CM243/1.04^4+data!CL243/1.04^5+((data!CK243/5)*(1-1.04^-5)/0.04)/1.04^5</f>
        <v>0.29134615384615381</v>
      </c>
    </row>
    <row r="244" spans="1:32" x14ac:dyDescent="0.15">
      <c r="A244" s="2" t="str">
        <f>data!A244</f>
        <v>iBio, Inc. (AMEX:IBIO)</v>
      </c>
      <c r="B244" s="2" t="str">
        <f>data!B244</f>
        <v>AMEX:IBIO</v>
      </c>
      <c r="C244" s="16">
        <f>IF(data!AP244&gt;0,data!AQ244/data!AP244,"NA")</f>
        <v>-3.7122302158273386</v>
      </c>
      <c r="D244" s="16">
        <f>IF(data!AP244&gt;0,O244/data!AP244,"NA")</f>
        <v>-4.736690647482015</v>
      </c>
      <c r="E244" s="16">
        <f>data!BV244/100</f>
        <v>0</v>
      </c>
      <c r="F244" s="16">
        <f t="shared" si="9"/>
        <v>-0.72447183098591561</v>
      </c>
      <c r="G244" s="16">
        <f>IF(data!AX244&gt;0,N244/data!AX244,"NA")</f>
        <v>-0.6827586206896552</v>
      </c>
      <c r="H244" s="16" t="str">
        <f>IF(data!W244=0,"NA",data!W244/100)</f>
        <v>NA</v>
      </c>
      <c r="I244" s="16" t="str">
        <f>IF(data!V244=0,"NA",data!V244/100)</f>
        <v>NA</v>
      </c>
      <c r="J244" s="16">
        <f>IF(data!AX244&gt;0,(AF244+data!AW244)/(data!AX244+AF244+data!AW244),"NA")</f>
        <v>3.4113847396043603E-2</v>
      </c>
      <c r="K244" s="16">
        <f>IF(data!F244&gt;0,(AF244+data!AW244)/(data!F244+AF244+data!AW244),"NA")</f>
        <v>5.9782800948034948E-3</v>
      </c>
      <c r="L244" s="17">
        <f>data!F244+data!AW244+AF244-data!AT244</f>
        <v>49.178000000000004</v>
      </c>
      <c r="M244" s="17">
        <f>data!AW244+data!AX244-data!AT244+X244</f>
        <v>9.0879999999999992</v>
      </c>
      <c r="N244" s="17">
        <f>data!AS244+data!BC244-(data!BD244+data!BE244+data!BF244+data!BG244+data!BH244)/5</f>
        <v>-6.5340000000000007</v>
      </c>
      <c r="O244" s="17">
        <f>data!AR244+data!BC244-(data!BD244+data!BE244+data!BF244+data!BG244+data!BH244)/5</f>
        <v>-6.5840000000000005</v>
      </c>
      <c r="P244" s="17">
        <f>data!AW244+AF244</f>
        <v>0.33800000000000002</v>
      </c>
      <c r="Q244" s="18" t="str">
        <f>IF(data!AS244&gt;0,data!F244/data!AS244,"NA")</f>
        <v>NA</v>
      </c>
      <c r="R244" s="19" t="str">
        <f>IF(data!AS244&gt;0,(data!F244-data!AT244)/(data!AS244-data!BL244),"NA")</f>
        <v>NA</v>
      </c>
      <c r="S244" s="19" t="str">
        <f>IF(N244&gt;0,data!F244/N244,"NA")</f>
        <v>NA</v>
      </c>
      <c r="T244" s="18">
        <f>IF(data!AP244=0,"NA",L244/data!AP244)</f>
        <v>35.37985611510792</v>
      </c>
      <c r="U244" s="18" t="str">
        <f t="shared" si="10"/>
        <v>NA</v>
      </c>
      <c r="V244" s="18">
        <f t="shared" si="11"/>
        <v>5.4113116197183109</v>
      </c>
      <c r="W244" s="18" t="str">
        <f>IF(data!AQ244&gt;0,L244/data!AQ244,"NA")</f>
        <v>NA</v>
      </c>
      <c r="X244" s="17">
        <f>data!BC244+data!BD244*0.8+data!BE244*0.6+data!BF244*0.4+data!BG244*0.2</f>
        <v>6.54</v>
      </c>
      <c r="Y244" s="18" t="str">
        <f>IF(data!AQ244&gt;0,L244/(data!AQ244+data!BC244),"NA")</f>
        <v>NA</v>
      </c>
      <c r="Z244" s="18">
        <f>IF(data!EC244&gt;0,IF(data!F244&gt;0,IF(data!EC244*250/data!F244&gt;10,"NA",data!EC244*250/data!F244),"NA"),"NA")</f>
        <v>1.396797153024911</v>
      </c>
      <c r="AA244" s="18" t="str">
        <f>IF(data!BN244&gt;0,data!BN244,"NA")</f>
        <v>NA</v>
      </c>
      <c r="AB244" s="18">
        <f>IF(data!BN244=0,0,1)</f>
        <v>1</v>
      </c>
      <c r="AC244" s="18" t="str">
        <f>IF(data!BN244&gt;0,data!BO244,"NA")</f>
        <v>NA</v>
      </c>
      <c r="AD244" s="18" t="str">
        <f>IF(data!AS244&gt;0,data!AS244,"NA")</f>
        <v>NA</v>
      </c>
      <c r="AE244" s="18" t="str">
        <f>IF(data!AS244&gt;0,data!F244,"NA")</f>
        <v>NA</v>
      </c>
      <c r="AF244" s="17">
        <f>data!CP244/(1.04)+data!CO244/1.04^2+data!CN244/1.04^3+data!CM244/1.04^4+data!CL244/1.04^5+((data!CK244/5)*(1-1.04^-5)/0.04)/1.04^5</f>
        <v>0</v>
      </c>
    </row>
    <row r="245" spans="1:32" x14ac:dyDescent="0.15">
      <c r="A245" s="2" t="str">
        <f>data!A245</f>
        <v>Celsion Corp. (NasdaqCM:CLSN)</v>
      </c>
      <c r="B245" s="2" t="str">
        <f>data!B245</f>
        <v>NasdaqCM:CLSN</v>
      </c>
      <c r="C245" s="16">
        <f>IF(data!AP245&gt;0,data!AQ245/data!AP245,"NA")</f>
        <v>-41.4</v>
      </c>
      <c r="D245" s="16">
        <f>IF(data!AP245&gt;0,O245/data!AP245,"NA")</f>
        <v>-32.843999999999994</v>
      </c>
      <c r="E245" s="16">
        <f>data!BV245/100</f>
        <v>0</v>
      </c>
      <c r="F245" s="16">
        <f t="shared" si="9"/>
        <v>-0.24693994165589003</v>
      </c>
      <c r="G245" s="16">
        <f>IF(data!AX245&gt;0,N245/data!AX245,"NA")</f>
        <v>-0.63786585365853654</v>
      </c>
      <c r="H245" s="16">
        <f>IF(data!W245=0,"NA",data!W245/100)</f>
        <v>-0.14899999999999999</v>
      </c>
      <c r="I245" s="16" t="str">
        <f>IF(data!V245=0,"NA",data!V245/100)</f>
        <v>NA</v>
      </c>
      <c r="J245" s="16">
        <f>IF(data!AX245&gt;0,(AF245+data!AW245)/(data!AX245+AF245+data!AW245),"NA")</f>
        <v>0.25363493024005079</v>
      </c>
      <c r="K245" s="16">
        <f>IF(data!F245&gt;0,(AF245+data!AW245)/(data!F245+AF245+data!AW245),"NA")</f>
        <v>0.1716236117168389</v>
      </c>
      <c r="L245" s="17">
        <f>data!F245+data!AW245+AF245-data!AT245</f>
        <v>52.246322421746427</v>
      </c>
      <c r="M245" s="17">
        <f>data!AW245+data!AX245-data!AT245+X245</f>
        <v>66.501999999999995</v>
      </c>
      <c r="N245" s="17">
        <f>data!AS245+data!BC245-(data!BD245+data!BE245+data!BF245+data!BG245+data!BH245)/5</f>
        <v>-20.921999999999997</v>
      </c>
      <c r="O245" s="17">
        <f>data!AR245+data!BC245-(data!BD245+data!BE245+data!BF245+data!BG245+data!BH245)/5</f>
        <v>-16.421999999999997</v>
      </c>
      <c r="P245" s="17">
        <f>data!AW245+AF245</f>
        <v>11.146322421746438</v>
      </c>
      <c r="Q245" s="18" t="str">
        <f>IF(data!AS245&gt;0,data!F245/data!AS245,"NA")</f>
        <v>NA</v>
      </c>
      <c r="R245" s="19" t="str">
        <f>IF(data!AS245&gt;0,(data!F245-data!AT245)/(data!AS245-data!BL245),"NA")</f>
        <v>NA</v>
      </c>
      <c r="S245" s="19" t="str">
        <f>IF(N245&gt;0,data!F245/N245,"NA")</f>
        <v>NA</v>
      </c>
      <c r="T245" s="18">
        <f>IF(data!AP245=0,"NA",L245/data!AP245)</f>
        <v>104.49264484349285</v>
      </c>
      <c r="U245" s="18" t="str">
        <f t="shared" si="10"/>
        <v>NA</v>
      </c>
      <c r="V245" s="18">
        <f t="shared" si="11"/>
        <v>0.78563535565466347</v>
      </c>
      <c r="W245" s="18" t="str">
        <f>IF(data!AQ245&gt;0,L245/data!AQ245,"NA")</f>
        <v>NA</v>
      </c>
      <c r="X245" s="17">
        <f>data!BC245+data!BD245*0.8+data!BE245*0.6+data!BF245*0.4+data!BG245*0.2</f>
        <v>36.691999999999993</v>
      </c>
      <c r="Y245" s="18" t="str">
        <f>IF(data!AQ245&gt;0,L245/(data!AQ245+data!BC245),"NA")</f>
        <v>NA</v>
      </c>
      <c r="Z245" s="18">
        <f>IF(data!EC245&gt;0,IF(data!F245&gt;0,IF(data!EC245*250/data!F245&gt;10,"NA",data!EC245*250/data!F245),"NA"),"NA")</f>
        <v>0.41356877323420077</v>
      </c>
      <c r="AA245" s="18" t="str">
        <f>IF(data!BN245&gt;0,data!BN245,"NA")</f>
        <v>NA</v>
      </c>
      <c r="AB245" s="18">
        <f>IF(data!BN245=0,0,1)</f>
        <v>1</v>
      </c>
      <c r="AC245" s="18" t="str">
        <f>IF(data!BN245&gt;0,data!BO245,"NA")</f>
        <v>NA</v>
      </c>
      <c r="AD245" s="18" t="str">
        <f>IF(data!AS245&gt;0,data!AS245,"NA")</f>
        <v>NA</v>
      </c>
      <c r="AE245" s="18" t="str">
        <f>IF(data!AS245&gt;0,data!F245,"NA")</f>
        <v>NA</v>
      </c>
      <c r="AF245" s="17">
        <f>data!CP245/(1.04)+data!CO245/1.04^2+data!CN245/1.04^3+data!CM245/1.04^4+data!CL245/1.04^5+((data!CK245/5)*(1-1.04^-5)/0.04)/1.04^5</f>
        <v>1.4363224217464372</v>
      </c>
    </row>
    <row r="246" spans="1:32" x14ac:dyDescent="0.15">
      <c r="A246" s="2" t="str">
        <f>data!A246</f>
        <v>GenVec, Inc. (NasdaqCM:GNVC)</v>
      </c>
      <c r="B246" s="2" t="str">
        <f>data!B246</f>
        <v>NasdaqCM:GNVC</v>
      </c>
      <c r="C246" s="16">
        <f>IF(data!AP246&gt;0,data!AQ246/data!AP246,"NA")</f>
        <v>-0.39735099337748342</v>
      </c>
      <c r="D246" s="16">
        <f>IF(data!AP246&gt;0,O246/data!AP246,"NA")</f>
        <v>-0.7920529801324504</v>
      </c>
      <c r="E246" s="16">
        <f>data!BV246/100</f>
        <v>0</v>
      </c>
      <c r="F246" s="16">
        <f t="shared" si="9"/>
        <v>-0.24495647721454175</v>
      </c>
      <c r="G246" s="16">
        <f>IF(data!AX246&gt;0,N246/data!AX246,"NA")</f>
        <v>-0.41789473684210537</v>
      </c>
      <c r="H246" s="16">
        <f>IF(data!W246=0,"NA",data!W246/100)</f>
        <v>-6.5199999999999994E-2</v>
      </c>
      <c r="I246" s="16" t="str">
        <f>IF(data!V246=0,"NA",data!V246/100)</f>
        <v>NA</v>
      </c>
      <c r="J246" s="16">
        <f>IF(data!AX246&gt;0,(AF246+data!AW246)/(data!AX246+AF246+data!AW246),"NA")</f>
        <v>0</v>
      </c>
      <c r="K246" s="16">
        <f>IF(data!F246&gt;0,(AF246+data!AW246)/(data!F246+AF246+data!AW246),"NA")</f>
        <v>0</v>
      </c>
      <c r="L246" s="17">
        <f>data!F246+data!AW246+AF246-data!AT246</f>
        <v>53.5</v>
      </c>
      <c r="M246" s="17">
        <f>data!AW246+data!AX246-data!AT246+X246</f>
        <v>19.53</v>
      </c>
      <c r="N246" s="17">
        <f>data!AS246+data!BC246-(data!BD246+data!BE246+data!BF246+data!BG246+data!BH246)/5</f>
        <v>-4.7640000000000011</v>
      </c>
      <c r="O246" s="17">
        <f>data!AR246+data!BC246-(data!BD246+data!BE246+data!BF246+data!BG246+data!BH246)/5</f>
        <v>-4.7840000000000007</v>
      </c>
      <c r="P246" s="17">
        <f>data!AW246+AF246</f>
        <v>0</v>
      </c>
      <c r="Q246" s="18" t="str">
        <f>IF(data!AS246&gt;0,data!F246/data!AS246,"NA")</f>
        <v>NA</v>
      </c>
      <c r="R246" s="19" t="str">
        <f>IF(data!AS246&gt;0,(data!F246-data!AT246)/(data!AS246-data!BL246),"NA")</f>
        <v>NA</v>
      </c>
      <c r="S246" s="19" t="str">
        <f>IF(N246&gt;0,data!F246/N246,"NA")</f>
        <v>NA</v>
      </c>
      <c r="T246" s="18">
        <f>IF(data!AP246=0,"NA",L246/data!AP246)</f>
        <v>8.8576158940397356</v>
      </c>
      <c r="U246" s="18" t="str">
        <f t="shared" si="10"/>
        <v>NA</v>
      </c>
      <c r="V246" s="18">
        <f t="shared" si="11"/>
        <v>2.7393753200204811</v>
      </c>
      <c r="W246" s="18" t="str">
        <f>IF(data!AQ246&gt;0,L246/data!AQ246,"NA")</f>
        <v>NA</v>
      </c>
      <c r="X246" s="17">
        <f>data!BC246+data!BD246*0.8+data!BE246*0.6+data!BF246*0.4+data!BG246*0.2</f>
        <v>8.1300000000000008</v>
      </c>
      <c r="Y246" s="18" t="str">
        <f>IF(data!AQ246&gt;0,L246/(data!AQ246+data!BC246),"NA")</f>
        <v>NA</v>
      </c>
      <c r="Z246" s="18">
        <f>IF(data!EC246&gt;0,IF(data!F246&gt;0,IF(data!EC246*250/data!F246&gt;10,"NA",data!EC246*250/data!F246),"NA"),"NA")</f>
        <v>3.1121495327102804</v>
      </c>
      <c r="AA246" s="18" t="str">
        <f>IF(data!BN246&gt;0,data!BN246,"NA")</f>
        <v>NA</v>
      </c>
      <c r="AB246" s="18">
        <f>IF(data!BN246=0,0,1)</f>
        <v>1</v>
      </c>
      <c r="AC246" s="18" t="str">
        <f>IF(data!BN246&gt;0,data!BO246,"NA")</f>
        <v>NA</v>
      </c>
      <c r="AD246" s="18" t="str">
        <f>IF(data!AS246&gt;0,data!AS246,"NA")</f>
        <v>NA</v>
      </c>
      <c r="AE246" s="18" t="str">
        <f>IF(data!AS246&gt;0,data!F246,"NA")</f>
        <v>NA</v>
      </c>
      <c r="AF246" s="17">
        <f>data!CP246/(1.04)+data!CO246/1.04^2+data!CN246/1.04^3+data!CM246/1.04^4+data!CL246/1.04^5+((data!CK246/5)*(1-1.04^-5)/0.04)/1.04^5</f>
        <v>0</v>
      </c>
    </row>
    <row r="247" spans="1:32" x14ac:dyDescent="0.15">
      <c r="A247" s="2" t="str">
        <f>data!A247</f>
        <v>Onconova Therapeutics, Inc. (NasdaqGS:ONTX)</v>
      </c>
      <c r="B247" s="2" t="str">
        <f>data!B247</f>
        <v>NasdaqGS:ONTX</v>
      </c>
      <c r="C247" s="16">
        <f>IF(data!AP247&gt;0,data!AQ247/data!AP247,"NA")</f>
        <v>-79.124999999999986</v>
      </c>
      <c r="D247" s="16">
        <f>IF(data!AP247&gt;0,O247/data!AP247,"NA")</f>
        <v>-81.924999999999983</v>
      </c>
      <c r="E247" s="16">
        <f>data!BV247/100</f>
        <v>0</v>
      </c>
      <c r="F247" s="16">
        <f t="shared" si="9"/>
        <v>-0.4902019446522064</v>
      </c>
      <c r="G247" s="16">
        <f>IF(data!AX247&gt;0,N247/data!AX247,"NA")</f>
        <v>-2.7771186440677962</v>
      </c>
      <c r="H247" s="16" t="str">
        <f>IF(data!W247=0,"NA",data!W247/100)</f>
        <v>NA</v>
      </c>
      <c r="I247" s="16" t="str">
        <f>IF(data!V247=0,"NA",data!V247/100)</f>
        <v>NA</v>
      </c>
      <c r="J247" s="16">
        <f>IF(data!AX247&gt;0,(AF247+data!AW247)/(data!AX247+AF247+data!AW247),"NA")</f>
        <v>0</v>
      </c>
      <c r="K247" s="16">
        <f>IF(data!F247&gt;0,(AF247+data!AW247)/(data!F247+AF247+data!AW247),"NA")</f>
        <v>0</v>
      </c>
      <c r="L247" s="17">
        <f>data!F247+data!AW247+AF247-data!AT247</f>
        <v>9.2999999999999972</v>
      </c>
      <c r="M247" s="17">
        <f>data!AW247+data!AX247-data!AT247+X247</f>
        <v>133.69999999999999</v>
      </c>
      <c r="N247" s="17">
        <f>data!AS247+data!BC247-(data!BD247+data!BE247+data!BF247+data!BG247+data!BH247)/5</f>
        <v>-65.539999999999992</v>
      </c>
      <c r="O247" s="17">
        <f>data!AR247+data!BC247-(data!BD247+data!BE247+data!BF247+data!BG247+data!BH247)/5</f>
        <v>-65.539999999999992</v>
      </c>
      <c r="P247" s="17">
        <f>data!AW247+AF247</f>
        <v>0</v>
      </c>
      <c r="Q247" s="18" t="str">
        <f>IF(data!AS247&gt;0,data!F247/data!AS247,"NA")</f>
        <v>NA</v>
      </c>
      <c r="R247" s="19" t="str">
        <f>IF(data!AS247&gt;0,(data!F247-data!AT247)/(data!AS247-data!BL247),"NA")</f>
        <v>NA</v>
      </c>
      <c r="S247" s="19" t="str">
        <f>IF(N247&gt;0,data!F247/N247,"NA")</f>
        <v>NA</v>
      </c>
      <c r="T247" s="18">
        <f>IF(data!AP247=0,"NA",L247/data!AP247)</f>
        <v>11.624999999999996</v>
      </c>
      <c r="U247" s="18" t="str">
        <f t="shared" si="10"/>
        <v>NA</v>
      </c>
      <c r="V247" s="18">
        <f t="shared" si="11"/>
        <v>6.9558713537771114E-2</v>
      </c>
      <c r="W247" s="18" t="str">
        <f>IF(data!AQ247&gt;0,L247/data!AQ247,"NA")</f>
        <v>NA</v>
      </c>
      <c r="X247" s="17">
        <f>data!BC247+data!BD247*0.8+data!BE247*0.6+data!BF247*0.4+data!BG247*0.2</f>
        <v>153.69999999999999</v>
      </c>
      <c r="Y247" s="18" t="str">
        <f>IF(data!AQ247&gt;0,L247/(data!AQ247+data!BC247),"NA")</f>
        <v>NA</v>
      </c>
      <c r="Z247" s="18">
        <f>IF(data!EC247&gt;0,IF(data!F247&gt;0,IF(data!EC247*250/data!F247&gt;10,"NA",data!EC247*250/data!F247),"NA"),"NA")</f>
        <v>0.36389413988657848</v>
      </c>
      <c r="AA247" s="18" t="str">
        <f>IF(data!BN247&gt;0,data!BN247,"NA")</f>
        <v>NA</v>
      </c>
      <c r="AB247" s="18">
        <f>IF(data!BN247=0,0,1)</f>
        <v>1</v>
      </c>
      <c r="AC247" s="18" t="str">
        <f>IF(data!BN247&gt;0,data!BO247,"NA")</f>
        <v>NA</v>
      </c>
      <c r="AD247" s="18" t="str">
        <f>IF(data!AS247&gt;0,data!AS247,"NA")</f>
        <v>NA</v>
      </c>
      <c r="AE247" s="18" t="str">
        <f>IF(data!AS247&gt;0,data!F247,"NA")</f>
        <v>NA</v>
      </c>
      <c r="AF247" s="17">
        <f>data!CP247/(1.04)+data!CO247/1.04^2+data!CN247/1.04^3+data!CM247/1.04^4+data!CL247/1.04^5+((data!CK247/5)*(1-1.04^-5)/0.04)/1.04^5</f>
        <v>0</v>
      </c>
    </row>
    <row r="248" spans="1:32" x14ac:dyDescent="0.15">
      <c r="A248" s="2" t="str">
        <f>data!A248</f>
        <v>Heat Biologics, Inc. (NasdaqCM:HTBX)</v>
      </c>
      <c r="B248" s="2" t="str">
        <f>data!B248</f>
        <v>NasdaqCM:HTBX</v>
      </c>
      <c r="C248" s="16" t="str">
        <f>IF(data!AP248&gt;0,data!AQ248/data!AP248,"NA")</f>
        <v>NA</v>
      </c>
      <c r="D248" s="16" t="str">
        <f>IF(data!AP248&gt;0,O248/data!AP248,"NA")</f>
        <v>NA</v>
      </c>
      <c r="E248" s="16">
        <f>data!BV248/100</f>
        <v>0</v>
      </c>
      <c r="F248" s="16">
        <f t="shared" si="9"/>
        <v>-0.48492055941394718</v>
      </c>
      <c r="G248" s="16">
        <f>IF(data!AX248&gt;0,N248/data!AX248,"NA")</f>
        <v>-0.67319444444444432</v>
      </c>
      <c r="H248" s="16" t="str">
        <f>IF(data!W248=0,"NA",data!W248/100)</f>
        <v>NA</v>
      </c>
      <c r="I248" s="16" t="str">
        <f>IF(data!V248=0,"NA",data!V248/100)</f>
        <v>NA</v>
      </c>
      <c r="J248" s="16">
        <f>IF(data!AX248&gt;0,(AF248+data!AW248)/(data!AX248+AF248+data!AW248),"NA")</f>
        <v>0.11852624717356909</v>
      </c>
      <c r="K248" s="16">
        <f>IF(data!F248&gt;0,(AF248+data!AW248)/(data!F248+AF248+data!AW248),"NA")</f>
        <v>3.583292132451301E-2</v>
      </c>
      <c r="L248" s="17">
        <f>data!F248+data!AW248+AF248-data!AT248</f>
        <v>50.756277687028842</v>
      </c>
      <c r="M248" s="17">
        <f>data!AW248+data!AX248-data!AT248+X248</f>
        <v>21.022000000000002</v>
      </c>
      <c r="N248" s="17">
        <f>data!AS248+data!BC248-(data!BD248+data!BE248+data!BF248+data!BG248+data!BH248)/5</f>
        <v>-9.6939999999999991</v>
      </c>
      <c r="O248" s="17">
        <f>data!AR248+data!BC248-(data!BD248+data!BE248+data!BF248+data!BG248+data!BH248)/5</f>
        <v>-10.193999999999999</v>
      </c>
      <c r="P248" s="17">
        <f>data!AW248+AF248</f>
        <v>1.9362776870288423</v>
      </c>
      <c r="Q248" s="18" t="str">
        <f>IF(data!AS248&gt;0,data!F248/data!AS248,"NA")</f>
        <v>NA</v>
      </c>
      <c r="R248" s="19" t="str">
        <f>IF(data!AS248&gt;0,(data!F248-data!AT248)/(data!AS248-data!BL248),"NA")</f>
        <v>NA</v>
      </c>
      <c r="S248" s="19" t="str">
        <f>IF(N248&gt;0,data!F248/N248,"NA")</f>
        <v>NA</v>
      </c>
      <c r="T248" s="18" t="str">
        <f>IF(data!AP248=0,"NA",L248/data!AP248)</f>
        <v>NA</v>
      </c>
      <c r="U248" s="18" t="str">
        <f t="shared" si="10"/>
        <v>NA</v>
      </c>
      <c r="V248" s="18">
        <f t="shared" si="11"/>
        <v>2.4144361947972999</v>
      </c>
      <c r="W248" s="18" t="str">
        <f>IF(data!AQ248&gt;0,L248/data!AQ248,"NA")</f>
        <v>NA</v>
      </c>
      <c r="X248" s="17">
        <f>data!BC248+data!BD248*0.8+data!BE248*0.6+data!BF248*0.4+data!BG248*0.2</f>
        <v>8.7120000000000015</v>
      </c>
      <c r="Y248" s="18" t="str">
        <f>IF(data!AQ248&gt;0,L248/(data!AQ248+data!BC248),"NA")</f>
        <v>NA</v>
      </c>
      <c r="Z248" s="18">
        <f>IF(data!EC248&gt;0,IF(data!F248&gt;0,IF(data!EC248*250/data!F248&gt;10,"NA",data!EC248*250/data!F248),"NA"),"NA")</f>
        <v>1.5595009596928981</v>
      </c>
      <c r="AA248" s="18" t="str">
        <f>IF(data!BN248&gt;0,data!BN248,"NA")</f>
        <v>NA</v>
      </c>
      <c r="AB248" s="18">
        <f>IF(data!BN248=0,0,1)</f>
        <v>1</v>
      </c>
      <c r="AC248" s="18" t="str">
        <f>IF(data!BN248&gt;0,data!BO248,"NA")</f>
        <v>NA</v>
      </c>
      <c r="AD248" s="18" t="str">
        <f>IF(data!AS248&gt;0,data!AS248,"NA")</f>
        <v>NA</v>
      </c>
      <c r="AE248" s="18" t="str">
        <f>IF(data!AS248&gt;0,data!F248,"NA")</f>
        <v>NA</v>
      </c>
      <c r="AF248" s="17">
        <f>data!CP248/(1.04)+data!CO248/1.04^2+data!CN248/1.04^3+data!CM248/1.04^4+data!CL248/1.04^5+((data!CK248/5)*(1-1.04^-5)/0.04)/1.04^5</f>
        <v>0.74627768702884234</v>
      </c>
    </row>
    <row r="249" spans="1:32" x14ac:dyDescent="0.15">
      <c r="A249" s="2" t="str">
        <f>data!A249</f>
        <v>VBI Vaccines Inc (NasdaqCM:VBIV)</v>
      </c>
      <c r="B249" s="2" t="str">
        <f>data!B249</f>
        <v>NasdaqCM:VBIV</v>
      </c>
      <c r="C249" s="16" t="str">
        <f>IF(data!AP249&gt;0,data!AQ249/data!AP249,"NA")</f>
        <v>NA</v>
      </c>
      <c r="D249" s="16" t="str">
        <f>IF(data!AP249&gt;0,O249/data!AP249,"NA")</f>
        <v>NA</v>
      </c>
      <c r="E249" s="16">
        <f>data!BV249/100</f>
        <v>0</v>
      </c>
      <c r="F249" s="16">
        <f t="shared" si="9"/>
        <v>-1.5471447543160692</v>
      </c>
      <c r="G249" s="16">
        <f>IF(data!AX249&gt;0,N249/data!AX249,"NA")</f>
        <v>-1.2009345794392525</v>
      </c>
      <c r="H249" s="16" t="str">
        <f>IF(data!W249=0,"NA",data!W249/100)</f>
        <v>NA</v>
      </c>
      <c r="I249" s="16" t="str">
        <f>IF(data!V249=0,"NA",data!V249/100)</f>
        <v>NA</v>
      </c>
      <c r="J249" s="16">
        <f>IF(data!AX249&gt;0,(AF249+data!AW249)/(data!AX249+AF249+data!AW249),"NA")</f>
        <v>0.21170947381790131</v>
      </c>
      <c r="K249" s="16">
        <f>IF(data!F249&gt;0,(AF249+data!AW249)/(data!F249+AF249+data!AW249),"NA")</f>
        <v>5.2368931216904883E-2</v>
      </c>
      <c r="L249" s="17">
        <f>data!F249+data!AW249+AF249-data!AT249</f>
        <v>42.273675751024122</v>
      </c>
      <c r="M249" s="17">
        <f>data!AW249+data!AX249-data!AT249+X249</f>
        <v>7.5299999999999994</v>
      </c>
      <c r="N249" s="17">
        <f>data!AS249+data!BC249-(data!BD249+data!BE249+data!BF249+data!BG249+data!BH249)/5</f>
        <v>-12.850000000000001</v>
      </c>
      <c r="O249" s="17">
        <f>data!AR249+data!BC249-(data!BD249+data!BE249+data!BF249+data!BG249+data!BH249)/5</f>
        <v>-11.65</v>
      </c>
      <c r="P249" s="17">
        <f>data!AW249+AF249</f>
        <v>2.8736757510241238</v>
      </c>
      <c r="Q249" s="18" t="str">
        <f>IF(data!AS249&gt;0,data!F249/data!AS249,"NA")</f>
        <v>NA</v>
      </c>
      <c r="R249" s="19" t="str">
        <f>IF(data!AS249&gt;0,(data!F249-data!AT249)/(data!AS249-data!BL249),"NA")</f>
        <v>NA</v>
      </c>
      <c r="S249" s="19" t="str">
        <f>IF(N249&gt;0,data!F249/N249,"NA")</f>
        <v>NA</v>
      </c>
      <c r="T249" s="18" t="str">
        <f>IF(data!AP249=0,"NA",L249/data!AP249)</f>
        <v>NA</v>
      </c>
      <c r="U249" s="18" t="str">
        <f t="shared" si="10"/>
        <v>NA</v>
      </c>
      <c r="V249" s="18">
        <f t="shared" si="11"/>
        <v>5.6140339642794324</v>
      </c>
      <c r="W249" s="18" t="str">
        <f>IF(data!AQ249&gt;0,L249/data!AQ249,"NA")</f>
        <v>NA</v>
      </c>
      <c r="X249" s="17">
        <f>data!BC249+data!BD249*0.8+data!BE249*0.6+data!BF249*0.4+data!BG249*0.2</f>
        <v>7.2799999999999994</v>
      </c>
      <c r="Y249" s="18" t="str">
        <f>IF(data!AQ249&gt;0,L249/(data!AQ249+data!BC249),"NA")</f>
        <v>NA</v>
      </c>
      <c r="Z249" s="18">
        <f>IF(data!EC249&gt;0,IF(data!F249&gt;0,IF(data!EC249*250/data!F249&gt;10,"NA",data!EC249*250/data!F249),"NA"),"NA")</f>
        <v>4.807692307692308E-3</v>
      </c>
      <c r="AA249" s="18" t="str">
        <f>IF(data!BN249&gt;0,data!BN249,"NA")</f>
        <v>NA</v>
      </c>
      <c r="AB249" s="18">
        <f>IF(data!BN249=0,0,1)</f>
        <v>1</v>
      </c>
      <c r="AC249" s="18" t="str">
        <f>IF(data!BN249&gt;0,data!BO249,"NA")</f>
        <v>NA</v>
      </c>
      <c r="AD249" s="18" t="str">
        <f>IF(data!AS249&gt;0,data!AS249,"NA")</f>
        <v>NA</v>
      </c>
      <c r="AE249" s="18" t="str">
        <f>IF(data!AS249&gt;0,data!F249,"NA")</f>
        <v>NA</v>
      </c>
      <c r="AF249" s="17">
        <f>data!CP249/(1.04)+data!CO249/1.04^2+data!CN249/1.04^3+data!CM249/1.04^4+data!CL249/1.04^5+((data!CK249/5)*(1-1.04^-5)/0.04)/1.04^5</f>
        <v>0.72367575102412385</v>
      </c>
    </row>
    <row r="250" spans="1:32" x14ac:dyDescent="0.15">
      <c r="A250" s="2" t="str">
        <f>data!A250</f>
        <v>CytoDyn Inc. (OTCPK:CYDY)</v>
      </c>
      <c r="B250" s="2" t="str">
        <f>data!B250</f>
        <v>OTCPK:CYDY</v>
      </c>
      <c r="C250" s="16" t="str">
        <f>IF(data!AP250&gt;0,data!AQ250/data!AP250,"NA")</f>
        <v>NA</v>
      </c>
      <c r="D250" s="16" t="str">
        <f>IF(data!AP250&gt;0,O250/data!AP250,"NA")</f>
        <v>NA</v>
      </c>
      <c r="E250" s="16">
        <f>data!BV250/100</f>
        <v>0</v>
      </c>
      <c r="F250" s="16">
        <f t="shared" si="9"/>
        <v>-0.46327503974562795</v>
      </c>
      <c r="G250" s="16" t="str">
        <f>IF(data!AX250&gt;0,N250/data!AX250,"NA")</f>
        <v>NA</v>
      </c>
      <c r="H250" s="16" t="str">
        <f>IF(data!W250=0,"NA",data!W250/100)</f>
        <v>NA</v>
      </c>
      <c r="I250" s="16" t="str">
        <f>IF(data!V250=0,"NA",data!V250/100)</f>
        <v>NA</v>
      </c>
      <c r="J250" s="16" t="str">
        <f>IF(data!AX250&gt;0,(AF250+data!AW250)/(data!AX250+AF250+data!AW250),"NA")</f>
        <v>NA</v>
      </c>
      <c r="K250" s="16">
        <f>IF(data!F250&gt;0,(AF250+data!AW250)/(data!F250+AF250+data!AW250),"NA")</f>
        <v>6.2941374085594262E-2</v>
      </c>
      <c r="L250" s="17">
        <f>data!F250+data!AW250+AF250-data!AT250</f>
        <v>51.725472803823401</v>
      </c>
      <c r="M250" s="17">
        <f>data!AW250+data!AX250-data!AT250+X250</f>
        <v>15.096</v>
      </c>
      <c r="N250" s="17">
        <f>data!AS250+data!BC250-(data!BD250+data!BE250+data!BF250+data!BG250+data!BH250)/5</f>
        <v>-10.093599999999999</v>
      </c>
      <c r="O250" s="17">
        <f>data!AR250+data!BC250-(data!BD250+data!BE250+data!BF250+data!BG250+data!BH250)/5</f>
        <v>-6.9935999999999998</v>
      </c>
      <c r="P250" s="17">
        <f>data!AW250+AF250</f>
        <v>3.4054728038233955</v>
      </c>
      <c r="Q250" s="18" t="str">
        <f>IF(data!AS250&gt;0,data!F250/data!AS250,"NA")</f>
        <v>NA</v>
      </c>
      <c r="R250" s="19" t="str">
        <f>IF(data!AS250&gt;0,(data!F250-data!AT250)/(data!AS250-data!BL250),"NA")</f>
        <v>NA</v>
      </c>
      <c r="S250" s="19" t="str">
        <f>IF(N250&gt;0,data!F250/N250,"NA")</f>
        <v>NA</v>
      </c>
      <c r="T250" s="18" t="str">
        <f>IF(data!AP250=0,"NA",L250/data!AP250)</f>
        <v>NA</v>
      </c>
      <c r="U250" s="18" t="str">
        <f t="shared" si="10"/>
        <v>NA</v>
      </c>
      <c r="V250" s="18">
        <f t="shared" si="11"/>
        <v>3.4264356653301138</v>
      </c>
      <c r="W250" s="18" t="str">
        <f>IF(data!AQ250&gt;0,L250/data!AQ250,"NA")</f>
        <v>NA</v>
      </c>
      <c r="X250" s="17">
        <f>data!BC250+data!BD250*0.8+data!BE250*0.6+data!BF250*0.4+data!BG250*0.2</f>
        <v>15.826000000000001</v>
      </c>
      <c r="Y250" s="18" t="str">
        <f>IF(data!AQ250&gt;0,L250/(data!AQ250+data!BC250),"NA")</f>
        <v>NA</v>
      </c>
      <c r="Z250" s="18">
        <f>IF(data!EC250&gt;0,IF(data!F250&gt;0,IF(data!EC250*250/data!F250&gt;10,"NA",data!EC250*250/data!F250),"NA"),"NA")</f>
        <v>9.8619329388560148E-2</v>
      </c>
      <c r="AA250" s="18" t="str">
        <f>IF(data!BN250&gt;0,data!BN250,"NA")</f>
        <v>NA</v>
      </c>
      <c r="AB250" s="18">
        <f>IF(data!BN250=0,0,1)</f>
        <v>1</v>
      </c>
      <c r="AC250" s="18" t="str">
        <f>IF(data!BN250&gt;0,data!BO250,"NA")</f>
        <v>NA</v>
      </c>
      <c r="AD250" s="18" t="str">
        <f>IF(data!AS250&gt;0,data!AS250,"NA")</f>
        <v>NA</v>
      </c>
      <c r="AE250" s="18" t="str">
        <f>IF(data!AS250&gt;0,data!F250,"NA")</f>
        <v>NA</v>
      </c>
      <c r="AF250" s="17">
        <f>data!CP250/(1.04)+data!CO250/1.04^2+data!CN250/1.04^3+data!CM250/1.04^4+data!CL250/1.04^5+((data!CK250/5)*(1-1.04^-5)/0.04)/1.04^5</f>
        <v>6.5472803823395542E-2</v>
      </c>
    </row>
    <row r="251" spans="1:32" x14ac:dyDescent="0.15">
      <c r="A251" s="2" t="str">
        <f>data!A251</f>
        <v>Golden Dragon Holding Co. (OTCPK:CPMD)</v>
      </c>
      <c r="B251" s="2" t="str">
        <f>data!B251</f>
        <v>OTCPK:CPMD</v>
      </c>
      <c r="C251" s="16" t="str">
        <f>IF(data!AP251&gt;0,data!AQ251/data!AP251,"NA")</f>
        <v>NA</v>
      </c>
      <c r="D251" s="16" t="str">
        <f>IF(data!AP251&gt;0,O251/data!AP251,"NA")</f>
        <v>NA</v>
      </c>
      <c r="E251" s="16">
        <f>data!BV251/100</f>
        <v>0</v>
      </c>
      <c r="F251" s="16">
        <f t="shared" si="9"/>
        <v>-67.299999999998448</v>
      </c>
      <c r="G251" s="16">
        <f>IF(data!AX251&gt;0,N251/data!AX251,"NA")</f>
        <v>-0.27755102040816326</v>
      </c>
      <c r="H251" s="16" t="str">
        <f>IF(data!W251=0,"NA",data!W251/100)</f>
        <v>NA</v>
      </c>
      <c r="I251" s="16" t="str">
        <f>IF(data!V251=0,"NA",data!V251/100)</f>
        <v>NA</v>
      </c>
      <c r="J251" s="16">
        <f>IF(data!AX251&gt;0,(AF251+data!AW251)/(data!AX251+AF251+data!AW251),"NA")</f>
        <v>0</v>
      </c>
      <c r="K251" s="16">
        <f>IF(data!F251&gt;0,(AF251+data!AW251)/(data!F251+AF251+data!AW251),"NA")</f>
        <v>0</v>
      </c>
      <c r="L251" s="17">
        <f>data!F251+data!AW251+AF251-data!AT251</f>
        <v>47.46</v>
      </c>
      <c r="M251" s="17">
        <f>data!AW251+data!AX251-data!AT251+X251</f>
        <v>1.0000000000000231E-2</v>
      </c>
      <c r="N251" s="17">
        <f>data!AS251+data!BC251-(data!BD251+data!BE251+data!BF251+data!BG251+data!BH251)/5</f>
        <v>-0.68</v>
      </c>
      <c r="O251" s="17">
        <f>data!AR251+data!BC251-(data!BD251+data!BE251+data!BF251+data!BG251+data!BH251)/5</f>
        <v>-0.67300000000000004</v>
      </c>
      <c r="P251" s="17">
        <f>data!AW251+AF251</f>
        <v>0</v>
      </c>
      <c r="Q251" s="18" t="str">
        <f>IF(data!AS251&gt;0,data!F251/data!AS251,"NA")</f>
        <v>NA</v>
      </c>
      <c r="R251" s="19" t="str">
        <f>IF(data!AS251&gt;0,(data!F251-data!AT251)/(data!AS251-data!BL251),"NA")</f>
        <v>NA</v>
      </c>
      <c r="S251" s="19" t="str">
        <f>IF(N251&gt;0,data!F251/N251,"NA")</f>
        <v>NA</v>
      </c>
      <c r="T251" s="18" t="str">
        <f>IF(data!AP251=0,"NA",L251/data!AP251)</f>
        <v>NA</v>
      </c>
      <c r="U251" s="18" t="str">
        <f t="shared" si="10"/>
        <v>NA</v>
      </c>
      <c r="V251" s="18">
        <f t="shared" si="11"/>
        <v>4745.9999999998909</v>
      </c>
      <c r="W251" s="18" t="str">
        <f>IF(data!AQ251&gt;0,L251/data!AQ251,"NA")</f>
        <v>NA</v>
      </c>
      <c r="X251" s="17">
        <f>data!BC251+data!BD251*0.8+data!BE251*0.6+data!BF251*0.4+data!BG251*0.2</f>
        <v>0</v>
      </c>
      <c r="Y251" s="18" t="str">
        <f>IF(data!AQ251&gt;0,L251/(data!AQ251+data!BC251),"NA")</f>
        <v>NA</v>
      </c>
      <c r="Z251" s="18" t="str">
        <f>IF(data!EC251&gt;0,IF(data!F251&gt;0,IF(data!EC251*250/data!F251&gt;10,"NA",data!EC251*250/data!F251),"NA"),"NA")</f>
        <v>NA</v>
      </c>
      <c r="AA251" s="18" t="str">
        <f>IF(data!BN251&gt;0,data!BN251,"NA")</f>
        <v>NA</v>
      </c>
      <c r="AB251" s="18">
        <f>IF(data!BN251=0,0,1)</f>
        <v>1</v>
      </c>
      <c r="AC251" s="18" t="str">
        <f>IF(data!BN251&gt;0,data!BO251,"NA")</f>
        <v>NA</v>
      </c>
      <c r="AD251" s="18" t="str">
        <f>IF(data!AS251&gt;0,data!AS251,"NA")</f>
        <v>NA</v>
      </c>
      <c r="AE251" s="18" t="str">
        <f>IF(data!AS251&gt;0,data!F251,"NA")</f>
        <v>NA</v>
      </c>
      <c r="AF251" s="17">
        <f>data!CP251/(1.04)+data!CO251/1.04^2+data!CN251/1.04^3+data!CM251/1.04^4+data!CL251/1.04^5+((data!CK251/5)*(1-1.04^-5)/0.04)/1.04^5</f>
        <v>0</v>
      </c>
    </row>
    <row r="252" spans="1:32" x14ac:dyDescent="0.15">
      <c r="A252" s="2" t="str">
        <f>data!A252</f>
        <v>OncoGenex Pharmaceuticals, Inc. (NasdaqCM:OGXI)</v>
      </c>
      <c r="B252" s="2" t="str">
        <f>data!B252</f>
        <v>NasdaqCM:OGXI</v>
      </c>
      <c r="C252" s="16">
        <f>IF(data!AP252&gt;0,data!AQ252/data!AP252,"NA")</f>
        <v>-0.98338870431893688</v>
      </c>
      <c r="D252" s="16">
        <f>IF(data!AP252&gt;0,O252/data!AP252,"NA")</f>
        <v>-1.2372093023255812</v>
      </c>
      <c r="E252" s="16">
        <f>data!BV252/100</f>
        <v>0</v>
      </c>
      <c r="F252" s="16">
        <f t="shared" si="9"/>
        <v>-0.23807697225418739</v>
      </c>
      <c r="G252" s="16">
        <f>IF(data!AX252&gt;0,N252/data!AX252,"NA")</f>
        <v>-0.89048843187660676</v>
      </c>
      <c r="H252" s="16" t="str">
        <f>IF(data!W252=0,"NA",data!W252/100)</f>
        <v>NA</v>
      </c>
      <c r="I252" s="16" t="str">
        <f>IF(data!V252=0,"NA",data!V252/100)</f>
        <v>NA</v>
      </c>
      <c r="J252" s="16">
        <f>IF(data!AX252&gt;0,(AF252+data!AW252)/(data!AX252+AF252+data!AW252),"NA")</f>
        <v>0.18057712174356874</v>
      </c>
      <c r="K252" s="16">
        <f>IF(data!F252&gt;0,(AF252+data!AW252)/(data!F252+AF252+data!AW252),"NA")</f>
        <v>0.1494173238438628</v>
      </c>
      <c r="L252" s="17">
        <f>data!F252+data!AW252+AF252-data!AT252</f>
        <v>8.3724358230898446</v>
      </c>
      <c r="M252" s="17">
        <f>data!AW252+data!AX252-data!AT252+X252</f>
        <v>156.42000000000002</v>
      </c>
      <c r="N252" s="17">
        <f>data!AS252+data!BC252-(data!BD252+data!BE252+data!BF252+data!BG252+data!BH252)/5</f>
        <v>-34.64</v>
      </c>
      <c r="O252" s="17">
        <f>data!AR252+data!BC252-(data!BD252+data!BE252+data!BF252+data!BG252+data!BH252)/5</f>
        <v>-37.239999999999995</v>
      </c>
      <c r="P252" s="17">
        <f>data!AW252+AF252</f>
        <v>8.572435823089851</v>
      </c>
      <c r="Q252" s="18" t="str">
        <f>IF(data!AS252&gt;0,data!F252/data!AS252,"NA")</f>
        <v>NA</v>
      </c>
      <c r="R252" s="19" t="str">
        <f>IF(data!AS252&gt;0,(data!F252-data!AT252)/(data!AS252-data!BL252),"NA")</f>
        <v>NA</v>
      </c>
      <c r="S252" s="19" t="str">
        <f>IF(N252&gt;0,data!F252/N252,"NA")</f>
        <v>NA</v>
      </c>
      <c r="T252" s="18">
        <f>IF(data!AP252=0,"NA",L252/data!AP252)</f>
        <v>0.27815401405614099</v>
      </c>
      <c r="U252" s="18" t="str">
        <f t="shared" si="10"/>
        <v>NA</v>
      </c>
      <c r="V252" s="18">
        <f t="shared" si="11"/>
        <v>5.352535368296793E-2</v>
      </c>
      <c r="W252" s="18" t="str">
        <f>IF(data!AQ252&gt;0,L252/data!AQ252,"NA")</f>
        <v>NA</v>
      </c>
      <c r="X252" s="17">
        <f>data!BC252+data!BD252*0.8+data!BE252*0.6+data!BF252*0.4+data!BG252*0.2</f>
        <v>166.52</v>
      </c>
      <c r="Y252" s="18" t="str">
        <f>IF(data!AQ252&gt;0,L252/(data!AQ252+data!BC252),"NA")</f>
        <v>NA</v>
      </c>
      <c r="Z252" s="18">
        <f>IF(data!EC252&gt;0,IF(data!F252&gt;0,IF(data!EC252*250/data!F252&gt;10,"NA",data!EC252*250/data!F252),"NA"),"NA")</f>
        <v>1.1014344262295082</v>
      </c>
      <c r="AA252" s="18" t="str">
        <f>IF(data!BN252&gt;0,data!BN252,"NA")</f>
        <v>NA</v>
      </c>
      <c r="AB252" s="18">
        <f>IF(data!BN252=0,0,1)</f>
        <v>1</v>
      </c>
      <c r="AC252" s="18" t="str">
        <f>IF(data!BN252&gt;0,data!BO252,"NA")</f>
        <v>NA</v>
      </c>
      <c r="AD252" s="18" t="str">
        <f>IF(data!AS252&gt;0,data!AS252,"NA")</f>
        <v>NA</v>
      </c>
      <c r="AE252" s="18" t="str">
        <f>IF(data!AS252&gt;0,data!F252,"NA")</f>
        <v>NA</v>
      </c>
      <c r="AF252" s="17">
        <f>data!CP252/(1.04)+data!CO252/1.04^2+data!CN252/1.04^3+data!CM252/1.04^4+data!CL252/1.04^5+((data!CK252/5)*(1-1.04^-5)/0.04)/1.04^5</f>
        <v>8.572435823089851</v>
      </c>
    </row>
    <row r="253" spans="1:32" x14ac:dyDescent="0.15">
      <c r="A253" s="2" t="str">
        <f>data!A253</f>
        <v>Hemispherx Biopharma, Inc. (AMEX:HEB)</v>
      </c>
      <c r="B253" s="2" t="str">
        <f>data!B253</f>
        <v>AMEX:HEB</v>
      </c>
      <c r="C253" s="16">
        <f>IF(data!AP253&gt;0,data!AQ253/data!AP253,"NA")</f>
        <v>-91.370558375634516</v>
      </c>
      <c r="D253" s="16">
        <f>IF(data!AP253&gt;0,O253/data!AP253,"NA")</f>
        <v>-93.705583756345177</v>
      </c>
      <c r="E253" s="16">
        <f>data!BV253/100</f>
        <v>0</v>
      </c>
      <c r="F253" s="16">
        <f t="shared" si="9"/>
        <v>-0.38184676485189484</v>
      </c>
      <c r="G253" s="16">
        <f>IF(data!AX253&gt;0,N253/data!AX253,"NA")</f>
        <v>-0.6903999999999999</v>
      </c>
      <c r="H253" s="16">
        <f>IF(data!W253=0,"NA",data!W253/100)</f>
        <v>-0.16699999999999998</v>
      </c>
      <c r="I253" s="16" t="str">
        <f>IF(data!V253=0,"NA",data!V253/100)</f>
        <v>NA</v>
      </c>
      <c r="J253" s="16">
        <f>IF(data!AX253&gt;0,(AF253+data!AW253)/(data!AX253+AF253+data!AW253),"NA")</f>
        <v>2.0241318494501784E-2</v>
      </c>
      <c r="K253" s="16">
        <f>IF(data!F253&gt;0,(AF253+data!AW253)/(data!F253+AF253+data!AW253),"NA")</f>
        <v>1.0558553470739217E-2</v>
      </c>
      <c r="L253" s="17">
        <f>data!F253+data!AW253+AF253-data!AT253</f>
        <v>46.756487347256751</v>
      </c>
      <c r="M253" s="17">
        <f>data!AW253+data!AX253-data!AT253+X253</f>
        <v>48.343999999999994</v>
      </c>
      <c r="N253" s="17">
        <f>data!AS253+data!BC253-(data!BD253+data!BE253+data!BF253+data!BG253+data!BH253)/5</f>
        <v>-17.259999999999998</v>
      </c>
      <c r="O253" s="17">
        <f>data!AR253+data!BC253-(data!BD253+data!BE253+data!BF253+data!BG253+data!BH253)/5</f>
        <v>-18.46</v>
      </c>
      <c r="P253" s="17">
        <f>data!AW253+AF253</f>
        <v>0.51648734725674872</v>
      </c>
      <c r="Q253" s="18" t="str">
        <f>IF(data!AS253&gt;0,data!F253/data!AS253,"NA")</f>
        <v>NA</v>
      </c>
      <c r="R253" s="19" t="str">
        <f>IF(data!AS253&gt;0,(data!F253-data!AT253)/(data!AS253-data!BL253),"NA")</f>
        <v>NA</v>
      </c>
      <c r="S253" s="19" t="str">
        <f>IF(N253&gt;0,data!F253/N253,"NA")</f>
        <v>NA</v>
      </c>
      <c r="T253" s="18">
        <f>IF(data!AP253=0,"NA",L253/data!AP253)</f>
        <v>237.34257536678552</v>
      </c>
      <c r="U253" s="18" t="str">
        <f t="shared" si="10"/>
        <v>NA</v>
      </c>
      <c r="V253" s="18">
        <f t="shared" si="11"/>
        <v>0.96716215760501323</v>
      </c>
      <c r="W253" s="18" t="str">
        <f>IF(data!AQ253&gt;0,L253/data!AQ253,"NA")</f>
        <v>NA</v>
      </c>
      <c r="X253" s="17">
        <f>data!BC253+data!BD253*0.8+data!BE253*0.6+data!BF253*0.4+data!BG253*0.2</f>
        <v>25.481999999999999</v>
      </c>
      <c r="Y253" s="18" t="str">
        <f>IF(data!AQ253&gt;0,L253/(data!AQ253+data!BC253),"NA")</f>
        <v>NA</v>
      </c>
      <c r="Z253" s="18">
        <f>IF(data!EC253&gt;0,IF(data!F253&gt;0,IF(data!EC253*250/data!F253&gt;10,"NA",data!EC253*250/data!F253),"NA"),"NA")</f>
        <v>1.069214876033058</v>
      </c>
      <c r="AA253" s="18" t="str">
        <f>IF(data!BN253&gt;0,data!BN253,"NA")</f>
        <v>NA</v>
      </c>
      <c r="AB253" s="18">
        <f>IF(data!BN253=0,0,1)</f>
        <v>1</v>
      </c>
      <c r="AC253" s="18" t="str">
        <f>IF(data!BN253&gt;0,data!BO253,"NA")</f>
        <v>NA</v>
      </c>
      <c r="AD253" s="18" t="str">
        <f>IF(data!AS253&gt;0,data!AS253,"NA")</f>
        <v>NA</v>
      </c>
      <c r="AE253" s="18" t="str">
        <f>IF(data!AS253&gt;0,data!F253,"NA")</f>
        <v>NA</v>
      </c>
      <c r="AF253" s="17">
        <f>data!CP253/(1.04)+data!CO253/1.04^2+data!CN253/1.04^3+data!CM253/1.04^4+data!CL253/1.04^5+((data!CK253/5)*(1-1.04^-5)/0.04)/1.04^5</f>
        <v>0.4944873472567487</v>
      </c>
    </row>
    <row r="254" spans="1:32" x14ac:dyDescent="0.15">
      <c r="A254" s="2" t="str">
        <f>data!A254</f>
        <v>CASI Pharmaceuticals, Inc. (NasdaqCM:CASI)</v>
      </c>
      <c r="B254" s="2" t="str">
        <f>data!B254</f>
        <v>NasdaqCM:CASI</v>
      </c>
      <c r="C254" s="16">
        <f>IF(data!AP254&gt;0,data!AQ254/data!AP254,"NA")</f>
        <v>-268.75</v>
      </c>
      <c r="D254" s="16">
        <f>IF(data!AP254&gt;0,O254/data!AP254,"NA")</f>
        <v>-267.58333333333337</v>
      </c>
      <c r="E254" s="16">
        <f>data!BV254/100</f>
        <v>0</v>
      </c>
      <c r="F254" s="16">
        <f t="shared" si="9"/>
        <v>-0.6185706029666731</v>
      </c>
      <c r="G254" s="16">
        <f>IF(data!AX254&gt;0,N254/data!AX254,"NA")</f>
        <v>-31.171837708830552</v>
      </c>
      <c r="H254" s="16">
        <f>IF(data!W254=0,"NA",data!W254/100)</f>
        <v>-0.26500000000000001</v>
      </c>
      <c r="I254" s="16" t="str">
        <f>IF(data!V254=0,"NA",data!V254/100)</f>
        <v>NA</v>
      </c>
      <c r="J254" s="16">
        <f>IF(data!AX254&gt;0,(AF254+data!AW254)/(data!AX254+AF254+data!AW254),"NA")</f>
        <v>0.62047101449275366</v>
      </c>
      <c r="K254" s="16">
        <f>IF(data!F254&gt;0,(AF254+data!AW254)/(data!F254+AF254+data!AW254),"NA")</f>
        <v>2.7749645533724939E-2</v>
      </c>
      <c r="L254" s="17">
        <f>data!F254+data!AW254+AF254-data!AT254</f>
        <v>49.37</v>
      </c>
      <c r="M254" s="17">
        <f>data!AW254+data!AX254-data!AT254+X254</f>
        <v>10.382000000000001</v>
      </c>
      <c r="N254" s="17">
        <f>data!AS254+data!BC254-(data!BD254+data!BE254+data!BF254+data!BG254+data!BH254)/5</f>
        <v>-26.122</v>
      </c>
      <c r="O254" s="17">
        <f>data!AR254+data!BC254-(data!BD254+data!BE254+data!BF254+data!BG254+data!BH254)/5</f>
        <v>-6.4220000000000006</v>
      </c>
      <c r="P254" s="17">
        <f>data!AW254+AF254</f>
        <v>1.37</v>
      </c>
      <c r="Q254" s="18" t="str">
        <f>IF(data!AS254&gt;0,data!F254/data!AS254,"NA")</f>
        <v>NA</v>
      </c>
      <c r="R254" s="19" t="str">
        <f>IF(data!AS254&gt;0,(data!F254-data!AT254)/(data!AS254-data!BL254),"NA")</f>
        <v>NA</v>
      </c>
      <c r="S254" s="19" t="str">
        <f>IF(N254&gt;0,data!F254/N254,"NA")</f>
        <v>NA</v>
      </c>
      <c r="T254" s="18">
        <f>IF(data!AP254=0,"NA",L254/data!AP254)</f>
        <v>2057.083333333333</v>
      </c>
      <c r="U254" s="18" t="str">
        <f t="shared" si="10"/>
        <v>NA</v>
      </c>
      <c r="V254" s="18">
        <f t="shared" si="11"/>
        <v>4.755345790791754</v>
      </c>
      <c r="W254" s="18" t="str">
        <f>IF(data!AQ254&gt;0,L254/data!AQ254,"NA")</f>
        <v>NA</v>
      </c>
      <c r="X254" s="17">
        <f>data!BC254+data!BD254*0.8+data!BE254*0.6+data!BF254*0.4+data!BG254*0.2</f>
        <v>8.1740000000000013</v>
      </c>
      <c r="Y254" s="18" t="str">
        <f>IF(data!AQ254&gt;0,L254/(data!AQ254+data!BC254),"NA")</f>
        <v>NA</v>
      </c>
      <c r="Z254" s="18">
        <f>IF(data!EC254&gt;0,IF(data!F254&gt;0,IF(data!EC254*250/data!F254&gt;10,"NA",data!EC254*250/data!F254),"NA"),"NA")</f>
        <v>0.109375</v>
      </c>
      <c r="AA254" s="18" t="str">
        <f>IF(data!BN254&gt;0,data!BN254,"NA")</f>
        <v>NA</v>
      </c>
      <c r="AB254" s="18">
        <f>IF(data!BN254=0,0,1)</f>
        <v>1</v>
      </c>
      <c r="AC254" s="18" t="str">
        <f>IF(data!BN254&gt;0,data!BO254,"NA")</f>
        <v>NA</v>
      </c>
      <c r="AD254" s="18" t="str">
        <f>IF(data!AS254&gt;0,data!AS254,"NA")</f>
        <v>NA</v>
      </c>
      <c r="AE254" s="18" t="str">
        <f>IF(data!AS254&gt;0,data!F254,"NA")</f>
        <v>NA</v>
      </c>
      <c r="AF254" s="17">
        <f>data!CP254/(1.04)+data!CO254/1.04^2+data!CN254/1.04^3+data!CM254/1.04^4+data!CL254/1.04^5+((data!CK254/5)*(1-1.04^-5)/0.04)/1.04^5</f>
        <v>0</v>
      </c>
    </row>
    <row r="255" spans="1:32" x14ac:dyDescent="0.15">
      <c r="A255" s="2" t="str">
        <f>data!A255</f>
        <v>Lpath Inc. (NasdaqCM:LPTN)</v>
      </c>
      <c r="B255" s="2" t="str">
        <f>data!B255</f>
        <v>NasdaqCM:LPTN</v>
      </c>
      <c r="C255" s="16">
        <f>IF(data!AP255&gt;0,data!AQ255/data!AP255,"NA")</f>
        <v>-3.4645669291338583</v>
      </c>
      <c r="D255" s="16">
        <f>IF(data!AP255&gt;0,O255/data!AP255,"NA")</f>
        <v>-2.4960629921259838</v>
      </c>
      <c r="E255" s="16">
        <f>data!BV255/100</f>
        <v>0</v>
      </c>
      <c r="F255" s="16">
        <f t="shared" si="9"/>
        <v>-0.27770477441962327</v>
      </c>
      <c r="G255" s="16">
        <f>IF(data!AX255&gt;0,N255/data!AX255,"NA")</f>
        <v>-0.72658227848101253</v>
      </c>
      <c r="H255" s="16">
        <f>IF(data!W255=0,"NA",data!W255/100)</f>
        <v>0.26400000000000001</v>
      </c>
      <c r="I255" s="16" t="str">
        <f>IF(data!V255=0,"NA",data!V255/100)</f>
        <v>NA</v>
      </c>
      <c r="J255" s="16">
        <f>IF(data!AX255&gt;0,(AF255+data!AW255)/(data!AX255+AF255+data!AW255),"NA")</f>
        <v>3.5737339358018885E-2</v>
      </c>
      <c r="K255" s="16">
        <f>IF(data!F255&gt;0,(AF255+data!AW255)/(data!F255+AF255+data!AW255),"NA")</f>
        <v>1.2077342588001982E-2</v>
      </c>
      <c r="L255" s="17">
        <f>data!F255+data!AW255+AF255-data!AT255</f>
        <v>31.185576923076919</v>
      </c>
      <c r="M255" s="17">
        <f>data!AW255+data!AX255-data!AT255+X255</f>
        <v>45.66</v>
      </c>
      <c r="N255" s="17">
        <f>data!AS255+data!BC255-(data!BD255+data!BE255+data!BF255+data!BG255+data!BH255)/5</f>
        <v>-11.479999999999999</v>
      </c>
      <c r="O255" s="17">
        <f>data!AR255+data!BC255-(data!BD255+data!BE255+data!BF255+data!BG255+data!BH255)/5</f>
        <v>-12.679999999999998</v>
      </c>
      <c r="P255" s="17">
        <f>data!AW255+AF255</f>
        <v>0.58557692307692299</v>
      </c>
      <c r="Q255" s="18" t="str">
        <f>IF(data!AS255&gt;0,data!F255/data!AS255,"NA")</f>
        <v>NA</v>
      </c>
      <c r="R255" s="19" t="str">
        <f>IF(data!AS255&gt;0,(data!F255-data!AT255)/(data!AS255-data!BL255),"NA")</f>
        <v>NA</v>
      </c>
      <c r="S255" s="19" t="str">
        <f>IF(N255&gt;0,data!F255/N255,"NA")</f>
        <v>NA</v>
      </c>
      <c r="T255" s="18">
        <f>IF(data!AP255=0,"NA",L255/data!AP255)</f>
        <v>6.1388930950938816</v>
      </c>
      <c r="U255" s="18" t="str">
        <f t="shared" si="10"/>
        <v>NA</v>
      </c>
      <c r="V255" s="18">
        <f t="shared" si="11"/>
        <v>0.68299555241079546</v>
      </c>
      <c r="W255" s="18" t="str">
        <f>IF(data!AQ255&gt;0,L255/data!AQ255,"NA")</f>
        <v>NA</v>
      </c>
      <c r="X255" s="17">
        <f>data!BC255+data!BD255*0.8+data!BE255*0.6+data!BF255*0.4+data!BG255*0.2</f>
        <v>47.16</v>
      </c>
      <c r="Y255" s="18" t="str">
        <f>IF(data!AQ255&gt;0,L255/(data!AQ255+data!BC255),"NA")</f>
        <v>NA</v>
      </c>
      <c r="Z255" s="18">
        <f>IF(data!EC255&gt;0,IF(data!F255&gt;0,IF(data!EC255*250/data!F255&gt;10,"NA",data!EC255*250/data!F255),"NA"),"NA")</f>
        <v>0.54279749478079331</v>
      </c>
      <c r="AA255" s="18" t="str">
        <f>IF(data!BN255&gt;0,data!BN255,"NA")</f>
        <v>NA</v>
      </c>
      <c r="AB255" s="18">
        <f>IF(data!BN255=0,0,1)</f>
        <v>1</v>
      </c>
      <c r="AC255" s="18" t="str">
        <f>IF(data!BN255&gt;0,data!BO255,"NA")</f>
        <v>NA</v>
      </c>
      <c r="AD255" s="18" t="str">
        <f>IF(data!AS255&gt;0,data!AS255,"NA")</f>
        <v>NA</v>
      </c>
      <c r="AE255" s="18" t="str">
        <f>IF(data!AS255&gt;0,data!F255,"NA")</f>
        <v>NA</v>
      </c>
      <c r="AF255" s="17">
        <f>data!CP255/(1.04)+data!CO255/1.04^2+data!CN255/1.04^3+data!CM255/1.04^4+data!CL255/1.04^5+((data!CK255/5)*(1-1.04^-5)/0.04)/1.04^5</f>
        <v>0.58557692307692299</v>
      </c>
    </row>
    <row r="256" spans="1:32" x14ac:dyDescent="0.15">
      <c r="A256" s="2" t="str">
        <f>data!A256</f>
        <v>BioPharmX Corporation (OTCPK:BPMX)</v>
      </c>
      <c r="B256" s="2" t="str">
        <f>data!B256</f>
        <v>OTCPK:BPMX</v>
      </c>
      <c r="C256" s="16" t="str">
        <f>IF(data!AP256&gt;0,data!AQ256/data!AP256,"NA")</f>
        <v>NA</v>
      </c>
      <c r="D256" s="16" t="str">
        <f>IF(data!AP256&gt;0,O256/data!AP256,"NA")</f>
        <v>NA</v>
      </c>
      <c r="E256" s="16">
        <f>data!BV256/100</f>
        <v>0</v>
      </c>
      <c r="F256" s="16">
        <f t="shared" si="9"/>
        <v>-1.3411408441999875</v>
      </c>
      <c r="G256" s="16">
        <f>IF(data!AX256&gt;0,N256/data!AX256,"NA")</f>
        <v>-36.231147540983606</v>
      </c>
      <c r="H256" s="16" t="str">
        <f>IF(data!W256=0,"NA",data!W256/100)</f>
        <v>NA</v>
      </c>
      <c r="I256" s="16" t="str">
        <f>IF(data!V256=0,"NA",data!V256/100)</f>
        <v>NA</v>
      </c>
      <c r="J256" s="16">
        <f>IF(data!AX256&gt;0,(AF256+data!AW256)/(data!AX256+AF256+data!AW256),"NA")</f>
        <v>0.86406070795987788</v>
      </c>
      <c r="K256" s="16">
        <f>IF(data!F256&gt;0,(AF256+data!AW256)/(data!F256+AF256+data!AW256),"NA")</f>
        <v>1.6063222233840907E-2</v>
      </c>
      <c r="L256" s="17">
        <f>data!F256+data!AW256+AF256-data!AT256</f>
        <v>47.065459433318161</v>
      </c>
      <c r="M256" s="17">
        <f>data!AW256+data!AX256-data!AT256+X256</f>
        <v>3.2362000000000002</v>
      </c>
      <c r="N256" s="17">
        <f>data!AS256+data!BC256-(data!BD256+data!BE256+data!BF256+data!BG256+data!BH256)/5</f>
        <v>-4.4201999999999995</v>
      </c>
      <c r="O256" s="17">
        <f>data!AR256+data!BC256-(data!BD256+data!BE256+data!BF256+data!BG256+data!BH256)/5</f>
        <v>-4.3401999999999994</v>
      </c>
      <c r="P256" s="17">
        <f>data!AW256+AF256</f>
        <v>0.77545943331816103</v>
      </c>
      <c r="Q256" s="18" t="str">
        <f>IF(data!AS256&gt;0,data!F256/data!AS256,"NA")</f>
        <v>NA</v>
      </c>
      <c r="R256" s="19" t="str">
        <f>IF(data!AS256&gt;0,(data!F256-data!AT256)/(data!AS256-data!BL256),"NA")</f>
        <v>NA</v>
      </c>
      <c r="S256" s="19" t="str">
        <f>IF(N256&gt;0,data!F256/N256,"NA")</f>
        <v>NA</v>
      </c>
      <c r="T256" s="18" t="str">
        <f>IF(data!AP256=0,"NA",L256/data!AP256)</f>
        <v>NA</v>
      </c>
      <c r="U256" s="18" t="str">
        <f t="shared" si="10"/>
        <v>NA</v>
      </c>
      <c r="V256" s="18">
        <f t="shared" si="11"/>
        <v>14.54343348165075</v>
      </c>
      <c r="W256" s="18" t="str">
        <f>IF(data!AQ256&gt;0,L256/data!AQ256,"NA")</f>
        <v>NA</v>
      </c>
      <c r="X256" s="17">
        <f>data!BC256+data!BD256*0.8+data!BE256*0.6+data!BF256*0.4+data!BG256*0.2</f>
        <v>4.3242000000000003</v>
      </c>
      <c r="Y256" s="18" t="str">
        <f>IF(data!AQ256&gt;0,L256/(data!AQ256+data!BC256),"NA")</f>
        <v>NA</v>
      </c>
      <c r="Z256" s="18">
        <f>IF(data!EC256&gt;0,IF(data!F256&gt;0,IF(data!EC256*250/data!F256&gt;10,"NA",data!EC256*250/data!F256),"NA"),"NA")</f>
        <v>1.5789473684210527E-2</v>
      </c>
      <c r="AA256" s="18" t="str">
        <f>IF(data!BN256&gt;0,data!BN256,"NA")</f>
        <v>NA</v>
      </c>
      <c r="AB256" s="18">
        <f>IF(data!BN256=0,0,1)</f>
        <v>1</v>
      </c>
      <c r="AC256" s="18" t="str">
        <f>IF(data!BN256&gt;0,data!BO256,"NA")</f>
        <v>NA</v>
      </c>
      <c r="AD256" s="18" t="str">
        <f>IF(data!AS256&gt;0,data!AS256,"NA")</f>
        <v>NA</v>
      </c>
      <c r="AE256" s="18" t="str">
        <f>IF(data!AS256&gt;0,data!F256,"NA")</f>
        <v>NA</v>
      </c>
      <c r="AF256" s="17">
        <f>data!CP256/(1.04)+data!CO256/1.04^2+data!CN256/1.04^3+data!CM256/1.04^4+data!CL256/1.04^5+((data!CK256/5)*(1-1.04^-5)/0.04)/1.04^5</f>
        <v>0.77545943331816103</v>
      </c>
    </row>
    <row r="257" spans="1:32" x14ac:dyDescent="0.15">
      <c r="A257" s="2" t="str">
        <f>data!A257</f>
        <v>ImmunoCellular Therapeutics, Ltd. (AMEX:IMUC)</v>
      </c>
      <c r="B257" s="2" t="str">
        <f>data!B257</f>
        <v>AMEX:IMUC</v>
      </c>
      <c r="C257" s="16" t="str">
        <f>IF(data!AP257&gt;0,data!AQ257/data!AP257,"NA")</f>
        <v>NA</v>
      </c>
      <c r="D257" s="16" t="str">
        <f>IF(data!AP257&gt;0,O257/data!AP257,"NA")</f>
        <v>NA</v>
      </c>
      <c r="E257" s="16">
        <f>data!BV257/100</f>
        <v>0</v>
      </c>
      <c r="F257" s="16">
        <f t="shared" si="9"/>
        <v>-0.53353589916722921</v>
      </c>
      <c r="G257" s="16">
        <f>IF(data!AX257&gt;0,N257/data!AX257,"NA")</f>
        <v>-0.38635193133047219</v>
      </c>
      <c r="H257" s="16" t="str">
        <f>IF(data!W257=0,"NA",data!W257/100)</f>
        <v>NA</v>
      </c>
      <c r="I257" s="16" t="str">
        <f>IF(data!V257=0,"NA",data!V257/100)</f>
        <v>NA</v>
      </c>
      <c r="J257" s="16">
        <f>IF(data!AX257&gt;0,(AF257+data!AW257)/(data!AX257+AF257+data!AW257),"NA")</f>
        <v>6.8194930938050751E-3</v>
      </c>
      <c r="K257" s="16">
        <f>IF(data!F257&gt;0,(AF257+data!AW257)/(data!F257+AF257+data!AW257),"NA")</f>
        <v>3.4509330921030589E-3</v>
      </c>
      <c r="L257" s="17">
        <f>data!F257+data!AW257+AF257-data!AT257</f>
        <v>23.159985207100593</v>
      </c>
      <c r="M257" s="17">
        <f>data!AW257+data!AX257-data!AT257+X257</f>
        <v>17.772000000000002</v>
      </c>
      <c r="N257" s="17">
        <f>data!AS257+data!BC257-(data!BD257+data!BE257+data!BF257+data!BG257+data!BH257)/5</f>
        <v>-9.0020000000000024</v>
      </c>
      <c r="O257" s="17">
        <f>data!AR257+data!BC257-(data!BD257+data!BE257+data!BF257+data!BG257+data!BH257)/5</f>
        <v>-9.4819999999999993</v>
      </c>
      <c r="P257" s="17">
        <f>data!AW257+AF257</f>
        <v>0.15998520710059172</v>
      </c>
      <c r="Q257" s="18" t="str">
        <f>IF(data!AS257&gt;0,data!F257/data!AS257,"NA")</f>
        <v>NA</v>
      </c>
      <c r="R257" s="19" t="str">
        <f>IF(data!AS257&gt;0,(data!F257-data!AT257)/(data!AS257-data!BL257),"NA")</f>
        <v>NA</v>
      </c>
      <c r="S257" s="19" t="str">
        <f>IF(N257&gt;0,data!F257/N257,"NA")</f>
        <v>NA</v>
      </c>
      <c r="T257" s="18" t="str">
        <f>IF(data!AP257=0,"NA",L257/data!AP257)</f>
        <v>NA</v>
      </c>
      <c r="U257" s="18" t="str">
        <f t="shared" si="10"/>
        <v>NA</v>
      </c>
      <c r="V257" s="18">
        <f t="shared" si="11"/>
        <v>1.3031726990265919</v>
      </c>
      <c r="W257" s="18" t="str">
        <f>IF(data!AQ257&gt;0,L257/data!AQ257,"NA")</f>
        <v>NA</v>
      </c>
      <c r="X257" s="17">
        <f>data!BC257+data!BD257*0.8+data!BE257*0.6+data!BF257*0.4+data!BG257*0.2</f>
        <v>17.672000000000001</v>
      </c>
      <c r="Y257" s="18" t="str">
        <f>IF(data!AQ257&gt;0,L257/(data!AQ257+data!BC257),"NA")</f>
        <v>NA</v>
      </c>
      <c r="Z257" s="18">
        <f>IF(data!EC257&gt;0,IF(data!F257&gt;0,IF(data!EC257*250/data!F257&gt;10,"NA",data!EC257*250/data!F257),"NA"),"NA")</f>
        <v>1.7748917748917747</v>
      </c>
      <c r="AA257" s="18" t="str">
        <f>IF(data!BN257&gt;0,data!BN257,"NA")</f>
        <v>NA</v>
      </c>
      <c r="AB257" s="18">
        <f>IF(data!BN257=0,0,1)</f>
        <v>1</v>
      </c>
      <c r="AC257" s="18" t="str">
        <f>IF(data!BN257&gt;0,data!BO257,"NA")</f>
        <v>NA</v>
      </c>
      <c r="AD257" s="18" t="str">
        <f>IF(data!AS257&gt;0,data!AS257,"NA")</f>
        <v>NA</v>
      </c>
      <c r="AE257" s="18" t="str">
        <f>IF(data!AS257&gt;0,data!F257,"NA")</f>
        <v>NA</v>
      </c>
      <c r="AF257" s="17">
        <f>data!CP257/(1.04)+data!CO257/1.04^2+data!CN257/1.04^3+data!CM257/1.04^4+data!CL257/1.04^5+((data!CK257/5)*(1-1.04^-5)/0.04)/1.04^5</f>
        <v>0.15998520710059172</v>
      </c>
    </row>
    <row r="258" spans="1:32" x14ac:dyDescent="0.15">
      <c r="A258" s="2" t="str">
        <f>data!A258</f>
        <v>Enzon Pharmaceuticals Inc. (NasdaqCM:ENZN)</v>
      </c>
      <c r="B258" s="2" t="str">
        <f>data!B258</f>
        <v>NasdaqCM:ENZN</v>
      </c>
      <c r="C258" s="16">
        <f>IF(data!AP258&gt;0,data!AQ258/data!AP258,"NA")</f>
        <v>0.93548387096774188</v>
      </c>
      <c r="D258" s="16">
        <f>IF(data!AP258&gt;0,O258/data!AP258,"NA")</f>
        <v>0.85314193548387107</v>
      </c>
      <c r="E258" s="16">
        <f>data!BV258/100</f>
        <v>1.9400000000000001E-3</v>
      </c>
      <c r="F258" s="16" t="str">
        <f t="shared" ref="F258:F321" si="12">IF(M258&gt;0,O258*(1-E258)/M258,"NA")</f>
        <v>NA</v>
      </c>
      <c r="G258" s="16">
        <f>IF(data!AX258&gt;0,N258/data!AX258,"NA")</f>
        <v>0.89349324324324331</v>
      </c>
      <c r="H258" s="16" t="str">
        <f>IF(data!W258=0,"NA",data!W258/100)</f>
        <v>NA</v>
      </c>
      <c r="I258" s="16" t="str">
        <f>IF(data!V258=0,"NA",data!V258/100)</f>
        <v>NA</v>
      </c>
      <c r="J258" s="16">
        <f>IF(data!AX258&gt;0,(AF258+data!AW258)/(data!AX258+AF258+data!AW258),"NA")</f>
        <v>0.12377438052111407</v>
      </c>
      <c r="K258" s="16">
        <f>IF(data!F258&gt;0,(AF258+data!AW258)/(data!F258+AF258+data!AW258),"NA")</f>
        <v>8.4844711492456412E-2</v>
      </c>
      <c r="L258" s="17">
        <f>data!F258+data!AW258+AF258-data!AT258</f>
        <v>14.681253756999126</v>
      </c>
      <c r="M258" s="17">
        <f>data!AW258+data!AX258-data!AT258+X258</f>
        <v>-3.3422000000000001</v>
      </c>
      <c r="N258" s="17">
        <f>data!AS258+data!BC258-(data!BD258+data!BE258+data!BF258+data!BG258+data!BH258)/5</f>
        <v>26.447400000000002</v>
      </c>
      <c r="O258" s="17">
        <f>data!AR258+data!BC258-(data!BD258+data!BE258+data!BF258+data!BG258+data!BH258)/5</f>
        <v>26.447400000000002</v>
      </c>
      <c r="P258" s="17">
        <f>data!AW258+AF258</f>
        <v>4.1812537569991246</v>
      </c>
      <c r="Q258" s="18">
        <f>IF(data!AS258&gt;0,data!F258/data!AS258,"NA")</f>
        <v>1.5659722222222223</v>
      </c>
      <c r="R258" s="19">
        <f>IF(data!AS258&gt;0,(data!F258-data!AT258)/(data!AS258-data!BL258),"NA")</f>
        <v>0.36458333333333331</v>
      </c>
      <c r="S258" s="19">
        <f>IF(N258&gt;0,data!F258/N258,"NA")</f>
        <v>1.705271595695607</v>
      </c>
      <c r="T258" s="18">
        <f>IF(data!AP258=0,"NA",L258/data!AP258)</f>
        <v>0.47358883087093956</v>
      </c>
      <c r="U258" s="18">
        <f t="shared" ref="U258:U321" si="13">IF(O258&gt;0,L258/O258,"NA")</f>
        <v>0.55511141953459042</v>
      </c>
      <c r="V258" s="18" t="str">
        <f t="shared" ref="V258:V321" si="14">IF(M258&gt;0,L258/M258,"NA")</f>
        <v>NA</v>
      </c>
      <c r="W258" s="18">
        <f>IF(data!AQ258&gt;0,L258/data!AQ258,"NA")</f>
        <v>0.50625012955169402</v>
      </c>
      <c r="X258" s="17">
        <f>data!BC258+data!BD258*0.8+data!BE258*0.6+data!BF258*0.4+data!BG258*0.2</f>
        <v>1.6577999999999999</v>
      </c>
      <c r="Y258" s="18">
        <f>IF(data!AQ258&gt;0,L258/(data!AQ258+data!BC258),"NA")</f>
        <v>0.50625012955169402</v>
      </c>
      <c r="Z258" s="18">
        <f>IF(data!EC258&gt;0,IF(data!F258&gt;0,IF(data!EC258*250/data!F258&gt;10,"NA",data!EC258*250/data!F258),"NA"),"NA")</f>
        <v>0.97006651884700668</v>
      </c>
      <c r="AA258" s="18">
        <f>IF(data!BN258&gt;0,data!BN258,"NA")</f>
        <v>28.9</v>
      </c>
      <c r="AB258" s="18">
        <f>IF(data!BN258=0,0,1)</f>
        <v>1</v>
      </c>
      <c r="AC258" s="18">
        <f>IF(data!BN258&gt;0,data!BO258,"NA")</f>
        <v>5.6000000000000001E-2</v>
      </c>
      <c r="AD258" s="18">
        <f>IF(data!AS258&gt;0,data!AS258,"NA")</f>
        <v>28.8</v>
      </c>
      <c r="AE258" s="18">
        <f>IF(data!AS258&gt;0,data!F258,"NA")</f>
        <v>45.1</v>
      </c>
      <c r="AF258" s="17">
        <f>data!CP258/(1.04)+data!CO258/1.04^2+data!CN258/1.04^3+data!CM258/1.04^4+data!CL258/1.04^5+((data!CK258/5)*(1-1.04^-5)/0.04)/1.04^5</f>
        <v>4.1812537569991246</v>
      </c>
    </row>
    <row r="259" spans="1:32" x14ac:dyDescent="0.15">
      <c r="A259" s="2" t="str">
        <f>data!A259</f>
        <v>Amarantus Bioscience Holdings, Inc (OTCPK:AMBS)</v>
      </c>
      <c r="B259" s="2" t="str">
        <f>data!B259</f>
        <v>OTCPK:AMBS</v>
      </c>
      <c r="C259" s="16" t="str">
        <f>IF(data!AP259&gt;0,data!AQ259/data!AP259,"NA")</f>
        <v>NA</v>
      </c>
      <c r="D259" s="16" t="str">
        <f>IF(data!AP259&gt;0,O259/data!AP259,"NA")</f>
        <v>NA</v>
      </c>
      <c r="E259" s="16">
        <f>data!BV259/100</f>
        <v>0</v>
      </c>
      <c r="F259" s="16">
        <f t="shared" si="12"/>
        <v>-0.94937275985663061</v>
      </c>
      <c r="G259" s="16" t="str">
        <f>IF(data!AX259&gt;0,N259/data!AX259,"NA")</f>
        <v>NA</v>
      </c>
      <c r="H259" s="16" t="str">
        <f>IF(data!W259=0,"NA",data!W259/100)</f>
        <v>NA</v>
      </c>
      <c r="I259" s="16" t="str">
        <f>IF(data!V259=0,"NA",data!V259/100)</f>
        <v>NA</v>
      </c>
      <c r="J259" s="16" t="str">
        <f>IF(data!AX259&gt;0,(AF259+data!AW259)/(data!AX259+AF259+data!AW259),"NA")</f>
        <v>NA</v>
      </c>
      <c r="K259" s="16">
        <f>IF(data!F259&gt;0,(AF259+data!AW259)/(data!F259+AF259+data!AW259),"NA")</f>
        <v>1.7068685630376064E-2</v>
      </c>
      <c r="L259" s="17">
        <f>data!F259+data!AW259+AF259-data!AT259</f>
        <v>44.999692307692307</v>
      </c>
      <c r="M259" s="17">
        <f>data!AW259+data!AX259-data!AT259+X259</f>
        <v>8.9280000000000008</v>
      </c>
      <c r="N259" s="17">
        <f>data!AS259+data!BC259-(data!BD259+data!BE259+data!BF259+data!BG259+data!BH259)/5</f>
        <v>-17.475999999999999</v>
      </c>
      <c r="O259" s="17">
        <f>data!AR259+data!BC259-(data!BD259+data!BE259+data!BF259+data!BG259+data!BH259)/5</f>
        <v>-8.4759999999999991</v>
      </c>
      <c r="P259" s="17">
        <f>data!AW259+AF259</f>
        <v>0.77969230769230768</v>
      </c>
      <c r="Q259" s="18" t="str">
        <f>IF(data!AS259&gt;0,data!F259/data!AS259,"NA")</f>
        <v>NA</v>
      </c>
      <c r="R259" s="19" t="str">
        <f>IF(data!AS259&gt;0,(data!F259-data!AT259)/(data!AS259-data!BL259),"NA")</f>
        <v>NA</v>
      </c>
      <c r="S259" s="19" t="str">
        <f>IF(N259&gt;0,data!F259/N259,"NA")</f>
        <v>NA</v>
      </c>
      <c r="T259" s="18" t="str">
        <f>IF(data!AP259=0,"NA",L259/data!AP259)</f>
        <v>NA</v>
      </c>
      <c r="U259" s="18" t="str">
        <f t="shared" si="13"/>
        <v>NA</v>
      </c>
      <c r="V259" s="18">
        <f t="shared" si="14"/>
        <v>5.0402881169010199</v>
      </c>
      <c r="W259" s="18" t="str">
        <f>IF(data!AQ259&gt;0,L259/data!AQ259,"NA")</f>
        <v>NA</v>
      </c>
      <c r="X259" s="17">
        <f>data!BC259+data!BD259*0.8+data!BE259*0.6+data!BF259*0.4+data!BG259*0.2</f>
        <v>9.5180000000000007</v>
      </c>
      <c r="Y259" s="18" t="str">
        <f>IF(data!AQ259&gt;0,L259/(data!AQ259+data!BC259),"NA")</f>
        <v>NA</v>
      </c>
      <c r="Z259" s="18">
        <f>IF(data!EC259&gt;0,IF(data!F259&gt;0,IF(data!EC259*250/data!F259&gt;10,"NA",data!EC259*250/data!F259),"NA"),"NA")</f>
        <v>1.2360801781737194</v>
      </c>
      <c r="AA259" s="18" t="str">
        <f>IF(data!BN259&gt;0,data!BN259,"NA")</f>
        <v>NA</v>
      </c>
      <c r="AB259" s="18">
        <f>IF(data!BN259=0,0,1)</f>
        <v>1</v>
      </c>
      <c r="AC259" s="18" t="str">
        <f>IF(data!BN259&gt;0,data!BO259,"NA")</f>
        <v>NA</v>
      </c>
      <c r="AD259" s="18" t="str">
        <f>IF(data!AS259&gt;0,data!AS259,"NA")</f>
        <v>NA</v>
      </c>
      <c r="AE259" s="18" t="str">
        <f>IF(data!AS259&gt;0,data!F259,"NA")</f>
        <v>NA</v>
      </c>
      <c r="AF259" s="17">
        <f>data!CP259/(1.04)+data!CO259/1.04^2+data!CN259/1.04^3+data!CM259/1.04^4+data!CL259/1.04^5+((data!CK259/5)*(1-1.04^-5)/0.04)/1.04^5</f>
        <v>5.7692307692307689E-2</v>
      </c>
    </row>
    <row r="260" spans="1:32" x14ac:dyDescent="0.15">
      <c r="A260" s="2" t="str">
        <f>data!A260</f>
        <v>Restorgenex Corporation (OTCPK:RESX)</v>
      </c>
      <c r="B260" s="2" t="str">
        <f>data!B260</f>
        <v>OTCPK:RESX</v>
      </c>
      <c r="C260" s="16">
        <f>IF(data!AP260&gt;0,data!AQ260/data!AP260,"NA")</f>
        <v>-86.944444444444443</v>
      </c>
      <c r="D260" s="16">
        <f>IF(data!AP260&gt;0,O260/data!AP260,"NA")</f>
        <v>-84.591666666666683</v>
      </c>
      <c r="E260" s="16">
        <f>data!BV260/100</f>
        <v>0</v>
      </c>
      <c r="F260" s="16">
        <f t="shared" si="12"/>
        <v>-0.29138280771586045</v>
      </c>
      <c r="G260" s="16">
        <f>IF(data!AX260&gt;0,N260/data!AX260,"NA")</f>
        <v>-0.20678971962616824</v>
      </c>
      <c r="H260" s="16" t="str">
        <f>IF(data!W260=0,"NA",data!W260/100)</f>
        <v>NA</v>
      </c>
      <c r="I260" s="16" t="str">
        <f>IF(data!V260=0,"NA",data!V260/100)</f>
        <v>NA</v>
      </c>
      <c r="J260" s="16">
        <f>IF(data!AX260&gt;0,(AF260+data!AW260)/(data!AX260+AF260+data!AW260),"NA")</f>
        <v>5.8072009291521487E-3</v>
      </c>
      <c r="K260" s="16">
        <f>IF(data!F260&gt;0,(AF260+data!AW260)/(data!F260+AF260+data!AW260),"NA")</f>
        <v>5.6116722783389455E-3</v>
      </c>
      <c r="L260" s="17">
        <f>data!F260+data!AW260+AF260-data!AT260</f>
        <v>20.749999999999996</v>
      </c>
      <c r="M260" s="17">
        <f>data!AW260+data!AX260-data!AT260+X260</f>
        <v>20.902399999999997</v>
      </c>
      <c r="N260" s="17">
        <f>data!AS260+data!BC260-(data!BD260+data!BE260+data!BF260+data!BG260+data!BH260)/5</f>
        <v>-8.8506</v>
      </c>
      <c r="O260" s="17">
        <f>data!AR260+data!BC260-(data!BD260+data!BE260+data!BF260+data!BG260+data!BH260)/5</f>
        <v>-6.0906000000000002</v>
      </c>
      <c r="P260" s="17">
        <f>data!AW260+AF260</f>
        <v>0.25</v>
      </c>
      <c r="Q260" s="18" t="str">
        <f>IF(data!AS260&gt;0,data!F260/data!AS260,"NA")</f>
        <v>NA</v>
      </c>
      <c r="R260" s="19" t="str">
        <f>IF(data!AS260&gt;0,(data!F260-data!AT260)/(data!AS260-data!BL260),"NA")</f>
        <v>NA</v>
      </c>
      <c r="S260" s="19" t="str">
        <f>IF(N260&gt;0,data!F260/N260,"NA")</f>
        <v>NA</v>
      </c>
      <c r="T260" s="18">
        <f>IF(data!AP260=0,"NA",L260/data!AP260)</f>
        <v>288.1944444444444</v>
      </c>
      <c r="U260" s="18" t="str">
        <f t="shared" si="13"/>
        <v>NA</v>
      </c>
      <c r="V260" s="18">
        <f t="shared" si="14"/>
        <v>0.99270897121861601</v>
      </c>
      <c r="W260" s="18" t="str">
        <f>IF(data!AQ260&gt;0,L260/data!AQ260,"NA")</f>
        <v>NA</v>
      </c>
      <c r="X260" s="17">
        <f>data!BC260+data!BD260*0.8+data!BE260*0.6+data!BF260*0.4+data!BG260*0.2</f>
        <v>1.6524000000000001</v>
      </c>
      <c r="Y260" s="18" t="str">
        <f>IF(data!AQ260&gt;0,L260/(data!AQ260+data!BC260),"NA")</f>
        <v>NA</v>
      </c>
      <c r="Z260" s="18">
        <f>IF(data!EC260&gt;0,IF(data!F260&gt;0,IF(data!EC260*250/data!F260&gt;10,"NA",data!EC260*250/data!F260),"NA"),"NA")</f>
        <v>0.15237020316027089</v>
      </c>
      <c r="AA260" s="18" t="str">
        <f>IF(data!BN260&gt;0,data!BN260,"NA")</f>
        <v>NA</v>
      </c>
      <c r="AB260" s="18">
        <f>IF(data!BN260=0,0,1)</f>
        <v>1</v>
      </c>
      <c r="AC260" s="18" t="str">
        <f>IF(data!BN260&gt;0,data!BO260,"NA")</f>
        <v>NA</v>
      </c>
      <c r="AD260" s="18" t="str">
        <f>IF(data!AS260&gt;0,data!AS260,"NA")</f>
        <v>NA</v>
      </c>
      <c r="AE260" s="18" t="str">
        <f>IF(data!AS260&gt;0,data!F260,"NA")</f>
        <v>NA</v>
      </c>
      <c r="AF260" s="17">
        <f>data!CP260/(1.04)+data!CO260/1.04^2+data!CN260/1.04^3+data!CM260/1.04^4+data!CL260/1.04^5+((data!CK260/5)*(1-1.04^-5)/0.04)/1.04^5</f>
        <v>0</v>
      </c>
    </row>
    <row r="261" spans="1:32" x14ac:dyDescent="0.15">
      <c r="A261" s="2" t="str">
        <f>data!A261</f>
        <v>Immune Pharmaceuticals, Inc. (NasdaqCM:IMNP)</v>
      </c>
      <c r="B261" s="2" t="str">
        <f>data!B261</f>
        <v>NasdaqCM:IMNP</v>
      </c>
      <c r="C261" s="16">
        <f>IF(data!AP261&gt;0,data!AQ261/data!AP261,"NA")</f>
        <v>-7599.9999999999991</v>
      </c>
      <c r="D261" s="16">
        <f>IF(data!AP261&gt;0,O261/data!AP261,"NA")</f>
        <v>-6949.9999999999991</v>
      </c>
      <c r="E261" s="16">
        <f>data!BV261/100</f>
        <v>0</v>
      </c>
      <c r="F261" s="16">
        <f t="shared" si="12"/>
        <v>-0.53830067384400893</v>
      </c>
      <c r="G261" s="16">
        <f>IF(data!AX261&gt;0,N261/data!AX261,"NA")</f>
        <v>-1.6697247706422018</v>
      </c>
      <c r="H261" s="16" t="str">
        <f>IF(data!W261=0,"NA",data!W261/100)</f>
        <v>NA</v>
      </c>
      <c r="I261" s="16" t="str">
        <f>IF(data!V261=0,"NA",data!V261/100)</f>
        <v>NA</v>
      </c>
      <c r="J261" s="16">
        <f>IF(data!AX261&gt;0,(AF261+data!AW261)/(data!AX261+AF261+data!AW261),"NA")</f>
        <v>0.28653290753861477</v>
      </c>
      <c r="K261" s="16">
        <f>IF(data!F261&gt;0,(AF261+data!AW261)/(data!F261+AF261+data!AW261),"NA")</f>
        <v>9.0486450924403869E-2</v>
      </c>
      <c r="L261" s="17">
        <f>data!F261+data!AW261+AF261-data!AT261</f>
        <v>47.443509103322718</v>
      </c>
      <c r="M261" s="17">
        <f>data!AW261+data!AX261-data!AT261+X261</f>
        <v>25.822000000000003</v>
      </c>
      <c r="N261" s="17">
        <f>data!AS261+data!BC261-(data!BD261+data!BE261+data!BF261+data!BG261+data!BH261)/5</f>
        <v>-18.2</v>
      </c>
      <c r="O261" s="17">
        <f>data!AR261+data!BC261-(data!BD261+data!BE261+data!BF261+data!BG261+data!BH261)/5</f>
        <v>-13.899999999999999</v>
      </c>
      <c r="P261" s="17">
        <f>data!AW261+AF261</f>
        <v>4.377509103322712</v>
      </c>
      <c r="Q261" s="18" t="str">
        <f>IF(data!AS261&gt;0,data!F261/data!AS261,"NA")</f>
        <v>NA</v>
      </c>
      <c r="R261" s="19" t="str">
        <f>IF(data!AS261&gt;0,(data!F261-data!AT261)/(data!AS261-data!BL261),"NA")</f>
        <v>NA</v>
      </c>
      <c r="S261" s="19" t="str">
        <f>IF(N261&gt;0,data!F261/N261,"NA")</f>
        <v>NA</v>
      </c>
      <c r="T261" s="18">
        <f>IF(data!AP261=0,"NA",L261/data!AP261)</f>
        <v>23721.754551661357</v>
      </c>
      <c r="U261" s="18" t="str">
        <f t="shared" si="13"/>
        <v>NA</v>
      </c>
      <c r="V261" s="18">
        <f t="shared" si="14"/>
        <v>1.8373289870390641</v>
      </c>
      <c r="W261" s="18" t="str">
        <f>IF(data!AQ261&gt;0,L261/data!AQ261,"NA")</f>
        <v>NA</v>
      </c>
      <c r="X261" s="17">
        <f>data!BC261+data!BD261*0.8+data!BE261*0.6+data!BF261*0.4+data!BG261*0.2</f>
        <v>11.756</v>
      </c>
      <c r="Y261" s="18" t="str">
        <f>IF(data!AQ261&gt;0,L261/(data!AQ261+data!BC261),"NA")</f>
        <v>NA</v>
      </c>
      <c r="Z261" s="18">
        <f>IF(data!EC261&gt;0,IF(data!F261&gt;0,IF(data!EC261*250/data!F261&gt;10,"NA",data!EC261*250/data!F261),"NA"),"NA")</f>
        <v>0.23863636363636365</v>
      </c>
      <c r="AA261" s="18" t="str">
        <f>IF(data!BN261&gt;0,data!BN261,"NA")</f>
        <v>NA</v>
      </c>
      <c r="AB261" s="18">
        <f>IF(data!BN261=0,0,1)</f>
        <v>1</v>
      </c>
      <c r="AC261" s="18" t="str">
        <f>IF(data!BN261&gt;0,data!BO261,"NA")</f>
        <v>NA</v>
      </c>
      <c r="AD261" s="18" t="str">
        <f>IF(data!AS261&gt;0,data!AS261,"NA")</f>
        <v>NA</v>
      </c>
      <c r="AE261" s="18" t="str">
        <f>IF(data!AS261&gt;0,data!F261,"NA")</f>
        <v>NA</v>
      </c>
      <c r="AF261" s="17">
        <f>data!CP261/(1.04)+data!CO261/1.04^2+data!CN261/1.04^3+data!CM261/1.04^4+data!CL261/1.04^5+((data!CK261/5)*(1-1.04^-5)/0.04)/1.04^5</f>
        <v>0.27750910332271278</v>
      </c>
    </row>
    <row r="262" spans="1:32" x14ac:dyDescent="0.15">
      <c r="A262" s="2" t="str">
        <f>data!A262</f>
        <v>Palatin Technologies Inc. (AMEX:PTN)</v>
      </c>
      <c r="B262" s="2" t="str">
        <f>data!B262</f>
        <v>AMEX:PTN</v>
      </c>
      <c r="C262" s="16">
        <f>IF(data!AP262&gt;0,data!AQ262/data!AP262,"NA")</f>
        <v>-0.3323076923076923</v>
      </c>
      <c r="D262" s="16">
        <f>IF(data!AP262&gt;0,O262/data!AP262,"NA")</f>
        <v>-0.27923076923076928</v>
      </c>
      <c r="E262" s="16">
        <f>data!BV262/100</f>
        <v>0</v>
      </c>
      <c r="F262" s="16">
        <f t="shared" si="12"/>
        <v>-0.10933734939759038</v>
      </c>
      <c r="G262" s="16">
        <f>IF(data!AX262&gt;0,N262/data!AX262,"NA")</f>
        <v>-4.4648318042813481E-2</v>
      </c>
      <c r="H262" s="16">
        <f>IF(data!W262=0,"NA",data!W262/100)</f>
        <v>3.15E-2</v>
      </c>
      <c r="I262" s="16" t="str">
        <f>IF(data!V262=0,"NA",data!V262/100)</f>
        <v>NA</v>
      </c>
      <c r="J262" s="16">
        <f>IF(data!AX262&gt;0,(AF262+data!AW262)/(data!AX262+AF262+data!AW262),"NA")</f>
        <v>0.23503266092026415</v>
      </c>
      <c r="K262" s="16">
        <f>IF(data!F262&gt;0,(AF262+data!AW262)/(data!F262+AF262+data!AW262),"NA")</f>
        <v>0.18868551451149215</v>
      </c>
      <c r="L262" s="17">
        <f>data!F262+data!AW262+AF262-data!AT262</f>
        <v>10.546923076923079</v>
      </c>
      <c r="M262" s="17">
        <f>data!AW262+data!AX262-data!AT262+X262</f>
        <v>33.200000000000003</v>
      </c>
      <c r="N262" s="17">
        <f>data!AS262+data!BC262-(data!BD262+data!BE262+data!BF262+data!BG262+data!BH262)/5</f>
        <v>-1.4600000000000009</v>
      </c>
      <c r="O262" s="17">
        <f>data!AR262+data!BC262-(data!BD262+data!BE262+data!BF262+data!BG262+data!BH262)/5</f>
        <v>-3.6300000000000008</v>
      </c>
      <c r="P262" s="17">
        <f>data!AW262+AF262</f>
        <v>10.046923076923077</v>
      </c>
      <c r="Q262" s="18" t="str">
        <f>IF(data!AS262&gt;0,data!F262/data!AS262,"NA")</f>
        <v>NA</v>
      </c>
      <c r="R262" s="19" t="str">
        <f>IF(data!AS262&gt;0,(data!F262-data!AT262)/(data!AS262-data!BL262),"NA")</f>
        <v>NA</v>
      </c>
      <c r="S262" s="19" t="str">
        <f>IF(N262&gt;0,data!F262/N262,"NA")</f>
        <v>NA</v>
      </c>
      <c r="T262" s="18">
        <f>IF(data!AP262=0,"NA",L262/data!AP262)</f>
        <v>0.81130177514792912</v>
      </c>
      <c r="U262" s="18" t="str">
        <f t="shared" si="13"/>
        <v>NA</v>
      </c>
      <c r="V262" s="18">
        <f t="shared" si="14"/>
        <v>0.317678405931418</v>
      </c>
      <c r="W262" s="18" t="str">
        <f>IF(data!AQ262&gt;0,L262/data!AQ262,"NA")</f>
        <v>NA</v>
      </c>
      <c r="X262" s="17">
        <f>data!BC262+data!BD262*0.8+data!BE262*0.6+data!BF262*0.4+data!BG262*0.2</f>
        <v>33.380000000000003</v>
      </c>
      <c r="Y262" s="18" t="str">
        <f>IF(data!AQ262&gt;0,L262/(data!AQ262+data!BC262),"NA")</f>
        <v>NA</v>
      </c>
      <c r="Z262" s="18">
        <f>IF(data!EC262&gt;0,IF(data!F262&gt;0,IF(data!EC262*250/data!F262&gt;10,"NA",data!EC262*250/data!F262),"NA"),"NA")</f>
        <v>0.51504629629629628</v>
      </c>
      <c r="AA262" s="18" t="str">
        <f>IF(data!BN262&gt;0,data!BN262,"NA")</f>
        <v>NA</v>
      </c>
      <c r="AB262" s="18">
        <f>IF(data!BN262=0,0,1)</f>
        <v>1</v>
      </c>
      <c r="AC262" s="18" t="str">
        <f>IF(data!BN262&gt;0,data!BO262,"NA")</f>
        <v>NA</v>
      </c>
      <c r="AD262" s="18" t="str">
        <f>IF(data!AS262&gt;0,data!AS262,"NA")</f>
        <v>NA</v>
      </c>
      <c r="AE262" s="18" t="str">
        <f>IF(data!AS262&gt;0,data!F262,"NA")</f>
        <v>NA</v>
      </c>
      <c r="AF262" s="17">
        <f>data!CP262/(1.04)+data!CO262/1.04^2+data!CN262/1.04^3+data!CM262/1.04^4+data!CL262/1.04^5+((data!CK262/5)*(1-1.04^-5)/0.04)/1.04^5</f>
        <v>0.22692307692307689</v>
      </c>
    </row>
    <row r="263" spans="1:32" x14ac:dyDescent="0.15">
      <c r="A263" s="2" t="str">
        <f>data!A263</f>
        <v>GlobeImmune Inc. (NasdaqCM:GBIM)</v>
      </c>
      <c r="B263" s="2" t="str">
        <f>data!B263</f>
        <v>NasdaqCM:GBIM</v>
      </c>
      <c r="C263" s="16">
        <f>IF(data!AP263&gt;0,data!AQ263/data!AP263,"NA")</f>
        <v>-0.92462311557788945</v>
      </c>
      <c r="D263" s="16">
        <f>IF(data!AP263&gt;0,O263/data!AP263,"NA")</f>
        <v>-1.3832495812395309</v>
      </c>
      <c r="E263" s="16">
        <f>data!BV263/100</f>
        <v>0</v>
      </c>
      <c r="F263" s="16">
        <f t="shared" si="12"/>
        <v>-0.61783630106239718</v>
      </c>
      <c r="G263" s="16">
        <f>IF(data!AX263&gt;0,N263/data!AX263,"NA")</f>
        <v>-3.3460714285714288</v>
      </c>
      <c r="H263" s="16" t="str">
        <f>IF(data!W263=0,"NA",data!W263/100)</f>
        <v>NA</v>
      </c>
      <c r="I263" s="16" t="str">
        <f>IF(data!V263=0,"NA",data!V263/100)</f>
        <v>NA</v>
      </c>
      <c r="J263" s="16">
        <f>IF(data!AX263&gt;0,(AF263+data!AW263)/(data!AX263+AF263+data!AW263),"NA")</f>
        <v>0.2982982852656651</v>
      </c>
      <c r="K263" s="16">
        <f>IF(data!F263&gt;0,(AF263+data!AW263)/(data!F263+AF263+data!AW263),"NA")</f>
        <v>5.2925017652083989E-2</v>
      </c>
      <c r="L263" s="17">
        <f>data!F263+data!AW263+AF263-data!AT263</f>
        <v>28.180598995857043</v>
      </c>
      <c r="M263" s="17">
        <f>data!AW263+data!AX263-data!AT263+X263</f>
        <v>13.365999999999998</v>
      </c>
      <c r="N263" s="17">
        <f>data!AS263+data!BC263-(data!BD263+data!BE263+data!BF263+data!BG263+data!BH263)/5</f>
        <v>-18.738</v>
      </c>
      <c r="O263" s="17">
        <f>data!AR263+data!BC263-(data!BD263+data!BE263+data!BF263+data!BG263+data!BH263)/5</f>
        <v>-8.2579999999999991</v>
      </c>
      <c r="P263" s="17">
        <f>data!AW263+AF263</f>
        <v>2.3805989958570453</v>
      </c>
      <c r="Q263" s="18" t="str">
        <f>IF(data!AS263&gt;0,data!F263/data!AS263,"NA")</f>
        <v>NA</v>
      </c>
      <c r="R263" s="19" t="str">
        <f>IF(data!AS263&gt;0,(data!F263-data!AT263)/(data!AS263-data!BL263),"NA")</f>
        <v>NA</v>
      </c>
      <c r="S263" s="19" t="str">
        <f>IF(N263&gt;0,data!F263/N263,"NA")</f>
        <v>NA</v>
      </c>
      <c r="T263" s="18">
        <f>IF(data!AP263=0,"NA",L263/data!AP263)</f>
        <v>4.7203683410145798</v>
      </c>
      <c r="U263" s="18" t="str">
        <f t="shared" si="13"/>
        <v>NA</v>
      </c>
      <c r="V263" s="18">
        <f t="shared" si="14"/>
        <v>2.1083793951711094</v>
      </c>
      <c r="W263" s="18" t="str">
        <f>IF(data!AQ263&gt;0,L263/data!AQ263,"NA")</f>
        <v>NA</v>
      </c>
      <c r="X263" s="17">
        <f>data!BC263+data!BD263*0.8+data!BE263*0.6+data!BF263*0.4+data!BG263*0.2</f>
        <v>24.565999999999999</v>
      </c>
      <c r="Y263" s="18" t="str">
        <f>IF(data!AQ263&gt;0,L263/(data!AQ263+data!BC263),"NA")</f>
        <v>NA</v>
      </c>
      <c r="Z263" s="18">
        <f>IF(data!EC263&gt;0,IF(data!F263&gt;0,IF(data!EC263*250/data!F263&gt;10,"NA",data!EC263*250/data!F263),"NA"),"NA")</f>
        <v>1.050469483568075</v>
      </c>
      <c r="AA263" s="18" t="str">
        <f>IF(data!BN263&gt;0,data!BN263,"NA")</f>
        <v>NA</v>
      </c>
      <c r="AB263" s="18">
        <f>IF(data!BN263=0,0,1)</f>
        <v>1</v>
      </c>
      <c r="AC263" s="18" t="str">
        <f>IF(data!BN263&gt;0,data!BO263,"NA")</f>
        <v>NA</v>
      </c>
      <c r="AD263" s="18" t="str">
        <f>IF(data!AS263&gt;0,data!AS263,"NA")</f>
        <v>NA</v>
      </c>
      <c r="AE263" s="18" t="str">
        <f>IF(data!AS263&gt;0,data!F263,"NA")</f>
        <v>NA</v>
      </c>
      <c r="AF263" s="17">
        <f>data!CP263/(1.04)+data!CO263/1.04^2+data!CN263/1.04^3+data!CM263/1.04^4+data!CL263/1.04^5+((data!CK263/5)*(1-1.04^-5)/0.04)/1.04^5</f>
        <v>2.3805989958570453</v>
      </c>
    </row>
    <row r="264" spans="1:32" x14ac:dyDescent="0.15">
      <c r="A264" s="2" t="str">
        <f>data!A264</f>
        <v>Soligenix, Inc. (OTCBB:SNGX)</v>
      </c>
      <c r="B264" s="2" t="str">
        <f>data!B264</f>
        <v>OTCBB:SNGX</v>
      </c>
      <c r="C264" s="16">
        <f>IF(data!AP264&gt;0,data!AQ264/data!AP264,"NA")</f>
        <v>-0.86769230769230765</v>
      </c>
      <c r="D264" s="16">
        <f>IF(data!AP264&gt;0,O264/data!AP264,"NA")</f>
        <v>-0.6359999999999999</v>
      </c>
      <c r="E264" s="16">
        <f>data!BV264/100</f>
        <v>0</v>
      </c>
      <c r="F264" s="16">
        <f t="shared" si="12"/>
        <v>-0.26455906821963393</v>
      </c>
      <c r="G264" s="16" t="str">
        <f>IF(data!AX264&gt;0,N264/data!AX264,"NA")</f>
        <v>NA</v>
      </c>
      <c r="H264" s="16">
        <f>IF(data!W264=0,"NA",data!W264/100)</f>
        <v>0.45799999999999996</v>
      </c>
      <c r="I264" s="16" t="str">
        <f>IF(data!V264=0,"NA",data!V264/100)</f>
        <v>NA</v>
      </c>
      <c r="J264" s="16" t="str">
        <f>IF(data!AX264&gt;0,(AF264+data!AW264)/(data!AX264+AF264+data!AW264),"NA")</f>
        <v>NA</v>
      </c>
      <c r="K264" s="16">
        <f>IF(data!F264&gt;0,(AF264+data!AW264)/(data!F264+AF264+data!AW264),"NA")</f>
        <v>2.888722431182919E-3</v>
      </c>
      <c r="L264" s="17">
        <f>data!F264+data!AW264+AF264-data!AT264</f>
        <v>37.41022928994083</v>
      </c>
      <c r="M264" s="17">
        <f>data!AW264+data!AX264-data!AT264+X264</f>
        <v>15.625999999999999</v>
      </c>
      <c r="N264" s="17">
        <f>data!AS264+data!BC264-(data!BD264+data!BE264+data!BF264+data!BG264+data!BH264)/5</f>
        <v>-5.8939999999999992</v>
      </c>
      <c r="O264" s="17">
        <f>data!AR264+data!BC264-(data!BD264+data!BE264+data!BF264+data!BG264+data!BH264)/5</f>
        <v>-4.1339999999999995</v>
      </c>
      <c r="P264" s="17">
        <f>data!AW264+AF264</f>
        <v>0.1202292899408284</v>
      </c>
      <c r="Q264" s="18" t="str">
        <f>IF(data!AS264&gt;0,data!F264/data!AS264,"NA")</f>
        <v>NA</v>
      </c>
      <c r="R264" s="19" t="str">
        <f>IF(data!AS264&gt;0,(data!F264-data!AT264)/(data!AS264-data!BL264),"NA")</f>
        <v>NA</v>
      </c>
      <c r="S264" s="19" t="str">
        <f>IF(N264&gt;0,data!F264/N264,"NA")</f>
        <v>NA</v>
      </c>
      <c r="T264" s="18">
        <f>IF(data!AP264=0,"NA",L264/data!AP264)</f>
        <v>5.7554198907601277</v>
      </c>
      <c r="U264" s="18" t="str">
        <f t="shared" si="13"/>
        <v>NA</v>
      </c>
      <c r="V264" s="18">
        <f t="shared" si="14"/>
        <v>2.3941014520632811</v>
      </c>
      <c r="W264" s="18" t="str">
        <f>IF(data!AQ264&gt;0,L264/data!AQ264,"NA")</f>
        <v>NA</v>
      </c>
      <c r="X264" s="17">
        <f>data!BC264+data!BD264*0.8+data!BE264*0.6+data!BF264*0.4+data!BG264*0.2</f>
        <v>24.116</v>
      </c>
      <c r="Y264" s="18" t="str">
        <f>IF(data!AQ264&gt;0,L264/(data!AQ264+data!BC264),"NA")</f>
        <v>NA</v>
      </c>
      <c r="Z264" s="18">
        <f>IF(data!EC264&gt;0,IF(data!F264&gt;0,IF(data!EC264*250/data!F264&gt;10,"NA",data!EC264*250/data!F264),"NA"),"NA")</f>
        <v>0.48192771084337349</v>
      </c>
      <c r="AA264" s="18" t="str">
        <f>IF(data!BN264&gt;0,data!BN264,"NA")</f>
        <v>NA</v>
      </c>
      <c r="AB264" s="18">
        <f>IF(data!BN264=0,0,1)</f>
        <v>1</v>
      </c>
      <c r="AC264" s="18" t="str">
        <f>IF(data!BN264&gt;0,data!BO264,"NA")</f>
        <v>NA</v>
      </c>
      <c r="AD264" s="18" t="str">
        <f>IF(data!AS264&gt;0,data!AS264,"NA")</f>
        <v>NA</v>
      </c>
      <c r="AE264" s="18" t="str">
        <f>IF(data!AS264&gt;0,data!F264,"NA")</f>
        <v>NA</v>
      </c>
      <c r="AF264" s="17">
        <f>data!CP264/(1.04)+data!CO264/1.04^2+data!CN264/1.04^3+data!CM264/1.04^4+data!CL264/1.04^5+((data!CK264/5)*(1-1.04^-5)/0.04)/1.04^5</f>
        <v>0.1202292899408284</v>
      </c>
    </row>
    <row r="265" spans="1:32" x14ac:dyDescent="0.15">
      <c r="A265" s="2" t="str">
        <f>data!A265</f>
        <v>AXIM Biotechnologies, Inc. (OTCBB:AXIM)</v>
      </c>
      <c r="B265" s="2" t="str">
        <f>data!B265</f>
        <v>OTCBB:AXIM</v>
      </c>
      <c r="C265" s="16">
        <f>IF(data!AP265&gt;0,data!AQ265/data!AP265,"NA")</f>
        <v>-12.1</v>
      </c>
      <c r="D265" s="16">
        <f>IF(data!AP265&gt;0,O265/data!AP265,"NA")</f>
        <v>-12.5</v>
      </c>
      <c r="E265" s="16">
        <f>data!BV265/100</f>
        <v>0</v>
      </c>
      <c r="F265" s="16">
        <f t="shared" si="12"/>
        <v>-11.363636363636468</v>
      </c>
      <c r="G265" s="16" t="str">
        <f>IF(data!AX265&gt;0,N265/data!AX265,"NA")</f>
        <v>NA</v>
      </c>
      <c r="H265" s="16" t="str">
        <f>IF(data!W265=0,"NA",data!W265/100)</f>
        <v>NA</v>
      </c>
      <c r="I265" s="16" t="str">
        <f>IF(data!V265=0,"NA",data!V265/100)</f>
        <v>NA</v>
      </c>
      <c r="J265" s="16" t="str">
        <f>IF(data!AX265&gt;0,(AF265+data!AW265)/(data!AX265+AF265+data!AW265),"NA")</f>
        <v>NA</v>
      </c>
      <c r="K265" s="16">
        <f>IF(data!F265&gt;0,(AF265+data!AW265)/(data!F265+AF265+data!AW265),"NA")</f>
        <v>2.7090694935217905E-2</v>
      </c>
      <c r="L265" s="17">
        <f>data!F265+data!AW265+AF265-data!AT265</f>
        <v>41.499999999999993</v>
      </c>
      <c r="M265" s="17">
        <f>data!AW265+data!AX265-data!AT265+X265</f>
        <v>1.0999999999999899E-2</v>
      </c>
      <c r="N265" s="17">
        <f>data!AS265+data!BC265-(data!BD265+data!BE265+data!BF265+data!BG265+data!BH265)/5</f>
        <v>-0.23400000000000001</v>
      </c>
      <c r="O265" s="17">
        <f>data!AR265+data!BC265-(data!BD265+data!BE265+data!BF265+data!BG265+data!BH265)/5</f>
        <v>-0.125</v>
      </c>
      <c r="P265" s="17">
        <f>data!AW265+AF265</f>
        <v>1.1499999999999999</v>
      </c>
      <c r="Q265" s="18" t="str">
        <f>IF(data!AS265&gt;0,data!F265/data!AS265,"NA")</f>
        <v>NA</v>
      </c>
      <c r="R265" s="19" t="str">
        <f>IF(data!AS265&gt;0,(data!F265-data!AT265)/(data!AS265-data!BL265),"NA")</f>
        <v>NA</v>
      </c>
      <c r="S265" s="19" t="str">
        <f>IF(N265&gt;0,data!F265/N265,"NA")</f>
        <v>NA</v>
      </c>
      <c r="T265" s="18">
        <f>IF(data!AP265=0,"NA",L265/data!AP265)</f>
        <v>4149.9999999999991</v>
      </c>
      <c r="U265" s="18" t="str">
        <f t="shared" si="13"/>
        <v>NA</v>
      </c>
      <c r="V265" s="18">
        <f t="shared" si="14"/>
        <v>3772.7272727273066</v>
      </c>
      <c r="W265" s="18" t="str">
        <f>IF(data!AQ265&gt;0,L265/data!AQ265,"NA")</f>
        <v>NA</v>
      </c>
      <c r="X265" s="17">
        <f>data!BC265+data!BD265*0.8+data!BE265*0.6+data!BF265*0.4+data!BG265*0.2</f>
        <v>0</v>
      </c>
      <c r="Y265" s="18" t="str">
        <f>IF(data!AQ265&gt;0,L265/(data!AQ265+data!BC265),"NA")</f>
        <v>NA</v>
      </c>
      <c r="Z265" s="18">
        <f>IF(data!EC265&gt;0,IF(data!F265&gt;0,IF(data!EC265*250/data!F265&gt;10,"NA",data!EC265*250/data!F265),"NA"),"NA")</f>
        <v>1.8159806295399518E-2</v>
      </c>
      <c r="AA265" s="18" t="str">
        <f>IF(data!BN265&gt;0,data!BN265,"NA")</f>
        <v>NA</v>
      </c>
      <c r="AB265" s="18">
        <f>IF(data!BN265=0,0,1)</f>
        <v>1</v>
      </c>
      <c r="AC265" s="18" t="str">
        <f>IF(data!BN265&gt;0,data!BO265,"NA")</f>
        <v>NA</v>
      </c>
      <c r="AD265" s="18" t="str">
        <f>IF(data!AS265&gt;0,data!AS265,"NA")</f>
        <v>NA</v>
      </c>
      <c r="AE265" s="18" t="str">
        <f>IF(data!AS265&gt;0,data!F265,"NA")</f>
        <v>NA</v>
      </c>
      <c r="AF265" s="17">
        <f>data!CP265/(1.04)+data!CO265/1.04^2+data!CN265/1.04^3+data!CM265/1.04^4+data!CL265/1.04^5+((data!CK265/5)*(1-1.04^-5)/0.04)/1.04^5</f>
        <v>0</v>
      </c>
    </row>
    <row r="266" spans="1:32" x14ac:dyDescent="0.15">
      <c r="A266" s="2" t="str">
        <f>data!A266</f>
        <v>Regado Biosciences, Inc. (NasdaqCM:RGDO)</v>
      </c>
      <c r="B266" s="2" t="str">
        <f>data!B266</f>
        <v>NasdaqCM:RGDO</v>
      </c>
      <c r="C266" s="16" t="str">
        <f>IF(data!AP266&gt;0,data!AQ266/data!AP266,"NA")</f>
        <v>NA</v>
      </c>
      <c r="D266" s="16" t="str">
        <f>IF(data!AP266&gt;0,O266/data!AP266,"NA")</f>
        <v>NA</v>
      </c>
      <c r="E266" s="16">
        <f>data!BV266/100</f>
        <v>0</v>
      </c>
      <c r="F266" s="16">
        <f t="shared" si="12"/>
        <v>-0.2445928963555791</v>
      </c>
      <c r="G266" s="16">
        <f>IF(data!AX266&gt;0,N266/data!AX266,"NA")</f>
        <v>-1.1253863134657838</v>
      </c>
      <c r="H266" s="16" t="str">
        <f>IF(data!W266=0,"NA",data!W266/100)</f>
        <v>NA</v>
      </c>
      <c r="I266" s="16" t="str">
        <f>IF(data!V266=0,"NA",data!V266/100)</f>
        <v>NA</v>
      </c>
      <c r="J266" s="16">
        <f>IF(data!AX266&gt;0,(AF266+data!AW266)/(data!AX266+AF266+data!AW266),"NA")</f>
        <v>9.4948860805961488E-2</v>
      </c>
      <c r="K266" s="16">
        <f>IF(data!F266&gt;0,(AF266+data!AW266)/(data!F266+AF266+data!AW266),"NA")</f>
        <v>0.10455813478854253</v>
      </c>
      <c r="L266" s="17">
        <f>data!F266+data!AW266+AF266-data!AT266</f>
        <v>-6.1475797131857917</v>
      </c>
      <c r="M266" s="17">
        <f>data!AW266+data!AX266-data!AT266+X266</f>
        <v>151.19</v>
      </c>
      <c r="N266" s="17">
        <f>data!AS266+data!BC266-(data!BD266+data!BE266+data!BF266+data!BG266+data!BH266)/5</f>
        <v>-50.98</v>
      </c>
      <c r="O266" s="17">
        <f>data!AR266+data!BC266-(data!BD266+data!BE266+data!BF266+data!BG266+data!BH266)/5</f>
        <v>-36.980000000000004</v>
      </c>
      <c r="P266" s="17">
        <f>data!AW266+AF266</f>
        <v>4.7524202868142051</v>
      </c>
      <c r="Q266" s="18" t="str">
        <f>IF(data!AS266&gt;0,data!F266/data!AS266,"NA")</f>
        <v>NA</v>
      </c>
      <c r="R266" s="19" t="str">
        <f>IF(data!AS266&gt;0,(data!F266-data!AT266)/(data!AS266-data!BL266),"NA")</f>
        <v>NA</v>
      </c>
      <c r="S266" s="19" t="str">
        <f>IF(N266&gt;0,data!F266/N266,"NA")</f>
        <v>NA</v>
      </c>
      <c r="T266" s="18" t="str">
        <f>IF(data!AP266=0,"NA",L266/data!AP266)</f>
        <v>NA</v>
      </c>
      <c r="U266" s="18" t="str">
        <f t="shared" si="13"/>
        <v>NA</v>
      </c>
      <c r="V266" s="18">
        <f t="shared" si="14"/>
        <v>-4.0661285225119331E-2</v>
      </c>
      <c r="W266" s="18" t="str">
        <f>IF(data!AQ266&gt;0,L266/data!AQ266,"NA")</f>
        <v>NA</v>
      </c>
      <c r="X266" s="17">
        <f>data!BC266+data!BD266*0.8+data!BE266*0.6+data!BF266*0.4+data!BG266*0.2</f>
        <v>154.86000000000001</v>
      </c>
      <c r="Y266" s="18" t="str">
        <f>IF(data!AQ266&gt;0,L266/(data!AQ266+data!BC266),"NA")</f>
        <v>NA</v>
      </c>
      <c r="Z266" s="18">
        <f>IF(data!EC266&gt;0,IF(data!F266&gt;0,IF(data!EC266*250/data!F266&gt;10,"NA",data!EC266*250/data!F266),"NA"),"NA")</f>
        <v>1.7014742014742013</v>
      </c>
      <c r="AA266" s="18" t="str">
        <f>IF(data!BN266&gt;0,data!BN266,"NA")</f>
        <v>NA</v>
      </c>
      <c r="AB266" s="18">
        <f>IF(data!BN266=0,0,1)</f>
        <v>1</v>
      </c>
      <c r="AC266" s="18" t="str">
        <f>IF(data!BN266&gt;0,data!BO266,"NA")</f>
        <v>NA</v>
      </c>
      <c r="AD266" s="18" t="str">
        <f>IF(data!AS266&gt;0,data!AS266,"NA")</f>
        <v>NA</v>
      </c>
      <c r="AE266" s="18" t="str">
        <f>IF(data!AS266&gt;0,data!F266,"NA")</f>
        <v>NA</v>
      </c>
      <c r="AF266" s="17">
        <f>data!CP266/(1.04)+data!CO266/1.04^2+data!CN266/1.04^3+data!CM266/1.04^4+data!CL266/1.04^5+((data!CK266/5)*(1-1.04^-5)/0.04)/1.04^5</f>
        <v>2.1224202868142048</v>
      </c>
    </row>
    <row r="267" spans="1:32" x14ac:dyDescent="0.15">
      <c r="A267" s="2" t="str">
        <f>data!A267</f>
        <v>Manhattan Scientifics, Inc. (OTCPK:MHTX)</v>
      </c>
      <c r="B267" s="2" t="str">
        <f>data!B267</f>
        <v>OTCPK:MHTX</v>
      </c>
      <c r="C267" s="16">
        <f>IF(data!AP267&gt;0,data!AQ267/data!AP267,"NA")</f>
        <v>-2.0102459016393444</v>
      </c>
      <c r="D267" s="16">
        <f>IF(data!AP267&gt;0,O267/data!AP267,"NA")</f>
        <v>0.37336065573770455</v>
      </c>
      <c r="E267" s="16">
        <f>data!BV267/100</f>
        <v>0</v>
      </c>
      <c r="F267" s="16">
        <f t="shared" si="12"/>
        <v>3.2409548543171192E-2</v>
      </c>
      <c r="G267" s="16" t="str">
        <f>IF(data!AX267&gt;0,N267/data!AX267,"NA")</f>
        <v>NA</v>
      </c>
      <c r="H267" s="16">
        <f>IF(data!W267=0,"NA",data!W267/100)</f>
        <v>0.125</v>
      </c>
      <c r="I267" s="16" t="str">
        <f>IF(data!V267=0,"NA",data!V267/100)</f>
        <v>NA</v>
      </c>
      <c r="J267" s="16" t="str">
        <f>IF(data!AX267&gt;0,(AF267+data!AW267)/(data!AX267+AF267+data!AW267),"NA")</f>
        <v>NA</v>
      </c>
      <c r="K267" s="16">
        <f>IF(data!F267&gt;0,(AF267+data!AW267)/(data!F267+AF267+data!AW267),"NA")</f>
        <v>6.9879518072289148E-2</v>
      </c>
      <c r="L267" s="17">
        <f>data!F267+data!AW267+AF267-data!AT267</f>
        <v>40.29</v>
      </c>
      <c r="M267" s="17">
        <f>data!AW267+data!AX267-data!AT267+X267</f>
        <v>5.6218000000000004</v>
      </c>
      <c r="N267" s="17">
        <f>data!AS267+data!BC267-(data!BD267+data!BE267+data!BF267+data!BG267+data!BH267)/5</f>
        <v>-6.7800000000000193E-2</v>
      </c>
      <c r="O267" s="17">
        <f>data!AR267+data!BC267-(data!BD267+data!BE267+data!BF267+data!BG267+data!BH267)/5</f>
        <v>0.18219999999999981</v>
      </c>
      <c r="P267" s="17">
        <f>data!AW267+AF267</f>
        <v>2.9</v>
      </c>
      <c r="Q267" s="18" t="str">
        <f>IF(data!AS267&gt;0,data!F267/data!AS267,"NA")</f>
        <v>NA</v>
      </c>
      <c r="R267" s="19" t="str">
        <f>IF(data!AS267&gt;0,(data!F267-data!AT267)/(data!AS267-data!BL267),"NA")</f>
        <v>NA</v>
      </c>
      <c r="S267" s="19" t="str">
        <f>IF(N267&gt;0,data!F267/N267,"NA")</f>
        <v>NA</v>
      </c>
      <c r="T267" s="18">
        <f>IF(data!AP267=0,"NA",L267/data!AP267)</f>
        <v>82.561475409836063</v>
      </c>
      <c r="U267" s="18">
        <f t="shared" si="13"/>
        <v>221.13062568605952</v>
      </c>
      <c r="V267" s="18">
        <f t="shared" si="14"/>
        <v>7.1667437475541638</v>
      </c>
      <c r="W267" s="18" t="str">
        <f>IF(data!AQ267&gt;0,L267/data!AQ267,"NA")</f>
        <v>NA</v>
      </c>
      <c r="X267" s="17">
        <f>data!BC267+data!BD267*0.8+data!BE267*0.6+data!BF267*0.4+data!BG267*0.2</f>
        <v>4.9918000000000005</v>
      </c>
      <c r="Y267" s="18" t="str">
        <f>IF(data!AQ267&gt;0,L267/(data!AQ267+data!BC267),"NA")</f>
        <v>NA</v>
      </c>
      <c r="Z267" s="18">
        <f>IF(data!EC267&gt;0,IF(data!F267&gt;0,IF(data!EC267*250/data!F267&gt;10,"NA",data!EC267*250/data!F267),"NA"),"NA")</f>
        <v>0.36269430051813473</v>
      </c>
      <c r="AA267" s="18" t="str">
        <f>IF(data!BN267&gt;0,data!BN267,"NA")</f>
        <v>NA</v>
      </c>
      <c r="AB267" s="18">
        <f>IF(data!BN267=0,0,1)</f>
        <v>1</v>
      </c>
      <c r="AC267" s="18" t="str">
        <f>IF(data!BN267&gt;0,data!BO267,"NA")</f>
        <v>NA</v>
      </c>
      <c r="AD267" s="18" t="str">
        <f>IF(data!AS267&gt;0,data!AS267,"NA")</f>
        <v>NA</v>
      </c>
      <c r="AE267" s="18" t="str">
        <f>IF(data!AS267&gt;0,data!F267,"NA")</f>
        <v>NA</v>
      </c>
      <c r="AF267" s="17">
        <f>data!CP267/(1.04)+data!CO267/1.04^2+data!CN267/1.04^3+data!CM267/1.04^4+data!CL267/1.04^5+((data!CK267/5)*(1-1.04^-5)/0.04)/1.04^5</f>
        <v>0</v>
      </c>
    </row>
    <row r="268" spans="1:32" x14ac:dyDescent="0.15">
      <c r="A268" s="2" t="str">
        <f>data!A268</f>
        <v>Oragenics Inc. (AMEX:OGEN)</v>
      </c>
      <c r="B268" s="2" t="str">
        <f>data!B268</f>
        <v>AMEX:OGEN</v>
      </c>
      <c r="C268" s="16">
        <f>IF(data!AP268&gt;0,data!AQ268/data!AP268,"NA")</f>
        <v>-6.1702127659574471</v>
      </c>
      <c r="D268" s="16">
        <f>IF(data!AP268&gt;0,O268/data!AP268,"NA")</f>
        <v>-11.755319148936172</v>
      </c>
      <c r="E268" s="16">
        <f>data!BV268/100</f>
        <v>0</v>
      </c>
      <c r="F268" s="16">
        <f t="shared" si="12"/>
        <v>-0.62887712708440047</v>
      </c>
      <c r="G268" s="16">
        <f>IF(data!AX268&gt;0,N268/data!AX268,"NA")</f>
        <v>-1.0699029126213593</v>
      </c>
      <c r="H268" s="16">
        <f>IF(data!W268=0,"NA",data!W268/100)</f>
        <v>0.17</v>
      </c>
      <c r="I268" s="16" t="str">
        <f>IF(data!V268=0,"NA",data!V268/100)</f>
        <v>NA</v>
      </c>
      <c r="J268" s="16">
        <f>IF(data!AX268&gt;0,(AF268+data!AW268)/(data!AX268+AF268+data!AW268),"NA")</f>
        <v>7.3552975177157448E-2</v>
      </c>
      <c r="K268" s="16">
        <f>IF(data!F268&gt;0,(AF268+data!AW268)/(data!F268+AF268+data!AW268),"NA")</f>
        <v>2.1066219103688506E-2</v>
      </c>
      <c r="L268" s="17">
        <f>data!F268+data!AW268+AF268-data!AT268</f>
        <v>28.417743080851913</v>
      </c>
      <c r="M268" s="17">
        <f>data!AW268+data!AX268-data!AT268+X268</f>
        <v>17.571000000000002</v>
      </c>
      <c r="N268" s="17">
        <f>data!AS268+data!BC268-(data!BD268+data!BE268+data!BF268+data!BG268+data!BH268)/5</f>
        <v>-11.020000000000001</v>
      </c>
      <c r="O268" s="17">
        <f>data!AR268+data!BC268-(data!BD268+data!BE268+data!BF268+data!BG268+data!BH268)/5</f>
        <v>-11.05</v>
      </c>
      <c r="P268" s="17">
        <f>data!AW268+AF268</f>
        <v>0.81774308085191483</v>
      </c>
      <c r="Q268" s="18" t="str">
        <f>IF(data!AS268&gt;0,data!F268/data!AS268,"NA")</f>
        <v>NA</v>
      </c>
      <c r="R268" s="19" t="str">
        <f>IF(data!AS268&gt;0,(data!F268-data!AT268)/(data!AS268-data!BL268),"NA")</f>
        <v>NA</v>
      </c>
      <c r="S268" s="19" t="str">
        <f>IF(N268&gt;0,data!F268/N268,"NA")</f>
        <v>NA</v>
      </c>
      <c r="T268" s="18">
        <f>IF(data!AP268=0,"NA",L268/data!AP268)</f>
        <v>30.231641575374379</v>
      </c>
      <c r="U268" s="18" t="str">
        <f t="shared" si="13"/>
        <v>NA</v>
      </c>
      <c r="V268" s="18">
        <f t="shared" si="14"/>
        <v>1.6173093780007917</v>
      </c>
      <c r="W268" s="18" t="str">
        <f>IF(data!AQ268&gt;0,L268/data!AQ268,"NA")</f>
        <v>NA</v>
      </c>
      <c r="X268" s="17">
        <f>data!BC268+data!BD268*0.8+data!BE268*0.6+data!BF268*0.4+data!BG268*0.2</f>
        <v>17.606000000000002</v>
      </c>
      <c r="Y268" s="18" t="str">
        <f>IF(data!AQ268&gt;0,L268/(data!AQ268+data!BC268),"NA")</f>
        <v>NA</v>
      </c>
      <c r="Z268" s="18">
        <f>IF(data!EC268&gt;0,IF(data!F268&gt;0,IF(data!EC268*250/data!F268&gt;10,"NA",data!EC268*250/data!F268),"NA"),"NA")</f>
        <v>0.13815789473684212</v>
      </c>
      <c r="AA268" s="18" t="str">
        <f>IF(data!BN268&gt;0,data!BN268,"NA")</f>
        <v>NA</v>
      </c>
      <c r="AB268" s="18">
        <f>IF(data!BN268=0,0,1)</f>
        <v>1</v>
      </c>
      <c r="AC268" s="18" t="str">
        <f>IF(data!BN268&gt;0,data!BO268,"NA")</f>
        <v>NA</v>
      </c>
      <c r="AD268" s="18" t="str">
        <f>IF(data!AS268&gt;0,data!AS268,"NA")</f>
        <v>NA</v>
      </c>
      <c r="AE268" s="18" t="str">
        <f>IF(data!AS268&gt;0,data!F268,"NA")</f>
        <v>NA</v>
      </c>
      <c r="AF268" s="17">
        <f>data!CP268/(1.04)+data!CO268/1.04^2+data!CN268/1.04^3+data!CM268/1.04^4+data!CL268/1.04^5+((data!CK268/5)*(1-1.04^-5)/0.04)/1.04^5</f>
        <v>0.75274308085191477</v>
      </c>
    </row>
    <row r="269" spans="1:32" x14ac:dyDescent="0.15">
      <c r="A269" s="2" t="str">
        <f>data!A269</f>
        <v>Enumeral Biomedical Holdings, Inc. (OTCBB:ENUM)</v>
      </c>
      <c r="B269" s="2" t="str">
        <f>data!B269</f>
        <v>OTCBB:ENUM</v>
      </c>
      <c r="C269" s="16">
        <f>IF(data!AP269&gt;0,data!AQ269/data!AP269,"NA")</f>
        <v>-37.378048780487802</v>
      </c>
      <c r="D269" s="16">
        <f>IF(data!AP269&gt;0,O269/data!AP269,"NA")</f>
        <v>-32.670731707317067</v>
      </c>
      <c r="E269" s="16">
        <f>data!BV269/100</f>
        <v>0</v>
      </c>
      <c r="F269" s="16" t="str">
        <f t="shared" si="12"/>
        <v>NA</v>
      </c>
      <c r="G269" s="16" t="str">
        <f>IF(data!AX269&gt;0,N269/data!AX269,"NA")</f>
        <v>NA</v>
      </c>
      <c r="H269" s="16" t="str">
        <f>IF(data!W269=0,"NA",data!W269/100)</f>
        <v>NA</v>
      </c>
      <c r="I269" s="16" t="str">
        <f>IF(data!V269=0,"NA",data!V269/100)</f>
        <v>NA</v>
      </c>
      <c r="J269" s="16" t="str">
        <f>IF(data!AX269&gt;0,(AF269+data!AW269)/(data!AX269+AF269+data!AW269),"NA")</f>
        <v>NA</v>
      </c>
      <c r="K269" s="16">
        <f>IF(data!F269&gt;0,(AF269+data!AW269)/(data!F269+AF269+data!AW269),"NA")</f>
        <v>8.744470660686457E-2</v>
      </c>
      <c r="L269" s="17">
        <f>data!F269+data!AW269+AF269-data!AT269</f>
        <v>30.483817934950935</v>
      </c>
      <c r="M269" s="17">
        <f>data!AW269+data!AX269-data!AT269+X269</f>
        <v>-2.9899999999999984</v>
      </c>
      <c r="N269" s="17">
        <f>data!AS269+data!BC269-(data!BD269+data!BE269+data!BF269+data!BG269+data!BH269)/5</f>
        <v>-7.1079999999999997</v>
      </c>
      <c r="O269" s="17">
        <f>data!AR269+data!BC269-(data!BD269+data!BE269+data!BF269+data!BG269+data!BH269)/5</f>
        <v>-5.3579999999999997</v>
      </c>
      <c r="P269" s="17">
        <f>data!AW269+AF269</f>
        <v>3.5838179349509387</v>
      </c>
      <c r="Q269" s="18" t="str">
        <f>IF(data!AS269&gt;0,data!F269/data!AS269,"NA")</f>
        <v>NA</v>
      </c>
      <c r="R269" s="19" t="str">
        <f>IF(data!AS269&gt;0,(data!F269-data!AT269)/(data!AS269-data!BL269),"NA")</f>
        <v>NA</v>
      </c>
      <c r="S269" s="19" t="str">
        <f>IF(N269&gt;0,data!F269/N269,"NA")</f>
        <v>NA</v>
      </c>
      <c r="T269" s="18">
        <f>IF(data!AP269=0,"NA",L269/data!AP269)</f>
        <v>185.87693862774958</v>
      </c>
      <c r="U269" s="18" t="str">
        <f t="shared" si="13"/>
        <v>NA</v>
      </c>
      <c r="V269" s="18" t="str">
        <f t="shared" si="14"/>
        <v>NA</v>
      </c>
      <c r="W269" s="18" t="str">
        <f>IF(data!AQ269&gt;0,L269/data!AQ269,"NA")</f>
        <v>NA</v>
      </c>
      <c r="X269" s="17">
        <f>data!BC269+data!BD269*0.8+data!BE269*0.6+data!BF269*0.4+data!BG269*0.2</f>
        <v>9.1900000000000013</v>
      </c>
      <c r="Y269" s="18" t="str">
        <f>IF(data!AQ269&gt;0,L269/(data!AQ269+data!BC269),"NA")</f>
        <v>NA</v>
      </c>
      <c r="Z269" s="18">
        <f>IF(data!EC269&gt;0,IF(data!F269&gt;0,IF(data!EC269*250/data!F269&gt;10,"NA",data!EC269*250/data!F269),"NA"),"NA")</f>
        <v>0.26737967914438504</v>
      </c>
      <c r="AA269" s="18" t="str">
        <f>IF(data!BN269&gt;0,data!BN269,"NA")</f>
        <v>NA</v>
      </c>
      <c r="AB269" s="18">
        <f>IF(data!BN269=0,0,1)</f>
        <v>1</v>
      </c>
      <c r="AC269" s="18" t="str">
        <f>IF(data!BN269&gt;0,data!BO269,"NA")</f>
        <v>NA</v>
      </c>
      <c r="AD269" s="18" t="str">
        <f>IF(data!AS269&gt;0,data!AS269,"NA")</f>
        <v>NA</v>
      </c>
      <c r="AE269" s="18" t="str">
        <f>IF(data!AS269&gt;0,data!F269,"NA")</f>
        <v>NA</v>
      </c>
      <c r="AF269" s="17">
        <f>data!CP269/(1.04)+data!CO269/1.04^2+data!CN269/1.04^3+data!CM269/1.04^4+data!CL269/1.04^5+((data!CK269/5)*(1-1.04^-5)/0.04)/1.04^5</f>
        <v>3.5838179349509387</v>
      </c>
    </row>
    <row r="270" spans="1:32" x14ac:dyDescent="0.15">
      <c r="A270" s="2" t="str">
        <f>data!A270</f>
        <v>AntriaBio, Inc. (OTCPK:ANTB)</v>
      </c>
      <c r="B270" s="2" t="str">
        <f>data!B270</f>
        <v>OTCPK:ANTB</v>
      </c>
      <c r="C270" s="16" t="str">
        <f>IF(data!AP270&gt;0,data!AQ270/data!AP270,"NA")</f>
        <v>NA</v>
      </c>
      <c r="D270" s="16" t="str">
        <f>IF(data!AP270&gt;0,O270/data!AP270,"NA")</f>
        <v>NA</v>
      </c>
      <c r="E270" s="16">
        <f>data!BV270/100</f>
        <v>0</v>
      </c>
      <c r="F270" s="16">
        <f t="shared" si="12"/>
        <v>-5.4294054386234452</v>
      </c>
      <c r="G270" s="16">
        <f>IF(data!AX270&gt;0,N270/data!AX270,"NA")</f>
        <v>-1.3462915601023016</v>
      </c>
      <c r="H270" s="16" t="str">
        <f>IF(data!W270=0,"NA",data!W270/100)</f>
        <v>NA</v>
      </c>
      <c r="I270" s="16" t="str">
        <f>IF(data!V270=0,"NA",data!V270/100)</f>
        <v>NA</v>
      </c>
      <c r="J270" s="16">
        <f>IF(data!AX270&gt;0,(AF270+data!AW270)/(data!AX270+AF270+data!AW270),"NA")</f>
        <v>0.20603937182568069</v>
      </c>
      <c r="K270" s="16">
        <f>IF(data!F270&gt;0,(AF270+data!AW270)/(data!F270+AF270+data!AW270),"NA")</f>
        <v>5.1468123202789678E-2</v>
      </c>
      <c r="L270" s="17">
        <f>data!F270+data!AW270+AF270-data!AT270</f>
        <v>30.839354895571805</v>
      </c>
      <c r="M270" s="17">
        <f>data!AW270+data!AX270-data!AT270+X270</f>
        <v>1.3017999999999998</v>
      </c>
      <c r="N270" s="17">
        <f>data!AS270+data!BC270-(data!BD270+data!BE270+data!BF270+data!BG270+data!BH270)/5</f>
        <v>-10.527999999999999</v>
      </c>
      <c r="O270" s="17">
        <f>data!AR270+data!BC270-(data!BD270+data!BE270+data!BF270+data!BG270+data!BH270)/5</f>
        <v>-7.0680000000000005</v>
      </c>
      <c r="P270" s="17">
        <f>data!AW270+AF270</f>
        <v>2.0293548955718079</v>
      </c>
      <c r="Q270" s="18" t="str">
        <f>IF(data!AS270&gt;0,data!F270/data!AS270,"NA")</f>
        <v>NA</v>
      </c>
      <c r="R270" s="19" t="str">
        <f>IF(data!AS270&gt;0,(data!F270-data!AT270)/(data!AS270-data!BL270),"NA")</f>
        <v>NA</v>
      </c>
      <c r="S270" s="19" t="str">
        <f>IF(N270&gt;0,data!F270/N270,"NA")</f>
        <v>NA</v>
      </c>
      <c r="T270" s="18" t="str">
        <f>IF(data!AP270=0,"NA",L270/data!AP270)</f>
        <v>NA</v>
      </c>
      <c r="U270" s="18" t="str">
        <f t="shared" si="13"/>
        <v>NA</v>
      </c>
      <c r="V270" s="18">
        <f t="shared" si="14"/>
        <v>23.689779455808733</v>
      </c>
      <c r="W270" s="18" t="str">
        <f>IF(data!AQ270&gt;0,L270/data!AQ270,"NA")</f>
        <v>NA</v>
      </c>
      <c r="X270" s="17">
        <f>data!BC270+data!BD270*0.8+data!BE270*0.6+data!BF270*0.4+data!BG270*0.2</f>
        <v>1.8497999999999999</v>
      </c>
      <c r="Y270" s="18" t="str">
        <f>IF(data!AQ270&gt;0,L270/(data!AQ270+data!BC270),"NA")</f>
        <v>NA</v>
      </c>
      <c r="Z270" s="18" t="str">
        <f>IF(data!EC270&gt;0,IF(data!F270&gt;0,IF(data!EC270*250/data!F270&gt;10,"NA",data!EC270*250/data!F270),"NA"),"NA")</f>
        <v>NA</v>
      </c>
      <c r="AA270" s="18" t="str">
        <f>IF(data!BN270&gt;0,data!BN270,"NA")</f>
        <v>NA</v>
      </c>
      <c r="AB270" s="18">
        <f>IF(data!BN270=0,0,1)</f>
        <v>1</v>
      </c>
      <c r="AC270" s="18" t="str">
        <f>IF(data!BN270&gt;0,data!BO270,"NA")</f>
        <v>NA</v>
      </c>
      <c r="AD270" s="18" t="str">
        <f>IF(data!AS270&gt;0,data!AS270,"NA")</f>
        <v>NA</v>
      </c>
      <c r="AE270" s="18" t="str">
        <f>IF(data!AS270&gt;0,data!F270,"NA")</f>
        <v>NA</v>
      </c>
      <c r="AF270" s="17">
        <f>data!CP270/(1.04)+data!CO270/1.04^2+data!CN270/1.04^3+data!CM270/1.04^4+data!CL270/1.04^5+((data!CK270/5)*(1-1.04^-5)/0.04)/1.04^5</f>
        <v>1.8073548955718077</v>
      </c>
    </row>
    <row r="271" spans="1:32" x14ac:dyDescent="0.15">
      <c r="A271" s="2" t="str">
        <f>data!A271</f>
        <v>Cadus Corp. (OTCBB:KDUS)</v>
      </c>
      <c r="B271" s="2" t="str">
        <f>data!B271</f>
        <v>OTCBB:KDUS</v>
      </c>
      <c r="C271" s="16" t="str">
        <f>IF(data!AP271&gt;0,data!AQ271/data!AP271,"NA")</f>
        <v>NA</v>
      </c>
      <c r="D271" s="16" t="str">
        <f>IF(data!AP271&gt;0,O271/data!AP271,"NA")</f>
        <v>NA</v>
      </c>
      <c r="E271" s="16">
        <f>data!BV271/100</f>
        <v>0</v>
      </c>
      <c r="F271" s="16">
        <f t="shared" si="12"/>
        <v>-2.8266666666666669E-2</v>
      </c>
      <c r="G271" s="16">
        <f>IF(data!AX271&gt;0,N271/data!AX271,"NA")</f>
        <v>-2.0827423167848701E-2</v>
      </c>
      <c r="H271" s="16" t="str">
        <f>IF(data!W271=0,"NA",data!W271/100)</f>
        <v>NA</v>
      </c>
      <c r="I271" s="16" t="str">
        <f>IF(data!V271=0,"NA",data!V271/100)</f>
        <v>NA</v>
      </c>
      <c r="J271" s="16">
        <f>IF(data!AX271&gt;0,(AF271+data!AW271)/(data!AX271+AF271+data!AW271),"NA")</f>
        <v>0</v>
      </c>
      <c r="K271" s="16">
        <f>IF(data!F271&gt;0,(AF271+data!AW271)/(data!F271+AF271+data!AW271),"NA")</f>
        <v>0</v>
      </c>
      <c r="L271" s="17">
        <f>data!F271+data!AW271+AF271-data!AT271</f>
        <v>23.2</v>
      </c>
      <c r="M271" s="17">
        <f>data!AW271+data!AX271-data!AT271+X271</f>
        <v>29.999999999999996</v>
      </c>
      <c r="N271" s="17">
        <f>data!AS271+data!BC271-(data!BD271+data!BE271+data!BF271+data!BG271+data!BH271)/5</f>
        <v>-0.88100000000000001</v>
      </c>
      <c r="O271" s="17">
        <f>data!AR271+data!BC271-(data!BD271+data!BE271+data!BF271+data!BG271+data!BH271)/5</f>
        <v>-0.84799999999999998</v>
      </c>
      <c r="P271" s="17">
        <f>data!AW271+AF271</f>
        <v>0</v>
      </c>
      <c r="Q271" s="18" t="str">
        <f>IF(data!AS271&gt;0,data!F271/data!AS271,"NA")</f>
        <v>NA</v>
      </c>
      <c r="R271" s="19" t="str">
        <f>IF(data!AS271&gt;0,(data!F271-data!AT271)/(data!AS271-data!BL271),"NA")</f>
        <v>NA</v>
      </c>
      <c r="S271" s="19" t="str">
        <f>IF(N271&gt;0,data!F271/N271,"NA")</f>
        <v>NA</v>
      </c>
      <c r="T271" s="18" t="str">
        <f>IF(data!AP271=0,"NA",L271/data!AP271)</f>
        <v>NA</v>
      </c>
      <c r="U271" s="18" t="str">
        <f t="shared" si="13"/>
        <v>NA</v>
      </c>
      <c r="V271" s="18">
        <f t="shared" si="14"/>
        <v>0.77333333333333343</v>
      </c>
      <c r="W271" s="18" t="str">
        <f>IF(data!AQ271&gt;0,L271/data!AQ271,"NA")</f>
        <v>NA</v>
      </c>
      <c r="X271" s="17">
        <f>data!BC271+data!BD271*0.8+data!BE271*0.6+data!BF271*0.4+data!BG271*0.2</f>
        <v>0</v>
      </c>
      <c r="Y271" s="18" t="str">
        <f>IF(data!AQ271&gt;0,L271/(data!AQ271+data!BC271),"NA")</f>
        <v>NA</v>
      </c>
      <c r="Z271" s="18">
        <f>IF(data!EC271&gt;0,IF(data!F271&gt;0,IF(data!EC271*250/data!F271&gt;10,"NA",data!EC271*250/data!F271),"NA"),"NA")</f>
        <v>9.8591549295774641E-2</v>
      </c>
      <c r="AA271" s="18" t="str">
        <f>IF(data!BN271&gt;0,data!BN271,"NA")</f>
        <v>NA</v>
      </c>
      <c r="AB271" s="18">
        <f>IF(data!BN271=0,0,1)</f>
        <v>1</v>
      </c>
      <c r="AC271" s="18" t="str">
        <f>IF(data!BN271&gt;0,data!BO271,"NA")</f>
        <v>NA</v>
      </c>
      <c r="AD271" s="18" t="str">
        <f>IF(data!AS271&gt;0,data!AS271,"NA")</f>
        <v>NA</v>
      </c>
      <c r="AE271" s="18" t="str">
        <f>IF(data!AS271&gt;0,data!F271,"NA")</f>
        <v>NA</v>
      </c>
      <c r="AF271" s="17">
        <f>data!CP271/(1.04)+data!CO271/1.04^2+data!CN271/1.04^3+data!CM271/1.04^4+data!CL271/1.04^5+((data!CK271/5)*(1-1.04^-5)/0.04)/1.04^5</f>
        <v>0</v>
      </c>
    </row>
    <row r="272" spans="1:32" x14ac:dyDescent="0.15">
      <c r="A272" s="2" t="str">
        <f>data!A272</f>
        <v>Biocept, Inc. (NasdaqCM:BIOC)</v>
      </c>
      <c r="B272" s="2" t="str">
        <f>data!B272</f>
        <v>NasdaqCM:BIOC</v>
      </c>
      <c r="C272" s="16">
        <f>IF(data!AP272&gt;0,data!AQ272/data!AP272,"NA")</f>
        <v>-102.25563909774435</v>
      </c>
      <c r="D272" s="16">
        <f>IF(data!AP272&gt;0,O272/data!AP272,"NA")</f>
        <v>-97.819548872180462</v>
      </c>
      <c r="E272" s="16">
        <f>data!BV272/100</f>
        <v>0</v>
      </c>
      <c r="F272" s="16">
        <f t="shared" si="12"/>
        <v>-1.1427316644707952</v>
      </c>
      <c r="G272" s="16" t="str">
        <f>IF(data!AX272&gt;0,N272/data!AX272,"NA")</f>
        <v>NA</v>
      </c>
      <c r="H272" s="16" t="str">
        <f>IF(data!W272=0,"NA",data!W272/100)</f>
        <v>NA</v>
      </c>
      <c r="I272" s="16" t="str">
        <f>IF(data!V272=0,"NA",data!V272/100)</f>
        <v>NA</v>
      </c>
      <c r="J272" s="16" t="str">
        <f>IF(data!AX272&gt;0,(AF272+data!AW272)/(data!AX272+AF272+data!AW272),"NA")</f>
        <v>NA</v>
      </c>
      <c r="K272" s="16">
        <f>IF(data!F272&gt;0,(AF272+data!AW272)/(data!F272+AF272+data!AW272),"NA")</f>
        <v>0.25326754830322928</v>
      </c>
      <c r="L272" s="17">
        <f>data!F272+data!AW272+AF272-data!AT272</f>
        <v>40.161702717275965</v>
      </c>
      <c r="M272" s="17">
        <f>data!AW272+data!AX272-data!AT272+X272</f>
        <v>11.384999999999998</v>
      </c>
      <c r="N272" s="17">
        <f>data!AS272+data!BC272-(data!BD272+data!BE272+data!BF272+data!BG272+data!BH272)/5</f>
        <v>-15.010000000000002</v>
      </c>
      <c r="O272" s="17">
        <f>data!AR272+data!BC272-(data!BD272+data!BE272+data!BF272+data!BG272+data!BH272)/5</f>
        <v>-13.010000000000002</v>
      </c>
      <c r="P272" s="17">
        <f>data!AW272+AF272</f>
        <v>11.531702717275966</v>
      </c>
      <c r="Q272" s="18" t="str">
        <f>IF(data!AS272&gt;0,data!F272/data!AS272,"NA")</f>
        <v>NA</v>
      </c>
      <c r="R272" s="19" t="str">
        <f>IF(data!AS272&gt;0,(data!F272-data!AT272)/(data!AS272-data!BL272),"NA")</f>
        <v>NA</v>
      </c>
      <c r="S272" s="19" t="str">
        <f>IF(N272&gt;0,data!F272/N272,"NA")</f>
        <v>NA</v>
      </c>
      <c r="T272" s="18">
        <f>IF(data!AP272=0,"NA",L272/data!AP272)</f>
        <v>301.96768960357866</v>
      </c>
      <c r="U272" s="18" t="str">
        <f t="shared" si="13"/>
        <v>NA</v>
      </c>
      <c r="V272" s="18">
        <f t="shared" si="14"/>
        <v>3.5275979549649512</v>
      </c>
      <c r="W272" s="18" t="str">
        <f>IF(data!AQ272&gt;0,L272/data!AQ272,"NA")</f>
        <v>NA</v>
      </c>
      <c r="X272" s="17">
        <f>data!BC272+data!BD272*0.8+data!BE272*0.6+data!BF272*0.4+data!BG272*0.2</f>
        <v>12.065999999999999</v>
      </c>
      <c r="Y272" s="18" t="str">
        <f>IF(data!AQ272&gt;0,L272/(data!AQ272+data!BC272),"NA")</f>
        <v>NA</v>
      </c>
      <c r="Z272" s="18" t="str">
        <f>IF(data!EC272&gt;0,IF(data!F272&gt;0,IF(data!EC272*250/data!F272&gt;10,"NA",data!EC272*250/data!F272),"NA"),"NA")</f>
        <v>NA</v>
      </c>
      <c r="AA272" s="18" t="str">
        <f>IF(data!BN272&gt;0,data!BN272,"NA")</f>
        <v>NA</v>
      </c>
      <c r="AB272" s="18">
        <f>IF(data!BN272=0,0,1)</f>
        <v>1</v>
      </c>
      <c r="AC272" s="18" t="str">
        <f>IF(data!BN272&gt;0,data!BO272,"NA")</f>
        <v>NA</v>
      </c>
      <c r="AD272" s="18" t="str">
        <f>IF(data!AS272&gt;0,data!AS272,"NA")</f>
        <v>NA</v>
      </c>
      <c r="AE272" s="18" t="str">
        <f>IF(data!AS272&gt;0,data!F272,"NA")</f>
        <v>NA</v>
      </c>
      <c r="AF272" s="17">
        <f>data!CP272/(1.04)+data!CO272/1.04^2+data!CN272/1.04^3+data!CM272/1.04^4+data!CL272/1.04^5+((data!CK272/5)*(1-1.04^-5)/0.04)/1.04^5</f>
        <v>6.6217027172759657</v>
      </c>
    </row>
    <row r="273" spans="1:32" x14ac:dyDescent="0.15">
      <c r="A273" s="2" t="str">
        <f>data!A273</f>
        <v>Protea Biosciences Group, Inc (OTCBB:PRGB)</v>
      </c>
      <c r="B273" s="2" t="str">
        <f>data!B273</f>
        <v>OTCBB:PRGB</v>
      </c>
      <c r="C273" s="16">
        <f>IF(data!AP273&gt;0,data!AQ273/data!AP273,"NA")</f>
        <v>-5.5762711864406773</v>
      </c>
      <c r="D273" s="16">
        <f>IF(data!AP273&gt;0,O273/data!AP273,"NA")</f>
        <v>-5.9028248587570609</v>
      </c>
      <c r="E273" s="16">
        <f>data!BV273/100</f>
        <v>0</v>
      </c>
      <c r="F273" s="16">
        <f t="shared" si="12"/>
        <v>-0.9505959421344734</v>
      </c>
      <c r="G273" s="16" t="str">
        <f>IF(data!AX273&gt;0,N273/data!AX273,"NA")</f>
        <v>NA</v>
      </c>
      <c r="H273" s="16" t="str">
        <f>IF(data!W273=0,"NA",data!W273/100)</f>
        <v>NA</v>
      </c>
      <c r="I273" s="16" t="str">
        <f>IF(data!V273=0,"NA",data!V273/100)</f>
        <v>NA</v>
      </c>
      <c r="J273" s="16" t="str">
        <f>IF(data!AX273&gt;0,(AF273+data!AW273)/(data!AX273+AF273+data!AW273),"NA")</f>
        <v>NA</v>
      </c>
      <c r="K273" s="16">
        <f>IF(data!F273&gt;0,(AF273+data!AW273)/(data!F273+AF273+data!AW273),"NA")</f>
        <v>0.19435598985662314</v>
      </c>
      <c r="L273" s="17">
        <f>data!F273+data!AW273+AF273-data!AT273</f>
        <v>41.010392392595016</v>
      </c>
      <c r="M273" s="17">
        <f>data!AW273+data!AX273-data!AT273+X273</f>
        <v>10.991000000000001</v>
      </c>
      <c r="N273" s="17">
        <f>data!AS273+data!BC273-(data!BD273+data!BE273+data!BF273+data!BG273+data!BH273)/5</f>
        <v>-11.247999999999999</v>
      </c>
      <c r="O273" s="17">
        <f>data!AR273+data!BC273-(data!BD273+data!BE273+data!BF273+data!BG273+data!BH273)/5</f>
        <v>-10.447999999999999</v>
      </c>
      <c r="P273" s="17">
        <f>data!AW273+AF273</f>
        <v>8.0333923925950206</v>
      </c>
      <c r="Q273" s="18" t="str">
        <f>IF(data!AS273&gt;0,data!F273/data!AS273,"NA")</f>
        <v>NA</v>
      </c>
      <c r="R273" s="19" t="str">
        <f>IF(data!AS273&gt;0,(data!F273-data!AT273)/(data!AS273-data!BL273),"NA")</f>
        <v>NA</v>
      </c>
      <c r="S273" s="19" t="str">
        <f>IF(N273&gt;0,data!F273/N273,"NA")</f>
        <v>NA</v>
      </c>
      <c r="T273" s="18">
        <f>IF(data!AP273=0,"NA",L273/data!AP273)</f>
        <v>23.169713216155376</v>
      </c>
      <c r="U273" s="18" t="str">
        <f t="shared" si="13"/>
        <v>NA</v>
      </c>
      <c r="V273" s="18">
        <f t="shared" si="14"/>
        <v>3.7312703477931954</v>
      </c>
      <c r="W273" s="18" t="str">
        <f>IF(data!AQ273&gt;0,L273/data!AQ273,"NA")</f>
        <v>NA</v>
      </c>
      <c r="X273" s="17">
        <f>data!BC273+data!BD273*0.8+data!BE273*0.6+data!BF273*0.4+data!BG273*0.2</f>
        <v>9.2140000000000004</v>
      </c>
      <c r="Y273" s="18" t="str">
        <f>IF(data!AQ273&gt;0,L273/(data!AQ273+data!BC273),"NA")</f>
        <v>NA</v>
      </c>
      <c r="Z273" s="18">
        <f>IF(data!EC273&gt;0,IF(data!F273&gt;0,IF(data!EC273*250/data!F273&gt;10,"NA",data!EC273*250/data!F273),"NA"),"NA")</f>
        <v>3.7537537537537538E-2</v>
      </c>
      <c r="AA273" s="18" t="str">
        <f>IF(data!BN273&gt;0,data!BN273,"NA")</f>
        <v>NA</v>
      </c>
      <c r="AB273" s="18">
        <f>IF(data!BN273=0,0,1)</f>
        <v>1</v>
      </c>
      <c r="AC273" s="18" t="str">
        <f>IF(data!BN273&gt;0,data!BO273,"NA")</f>
        <v>NA</v>
      </c>
      <c r="AD273" s="18" t="str">
        <f>IF(data!AS273&gt;0,data!AS273,"NA")</f>
        <v>NA</v>
      </c>
      <c r="AE273" s="18" t="str">
        <f>IF(data!AS273&gt;0,data!F273,"NA")</f>
        <v>NA</v>
      </c>
      <c r="AF273" s="17">
        <f>data!CP273/(1.04)+data!CO273/1.04^2+data!CN273/1.04^3+data!CM273/1.04^4+data!CL273/1.04^5+((data!CK273/5)*(1-1.04^-5)/0.04)/1.04^5</f>
        <v>0.37339239259502127</v>
      </c>
    </row>
    <row r="274" spans="1:32" x14ac:dyDescent="0.15">
      <c r="A274" s="2" t="str">
        <f>data!A274</f>
        <v>Nuo Therapeutics, Inc. (OTCPK:NUOT)</v>
      </c>
      <c r="B274" s="2" t="str">
        <f>data!B274</f>
        <v>OTCPK:NUOT</v>
      </c>
      <c r="C274" s="16">
        <f>IF(data!AP274&gt;0,data!AQ274/data!AP274,"NA")</f>
        <v>-1.7833698030634573</v>
      </c>
      <c r="D274" s="16">
        <f>IF(data!AP274&gt;0,O274/data!AP274,"NA")</f>
        <v>-1.9207877461706784</v>
      </c>
      <c r="E274" s="16">
        <f>data!BV274/100</f>
        <v>0</v>
      </c>
      <c r="F274" s="16">
        <f t="shared" si="12"/>
        <v>-5.2531418312387785</v>
      </c>
      <c r="G274" s="16">
        <f>IF(data!AX274&gt;0,N274/data!AX274,"NA")</f>
        <v>-2.2078048780487807</v>
      </c>
      <c r="H274" s="16">
        <f>IF(data!W274=0,"NA",data!W274/100)</f>
        <v>0.23399999999999999</v>
      </c>
      <c r="I274" s="16" t="str">
        <f>IF(data!V274=0,"NA",data!V274/100)</f>
        <v>NA</v>
      </c>
      <c r="J274" s="16">
        <f>IF(data!AX274&gt;0,(AF274+data!AW274)/(data!AX274+AF274+data!AW274),"NA")</f>
        <v>0.11137865737983366</v>
      </c>
      <c r="K274" s="16">
        <f>IF(data!F274&gt;0,(AF274+data!AW274)/(data!F274+AF274+data!AW274),"NA")</f>
        <v>4.5690280613734771E-2</v>
      </c>
      <c r="L274" s="17">
        <f>data!F274+data!AW274+AF274-data!AT274</f>
        <v>13.741666196911879</v>
      </c>
      <c r="M274" s="17">
        <f>data!AW274+data!AX274-data!AT274+X274</f>
        <v>3.3420000000000005</v>
      </c>
      <c r="N274" s="17">
        <f>data!AS274+data!BC274-(data!BD274+data!BE274+data!BF274+data!BG274+data!BH274)/5</f>
        <v>-27.156000000000002</v>
      </c>
      <c r="O274" s="17">
        <f>data!AR274+data!BC274-(data!BD274+data!BE274+data!BF274+data!BG274+data!BH274)/5</f>
        <v>-17.556000000000001</v>
      </c>
      <c r="P274" s="17">
        <f>data!AW274+AF274</f>
        <v>1.5416661969118728</v>
      </c>
      <c r="Q274" s="18" t="str">
        <f>IF(data!AS274&gt;0,data!F274/data!AS274,"NA")</f>
        <v>NA</v>
      </c>
      <c r="R274" s="19" t="str">
        <f>IF(data!AS274&gt;0,(data!F274-data!AT274)/(data!AS274-data!BL274),"NA")</f>
        <v>NA</v>
      </c>
      <c r="S274" s="19" t="str">
        <f>IF(N274&gt;0,data!F274/N274,"NA")</f>
        <v>NA</v>
      </c>
      <c r="T274" s="18">
        <f>IF(data!AP274=0,"NA",L274/data!AP274)</f>
        <v>1.5034645729662885</v>
      </c>
      <c r="U274" s="18" t="str">
        <f t="shared" si="13"/>
        <v>NA</v>
      </c>
      <c r="V274" s="18">
        <f t="shared" si="14"/>
        <v>4.1118091552698619</v>
      </c>
      <c r="W274" s="18" t="str">
        <f>IF(data!AQ274&gt;0,L274/data!AQ274,"NA")</f>
        <v>NA</v>
      </c>
      <c r="X274" s="17">
        <f>data!BC274+data!BD274*0.8+data!BE274*0.6+data!BF274*0.4+data!BG274*0.2</f>
        <v>10.79</v>
      </c>
      <c r="Y274" s="18" t="str">
        <f>IF(data!AQ274&gt;0,L274/(data!AQ274+data!BC274),"NA")</f>
        <v>NA</v>
      </c>
      <c r="Z274" s="18">
        <f>IF(data!EC274&gt;0,IF(data!F274&gt;0,IF(data!EC274*250/data!F274&gt;10,"NA",data!EC274*250/data!F274),"NA"),"NA")</f>
        <v>0.31832298136645959</v>
      </c>
      <c r="AA274" s="18" t="str">
        <f>IF(data!BN274&gt;0,data!BN274,"NA")</f>
        <v>NA</v>
      </c>
      <c r="AB274" s="18">
        <f>IF(data!BN274=0,0,1)</f>
        <v>1</v>
      </c>
      <c r="AC274" s="18" t="str">
        <f>IF(data!BN274&gt;0,data!BO274,"NA")</f>
        <v>NA</v>
      </c>
      <c r="AD274" s="18" t="str">
        <f>IF(data!AS274&gt;0,data!AS274,"NA")</f>
        <v>NA</v>
      </c>
      <c r="AE274" s="18" t="str">
        <f>IF(data!AS274&gt;0,data!F274,"NA")</f>
        <v>NA</v>
      </c>
      <c r="AF274" s="17">
        <f>data!CP274/(1.04)+data!CO274/1.04^2+data!CN274/1.04^3+data!CM274/1.04^4+data!CL274/1.04^5+((data!CK274/5)*(1-1.04^-5)/0.04)/1.04^5</f>
        <v>1.2896661969118728</v>
      </c>
    </row>
    <row r="275" spans="1:32" x14ac:dyDescent="0.15">
      <c r="A275" s="2" t="str">
        <f>data!A275</f>
        <v>Harvard Apparatus Regenerative Technology, Inc. (NasdaqCM:HART)</v>
      </c>
      <c r="B275" s="2" t="str">
        <f>data!B275</f>
        <v>NasdaqCM:HART</v>
      </c>
      <c r="C275" s="16">
        <f>IF(data!AP275&gt;0,data!AQ275/data!AP275,"NA")</f>
        <v>-115.05376344086021</v>
      </c>
      <c r="D275" s="16">
        <f>IF(data!AP275&gt;0,O275/data!AP275,"NA")</f>
        <v>-114.08602150537634</v>
      </c>
      <c r="E275" s="16">
        <f>data!BV275/100</f>
        <v>0</v>
      </c>
      <c r="F275" s="16">
        <f t="shared" si="12"/>
        <v>-0.67279644895370949</v>
      </c>
      <c r="G275" s="16">
        <f>IF(data!AX275&gt;0,N275/data!AX275,"NA")</f>
        <v>-1.6348228043143296</v>
      </c>
      <c r="H275" s="16" t="str">
        <f>IF(data!W275=0,"NA",data!W275/100)</f>
        <v>NA</v>
      </c>
      <c r="I275" s="16" t="str">
        <f>IF(data!V275=0,"NA",data!V275/100)</f>
        <v>NA</v>
      </c>
      <c r="J275" s="16">
        <f>IF(data!AX275&gt;0,(AF275+data!AW275)/(data!AX275+AF275+data!AW275),"NA")</f>
        <v>0</v>
      </c>
      <c r="K275" s="16">
        <f>IF(data!F275&gt;0,(AF275+data!AW275)/(data!F275+AF275+data!AW275),"NA")</f>
        <v>0</v>
      </c>
      <c r="L275" s="17">
        <f>data!F275+data!AW275+AF275-data!AT275</f>
        <v>26.43</v>
      </c>
      <c r="M275" s="17">
        <f>data!AW275+data!AX275-data!AT275+X275</f>
        <v>15.770000000000001</v>
      </c>
      <c r="N275" s="17">
        <f>data!AS275+data!BC275-(data!BD275+data!BE275+data!BF275+data!BG275+data!BH275)/5</f>
        <v>-10.61</v>
      </c>
      <c r="O275" s="17">
        <f>data!AR275+data!BC275-(data!BD275+data!BE275+data!BF275+data!BG275+data!BH275)/5</f>
        <v>-10.61</v>
      </c>
      <c r="P275" s="17">
        <f>data!AW275+AF275</f>
        <v>0</v>
      </c>
      <c r="Q275" s="18" t="str">
        <f>IF(data!AS275&gt;0,data!F275/data!AS275,"NA")</f>
        <v>NA</v>
      </c>
      <c r="R275" s="19" t="str">
        <f>IF(data!AS275&gt;0,(data!F275-data!AT275)/(data!AS275-data!BL275),"NA")</f>
        <v>NA</v>
      </c>
      <c r="S275" s="19" t="str">
        <f>IF(N275&gt;0,data!F275/N275,"NA")</f>
        <v>NA</v>
      </c>
      <c r="T275" s="18">
        <f>IF(data!AP275=0,"NA",L275/data!AP275)</f>
        <v>284.19354838709677</v>
      </c>
      <c r="U275" s="18" t="str">
        <f t="shared" si="13"/>
        <v>NA</v>
      </c>
      <c r="V275" s="18">
        <f t="shared" si="14"/>
        <v>1.6759670259987316</v>
      </c>
      <c r="W275" s="18" t="str">
        <f>IF(data!AQ275&gt;0,L275/data!AQ275,"NA")</f>
        <v>NA</v>
      </c>
      <c r="X275" s="17">
        <f>data!BC275+data!BD275*0.8+data!BE275*0.6+data!BF275*0.4+data!BG275*0.2</f>
        <v>14.55</v>
      </c>
      <c r="Y275" s="18" t="str">
        <f>IF(data!AQ275&gt;0,L275/(data!AQ275+data!BC275),"NA")</f>
        <v>NA</v>
      </c>
      <c r="Z275" s="18">
        <f>IF(data!EC275&gt;0,IF(data!F275&gt;0,IF(data!EC275*250/data!F275&gt;10,"NA",data!EC275*250/data!F275),"NA"),"NA")</f>
        <v>1.6719242902208202</v>
      </c>
      <c r="AA275" s="18" t="str">
        <f>IF(data!BN275&gt;0,data!BN275,"NA")</f>
        <v>NA</v>
      </c>
      <c r="AB275" s="18">
        <f>IF(data!BN275=0,0,1)</f>
        <v>1</v>
      </c>
      <c r="AC275" s="18" t="str">
        <f>IF(data!BN275&gt;0,data!BO275,"NA")</f>
        <v>NA</v>
      </c>
      <c r="AD275" s="18" t="str">
        <f>IF(data!AS275&gt;0,data!AS275,"NA")</f>
        <v>NA</v>
      </c>
      <c r="AE275" s="18" t="str">
        <f>IF(data!AS275&gt;0,data!F275,"NA")</f>
        <v>NA</v>
      </c>
      <c r="AF275" s="17">
        <f>data!CP275/(1.04)+data!CO275/1.04^2+data!CN275/1.04^3+data!CM275/1.04^4+data!CL275/1.04^5+((data!CK275/5)*(1-1.04^-5)/0.04)/1.04^5</f>
        <v>0</v>
      </c>
    </row>
    <row r="276" spans="1:32" x14ac:dyDescent="0.15">
      <c r="A276" s="2" t="str">
        <f>data!A276</f>
        <v>Plandaí Biotechnology, Inc. (OTCPK:PLPL)</v>
      </c>
      <c r="B276" s="2" t="str">
        <f>data!B276</f>
        <v>OTCPK:PLPL</v>
      </c>
      <c r="C276" s="16">
        <f>IF(data!AP276&gt;0,data!AQ276/data!AP276,"NA")</f>
        <v>-44.63687150837989</v>
      </c>
      <c r="D276" s="16">
        <f>IF(data!AP276&gt;0,O276/data!AP276,"NA")</f>
        <v>-45.569832402234638</v>
      </c>
      <c r="E276" s="16">
        <f>data!BV276/100</f>
        <v>0</v>
      </c>
      <c r="F276" s="16">
        <f t="shared" si="12"/>
        <v>-0.84150040233560974</v>
      </c>
      <c r="G276" s="16" t="str">
        <f>IF(data!AX276&gt;0,N276/data!AX276,"NA")</f>
        <v>NA</v>
      </c>
      <c r="H276" s="16" t="str">
        <f>IF(data!W276=0,"NA",data!W276/100)</f>
        <v>NA</v>
      </c>
      <c r="I276" s="16" t="str">
        <f>IF(data!V276=0,"NA",data!V276/100)</f>
        <v>NA</v>
      </c>
      <c r="J276" s="16" t="str">
        <f>IF(data!AX276&gt;0,(AF276+data!AW276)/(data!AX276+AF276+data!AW276),"NA")</f>
        <v>NA</v>
      </c>
      <c r="K276" s="16">
        <f>IF(data!F276&gt;0,(AF276+data!AW276)/(data!F276+AF276+data!AW276),"NA")</f>
        <v>0.35161147039890711</v>
      </c>
      <c r="L276" s="17">
        <f>data!F276+data!AW276+AF276-data!AT276</f>
        <v>47.805210709096322</v>
      </c>
      <c r="M276" s="17">
        <f>data!AW276+data!AX276-data!AT276+X276</f>
        <v>9.6934000000000005</v>
      </c>
      <c r="N276" s="17">
        <f>data!AS276+data!BC276-(data!BD276+data!BE276+data!BF276+data!BG276+data!BH276)/5</f>
        <v>-13.186999999999999</v>
      </c>
      <c r="O276" s="17">
        <f>data!AR276+data!BC276-(data!BD276+data!BE276+data!BF276+data!BG276+data!BH276)/5</f>
        <v>-8.157</v>
      </c>
      <c r="P276" s="17">
        <f>data!AW276+AF276</f>
        <v>17.136210709096321</v>
      </c>
      <c r="Q276" s="18" t="str">
        <f>IF(data!AS276&gt;0,data!F276/data!AS276,"NA")</f>
        <v>NA</v>
      </c>
      <c r="R276" s="19" t="str">
        <f>IF(data!AS276&gt;0,(data!F276-data!AT276)/(data!AS276-data!BL276),"NA")</f>
        <v>NA</v>
      </c>
      <c r="S276" s="19" t="str">
        <f>IF(N276&gt;0,data!F276/N276,"NA")</f>
        <v>NA</v>
      </c>
      <c r="T276" s="18">
        <f>IF(data!AP276=0,"NA",L276/data!AP276)</f>
        <v>267.06821625193476</v>
      </c>
      <c r="U276" s="18" t="str">
        <f t="shared" si="13"/>
        <v>NA</v>
      </c>
      <c r="V276" s="18">
        <f t="shared" si="14"/>
        <v>4.9317278466891201</v>
      </c>
      <c r="W276" s="18" t="str">
        <f>IF(data!AQ276&gt;0,L276/data!AQ276,"NA")</f>
        <v>NA</v>
      </c>
      <c r="X276" s="17">
        <f>data!BC276+data!BD276*0.8+data!BE276*0.6+data!BF276*0.4+data!BG276*0.2</f>
        <v>2.4399999999999998E-2</v>
      </c>
      <c r="Y276" s="18" t="str">
        <f>IF(data!AQ276&gt;0,L276/(data!AQ276+data!BC276),"NA")</f>
        <v>NA</v>
      </c>
      <c r="Z276" s="18">
        <f>IF(data!EC276&gt;0,IF(data!F276&gt;0,IF(data!EC276*250/data!F276&gt;10,"NA",data!EC276*250/data!F276),"NA"),"NA")</f>
        <v>0.10284810126582278</v>
      </c>
      <c r="AA276" s="18" t="str">
        <f>IF(data!BN276&gt;0,data!BN276,"NA")</f>
        <v>NA</v>
      </c>
      <c r="AB276" s="18">
        <f>IF(data!BN276=0,0,1)</f>
        <v>1</v>
      </c>
      <c r="AC276" s="18" t="str">
        <f>IF(data!BN276&gt;0,data!BO276,"NA")</f>
        <v>NA</v>
      </c>
      <c r="AD276" s="18" t="str">
        <f>IF(data!AS276&gt;0,data!AS276,"NA")</f>
        <v>NA</v>
      </c>
      <c r="AE276" s="18" t="str">
        <f>IF(data!AS276&gt;0,data!F276,"NA")</f>
        <v>NA</v>
      </c>
      <c r="AF276" s="17">
        <f>data!CP276/(1.04)+data!CO276/1.04^2+data!CN276/1.04^3+data!CM276/1.04^4+data!CL276/1.04^5+((data!CK276/5)*(1-1.04^-5)/0.04)/1.04^5</f>
        <v>1.7362107090963199</v>
      </c>
    </row>
    <row r="277" spans="1:32" x14ac:dyDescent="0.15">
      <c r="A277" s="2" t="str">
        <f>data!A277</f>
        <v>Cyclacel Pharmaceuticals, Inc. (NasdaqGM:CYCC)</v>
      </c>
      <c r="B277" s="2" t="str">
        <f>data!B277</f>
        <v>NasdaqGM:CYCC</v>
      </c>
      <c r="C277" s="16">
        <f>IF(data!AP277&gt;0,data!AQ277/data!AP277,"NA")</f>
        <v>-12.890173410404625</v>
      </c>
      <c r="D277" s="16">
        <f>IF(data!AP277&gt;0,O277/data!AP277,"NA")</f>
        <v>-10.289017341040461</v>
      </c>
      <c r="E277" s="16">
        <f>data!BV277/100</f>
        <v>0</v>
      </c>
      <c r="F277" s="16">
        <f t="shared" si="12"/>
        <v>-0.38378611470461399</v>
      </c>
      <c r="G277" s="16">
        <f>IF(data!AX277&gt;0,N277/data!AX277,"NA")</f>
        <v>-0.68202764976958519</v>
      </c>
      <c r="H277" s="16">
        <f>IF(data!W277=0,"NA",data!W277/100)</f>
        <v>6.4899999999999999E-2</v>
      </c>
      <c r="I277" s="16" t="str">
        <f>IF(data!V277=0,"NA",data!V277/100)</f>
        <v>NA</v>
      </c>
      <c r="J277" s="16">
        <f>IF(data!AX277&gt;0,(AF277+data!AW277)/(data!AX277+AF277+data!AW277),"NA")</f>
        <v>0</v>
      </c>
      <c r="K277" s="16">
        <f>IF(data!F277&gt;0,(AF277+data!AW277)/(data!F277+AF277+data!AW277),"NA")</f>
        <v>0</v>
      </c>
      <c r="L277" s="17">
        <f>data!F277+data!AW277+AF277-data!AT277</f>
        <v>6.9000000000000021</v>
      </c>
      <c r="M277" s="17">
        <f>data!AW277+data!AX277-data!AT277+X277</f>
        <v>46.38</v>
      </c>
      <c r="N277" s="17">
        <f>data!AS277+data!BC277-(data!BD277+data!BE277+data!BF277+data!BG277+data!BH277)/5</f>
        <v>-14.799999999999997</v>
      </c>
      <c r="O277" s="17">
        <f>data!AR277+data!BC277-(data!BD277+data!BE277+data!BF277+data!BG277+data!BH277)/5</f>
        <v>-17.799999999999997</v>
      </c>
      <c r="P277" s="17">
        <f>data!AW277+AF277</f>
        <v>0</v>
      </c>
      <c r="Q277" s="18" t="str">
        <f>IF(data!AS277&gt;0,data!F277/data!AS277,"NA")</f>
        <v>NA</v>
      </c>
      <c r="R277" s="19" t="str">
        <f>IF(data!AS277&gt;0,(data!F277-data!AT277)/(data!AS277-data!BL277),"NA")</f>
        <v>NA</v>
      </c>
      <c r="S277" s="19" t="str">
        <f>IF(N277&gt;0,data!F277/N277,"NA")</f>
        <v>NA</v>
      </c>
      <c r="T277" s="18">
        <f>IF(data!AP277=0,"NA",L277/data!AP277)</f>
        <v>3.9884393063583827</v>
      </c>
      <c r="U277" s="18" t="str">
        <f t="shared" si="13"/>
        <v>NA</v>
      </c>
      <c r="V277" s="18">
        <f t="shared" si="14"/>
        <v>0.14877102199223807</v>
      </c>
      <c r="W277" s="18" t="str">
        <f>IF(data!AQ277&gt;0,L277/data!AQ277,"NA")</f>
        <v>NA</v>
      </c>
      <c r="X277" s="17">
        <f>data!BC277+data!BD277*0.8+data!BE277*0.6+data!BF277*0.4+data!BG277*0.2</f>
        <v>48.88</v>
      </c>
      <c r="Y277" s="18" t="str">
        <f>IF(data!AQ277&gt;0,L277/(data!AQ277+data!BC277),"NA")</f>
        <v>NA</v>
      </c>
      <c r="Z277" s="18">
        <f>IF(data!EC277&gt;0,IF(data!F277&gt;0,IF(data!EC277*250/data!F277&gt;10,"NA",data!EC277*250/data!F277),"NA"),"NA")</f>
        <v>1.5755627009646302</v>
      </c>
      <c r="AA277" s="18" t="str">
        <f>IF(data!BN277&gt;0,data!BN277,"NA")</f>
        <v>NA</v>
      </c>
      <c r="AB277" s="18">
        <f>IF(data!BN277=0,0,1)</f>
        <v>1</v>
      </c>
      <c r="AC277" s="18" t="str">
        <f>IF(data!BN277&gt;0,data!BO277,"NA")</f>
        <v>NA</v>
      </c>
      <c r="AD277" s="18" t="str">
        <f>IF(data!AS277&gt;0,data!AS277,"NA")</f>
        <v>NA</v>
      </c>
      <c r="AE277" s="18" t="str">
        <f>IF(data!AS277&gt;0,data!F277,"NA")</f>
        <v>NA</v>
      </c>
      <c r="AF277" s="17">
        <f>data!CP277/(1.04)+data!CO277/1.04^2+data!CN277/1.04^3+data!CM277/1.04^4+data!CL277/1.04^5+((data!CK277/5)*(1-1.04^-5)/0.04)/1.04^5</f>
        <v>0</v>
      </c>
    </row>
    <row r="278" spans="1:32" x14ac:dyDescent="0.15">
      <c r="A278" s="2" t="str">
        <f>data!A278</f>
        <v>OXiGENE, Inc. (NasdaqCM:OXGN)</v>
      </c>
      <c r="B278" s="2" t="str">
        <f>data!B278</f>
        <v>NasdaqCM:OXGN</v>
      </c>
      <c r="C278" s="16" t="str">
        <f>IF(data!AP278&gt;0,data!AQ278/data!AP278,"NA")</f>
        <v>NA</v>
      </c>
      <c r="D278" s="16" t="str">
        <f>IF(data!AP278&gt;0,O278/data!AP278,"NA")</f>
        <v>NA</v>
      </c>
      <c r="E278" s="16">
        <f>data!BV278/100</f>
        <v>0</v>
      </c>
      <c r="F278" s="16">
        <f t="shared" si="12"/>
        <v>-0.56358962896736675</v>
      </c>
      <c r="G278" s="16">
        <f>IF(data!AX278&gt;0,N278/data!AX278,"NA")</f>
        <v>-0.34434482758620694</v>
      </c>
      <c r="H278" s="16" t="str">
        <f>IF(data!W278=0,"NA",data!W278/100)</f>
        <v>NA</v>
      </c>
      <c r="I278" s="16" t="str">
        <f>IF(data!V278=0,"NA",data!V278/100)</f>
        <v>NA</v>
      </c>
      <c r="J278" s="16">
        <f>IF(data!AX278&gt;0,(AF278+data!AW278)/(data!AX278+AF278+data!AW278),"NA")</f>
        <v>0</v>
      </c>
      <c r="K278" s="16">
        <f>IF(data!F278&gt;0,(AF278+data!AW278)/(data!F278+AF278+data!AW278),"NA")</f>
        <v>0</v>
      </c>
      <c r="L278" s="17">
        <f>data!F278+data!AW278+AF278-data!AT278</f>
        <v>-0.60000000000000142</v>
      </c>
      <c r="M278" s="17">
        <f>data!AW278+data!AX278-data!AT278+X278</f>
        <v>17.896000000000004</v>
      </c>
      <c r="N278" s="17">
        <f>data!AS278+data!BC278-(data!BD278+data!BE278+data!BF278+data!BG278+data!BH278)/5</f>
        <v>-9.9860000000000007</v>
      </c>
      <c r="O278" s="17">
        <f>data!AR278+data!BC278-(data!BD278+data!BE278+data!BF278+data!BG278+data!BH278)/5</f>
        <v>-10.085999999999999</v>
      </c>
      <c r="P278" s="17">
        <f>data!AW278+AF278</f>
        <v>0</v>
      </c>
      <c r="Q278" s="18" t="str">
        <f>IF(data!AS278&gt;0,data!F278/data!AS278,"NA")</f>
        <v>NA</v>
      </c>
      <c r="R278" s="19" t="str">
        <f>IF(data!AS278&gt;0,(data!F278-data!AT278)/(data!AS278-data!BL278),"NA")</f>
        <v>NA</v>
      </c>
      <c r="S278" s="19" t="str">
        <f>IF(N278&gt;0,data!F278/N278,"NA")</f>
        <v>NA</v>
      </c>
      <c r="T278" s="18" t="str">
        <f>IF(data!AP278=0,"NA",L278/data!AP278)</f>
        <v>NA</v>
      </c>
      <c r="U278" s="18" t="str">
        <f t="shared" si="13"/>
        <v>NA</v>
      </c>
      <c r="V278" s="18">
        <f t="shared" si="14"/>
        <v>-3.3527045149754207E-2</v>
      </c>
      <c r="W278" s="18" t="str">
        <f>IF(data!AQ278&gt;0,L278/data!AQ278,"NA")</f>
        <v>NA</v>
      </c>
      <c r="X278" s="17">
        <f>data!BC278+data!BD278*0.8+data!BE278*0.6+data!BF278*0.4+data!BG278*0.2</f>
        <v>18.896000000000004</v>
      </c>
      <c r="Y278" s="18" t="str">
        <f>IF(data!AQ278&gt;0,L278/(data!AQ278+data!BC278),"NA")</f>
        <v>NA</v>
      </c>
      <c r="Z278" s="18">
        <f>IF(data!EC278&gt;0,IF(data!F278&gt;0,IF(data!EC278*250/data!F278&gt;10,"NA",data!EC278*250/data!F278),"NA"),"NA")</f>
        <v>4.5493197278911568</v>
      </c>
      <c r="AA278" s="18" t="str">
        <f>IF(data!BN278&gt;0,data!BN278,"NA")</f>
        <v>NA</v>
      </c>
      <c r="AB278" s="18">
        <f>IF(data!BN278=0,0,1)</f>
        <v>1</v>
      </c>
      <c r="AC278" s="18" t="str">
        <f>IF(data!BN278&gt;0,data!BO278,"NA")</f>
        <v>NA</v>
      </c>
      <c r="AD278" s="18" t="str">
        <f>IF(data!AS278&gt;0,data!AS278,"NA")</f>
        <v>NA</v>
      </c>
      <c r="AE278" s="18" t="str">
        <f>IF(data!AS278&gt;0,data!F278,"NA")</f>
        <v>NA</v>
      </c>
      <c r="AF278" s="17">
        <f>data!CP278/(1.04)+data!CO278/1.04^2+data!CN278/1.04^3+data!CM278/1.04^4+data!CL278/1.04^5+((data!CK278/5)*(1-1.04^-5)/0.04)/1.04^5</f>
        <v>0</v>
      </c>
    </row>
    <row r="279" spans="1:32" x14ac:dyDescent="0.15">
      <c r="A279" s="2" t="str">
        <f>data!A279</f>
        <v>Xenetic Biosciences, Inc. (OTCPK:XBIO)</v>
      </c>
      <c r="B279" s="2" t="str">
        <f>data!B279</f>
        <v>OTCPK:XBIO</v>
      </c>
      <c r="C279" s="16" t="str">
        <f>IF(data!AP279&gt;0,data!AQ279/data!AP279,"NA")</f>
        <v>NA</v>
      </c>
      <c r="D279" s="16" t="str">
        <f>IF(data!AP279&gt;0,O279/data!AP279,"NA")</f>
        <v>NA</v>
      </c>
      <c r="E279" s="16">
        <f>data!BV279/100</f>
        <v>0</v>
      </c>
      <c r="F279" s="16">
        <f t="shared" si="12"/>
        <v>-0.5481746234363033</v>
      </c>
      <c r="G279" s="16">
        <f>IF(data!AX279&gt;0,N279/data!AX279,"NA")</f>
        <v>-0.88828571428571423</v>
      </c>
      <c r="H279" s="16" t="str">
        <f>IF(data!W279=0,"NA",data!W279/100)</f>
        <v>NA</v>
      </c>
      <c r="I279" s="16" t="str">
        <f>IF(data!V279=0,"NA",data!V279/100)</f>
        <v>NA</v>
      </c>
      <c r="J279" s="16">
        <f>IF(data!AX279&gt;0,(AF279+data!AW279)/(data!AX279+AF279+data!AW279),"NA")</f>
        <v>6.6198913142928764E-2</v>
      </c>
      <c r="K279" s="16">
        <f>IF(data!F279&gt;0,(AF279+data!AW279)/(data!F279+AF279+data!AW279),"NA")</f>
        <v>3.435101735480154E-2</v>
      </c>
      <c r="L279" s="17">
        <f>data!F279+data!AW279+AF279-data!AT279</f>
        <v>24.05248629825471</v>
      </c>
      <c r="M279" s="17">
        <f>data!AW279+data!AX279-data!AT279+X279</f>
        <v>19.585000000000001</v>
      </c>
      <c r="N279" s="17">
        <f>data!AS279+data!BC279-(data!BD279+data!BE279+data!BF279+data!BG279+data!BH279)/5</f>
        <v>-12.436</v>
      </c>
      <c r="O279" s="17">
        <f>data!AR279+data!BC279-(data!BD279+data!BE279+data!BF279+data!BG279+data!BH279)/5</f>
        <v>-10.736000000000001</v>
      </c>
      <c r="P279" s="17">
        <f>data!AW279+AF279</f>
        <v>0.99248629825471335</v>
      </c>
      <c r="Q279" s="18" t="str">
        <f>IF(data!AS279&gt;0,data!F279/data!AS279,"NA")</f>
        <v>NA</v>
      </c>
      <c r="R279" s="19" t="str">
        <f>IF(data!AS279&gt;0,(data!F279-data!AT279)/(data!AS279-data!BL279),"NA")</f>
        <v>NA</v>
      </c>
      <c r="S279" s="19" t="str">
        <f>IF(N279&gt;0,data!F279/N279,"NA")</f>
        <v>NA</v>
      </c>
      <c r="T279" s="18" t="str">
        <f>IF(data!AP279=0,"NA",L279/data!AP279)</f>
        <v>NA</v>
      </c>
      <c r="U279" s="18" t="str">
        <f t="shared" si="13"/>
        <v>NA</v>
      </c>
      <c r="V279" s="18">
        <f t="shared" si="14"/>
        <v>1.2281075465026658</v>
      </c>
      <c r="W279" s="18" t="str">
        <f>IF(data!AQ279&gt;0,L279/data!AQ279,"NA")</f>
        <v>NA</v>
      </c>
      <c r="X279" s="17">
        <f>data!BC279+data!BD279*0.8+data!BE279*0.6+data!BF279*0.4+data!BG279*0.2</f>
        <v>10.030000000000001</v>
      </c>
      <c r="Y279" s="18" t="str">
        <f>IF(data!AQ279&gt;0,L279/(data!AQ279+data!BC279),"NA")</f>
        <v>NA</v>
      </c>
      <c r="Z279" s="18">
        <f>IF(data!EC279&gt;0,IF(data!F279&gt;0,IF(data!EC279*250/data!F279&gt;10,"NA",data!EC279*250/data!F279),"NA"),"NA")</f>
        <v>1.7921146953405021E-2</v>
      </c>
      <c r="AA279" s="18" t="str">
        <f>IF(data!BN279&gt;0,data!BN279,"NA")</f>
        <v>NA</v>
      </c>
      <c r="AB279" s="18">
        <f>IF(data!BN279=0,0,1)</f>
        <v>1</v>
      </c>
      <c r="AC279" s="18" t="str">
        <f>IF(data!BN279&gt;0,data!BO279,"NA")</f>
        <v>NA</v>
      </c>
      <c r="AD279" s="18" t="str">
        <f>IF(data!AS279&gt;0,data!AS279,"NA")</f>
        <v>NA</v>
      </c>
      <c r="AE279" s="18" t="str">
        <f>IF(data!AS279&gt;0,data!F279,"NA")</f>
        <v>NA</v>
      </c>
      <c r="AF279" s="17">
        <f>data!CP279/(1.04)+data!CO279/1.04^2+data!CN279/1.04^3+data!CM279/1.04^4+data!CL279/1.04^5+((data!CK279/5)*(1-1.04^-5)/0.04)/1.04^5</f>
        <v>0.59748629825471333</v>
      </c>
    </row>
    <row r="280" spans="1:32" x14ac:dyDescent="0.15">
      <c r="A280" s="2" t="str">
        <f>data!A280</f>
        <v>Genspera, Inc. (OTCPK:GNSZ)</v>
      </c>
      <c r="B280" s="2" t="str">
        <f>data!B280</f>
        <v>OTCPK:GNSZ</v>
      </c>
      <c r="C280" s="16" t="str">
        <f>IF(data!AP280&gt;0,data!AQ280/data!AP280,"NA")</f>
        <v>NA</v>
      </c>
      <c r="D280" s="16" t="str">
        <f>IF(data!AP280&gt;0,O280/data!AP280,"NA")</f>
        <v>NA</v>
      </c>
      <c r="E280" s="16">
        <f>data!BV280/100</f>
        <v>0</v>
      </c>
      <c r="F280" s="16">
        <f t="shared" si="12"/>
        <v>-0.81571748321313109</v>
      </c>
      <c r="G280" s="16">
        <f>IF(data!AX280&gt;0,N280/data!AX280,"NA")</f>
        <v>-67.525773195876297</v>
      </c>
      <c r="H280" s="16" t="str">
        <f>IF(data!W280=0,"NA",data!W280/100)</f>
        <v>NA</v>
      </c>
      <c r="I280" s="16" t="str">
        <f>IF(data!V280=0,"NA",data!V280/100)</f>
        <v>NA</v>
      </c>
      <c r="J280" s="16">
        <f>IF(data!AX280&gt;0,(AF280+data!AW280)/(data!AX280+AF280+data!AW280),"NA")</f>
        <v>0.60451623020228951</v>
      </c>
      <c r="K280" s="16">
        <f>IF(data!F280&gt;0,(AF280+data!AW280)/(data!F280+AF280+data!AW280),"NA")</f>
        <v>5.3626948411014735E-3</v>
      </c>
      <c r="L280" s="17">
        <f>data!F280+data!AW280+AF280-data!AT280</f>
        <v>25.32826923076923</v>
      </c>
      <c r="M280" s="17">
        <f>data!AW280+data!AX280-data!AT280+X280</f>
        <v>8.0419999999999998</v>
      </c>
      <c r="N280" s="17">
        <f>data!AS280+data!BC280-(data!BD280+data!BE280+data!BF280+data!BG280+data!BH280)/5</f>
        <v>-6.5500000000000007</v>
      </c>
      <c r="O280" s="17">
        <f>data!AR280+data!BC280-(data!BD280+data!BE280+data!BF280+data!BG280+data!BH280)/5</f>
        <v>-6.5600000000000005</v>
      </c>
      <c r="P280" s="17">
        <f>data!AW280+AF280</f>
        <v>0.14826923076923076</v>
      </c>
      <c r="Q280" s="18" t="str">
        <f>IF(data!AS280&gt;0,data!F280/data!AS280,"NA")</f>
        <v>NA</v>
      </c>
      <c r="R280" s="19" t="str">
        <f>IF(data!AS280&gt;0,(data!F280-data!AT280)/(data!AS280-data!BL280),"NA")</f>
        <v>NA</v>
      </c>
      <c r="S280" s="19" t="str">
        <f>IF(N280&gt;0,data!F280/N280,"NA")</f>
        <v>NA</v>
      </c>
      <c r="T280" s="18" t="str">
        <f>IF(data!AP280=0,"NA",L280/data!AP280)</f>
        <v>NA</v>
      </c>
      <c r="U280" s="18" t="str">
        <f t="shared" si="13"/>
        <v>NA</v>
      </c>
      <c r="V280" s="18">
        <f t="shared" si="14"/>
        <v>3.1494987852237291</v>
      </c>
      <c r="W280" s="18" t="str">
        <f>IF(data!AQ280&gt;0,L280/data!AQ280,"NA")</f>
        <v>NA</v>
      </c>
      <c r="X280" s="17">
        <f>data!BC280+data!BD280*0.8+data!BE280*0.6+data!BF280*0.4+data!BG280*0.2</f>
        <v>10.16</v>
      </c>
      <c r="Y280" s="18" t="str">
        <f>IF(data!AQ280&gt;0,L280/(data!AQ280+data!BC280),"NA")</f>
        <v>NA</v>
      </c>
      <c r="Z280" s="18">
        <f>IF(data!EC280&gt;0,IF(data!F280&gt;0,IF(data!EC280*250/data!F280&gt;10,"NA",data!EC280*250/data!F280),"NA"),"NA")</f>
        <v>4.5454545454545456E-2</v>
      </c>
      <c r="AA280" s="18" t="str">
        <f>IF(data!BN280&gt;0,data!BN280,"NA")</f>
        <v>NA</v>
      </c>
      <c r="AB280" s="18">
        <f>IF(data!BN280=0,0,1)</f>
        <v>1</v>
      </c>
      <c r="AC280" s="18" t="str">
        <f>IF(data!BN280&gt;0,data!BO280,"NA")</f>
        <v>NA</v>
      </c>
      <c r="AD280" s="18" t="str">
        <f>IF(data!AS280&gt;0,data!AS280,"NA")</f>
        <v>NA</v>
      </c>
      <c r="AE280" s="18" t="str">
        <f>IF(data!AS280&gt;0,data!F280,"NA")</f>
        <v>NA</v>
      </c>
      <c r="AF280" s="17">
        <f>data!CP280/(1.04)+data!CO280/1.04^2+data!CN280/1.04^3+data!CM280/1.04^4+data!CL280/1.04^5+((data!CK280/5)*(1-1.04^-5)/0.04)/1.04^5</f>
        <v>4.3269230769230768E-2</v>
      </c>
    </row>
    <row r="281" spans="1:32" x14ac:dyDescent="0.15">
      <c r="A281" s="2" t="str">
        <f>data!A281</f>
        <v>Fennec Pharmaceuticals Inc. (OTCPK:FENC.F)</v>
      </c>
      <c r="B281" s="2" t="str">
        <f>data!B281</f>
        <v>OTCPK:FENC.F</v>
      </c>
      <c r="C281" s="16" t="str">
        <f>IF(data!AP281&gt;0,data!AQ281/data!AP281,"NA")</f>
        <v>NA</v>
      </c>
      <c r="D281" s="16" t="str">
        <f>IF(data!AP281&gt;0,O281/data!AP281,"NA")</f>
        <v>NA</v>
      </c>
      <c r="E281" s="16">
        <f>data!BV281/100</f>
        <v>0</v>
      </c>
      <c r="F281" s="16" t="str">
        <f t="shared" si="12"/>
        <v>NA</v>
      </c>
      <c r="G281" s="16" t="str">
        <f>IF(data!AX281&gt;0,N281/data!AX281,"NA")</f>
        <v>NA</v>
      </c>
      <c r="H281" s="16" t="str">
        <f>IF(data!W281=0,"NA",data!W281/100)</f>
        <v>NA</v>
      </c>
      <c r="I281" s="16" t="str">
        <f>IF(data!V281=0,"NA",data!V281/100)</f>
        <v>NA</v>
      </c>
      <c r="J281" s="16" t="str">
        <f>IF(data!AX281&gt;0,(AF281+data!AW281)/(data!AX281+AF281+data!AW281),"NA")</f>
        <v>NA</v>
      </c>
      <c r="K281" s="16">
        <f>IF(data!F281&gt;0,(AF281+data!AW281)/(data!F281+AF281+data!AW281),"NA")</f>
        <v>0</v>
      </c>
      <c r="L281" s="17">
        <f>data!F281+data!AW281+AF281-data!AT281</f>
        <v>26.207000000000001</v>
      </c>
      <c r="M281" s="17">
        <f>data!AW281+data!AX281-data!AT281+X281</f>
        <v>-2.8423999999999996</v>
      </c>
      <c r="N281" s="17">
        <f>data!AS281+data!BC281-(data!BD281+data!BE281+data!BF281+data!BG281+data!BH281)/5</f>
        <v>-2.9154</v>
      </c>
      <c r="O281" s="17">
        <f>data!AR281+data!BC281-(data!BD281+data!BE281+data!BF281+data!BG281+data!BH281)/5</f>
        <v>-2.9653999999999998</v>
      </c>
      <c r="P281" s="17">
        <f>data!AW281+AF281</f>
        <v>0</v>
      </c>
      <c r="Q281" s="18" t="str">
        <f>IF(data!AS281&gt;0,data!F281/data!AS281,"NA")</f>
        <v>NA</v>
      </c>
      <c r="R281" s="19" t="str">
        <f>IF(data!AS281&gt;0,(data!F281-data!AT281)/(data!AS281-data!BL281),"NA")</f>
        <v>NA</v>
      </c>
      <c r="S281" s="19" t="str">
        <f>IF(N281&gt;0,data!F281/N281,"NA")</f>
        <v>NA</v>
      </c>
      <c r="T281" s="18" t="str">
        <f>IF(data!AP281=0,"NA",L281/data!AP281)</f>
        <v>NA</v>
      </c>
      <c r="U281" s="18" t="str">
        <f t="shared" si="13"/>
        <v>NA</v>
      </c>
      <c r="V281" s="18" t="str">
        <f t="shared" si="14"/>
        <v>NA</v>
      </c>
      <c r="W281" s="18" t="str">
        <f>IF(data!AQ281&gt;0,L281/data!AQ281,"NA")</f>
        <v>NA</v>
      </c>
      <c r="X281" s="17">
        <f>data!BC281+data!BD281*0.8+data!BE281*0.6+data!BF281*0.4+data!BG281*0.2</f>
        <v>0.98060000000000014</v>
      </c>
      <c r="Y281" s="18" t="str">
        <f>IF(data!AQ281&gt;0,L281/(data!AQ281+data!BC281),"NA")</f>
        <v>NA</v>
      </c>
      <c r="Z281" s="18" t="str">
        <f>IF(data!EC281&gt;0,IF(data!F281&gt;0,IF(data!EC281*250/data!F281&gt;10,"NA",data!EC281*250/data!F281),"NA"),"NA")</f>
        <v>NA</v>
      </c>
      <c r="AA281" s="18" t="str">
        <f>IF(data!BN281&gt;0,data!BN281,"NA")</f>
        <v>NA</v>
      </c>
      <c r="AB281" s="18">
        <f>IF(data!BN281=0,0,1)</f>
        <v>1</v>
      </c>
      <c r="AC281" s="18" t="str">
        <f>IF(data!BN281&gt;0,data!BO281,"NA")</f>
        <v>NA</v>
      </c>
      <c r="AD281" s="18" t="str">
        <f>IF(data!AS281&gt;0,data!AS281,"NA")</f>
        <v>NA</v>
      </c>
      <c r="AE281" s="18" t="str">
        <f>IF(data!AS281&gt;0,data!F281,"NA")</f>
        <v>NA</v>
      </c>
      <c r="AF281" s="17">
        <f>data!CP281/(1.04)+data!CO281/1.04^2+data!CN281/1.04^3+data!CM281/1.04^4+data!CL281/1.04^5+((data!CK281/5)*(1-1.04^-5)/0.04)/1.04^5</f>
        <v>0</v>
      </c>
    </row>
    <row r="282" spans="1:32" x14ac:dyDescent="0.15">
      <c r="A282" s="2" t="str">
        <f>data!A282</f>
        <v>Nanosphere, Inc. (NasdaqCM:NSPH)</v>
      </c>
      <c r="B282" s="2" t="str">
        <f>data!B282</f>
        <v>NasdaqCM:NSPH</v>
      </c>
      <c r="C282" s="16">
        <f>IF(data!AP282&gt;0,data!AQ282/data!AP282,"NA")</f>
        <v>-2.5034965034965033</v>
      </c>
      <c r="D282" s="16">
        <f>IF(data!AP282&gt;0,O282/data!AP282,"NA")</f>
        <v>-2.454545454545455</v>
      </c>
      <c r="E282" s="16">
        <f>data!BV282/100</f>
        <v>0</v>
      </c>
      <c r="F282" s="16">
        <f t="shared" si="12"/>
        <v>-0.46750133191262666</v>
      </c>
      <c r="G282" s="16">
        <f>IF(data!AX282&gt;0,N282/data!AX282,"NA")</f>
        <v>-1.3670411985018727</v>
      </c>
      <c r="H282" s="16">
        <f>IF(data!W282=0,"NA",data!W282/100)</f>
        <v>0.17800000000000002</v>
      </c>
      <c r="I282" s="16" t="str">
        <f>IF(data!V282=0,"NA",data!V282/100)</f>
        <v>NA</v>
      </c>
      <c r="J282" s="16">
        <f>IF(data!AX282&gt;0,(AF282+data!AW282)/(data!AX282+AF282+data!AW282),"NA")</f>
        <v>0.29100103095708596</v>
      </c>
      <c r="K282" s="16">
        <f>IF(data!F282&gt;0,(AF282+data!AW282)/(data!F282+AF282+data!AW282),"NA")</f>
        <v>0.29177582030460503</v>
      </c>
      <c r="L282" s="17">
        <f>data!F282+data!AW282+AF282-data!AT282</f>
        <v>16.458728948566225</v>
      </c>
      <c r="M282" s="17">
        <f>data!AW282+data!AX282-data!AT282+X282</f>
        <v>75.08</v>
      </c>
      <c r="N282" s="17">
        <f>data!AS282+data!BC282-(data!BD282+data!BE282+data!BF282+data!BG282+data!BH282)/5</f>
        <v>-36.5</v>
      </c>
      <c r="O282" s="17">
        <f>data!AR282+data!BC282-(data!BD282+data!BE282+data!BF282+data!BG282+data!BH282)/5</f>
        <v>-35.100000000000009</v>
      </c>
      <c r="P282" s="17">
        <f>data!AW282+AF282</f>
        <v>10.958728948566227</v>
      </c>
      <c r="Q282" s="18" t="str">
        <f>IF(data!AS282&gt;0,data!F282/data!AS282,"NA")</f>
        <v>NA</v>
      </c>
      <c r="R282" s="19" t="str">
        <f>IF(data!AS282&gt;0,(data!F282-data!AT282)/(data!AS282-data!BL282),"NA")</f>
        <v>NA</v>
      </c>
      <c r="S282" s="19" t="str">
        <f>IF(N282&gt;0,data!F282/N282,"NA")</f>
        <v>NA</v>
      </c>
      <c r="T282" s="18">
        <f>IF(data!AP282=0,"NA",L282/data!AP282)</f>
        <v>1.1509600663333024</v>
      </c>
      <c r="U282" s="18" t="str">
        <f t="shared" si="13"/>
        <v>NA</v>
      </c>
      <c r="V282" s="18">
        <f t="shared" si="14"/>
        <v>0.2192158890325816</v>
      </c>
      <c r="W282" s="18" t="str">
        <f>IF(data!AQ282&gt;0,L282/data!AQ282,"NA")</f>
        <v>NA</v>
      </c>
      <c r="X282" s="17">
        <f>data!BC282+data!BD282*0.8+data!BE282*0.6+data!BF282*0.4+data!BG282*0.2</f>
        <v>59.660000000000004</v>
      </c>
      <c r="Y282" s="18" t="str">
        <f>IF(data!AQ282&gt;0,L282/(data!AQ282+data!BC282),"NA")</f>
        <v>NA</v>
      </c>
      <c r="Z282" s="18">
        <f>IF(data!EC282&gt;0,IF(data!F282&gt;0,IF(data!EC282*250/data!F282&gt;10,"NA",data!EC282*250/data!F282),"NA"),"NA")</f>
        <v>5.3101503759398492</v>
      </c>
      <c r="AA282" s="18" t="str">
        <f>IF(data!BN282&gt;0,data!BN282,"NA")</f>
        <v>NA</v>
      </c>
      <c r="AB282" s="18">
        <f>IF(data!BN282=0,0,1)</f>
        <v>1</v>
      </c>
      <c r="AC282" s="18" t="str">
        <f>IF(data!BN282&gt;0,data!BO282,"NA")</f>
        <v>NA</v>
      </c>
      <c r="AD282" s="18" t="str">
        <f>IF(data!AS282&gt;0,data!AS282,"NA")</f>
        <v>NA</v>
      </c>
      <c r="AE282" s="18" t="str">
        <f>IF(data!AS282&gt;0,data!F282,"NA")</f>
        <v>NA</v>
      </c>
      <c r="AF282" s="17">
        <f>data!CP282/(1.04)+data!CO282/1.04^2+data!CN282/1.04^3+data!CM282/1.04^4+data!CL282/1.04^5+((data!CK282/5)*(1-1.04^-5)/0.04)/1.04^5</f>
        <v>1.1387289485662266</v>
      </c>
    </row>
    <row r="283" spans="1:32" x14ac:dyDescent="0.15">
      <c r="A283" s="2" t="str">
        <f>data!A283</f>
        <v>Interleukin Genetics, Inc. (OTCPK:ILIU)</v>
      </c>
      <c r="B283" s="2" t="str">
        <f>data!B283</f>
        <v>OTCPK:ILIU</v>
      </c>
      <c r="C283" s="16">
        <f>IF(data!AP283&gt;0,data!AQ283/data!AP283,"NA")</f>
        <v>-3.3535911602209945</v>
      </c>
      <c r="D283" s="16">
        <f>IF(data!AP283&gt;0,O283/data!AP283,"NA")</f>
        <v>-3.4713812154696133</v>
      </c>
      <c r="E283" s="16">
        <f>data!BV283/100</f>
        <v>0</v>
      </c>
      <c r="F283" s="16">
        <f t="shared" si="12"/>
        <v>-26.466722830665535</v>
      </c>
      <c r="G283" s="16">
        <f>IF(data!AX283&gt;0,N283/data!AX283,"NA")</f>
        <v>-1.3923008849557523</v>
      </c>
      <c r="H283" s="16">
        <f>IF(data!W283=0,"NA",data!W283/100)</f>
        <v>0.48499999999999999</v>
      </c>
      <c r="I283" s="16" t="str">
        <f>IF(data!V283=0,"NA",data!V283/100)</f>
        <v>NA</v>
      </c>
      <c r="J283" s="16">
        <f>IF(data!AX283&gt;0,(AF283+data!AW283)/(data!AX283+AF283+data!AW283),"NA")</f>
        <v>0.5454068585704035</v>
      </c>
      <c r="K283" s="16">
        <f>IF(data!F283&gt;0,(AF283+data!AW283)/(data!F283+AF283+data!AW283),"NA")</f>
        <v>0.17313042619171348</v>
      </c>
      <c r="L283" s="17">
        <f>data!F283+data!AW283+AF283-data!AT283</f>
        <v>19.82295687300865</v>
      </c>
      <c r="M283" s="17">
        <f>data!AW283+data!AX283-data!AT283+X283</f>
        <v>0.23740000000000006</v>
      </c>
      <c r="N283" s="17">
        <f>data!AS283+data!BC283-(data!BD283+data!BE283+data!BF283+data!BG283+data!BH283)/5</f>
        <v>-6.2931999999999997</v>
      </c>
      <c r="O283" s="17">
        <f>data!AR283+data!BC283-(data!BD283+data!BE283+data!BF283+data!BG283+data!BH283)/5</f>
        <v>-6.2831999999999999</v>
      </c>
      <c r="P283" s="17">
        <f>data!AW283+AF283</f>
        <v>5.4229568730086486</v>
      </c>
      <c r="Q283" s="18" t="str">
        <f>IF(data!AS283&gt;0,data!F283/data!AS283,"NA")</f>
        <v>NA</v>
      </c>
      <c r="R283" s="19" t="str">
        <f>IF(data!AS283&gt;0,(data!F283-data!AT283)/(data!AS283-data!BL283),"NA")</f>
        <v>NA</v>
      </c>
      <c r="S283" s="19" t="str">
        <f>IF(N283&gt;0,data!F283/N283,"NA")</f>
        <v>NA</v>
      </c>
      <c r="T283" s="18">
        <f>IF(data!AP283=0,"NA",L283/data!AP283)</f>
        <v>10.951909874590413</v>
      </c>
      <c r="U283" s="18" t="str">
        <f t="shared" si="13"/>
        <v>NA</v>
      </c>
      <c r="V283" s="18">
        <f t="shared" si="14"/>
        <v>83.500239566169526</v>
      </c>
      <c r="W283" s="18" t="str">
        <f>IF(data!AQ283&gt;0,L283/data!AQ283,"NA")</f>
        <v>NA</v>
      </c>
      <c r="X283" s="17">
        <f>data!BC283+data!BD283*0.8+data!BE283*0.6+data!BF283*0.4+data!BG283*0.2</f>
        <v>2.4774000000000003</v>
      </c>
      <c r="Y283" s="18" t="str">
        <f>IF(data!AQ283&gt;0,L283/(data!AQ283+data!BC283),"NA")</f>
        <v>NA</v>
      </c>
      <c r="Z283" s="18">
        <f>IF(data!EC283&gt;0,IF(data!F283&gt;0,IF(data!EC283*250/data!F283&gt;10,"NA",data!EC283*250/data!F283),"NA"),"NA")</f>
        <v>2.8957528957528959E-2</v>
      </c>
      <c r="AA283" s="18" t="str">
        <f>IF(data!BN283&gt;0,data!BN283,"NA")</f>
        <v>NA</v>
      </c>
      <c r="AB283" s="18">
        <f>IF(data!BN283=0,0,1)</f>
        <v>1</v>
      </c>
      <c r="AC283" s="18" t="str">
        <f>IF(data!BN283&gt;0,data!BO283,"NA")</f>
        <v>NA</v>
      </c>
      <c r="AD283" s="18" t="str">
        <f>IF(data!AS283&gt;0,data!AS283,"NA")</f>
        <v>NA</v>
      </c>
      <c r="AE283" s="18" t="str">
        <f>IF(data!AS283&gt;0,data!F283,"NA")</f>
        <v>NA</v>
      </c>
      <c r="AF283" s="17">
        <f>data!CP283/(1.04)+data!CO283/1.04^2+data!CN283/1.04^3+data!CM283/1.04^4+data!CL283/1.04^5+((data!CK283/5)*(1-1.04^-5)/0.04)/1.04^5</f>
        <v>0.68295687300864816</v>
      </c>
    </row>
    <row r="284" spans="1:32" x14ac:dyDescent="0.15">
      <c r="A284" s="2" t="str">
        <f>data!A284</f>
        <v>Emergent Health Corp (OTCPK:EMGE)</v>
      </c>
      <c r="B284" s="2" t="str">
        <f>data!B284</f>
        <v>OTCPK:EMGE</v>
      </c>
      <c r="C284" s="16">
        <f>IF(data!AP284&gt;0,data!AQ284/data!AP284,"NA")</f>
        <v>-0.3014705882352941</v>
      </c>
      <c r="D284" s="16">
        <f>IF(data!AP284&gt;0,O284/data!AP284,"NA")</f>
        <v>-0.3014705882352941</v>
      </c>
      <c r="E284" s="16">
        <f>data!BV284/100</f>
        <v>0</v>
      </c>
      <c r="F284" s="16">
        <f t="shared" si="12"/>
        <v>-0.4812206572769952</v>
      </c>
      <c r="G284" s="16">
        <f>IF(data!AX284&gt;0,N284/data!AX284,"NA")</f>
        <v>-0.22101841820151677</v>
      </c>
      <c r="H284" s="16" t="str">
        <f>IF(data!W284=0,"NA",data!W284/100)</f>
        <v>NA</v>
      </c>
      <c r="I284" s="16" t="str">
        <f>IF(data!V284=0,"NA",data!V284/100)</f>
        <v>NA</v>
      </c>
      <c r="J284" s="16">
        <f>IF(data!AX284&gt;0,(AF284+data!AW284)/(data!AX284+AF284+data!AW284),"NA")</f>
        <v>2.2060333248174437E-2</v>
      </c>
      <c r="K284" s="16">
        <f>IF(data!F284&gt;0,(AF284+data!AW284)/(data!F284+AF284+data!AW284),"NA")</f>
        <v>8.422457293055137E-4</v>
      </c>
      <c r="L284" s="17">
        <f>data!F284+data!AW284+AF284-data!AT284</f>
        <v>24.223821005917159</v>
      </c>
      <c r="M284" s="17">
        <f>data!AW284+data!AX284-data!AT284+X284</f>
        <v>0.42600000000000005</v>
      </c>
      <c r="N284" s="17">
        <f>data!AS284+data!BC284-(data!BD284+data!BE284+data!BF284+data!BG284+data!BH284)/5</f>
        <v>-0.20399999999999999</v>
      </c>
      <c r="O284" s="17">
        <f>data!AR284+data!BC284-(data!BD284+data!BE284+data!BF284+data!BG284+data!BH284)/5</f>
        <v>-0.20499999999999999</v>
      </c>
      <c r="P284" s="17">
        <f>data!AW284+AF284</f>
        <v>2.0821005917159761E-2</v>
      </c>
      <c r="Q284" s="18" t="str">
        <f>IF(data!AS284&gt;0,data!F284/data!AS284,"NA")</f>
        <v>NA</v>
      </c>
      <c r="R284" s="19" t="str">
        <f>IF(data!AS284&gt;0,(data!F284-data!AT284)/(data!AS284-data!BL284),"NA")</f>
        <v>NA</v>
      </c>
      <c r="S284" s="19" t="str">
        <f>IF(N284&gt;0,data!F284/N284,"NA")</f>
        <v>NA</v>
      </c>
      <c r="T284" s="18">
        <f>IF(data!AP284=0,"NA",L284/data!AP284)</f>
        <v>35.623266185172291</v>
      </c>
      <c r="U284" s="18" t="str">
        <f t="shared" si="13"/>
        <v>NA</v>
      </c>
      <c r="V284" s="18">
        <f t="shared" si="14"/>
        <v>56.86342959135483</v>
      </c>
      <c r="W284" s="18" t="str">
        <f>IF(data!AQ284&gt;0,L284/data!AQ284,"NA")</f>
        <v>NA</v>
      </c>
      <c r="X284" s="17">
        <f>data!BC284+data!BD284*0.8+data!BE284*0.6+data!BF284*0.4+data!BG284*0.2</f>
        <v>0</v>
      </c>
      <c r="Y284" s="18" t="str">
        <f>IF(data!AQ284&gt;0,L284/(data!AQ284+data!BC284),"NA")</f>
        <v>NA</v>
      </c>
      <c r="Z284" s="18">
        <f>IF(data!EC284&gt;0,IF(data!F284&gt;0,IF(data!EC284*250/data!F284&gt;10,"NA",data!EC284*250/data!F284),"NA"),"NA")</f>
        <v>3.036437246963563E-2</v>
      </c>
      <c r="AA284" s="18" t="str">
        <f>IF(data!BN284&gt;0,data!BN284,"NA")</f>
        <v>NA</v>
      </c>
      <c r="AB284" s="18">
        <f>IF(data!BN284=0,0,1)</f>
        <v>1</v>
      </c>
      <c r="AC284" s="18" t="str">
        <f>IF(data!BN284&gt;0,data!BO284,"NA")</f>
        <v>NA</v>
      </c>
      <c r="AD284" s="18" t="str">
        <f>IF(data!AS284&gt;0,data!AS284,"NA")</f>
        <v>NA</v>
      </c>
      <c r="AE284" s="18" t="str">
        <f>IF(data!AS284&gt;0,data!F284,"NA")</f>
        <v>NA</v>
      </c>
      <c r="AF284" s="17">
        <f>data!CP284/(1.04)+data!CO284/1.04^2+data!CN284/1.04^3+data!CM284/1.04^4+data!CL284/1.04^5+((data!CK284/5)*(1-1.04^-5)/0.04)/1.04^5</f>
        <v>2.0821005917159761E-2</v>
      </c>
    </row>
    <row r="285" spans="1:32" x14ac:dyDescent="0.15">
      <c r="A285" s="2" t="str">
        <f>data!A285</f>
        <v>Cellectar Biosciences, Inc. (NasdaqCM:CLRB)</v>
      </c>
      <c r="B285" s="2" t="str">
        <f>data!B285</f>
        <v>NasdaqCM:CLRB</v>
      </c>
      <c r="C285" s="16" t="str">
        <f>IF(data!AP285&gt;0,data!AQ285/data!AP285,"NA")</f>
        <v>NA</v>
      </c>
      <c r="D285" s="16" t="str">
        <f>IF(data!AP285&gt;0,O285/data!AP285,"NA")</f>
        <v>NA</v>
      </c>
      <c r="E285" s="16">
        <f>data!BV285/100</f>
        <v>0</v>
      </c>
      <c r="F285" s="16">
        <f t="shared" si="12"/>
        <v>-0.4973627482456543</v>
      </c>
      <c r="G285" s="16">
        <f>IF(data!AX285&gt;0,N285/data!AX285,"NA")</f>
        <v>-0.75181818181818183</v>
      </c>
      <c r="H285" s="16" t="str">
        <f>IF(data!W285=0,"NA",data!W285/100)</f>
        <v>NA</v>
      </c>
      <c r="I285" s="16" t="str">
        <f>IF(data!V285=0,"NA",data!V285/100)</f>
        <v>NA</v>
      </c>
      <c r="J285" s="16">
        <f>IF(data!AX285&gt;0,(AF285+data!AW285)/(data!AX285+AF285+data!AW285),"NA")</f>
        <v>6.1169385295132189E-2</v>
      </c>
      <c r="K285" s="16">
        <f>IF(data!F285&gt;0,(AF285+data!AW285)/(data!F285+AF285+data!AW285),"NA")</f>
        <v>3.4595443827135884E-2</v>
      </c>
      <c r="L285" s="17">
        <f>data!F285+data!AW285+AF285-data!AT285</f>
        <v>13.260044264906691</v>
      </c>
      <c r="M285" s="17">
        <f>data!AW285+data!AX285-data!AT285+X285</f>
        <v>21.803000000000001</v>
      </c>
      <c r="N285" s="17">
        <f>data!AS285+data!BC285-(data!BD285+data!BE285+data!BF285+data!BG285+data!BH285)/5</f>
        <v>-9.9239999999999995</v>
      </c>
      <c r="O285" s="17">
        <f>data!AR285+data!BC285-(data!BD285+data!BE285+data!BF285+data!BG285+data!BH285)/5</f>
        <v>-10.844000000000001</v>
      </c>
      <c r="P285" s="17">
        <f>data!AW285+AF285</f>
        <v>0.86004426490669095</v>
      </c>
      <c r="Q285" s="18" t="str">
        <f>IF(data!AS285&gt;0,data!F285/data!AS285,"NA")</f>
        <v>NA</v>
      </c>
      <c r="R285" s="19" t="str">
        <f>IF(data!AS285&gt;0,(data!F285-data!AT285)/(data!AS285-data!BL285),"NA")</f>
        <v>NA</v>
      </c>
      <c r="S285" s="19" t="str">
        <f>IF(N285&gt;0,data!F285/N285,"NA")</f>
        <v>NA</v>
      </c>
      <c r="T285" s="18" t="str">
        <f>IF(data!AP285=0,"NA",L285/data!AP285)</f>
        <v>NA</v>
      </c>
      <c r="U285" s="18" t="str">
        <f t="shared" si="13"/>
        <v>NA</v>
      </c>
      <c r="V285" s="18">
        <f t="shared" si="14"/>
        <v>0.60817521739699543</v>
      </c>
      <c r="W285" s="18" t="str">
        <f>IF(data!AQ285&gt;0,L285/data!AQ285,"NA")</f>
        <v>NA</v>
      </c>
      <c r="X285" s="17">
        <f>data!BC285+data!BD285*0.8+data!BE285*0.6+data!BF285*0.4+data!BG285*0.2</f>
        <v>19.740000000000002</v>
      </c>
      <c r="Y285" s="18" t="str">
        <f>IF(data!AQ285&gt;0,L285/(data!AQ285+data!BC285),"NA")</f>
        <v>NA</v>
      </c>
      <c r="Z285" s="18">
        <f>IF(data!EC285&gt;0,IF(data!F285&gt;0,IF(data!EC285*250/data!F285&gt;10,"NA",data!EC285*250/data!F285),"NA"),"NA")</f>
        <v>0.32291666666666669</v>
      </c>
      <c r="AA285" s="18" t="str">
        <f>IF(data!BN285&gt;0,data!BN285,"NA")</f>
        <v>NA</v>
      </c>
      <c r="AB285" s="18">
        <f>IF(data!BN285=0,0,1)</f>
        <v>1</v>
      </c>
      <c r="AC285" s="18" t="str">
        <f>IF(data!BN285&gt;0,data!BO285,"NA")</f>
        <v>NA</v>
      </c>
      <c r="AD285" s="18" t="str">
        <f>IF(data!AS285&gt;0,data!AS285,"NA")</f>
        <v>NA</v>
      </c>
      <c r="AE285" s="18" t="str">
        <f>IF(data!AS285&gt;0,data!F285,"NA")</f>
        <v>NA</v>
      </c>
      <c r="AF285" s="17">
        <f>data!CP285/(1.04)+data!CO285/1.04^2+data!CN285/1.04^3+data!CM285/1.04^4+data!CL285/1.04^5+((data!CK285/5)*(1-1.04^-5)/0.04)/1.04^5</f>
        <v>0.39704426490669092</v>
      </c>
    </row>
    <row r="286" spans="1:32" x14ac:dyDescent="0.15">
      <c r="A286" s="2" t="str">
        <f>data!A286</f>
        <v>Regenerx Biopharmaceuticals Inc. (OTCPK:RGRX)</v>
      </c>
      <c r="B286" s="2" t="str">
        <f>data!B286</f>
        <v>OTCPK:RGRX</v>
      </c>
      <c r="C286" s="16" t="str">
        <f>IF(data!AP286&gt;0,data!AQ286/data!AP286,"NA")</f>
        <v>NA</v>
      </c>
      <c r="D286" s="16" t="str">
        <f>IF(data!AP286&gt;0,O286/data!AP286,"NA")</f>
        <v>NA</v>
      </c>
      <c r="E286" s="16">
        <f>data!BV286/100</f>
        <v>0</v>
      </c>
      <c r="F286" s="16" t="str">
        <f t="shared" si="12"/>
        <v>NA</v>
      </c>
      <c r="G286" s="16" t="str">
        <f>IF(data!AX286&gt;0,N286/data!AX286,"NA")</f>
        <v>NA</v>
      </c>
      <c r="H286" s="16" t="str">
        <f>IF(data!W286=0,"NA",data!W286/100)</f>
        <v>NA</v>
      </c>
      <c r="I286" s="16" t="str">
        <f>IF(data!V286=0,"NA",data!V286/100)</f>
        <v>NA</v>
      </c>
      <c r="J286" s="16" t="str">
        <f>IF(data!AX286&gt;0,(AF286+data!AW286)/(data!AX286+AF286+data!AW286),"NA")</f>
        <v>NA</v>
      </c>
      <c r="K286" s="16">
        <f>IF(data!F286&gt;0,(AF286+data!AW286)/(data!F286+AF286+data!AW286),"NA")</f>
        <v>2.1854792502250964E-2</v>
      </c>
      <c r="L286" s="17">
        <f>data!F286+data!AW286+AF286-data!AT286</f>
        <v>23.193999999999999</v>
      </c>
      <c r="M286" s="17">
        <f>data!AW286+data!AX286-data!AT286+X286</f>
        <v>-1.1227999999999998</v>
      </c>
      <c r="N286" s="17">
        <f>data!AS286+data!BC286-(data!BD286+data!BE286+data!BF286+data!BG286+data!BH286)/5</f>
        <v>-2.2008000000000001</v>
      </c>
      <c r="O286" s="17">
        <f>data!AR286+data!BC286-(data!BD286+data!BE286+data!BF286+data!BG286+data!BH286)/5</f>
        <v>-1.3308</v>
      </c>
      <c r="P286" s="17">
        <f>data!AW286+AF286</f>
        <v>0.53400000000000003</v>
      </c>
      <c r="Q286" s="18" t="str">
        <f>IF(data!AS286&gt;0,data!F286/data!AS286,"NA")</f>
        <v>NA</v>
      </c>
      <c r="R286" s="19" t="str">
        <f>IF(data!AS286&gt;0,(data!F286-data!AT286)/(data!AS286-data!BL286),"NA")</f>
        <v>NA</v>
      </c>
      <c r="S286" s="19" t="str">
        <f>IF(N286&gt;0,data!F286/N286,"NA")</f>
        <v>NA</v>
      </c>
      <c r="T286" s="18" t="str">
        <f>IF(data!AP286=0,"NA",L286/data!AP286)</f>
        <v>NA</v>
      </c>
      <c r="U286" s="18" t="str">
        <f t="shared" si="13"/>
        <v>NA</v>
      </c>
      <c r="V286" s="18" t="str">
        <f t="shared" si="14"/>
        <v>NA</v>
      </c>
      <c r="W286" s="18" t="str">
        <f>IF(data!AQ286&gt;0,L286/data!AQ286,"NA")</f>
        <v>NA</v>
      </c>
      <c r="X286" s="17">
        <f>data!BC286+data!BD286*0.8+data!BE286*0.6+data!BF286*0.4+data!BG286*0.2</f>
        <v>0.79320000000000002</v>
      </c>
      <c r="Y286" s="18" t="str">
        <f>IF(data!AQ286&gt;0,L286/(data!AQ286+data!BC286),"NA")</f>
        <v>NA</v>
      </c>
      <c r="Z286" s="18">
        <f>IF(data!EC286&gt;0,IF(data!F286&gt;0,IF(data!EC286*250/data!F286&gt;10,"NA",data!EC286*250/data!F286),"NA"),"NA")</f>
        <v>0.27196652719665276</v>
      </c>
      <c r="AA286" s="18" t="str">
        <f>IF(data!BN286&gt;0,data!BN286,"NA")</f>
        <v>NA</v>
      </c>
      <c r="AB286" s="18">
        <f>IF(data!BN286=0,0,1)</f>
        <v>1</v>
      </c>
      <c r="AC286" s="18" t="str">
        <f>IF(data!BN286&gt;0,data!BO286,"NA")</f>
        <v>NA</v>
      </c>
      <c r="AD286" s="18" t="str">
        <f>IF(data!AS286&gt;0,data!AS286,"NA")</f>
        <v>NA</v>
      </c>
      <c r="AE286" s="18" t="str">
        <f>IF(data!AS286&gt;0,data!F286,"NA")</f>
        <v>NA</v>
      </c>
      <c r="AF286" s="17">
        <f>data!CP286/(1.04)+data!CO286/1.04^2+data!CN286/1.04^3+data!CM286/1.04^4+data!CL286/1.04^5+((data!CK286/5)*(1-1.04^-5)/0.04)/1.04^5</f>
        <v>0</v>
      </c>
    </row>
    <row r="287" spans="1:32" x14ac:dyDescent="0.15">
      <c r="A287" s="2" t="str">
        <f>data!A287</f>
        <v>diaDexus, Inc. (OTCPK:DDXS)</v>
      </c>
      <c r="B287" s="2" t="str">
        <f>data!B287</f>
        <v>OTCPK:DDXS</v>
      </c>
      <c r="C287" s="16">
        <f>IF(data!AP287&gt;0,data!AQ287/data!AP287,"NA")</f>
        <v>0</v>
      </c>
      <c r="D287" s="16">
        <f>IF(data!AP287&gt;0,O287/data!AP287,"NA")</f>
        <v>-0.24590038314176249</v>
      </c>
      <c r="E287" s="16">
        <f>data!BV287/100</f>
        <v>0</v>
      </c>
      <c r="F287" s="16">
        <f t="shared" si="12"/>
        <v>-0.32420691048696715</v>
      </c>
      <c r="G287" s="16">
        <f>IF(data!AX287&gt;0,N287/data!AX287,"NA")</f>
        <v>-9.3475177304964561</v>
      </c>
      <c r="H287" s="16" t="str">
        <f>IF(data!W287=0,"NA",data!W287/100)</f>
        <v>NA</v>
      </c>
      <c r="I287" s="16" t="str">
        <f>IF(data!V287=0,"NA",data!V287/100)</f>
        <v>NA</v>
      </c>
      <c r="J287" s="16">
        <f>IF(data!AX287&gt;0,(AF287+data!AW287)/(data!AX287+AF287+data!AW287),"NA")</f>
        <v>0.95900562241211751</v>
      </c>
      <c r="K287" s="16">
        <f>IF(data!F287&gt;0,(AF287+data!AW287)/(data!F287+AF287+data!AW287),"NA")</f>
        <v>0.48399373424063841</v>
      </c>
      <c r="L287" s="17">
        <f>data!F287+data!AW287+AF287-data!AT287</f>
        <v>25.990976331360947</v>
      </c>
      <c r="M287" s="17">
        <f>data!AW287+data!AX287-data!AT287+X287</f>
        <v>19.795999999999999</v>
      </c>
      <c r="N287" s="17">
        <f>data!AS287+data!BC287-(data!BD287+data!BE287+data!BF287+data!BG287+data!BH287)/5</f>
        <v>-7.9080000000000013</v>
      </c>
      <c r="O287" s="17">
        <f>data!AR287+data!BC287-(data!BD287+data!BE287+data!BF287+data!BG287+data!BH287)/5</f>
        <v>-6.418000000000001</v>
      </c>
      <c r="P287" s="17">
        <f>data!AW287+AF287</f>
        <v>19.790976331360945</v>
      </c>
      <c r="Q287" s="18" t="str">
        <f>IF(data!AS287&gt;0,data!F287/data!AS287,"NA")</f>
        <v>NA</v>
      </c>
      <c r="R287" s="19" t="str">
        <f>IF(data!AS287&gt;0,(data!F287-data!AT287)/(data!AS287-data!BL287),"NA")</f>
        <v>NA</v>
      </c>
      <c r="S287" s="19" t="str">
        <f>IF(N287&gt;0,data!F287/N287,"NA")</f>
        <v>NA</v>
      </c>
      <c r="T287" s="18">
        <f>IF(data!AP287=0,"NA",L287/data!AP287)</f>
        <v>0.99582284794486386</v>
      </c>
      <c r="U287" s="18" t="str">
        <f t="shared" si="13"/>
        <v>NA</v>
      </c>
      <c r="V287" s="18">
        <f t="shared" si="14"/>
        <v>1.3129408128592113</v>
      </c>
      <c r="W287" s="18" t="str">
        <f>IF(data!AQ287&gt;0,L287/data!AQ287,"NA")</f>
        <v>NA</v>
      </c>
      <c r="X287" s="17">
        <f>data!BC287+data!BD287*0.8+data!BE287*0.6+data!BF287*0.4+data!BG287*0.2</f>
        <v>19.150000000000002</v>
      </c>
      <c r="Y287" s="18" t="str">
        <f>IF(data!AQ287&gt;0,L287/(data!AQ287+data!BC287),"NA")</f>
        <v>NA</v>
      </c>
      <c r="Z287" s="18">
        <f>IF(data!EC287&gt;0,IF(data!F287&gt;0,IF(data!EC287*250/data!F287&gt;10,"NA",data!EC287*250/data!F287),"NA"),"NA")</f>
        <v>0.41469194312796204</v>
      </c>
      <c r="AA287" s="18" t="str">
        <f>IF(data!BN287&gt;0,data!BN287,"NA")</f>
        <v>NA</v>
      </c>
      <c r="AB287" s="18">
        <f>IF(data!BN287=0,0,1)</f>
        <v>1</v>
      </c>
      <c r="AC287" s="18" t="str">
        <f>IF(data!BN287&gt;0,data!BO287,"NA")</f>
        <v>NA</v>
      </c>
      <c r="AD287" s="18" t="str">
        <f>IF(data!AS287&gt;0,data!AS287,"NA")</f>
        <v>NA</v>
      </c>
      <c r="AE287" s="18" t="str">
        <f>IF(data!AS287&gt;0,data!F287,"NA")</f>
        <v>NA</v>
      </c>
      <c r="AF287" s="17">
        <f>data!CP287/(1.04)+data!CO287/1.04^2+data!CN287/1.04^3+data!CM287/1.04^4+data!CL287/1.04^5+((data!CK287/5)*(1-1.04^-5)/0.04)/1.04^5</f>
        <v>5.0909763313609471</v>
      </c>
    </row>
    <row r="288" spans="1:32" x14ac:dyDescent="0.15">
      <c r="A288" s="2" t="str">
        <f>data!A288</f>
        <v>ImmuCell Corp. (NasdaqCM:ICCC)</v>
      </c>
      <c r="B288" s="2" t="str">
        <f>data!B288</f>
        <v>NasdaqCM:ICCC</v>
      </c>
      <c r="C288" s="16">
        <f>IF(data!AP288&gt;0,data!AQ288/data!AP288,"NA")</f>
        <v>0.15921052631578947</v>
      </c>
      <c r="D288" s="16">
        <f>IF(data!AP288&gt;0,O288/data!AP288,"NA")</f>
        <v>0.1851315789473684</v>
      </c>
      <c r="E288" s="16">
        <f>data!BV288/100</f>
        <v>0</v>
      </c>
      <c r="F288" s="16">
        <f t="shared" si="12"/>
        <v>8.8412718361191397E-2</v>
      </c>
      <c r="G288" s="16">
        <f>IF(data!AX288&gt;0,N288/data!AX288,"NA")</f>
        <v>5.1864035087719314E-2</v>
      </c>
      <c r="H288" s="16">
        <f>IF(data!W288=0,"NA",data!W288/100)</f>
        <v>7.4700000000000003E-2</v>
      </c>
      <c r="I288" s="16">
        <f>IF(data!V288=0,"NA",data!V288/100)</f>
        <v>0.11699999999999999</v>
      </c>
      <c r="J288" s="16">
        <f>IF(data!AX288&gt;0,(AF288+data!AW288)/(data!AX288+AF288+data!AW288),"NA")</f>
        <v>9.6850861556743911E-2</v>
      </c>
      <c r="K288" s="16">
        <f>IF(data!F288&gt;0,(AF288+data!AW288)/(data!F288+AF288+data!AW288),"NA")</f>
        <v>4.4907705023418121E-2</v>
      </c>
      <c r="L288" s="17">
        <f>data!F288+data!AW288+AF288-data!AT288</f>
        <v>21.778000000000002</v>
      </c>
      <c r="M288" s="17">
        <f>data!AW288+data!AX288-data!AT288+X288</f>
        <v>15.913999999999998</v>
      </c>
      <c r="N288" s="17">
        <f>data!AS288+data!BC288-(data!BD288+data!BE288+data!BF288+data!BG288+data!BH288)/5</f>
        <v>0.47300000000000009</v>
      </c>
      <c r="O288" s="17">
        <f>data!AR288+data!BC288-(data!BD288+data!BE288+data!BF288+data!BG288+data!BH288)/5</f>
        <v>1.4069999999999998</v>
      </c>
      <c r="P288" s="17">
        <f>data!AW288+AF288</f>
        <v>0.97799999999999998</v>
      </c>
      <c r="Q288" s="18" t="str">
        <f>IF(data!AS288&gt;0,data!F288/data!AS288,"NA")</f>
        <v>NA</v>
      </c>
      <c r="R288" s="19" t="str">
        <f>IF(data!AS288&gt;0,(data!F288-data!AT288)/(data!AS288-data!BL288),"NA")</f>
        <v>NA</v>
      </c>
      <c r="S288" s="19">
        <f>IF(N288&gt;0,data!F288/N288,"NA")</f>
        <v>43.974630021141643</v>
      </c>
      <c r="T288" s="18">
        <f>IF(data!AP288=0,"NA",L288/data!AP288)</f>
        <v>2.8655263157894741</v>
      </c>
      <c r="U288" s="18">
        <f t="shared" si="13"/>
        <v>15.478322672352526</v>
      </c>
      <c r="V288" s="18">
        <f t="shared" si="14"/>
        <v>1.3684805831343474</v>
      </c>
      <c r="W288" s="18">
        <f>IF(data!AQ288&gt;0,L288/data!AQ288,"NA")</f>
        <v>17.998347107438018</v>
      </c>
      <c r="X288" s="17">
        <f>data!BC288+data!BD288*0.8+data!BE288*0.6+data!BF288*0.4+data!BG288*0.2</f>
        <v>5.8159999999999989</v>
      </c>
      <c r="Y288" s="18">
        <f>IF(data!AQ288&gt;0,L288/(data!AQ288+data!BC288),"NA")</f>
        <v>6.4241887905604722</v>
      </c>
      <c r="Z288" s="18">
        <f>IF(data!EC288&gt;0,IF(data!F288&gt;0,IF(data!EC288*250/data!F288&gt;10,"NA",data!EC288*250/data!F288),"NA"),"NA")</f>
        <v>0.14423076923076922</v>
      </c>
      <c r="AA288" s="18" t="str">
        <f>IF(data!BN288&gt;0,data!BN288,"NA")</f>
        <v>NA</v>
      </c>
      <c r="AB288" s="18">
        <f>IF(data!BN288=0,0,1)</f>
        <v>1</v>
      </c>
      <c r="AC288" s="18" t="str">
        <f>IF(data!BN288&gt;0,data!BO288,"NA")</f>
        <v>NA</v>
      </c>
      <c r="AD288" s="18" t="str">
        <f>IF(data!AS288&gt;0,data!AS288,"NA")</f>
        <v>NA</v>
      </c>
      <c r="AE288" s="18" t="str">
        <f>IF(data!AS288&gt;0,data!F288,"NA")</f>
        <v>NA</v>
      </c>
      <c r="AF288" s="17">
        <f>data!CP288/(1.04)+data!CO288/1.04^2+data!CN288/1.04^3+data!CM288/1.04^4+data!CL288/1.04^5+((data!CK288/5)*(1-1.04^-5)/0.04)/1.04^5</f>
        <v>0</v>
      </c>
    </row>
    <row r="289" spans="1:32" x14ac:dyDescent="0.15">
      <c r="A289" s="2" t="str">
        <f>data!A289</f>
        <v>Panther Biotechnology, Inc. (OTCPK:PBYA)</v>
      </c>
      <c r="B289" s="2" t="str">
        <f>data!B289</f>
        <v>OTCPK:PBYA</v>
      </c>
      <c r="C289" s="16">
        <f>IF(data!AP289&gt;0,data!AQ289/data!AP289,"NA")</f>
        <v>0.13586956521739132</v>
      </c>
      <c r="D289" s="16">
        <f>IF(data!AP289&gt;0,O289/data!AP289,"NA")</f>
        <v>0.125</v>
      </c>
      <c r="E289" s="16">
        <f>data!BV289/100</f>
        <v>0.42200000000000004</v>
      </c>
      <c r="F289" s="16">
        <f t="shared" si="12"/>
        <v>1.0226153846153847</v>
      </c>
      <c r="G289" s="16">
        <f>IF(data!AX289&gt;0,N289/data!AX289,"NA")</f>
        <v>0.21311475409836064</v>
      </c>
      <c r="H289" s="16" t="str">
        <f>IF(data!W289=0,"NA",data!W289/100)</f>
        <v>NA</v>
      </c>
      <c r="I289" s="16" t="str">
        <f>IF(data!V289=0,"NA",data!V289/100)</f>
        <v>NA</v>
      </c>
      <c r="J289" s="16">
        <f>IF(data!AX289&gt;0,(AF289+data!AW289)/(data!AX289+AF289+data!AW289),"NA")</f>
        <v>0</v>
      </c>
      <c r="K289" s="16">
        <f>IF(data!F289&gt;0,(AF289+data!AW289)/(data!F289+AF289+data!AW289),"NA")</f>
        <v>0</v>
      </c>
      <c r="L289" s="17">
        <f>data!F289+data!AW289+AF289-data!AT289</f>
        <v>20.752000000000002</v>
      </c>
      <c r="M289" s="17">
        <f>data!AW289+data!AX289-data!AT289+X289</f>
        <v>1.2999999999999998E-2</v>
      </c>
      <c r="N289" s="17">
        <f>data!AS289+data!BC289-(data!BD289+data!BE289+data!BF289+data!BG289+data!BH289)/5</f>
        <v>1.2999999999999999E-2</v>
      </c>
      <c r="O289" s="17">
        <f>data!AR289+data!BC289-(data!BD289+data!BE289+data!BF289+data!BG289+data!BH289)/5</f>
        <v>2.3E-2</v>
      </c>
      <c r="P289" s="17">
        <f>data!AW289+AF289</f>
        <v>0</v>
      </c>
      <c r="Q289" s="18">
        <f>IF(data!AS289&gt;0,data!F289/data!AS289,"NA")</f>
        <v>1600.0000000000002</v>
      </c>
      <c r="R289" s="19">
        <f>IF(data!AS289&gt;0,(data!F289-data!AT289)/(data!AS289-data!BL289),"NA")</f>
        <v>1596.3076923076926</v>
      </c>
      <c r="S289" s="19">
        <f>IF(N289&gt;0,data!F289/N289,"NA")</f>
        <v>1600.0000000000002</v>
      </c>
      <c r="T289" s="18">
        <f>IF(data!AP289=0,"NA",L289/data!AP289)</f>
        <v>112.78260869565219</v>
      </c>
      <c r="U289" s="18">
        <f t="shared" si="13"/>
        <v>902.26086956521749</v>
      </c>
      <c r="V289" s="18">
        <f t="shared" si="14"/>
        <v>1596.3076923076928</v>
      </c>
      <c r="W289" s="18">
        <f>IF(data!AQ289&gt;0,L289/data!AQ289,"NA")</f>
        <v>830.08</v>
      </c>
      <c r="X289" s="17">
        <f>data!BC289+data!BD289*0.8+data!BE289*0.6+data!BF289*0.4+data!BG289*0.2</f>
        <v>0</v>
      </c>
      <c r="Y289" s="18">
        <f>IF(data!AQ289&gt;0,L289/(data!AQ289+data!BC289),"NA")</f>
        <v>830.08</v>
      </c>
      <c r="Z289" s="18">
        <f>IF(data!EC289&gt;0,IF(data!F289&gt;0,IF(data!EC289*250/data!F289&gt;10,"NA",data!EC289*250/data!F289),"NA"),"NA")</f>
        <v>0.22836538461538461</v>
      </c>
      <c r="AA289" s="18">
        <f>IF(data!BN289&gt;0,data!BN289,"NA")</f>
        <v>2.3E-2</v>
      </c>
      <c r="AB289" s="18">
        <f>IF(data!BN289=0,0,1)</f>
        <v>1</v>
      </c>
      <c r="AC289" s="18">
        <f>IF(data!BN289&gt;0,data!BO289,"NA")</f>
        <v>0.01</v>
      </c>
      <c r="AD289" s="18">
        <f>IF(data!AS289&gt;0,data!AS289,"NA")</f>
        <v>1.2999999999999999E-2</v>
      </c>
      <c r="AE289" s="18">
        <f>IF(data!AS289&gt;0,data!F289,"NA")</f>
        <v>20.8</v>
      </c>
      <c r="AF289" s="17">
        <f>data!CP289/(1.04)+data!CO289/1.04^2+data!CN289/1.04^3+data!CM289/1.04^4+data!CL289/1.04^5+((data!CK289/5)*(1-1.04^-5)/0.04)/1.04^5</f>
        <v>0</v>
      </c>
    </row>
    <row r="290" spans="1:32" x14ac:dyDescent="0.15">
      <c r="A290" s="2" t="str">
        <f>data!A290</f>
        <v>Islet Sciences, Inc. (OTCPK:ISLT)</v>
      </c>
      <c r="B290" s="2" t="str">
        <f>data!B290</f>
        <v>OTCPK:ISLT</v>
      </c>
      <c r="C290" s="16" t="str">
        <f>IF(data!AP290&gt;0,data!AQ290/data!AP290,"NA")</f>
        <v>NA</v>
      </c>
      <c r="D290" s="16" t="str">
        <f>IF(data!AP290&gt;0,O290/data!AP290,"NA")</f>
        <v>NA</v>
      </c>
      <c r="E290" s="16">
        <f>data!BV290/100</f>
        <v>0</v>
      </c>
      <c r="F290" s="16">
        <f t="shared" si="12"/>
        <v>-3.1486930662075436</v>
      </c>
      <c r="G290" s="16" t="str">
        <f>IF(data!AX290&gt;0,N290/data!AX290,"NA")</f>
        <v>NA</v>
      </c>
      <c r="H290" s="16" t="str">
        <f>IF(data!W290=0,"NA",data!W290/100)</f>
        <v>NA</v>
      </c>
      <c r="I290" s="16" t="str">
        <f>IF(data!V290=0,"NA",data!V290/100)</f>
        <v>NA</v>
      </c>
      <c r="J290" s="16" t="str">
        <f>IF(data!AX290&gt;0,(AF290+data!AW290)/(data!AX290+AF290+data!AW290),"NA")</f>
        <v>NA</v>
      </c>
      <c r="K290" s="16">
        <f>IF(data!F290&gt;0,(AF290+data!AW290)/(data!F290+AF290+data!AW290),"NA")</f>
        <v>2.6298814072346546E-3</v>
      </c>
      <c r="L290" s="17">
        <f>data!F290+data!AW290+AF290-data!AT290</f>
        <v>20.004000000000001</v>
      </c>
      <c r="M290" s="17">
        <f>data!AW290+data!AX290-data!AT290+X290</f>
        <v>1.2778</v>
      </c>
      <c r="N290" s="17">
        <f>data!AS290+data!BC290-(data!BD290+data!BE290+data!BF290+data!BG290+data!BH290)/5</f>
        <v>-3.9033999999999995</v>
      </c>
      <c r="O290" s="17">
        <f>data!AR290+data!BC290-(data!BD290+data!BE290+data!BF290+data!BG290+data!BH290)/5</f>
        <v>-4.0233999999999996</v>
      </c>
      <c r="P290" s="17">
        <f>data!AW290+AF290</f>
        <v>5.2999999999999999E-2</v>
      </c>
      <c r="Q290" s="18" t="str">
        <f>IF(data!AS290&gt;0,data!F290/data!AS290,"NA")</f>
        <v>NA</v>
      </c>
      <c r="R290" s="19" t="str">
        <f>IF(data!AS290&gt;0,(data!F290-data!AT290)/(data!AS290-data!BL290),"NA")</f>
        <v>NA</v>
      </c>
      <c r="S290" s="19" t="str">
        <f>IF(N290&gt;0,data!F290/N290,"NA")</f>
        <v>NA</v>
      </c>
      <c r="T290" s="18" t="str">
        <f>IF(data!AP290=0,"NA",L290/data!AP290)</f>
        <v>NA</v>
      </c>
      <c r="U290" s="18" t="str">
        <f t="shared" si="13"/>
        <v>NA</v>
      </c>
      <c r="V290" s="18">
        <f t="shared" si="14"/>
        <v>15.655032086398498</v>
      </c>
      <c r="W290" s="18" t="str">
        <f>IF(data!AQ290&gt;0,L290/data!AQ290,"NA")</f>
        <v>NA</v>
      </c>
      <c r="X290" s="17">
        <f>data!BC290+data!BD290*0.8+data!BE290*0.6+data!BF290*0.4+data!BG290*0.2</f>
        <v>1.8208</v>
      </c>
      <c r="Y290" s="18" t="str">
        <f>IF(data!AQ290&gt;0,L290/(data!AQ290+data!BC290),"NA")</f>
        <v>NA</v>
      </c>
      <c r="Z290" s="18">
        <f>IF(data!EC290&gt;0,IF(data!F290&gt;0,IF(data!EC290*250/data!F290&gt;10,"NA",data!EC290*250/data!F290),"NA"),"NA")</f>
        <v>0.22388059701492535</v>
      </c>
      <c r="AA290" s="18" t="str">
        <f>IF(data!BN290&gt;0,data!BN290,"NA")</f>
        <v>NA</v>
      </c>
      <c r="AB290" s="18">
        <f>IF(data!BN290=0,0,1)</f>
        <v>1</v>
      </c>
      <c r="AC290" s="18" t="str">
        <f>IF(data!BN290&gt;0,data!BO290,"NA")</f>
        <v>NA</v>
      </c>
      <c r="AD290" s="18" t="str">
        <f>IF(data!AS290&gt;0,data!AS290,"NA")</f>
        <v>NA</v>
      </c>
      <c r="AE290" s="18" t="str">
        <f>IF(data!AS290&gt;0,data!F290,"NA")</f>
        <v>NA</v>
      </c>
      <c r="AF290" s="17">
        <f>data!CP290/(1.04)+data!CO290/1.04^2+data!CN290/1.04^3+data!CM290/1.04^4+data!CL290/1.04^5+((data!CK290/5)*(1-1.04^-5)/0.04)/1.04^5</f>
        <v>0</v>
      </c>
    </row>
    <row r="291" spans="1:32" x14ac:dyDescent="0.15">
      <c r="A291" s="2" t="str">
        <f>data!A291</f>
        <v>Matinas BioPharma Holdings, Inc. (OTCPK:MTNB)</v>
      </c>
      <c r="B291" s="2" t="str">
        <f>data!B291</f>
        <v>OTCPK:MTNB</v>
      </c>
      <c r="C291" s="16" t="str">
        <f>IF(data!AP291&gt;0,data!AQ291/data!AP291,"NA")</f>
        <v>NA</v>
      </c>
      <c r="D291" s="16" t="str">
        <f>IF(data!AP291&gt;0,O291/data!AP291,"NA")</f>
        <v>NA</v>
      </c>
      <c r="E291" s="16">
        <f>data!BV291/100</f>
        <v>0</v>
      </c>
      <c r="F291" s="16">
        <f t="shared" si="12"/>
        <v>-0.74603586087707929</v>
      </c>
      <c r="G291" s="16">
        <f>IF(data!AX291&gt;0,N291/data!AX291,"NA")</f>
        <v>-1.4582736842105264</v>
      </c>
      <c r="H291" s="16" t="str">
        <f>IF(data!W291=0,"NA",data!W291/100)</f>
        <v>NA</v>
      </c>
      <c r="I291" s="16" t="str">
        <f>IF(data!V291=0,"NA",data!V291/100)</f>
        <v>NA</v>
      </c>
      <c r="J291" s="16">
        <f>IF(data!AX291&gt;0,(AF291+data!AW291)/(data!AX291+AF291+data!AW291),"NA")</f>
        <v>0.1667244791050998</v>
      </c>
      <c r="K291" s="16">
        <f>IF(data!F291&gt;0,(AF291+data!AW291)/(data!F291+AF291+data!AW291),"NA")</f>
        <v>4.5364082321213681E-2</v>
      </c>
      <c r="L291" s="17">
        <f>data!F291+data!AW291+AF291-data!AT291</f>
        <v>15.940395464514205</v>
      </c>
      <c r="M291" s="17">
        <f>data!AW291+data!AX291-data!AT291+X291</f>
        <v>9.2580000000000009</v>
      </c>
      <c r="N291" s="17">
        <f>data!AS291+data!BC291-(data!BD291+data!BE291+data!BF291+data!BG291+data!BH291)/5</f>
        <v>-6.9268000000000001</v>
      </c>
      <c r="O291" s="17">
        <f>data!AR291+data!BC291-(data!BD291+data!BE291+data!BF291+data!BG291+data!BH291)/5</f>
        <v>-6.9068000000000005</v>
      </c>
      <c r="P291" s="17">
        <f>data!AW291+AF291</f>
        <v>0.95039546451420409</v>
      </c>
      <c r="Q291" s="18" t="str">
        <f>IF(data!AS291&gt;0,data!F291/data!AS291,"NA")</f>
        <v>NA</v>
      </c>
      <c r="R291" s="19" t="str">
        <f>IF(data!AS291&gt;0,(data!F291-data!AT291)/(data!AS291-data!BL291),"NA")</f>
        <v>NA</v>
      </c>
      <c r="S291" s="19" t="str">
        <f>IF(N291&gt;0,data!F291/N291,"NA")</f>
        <v>NA</v>
      </c>
      <c r="T291" s="18" t="str">
        <f>IF(data!AP291=0,"NA",L291/data!AP291)</f>
        <v>NA</v>
      </c>
      <c r="U291" s="18" t="str">
        <f t="shared" si="13"/>
        <v>NA</v>
      </c>
      <c r="V291" s="18">
        <f t="shared" si="14"/>
        <v>1.7217968745424719</v>
      </c>
      <c r="W291" s="18" t="str">
        <f>IF(data!AQ291&gt;0,L291/data!AQ291,"NA")</f>
        <v>NA</v>
      </c>
      <c r="X291" s="17">
        <f>data!BC291+data!BD291*0.8+data!BE291*0.6+data!BF291*0.4+data!BG291*0.2</f>
        <v>9.5180000000000007</v>
      </c>
      <c r="Y291" s="18" t="str">
        <f>IF(data!AQ291&gt;0,L291/(data!AQ291+data!BC291),"NA")</f>
        <v>NA</v>
      </c>
      <c r="Z291" s="18">
        <f>IF(data!EC291&gt;0,IF(data!F291&gt;0,IF(data!EC291*250/data!F291&gt;10,"NA",data!EC291*250/data!F291),"NA"),"NA")</f>
        <v>0.23749999999999999</v>
      </c>
      <c r="AA291" s="18" t="str">
        <f>IF(data!BN291&gt;0,data!BN291,"NA")</f>
        <v>NA</v>
      </c>
      <c r="AB291" s="18">
        <f>IF(data!BN291=0,0,1)</f>
        <v>1</v>
      </c>
      <c r="AC291" s="18" t="str">
        <f>IF(data!BN291&gt;0,data!BO291,"NA")</f>
        <v>NA</v>
      </c>
      <c r="AD291" s="18" t="str">
        <f>IF(data!AS291&gt;0,data!AS291,"NA")</f>
        <v>NA</v>
      </c>
      <c r="AE291" s="18" t="str">
        <f>IF(data!AS291&gt;0,data!F291,"NA")</f>
        <v>NA</v>
      </c>
      <c r="AF291" s="17">
        <f>data!CP291/(1.04)+data!CO291/1.04^2+data!CN291/1.04^3+data!CM291/1.04^4+data!CL291/1.04^5+((data!CK291/5)*(1-1.04^-5)/0.04)/1.04^5</f>
        <v>0.95039546451420409</v>
      </c>
    </row>
    <row r="292" spans="1:32" x14ac:dyDescent="0.15">
      <c r="A292" s="2" t="str">
        <f>data!A292</f>
        <v>NanoAntibiotics Inc. (OTCPK:NNAB)</v>
      </c>
      <c r="B292" s="2" t="str">
        <f>data!B292</f>
        <v>OTCPK:NNAB</v>
      </c>
      <c r="C292" s="16" t="str">
        <f>IF(data!AP292&gt;0,data!AQ292/data!AP292,"NA")</f>
        <v>NA</v>
      </c>
      <c r="D292" s="16" t="str">
        <f>IF(data!AP292&gt;0,O292/data!AP292,"NA")</f>
        <v>NA</v>
      </c>
      <c r="E292" s="16">
        <f>data!BV292/100</f>
        <v>0</v>
      </c>
      <c r="F292" s="16" t="str">
        <f t="shared" si="12"/>
        <v>NA</v>
      </c>
      <c r="G292" s="16">
        <f>IF(data!AX292&gt;0,N292/data!AX292,"NA")</f>
        <v>-7.5217391304347823</v>
      </c>
      <c r="H292" s="16" t="str">
        <f>IF(data!W292=0,"NA",data!W292/100)</f>
        <v>NA</v>
      </c>
      <c r="I292" s="16" t="str">
        <f>IF(data!V292=0,"NA",data!V292/100)</f>
        <v>NA</v>
      </c>
      <c r="J292" s="16">
        <f>IF(data!AX292&gt;0,(AF292+data!AW292)/(data!AX292+AF292+data!AW292),"NA")</f>
        <v>0.26001515331001984</v>
      </c>
      <c r="K292" s="16">
        <f>IF(data!F292&gt;0,(AF292+data!AW292)/(data!F292+AF292+data!AW292),"NA")</f>
        <v>8.4113747081341554E-4</v>
      </c>
      <c r="L292" s="17">
        <f>data!F292+data!AW292+AF292-data!AT292</f>
        <v>18.928163435110545</v>
      </c>
      <c r="M292" s="17">
        <f>data!AW292+data!AX292-data!AT292+X292</f>
        <v>-0.15679999999999999</v>
      </c>
      <c r="N292" s="17">
        <f>data!AS292+data!BC292-(data!BD292+data!BE292+data!BF292+data!BG292+data!BH292)/5</f>
        <v>-0.34599999999999997</v>
      </c>
      <c r="O292" s="17">
        <f>data!AR292+data!BC292-(data!BD292+data!BE292+data!BF292+data!BG292+data!BH292)/5</f>
        <v>-0.34599999999999997</v>
      </c>
      <c r="P292" s="17">
        <f>data!AW292+AF292</f>
        <v>1.6163435110546118E-2</v>
      </c>
      <c r="Q292" s="18" t="str">
        <f>IF(data!AS292&gt;0,data!F292/data!AS292,"NA")</f>
        <v>NA</v>
      </c>
      <c r="R292" s="19" t="str">
        <f>IF(data!AS292&gt;0,(data!F292-data!AT292)/(data!AS292-data!BL292),"NA")</f>
        <v>NA</v>
      </c>
      <c r="S292" s="19" t="str">
        <f>IF(N292&gt;0,data!F292/N292,"NA")</f>
        <v>NA</v>
      </c>
      <c r="T292" s="18" t="str">
        <f>IF(data!AP292=0,"NA",L292/data!AP292)</f>
        <v>NA</v>
      </c>
      <c r="U292" s="18" t="str">
        <f t="shared" si="13"/>
        <v>NA</v>
      </c>
      <c r="V292" s="18" t="str">
        <f t="shared" si="14"/>
        <v>NA</v>
      </c>
      <c r="W292" s="18" t="str">
        <f>IF(data!AQ292&gt;0,L292/data!AQ292,"NA")</f>
        <v>NA</v>
      </c>
      <c r="X292" s="17">
        <f>data!BC292+data!BD292*0.8+data!BE292*0.6+data!BF292*0.4+data!BG292*0.2</f>
        <v>8.5199999999999998E-2</v>
      </c>
      <c r="Y292" s="18" t="str">
        <f>IF(data!AQ292&gt;0,L292/(data!AQ292+data!BC292),"NA")</f>
        <v>NA</v>
      </c>
      <c r="Z292" s="18" t="str">
        <f>IF(data!EC292&gt;0,IF(data!F292&gt;0,IF(data!EC292*250/data!F292&gt;10,"NA",data!EC292*250/data!F292),"NA"),"NA")</f>
        <v>NA</v>
      </c>
      <c r="AA292" s="18" t="str">
        <f>IF(data!BN292&gt;0,data!BN292,"NA")</f>
        <v>NA</v>
      </c>
      <c r="AB292" s="18">
        <f>IF(data!BN292=0,0,1)</f>
        <v>1</v>
      </c>
      <c r="AC292" s="18" t="str">
        <f>IF(data!BN292&gt;0,data!BO292,"NA")</f>
        <v>NA</v>
      </c>
      <c r="AD292" s="18" t="str">
        <f>IF(data!AS292&gt;0,data!AS292,"NA")</f>
        <v>NA</v>
      </c>
      <c r="AE292" s="18" t="str">
        <f>IF(data!AS292&gt;0,data!F292,"NA")</f>
        <v>NA</v>
      </c>
      <c r="AF292" s="17">
        <f>data!CP292/(1.04)+data!CO292/1.04^2+data!CN292/1.04^3+data!CM292/1.04^4+data!CL292/1.04^5+((data!CK292/5)*(1-1.04^-5)/0.04)/1.04^5</f>
        <v>1.6163435110546118E-2</v>
      </c>
    </row>
    <row r="293" spans="1:32" x14ac:dyDescent="0.15">
      <c r="A293" s="2" t="str">
        <f>data!A293</f>
        <v>Epicore BioNetworks Inc. (TSXV:EBN)</v>
      </c>
      <c r="B293" s="2" t="str">
        <f>data!B293</f>
        <v>TSXV:EBN</v>
      </c>
      <c r="C293" s="16">
        <f>IF(data!AP293&gt;0,data!AQ293/data!AP293,"NA")</f>
        <v>0.26153846153846155</v>
      </c>
      <c r="D293" s="16">
        <f>IF(data!AP293&gt;0,O293/data!AP293,"NA")</f>
        <v>0.27997802197802202</v>
      </c>
      <c r="E293" s="16">
        <f>data!BV293/100</f>
        <v>0.41200000000000003</v>
      </c>
      <c r="F293" s="16">
        <f t="shared" si="12"/>
        <v>0.23115358740935044</v>
      </c>
      <c r="G293" s="16">
        <f>IF(data!AX293&gt;0,N293/data!AX293,"NA")</f>
        <v>0.21646276595744685</v>
      </c>
      <c r="H293" s="16">
        <f>IF(data!W293=0,"NA",data!W293/100)</f>
        <v>0.19500000000000001</v>
      </c>
      <c r="I293" s="16">
        <f>IF(data!V293=0,"NA",data!V293/100)</f>
        <v>0.29699999999999999</v>
      </c>
      <c r="J293" s="16">
        <f>IF(data!AX293&gt;0,(AF293+data!AW293)/(data!AX293+AF293+data!AW293),"NA")</f>
        <v>0.17069635247712145</v>
      </c>
      <c r="K293" s="16">
        <f>IF(data!F293&gt;0,(AF293+data!AW293)/(data!F293+AF293+data!AW293),"NA")</f>
        <v>7.682451465238567E-2</v>
      </c>
      <c r="L293" s="17">
        <f>data!F293+data!AW293+AF293-data!AT293</f>
        <v>17.467848697473073</v>
      </c>
      <c r="M293" s="17">
        <f>data!AW293+data!AX293-data!AT293+X293</f>
        <v>6.480999999999999</v>
      </c>
      <c r="N293" s="17">
        <f>data!AS293+data!BC293-(data!BD293+data!BE293+data!BF293+data!BG293+data!BH293)/5</f>
        <v>1.6278000000000001</v>
      </c>
      <c r="O293" s="17">
        <f>data!AR293+data!BC293-(data!BD293+data!BE293+data!BF293+data!BG293+data!BH293)/5</f>
        <v>2.5478000000000001</v>
      </c>
      <c r="P293" s="17">
        <f>data!AW293+AF293</f>
        <v>1.5478486974730696</v>
      </c>
      <c r="Q293" s="18">
        <f>IF(data!AS293&gt;0,data!F293/data!AS293,"NA")</f>
        <v>13.576642335766424</v>
      </c>
      <c r="R293" s="19">
        <f>IF(data!AS293&gt;0,(data!F293-data!AT293)/(data!AS293-data!BL293),"NA")</f>
        <v>11.680117388114454</v>
      </c>
      <c r="S293" s="19">
        <f>IF(N293&gt;0,data!F293/N293,"NA")</f>
        <v>11.42646516771102</v>
      </c>
      <c r="T293" s="18">
        <f>IF(data!AP293=0,"NA",L293/data!AP293)</f>
        <v>1.9195438129091289</v>
      </c>
      <c r="U293" s="18">
        <f t="shared" si="13"/>
        <v>6.8560517691628355</v>
      </c>
      <c r="V293" s="18">
        <f t="shared" si="14"/>
        <v>2.6952397311330158</v>
      </c>
      <c r="W293" s="18">
        <f>IF(data!AQ293&gt;0,L293/data!AQ293,"NA")</f>
        <v>7.3394322258290225</v>
      </c>
      <c r="X293" s="17">
        <f>data!BC293+data!BD293*0.8+data!BE293*0.6+data!BF293*0.4+data!BG293*0.2</f>
        <v>1.1870000000000001</v>
      </c>
      <c r="Y293" s="18">
        <f>IF(data!AQ293&gt;0,L293/(data!AQ293+data!BC293),"NA")</f>
        <v>5.9414451351949227</v>
      </c>
      <c r="Z293" s="18">
        <f>IF(data!EC293&gt;0,IF(data!F293&gt;0,IF(data!EC293*250/data!F293&gt;10,"NA",data!EC293*250/data!F293),"NA"),"NA")</f>
        <v>2.1102150537634405</v>
      </c>
      <c r="AA293" s="18">
        <f>IF(data!BN293&gt;0,data!BN293,"NA")</f>
        <v>2.3199999999999998</v>
      </c>
      <c r="AB293" s="18">
        <f>IF(data!BN293=0,0,1)</f>
        <v>1</v>
      </c>
      <c r="AC293" s="18">
        <f>IF(data!BN293&gt;0,data!BO293,"NA")</f>
        <v>0.95599999999999996</v>
      </c>
      <c r="AD293" s="18">
        <f>IF(data!AS293&gt;0,data!AS293,"NA")</f>
        <v>1.37</v>
      </c>
      <c r="AE293" s="18">
        <f>IF(data!AS293&gt;0,data!F293,"NA")</f>
        <v>18.600000000000001</v>
      </c>
      <c r="AF293" s="17">
        <f>data!CP293/(1.04)+data!CO293/1.04^2+data!CN293/1.04^3+data!CM293/1.04^4+data!CL293/1.04^5+((data!CK293/5)*(1-1.04^-5)/0.04)/1.04^5</f>
        <v>1.0938486974730697</v>
      </c>
    </row>
    <row r="294" spans="1:32" x14ac:dyDescent="0.15">
      <c r="A294" s="2" t="str">
        <f>data!A294</f>
        <v>Immune Therapeutics, Inc. (OTCPK:IMUN)</v>
      </c>
      <c r="B294" s="2" t="str">
        <f>data!B294</f>
        <v>OTCPK:IMUN</v>
      </c>
      <c r="C294" s="16" t="str">
        <f>IF(data!AP294&gt;0,data!AQ294/data!AP294,"NA")</f>
        <v>NA</v>
      </c>
      <c r="D294" s="16" t="str">
        <f>IF(data!AP294&gt;0,O294/data!AP294,"NA")</f>
        <v>NA</v>
      </c>
      <c r="E294" s="16">
        <f>data!BV294/100</f>
        <v>0</v>
      </c>
      <c r="F294" s="16">
        <f t="shared" si="12"/>
        <v>-1.2685994117732284</v>
      </c>
      <c r="G294" s="16">
        <f>IF(data!AX294&gt;0,N294/data!AX294,"NA")</f>
        <v>-6.4</v>
      </c>
      <c r="H294" s="16" t="str">
        <f>IF(data!W294=0,"NA",data!W294/100)</f>
        <v>NA</v>
      </c>
      <c r="I294" s="16" t="str">
        <f>IF(data!V294=0,"NA",data!V294/100)</f>
        <v>NA</v>
      </c>
      <c r="J294" s="16">
        <f>IF(data!AX294&gt;0,(AF294+data!AW294)/(data!AX294+AF294+data!AW294),"NA")</f>
        <v>2.0387476124324528E-2</v>
      </c>
      <c r="K294" s="16">
        <f>IF(data!F294&gt;0,(AF294+data!AW294)/(data!F294+AF294+data!AW294),"NA")</f>
        <v>1.5314698384523644E-2</v>
      </c>
      <c r="L294" s="17">
        <f>data!F294+data!AW294+AF294-data!AT294</f>
        <v>18.830283682294038</v>
      </c>
      <c r="M294" s="17">
        <f>data!AW294+data!AX294-data!AT294+X294</f>
        <v>69.021000000000001</v>
      </c>
      <c r="N294" s="17">
        <f>data!AS294+data!BC294-(data!BD294+data!BE294+data!BF294+data!BG294+data!BH294)/5</f>
        <v>-88.960000000000008</v>
      </c>
      <c r="O294" s="17">
        <f>data!AR294+data!BC294-(data!BD294+data!BE294+data!BF294+data!BG294+data!BH294)/5</f>
        <v>-87.56</v>
      </c>
      <c r="P294" s="17">
        <f>data!AW294+AF294</f>
        <v>0.28928368229403734</v>
      </c>
      <c r="Q294" s="18" t="str">
        <f>IF(data!AS294&gt;0,data!F294/data!AS294,"NA")</f>
        <v>NA</v>
      </c>
      <c r="R294" s="19" t="str">
        <f>IF(data!AS294&gt;0,(data!F294-data!AT294)/(data!AS294-data!BL294),"NA")</f>
        <v>NA</v>
      </c>
      <c r="S294" s="19" t="str">
        <f>IF(N294&gt;0,data!F294/N294,"NA")</f>
        <v>NA</v>
      </c>
      <c r="T294" s="18" t="str">
        <f>IF(data!AP294=0,"NA",L294/data!AP294)</f>
        <v>NA</v>
      </c>
      <c r="U294" s="18" t="str">
        <f t="shared" si="13"/>
        <v>NA</v>
      </c>
      <c r="V294" s="18">
        <f t="shared" si="14"/>
        <v>0.27281963000092779</v>
      </c>
      <c r="W294" s="18" t="str">
        <f>IF(data!AQ294&gt;0,L294/data!AQ294,"NA")</f>
        <v>NA</v>
      </c>
      <c r="X294" s="17">
        <f>data!BC294+data!BD294*0.8+data!BE294*0.6+data!BF294*0.4+data!BG294*0.2</f>
        <v>55.08</v>
      </c>
      <c r="Y294" s="18" t="str">
        <f>IF(data!AQ294&gt;0,L294/(data!AQ294+data!BC294),"NA")</f>
        <v>NA</v>
      </c>
      <c r="Z294" s="18">
        <f>IF(data!EC294&gt;0,IF(data!F294&gt;0,IF(data!EC294*250/data!F294&gt;10,"NA",data!EC294*250/data!F294),"NA"),"NA")</f>
        <v>0.87365591397849451</v>
      </c>
      <c r="AA294" s="18" t="str">
        <f>IF(data!BN294&gt;0,data!BN294,"NA")</f>
        <v>NA</v>
      </c>
      <c r="AB294" s="18">
        <f>IF(data!BN294=0,0,1)</f>
        <v>1</v>
      </c>
      <c r="AC294" s="18" t="str">
        <f>IF(data!BN294&gt;0,data!BO294,"NA")</f>
        <v>NA</v>
      </c>
      <c r="AD294" s="18" t="str">
        <f>IF(data!AS294&gt;0,data!AS294,"NA")</f>
        <v>NA</v>
      </c>
      <c r="AE294" s="18" t="str">
        <f>IF(data!AS294&gt;0,data!F294,"NA")</f>
        <v>NA</v>
      </c>
      <c r="AF294" s="17">
        <f>data!CP294/(1.04)+data!CO294/1.04^2+data!CN294/1.04^3+data!CM294/1.04^4+data!CL294/1.04^5+((data!CK294/5)*(1-1.04^-5)/0.04)/1.04^5</f>
        <v>0.18928368229403733</v>
      </c>
    </row>
    <row r="295" spans="1:32" x14ac:dyDescent="0.15">
      <c r="A295" s="2" t="str">
        <f>data!A295</f>
        <v>Burzynski Research Institute, Inc. (OTCPK:BZYR)</v>
      </c>
      <c r="B295" s="2" t="str">
        <f>data!B295</f>
        <v>OTCPK:BZYR</v>
      </c>
      <c r="C295" s="16" t="str">
        <f>IF(data!AP295&gt;0,data!AQ295/data!AP295,"NA")</f>
        <v>NA</v>
      </c>
      <c r="D295" s="16" t="str">
        <f>IF(data!AP295&gt;0,O295/data!AP295,"NA")</f>
        <v>NA</v>
      </c>
      <c r="E295" s="16">
        <f>data!BV295/100</f>
        <v>0</v>
      </c>
      <c r="F295" s="16">
        <f t="shared" si="12"/>
        <v>-0.42941117863903555</v>
      </c>
      <c r="G295" s="16" t="str">
        <f>IF(data!AX295&gt;0,N295/data!AX295,"NA")</f>
        <v>NA</v>
      </c>
      <c r="H295" s="16" t="str">
        <f>IF(data!W295=0,"NA",data!W295/100)</f>
        <v>NA</v>
      </c>
      <c r="I295" s="16" t="str">
        <f>IF(data!V295=0,"NA",data!V295/100)</f>
        <v>NA</v>
      </c>
      <c r="J295" s="16" t="str">
        <f>IF(data!AX295&gt;0,(AF295+data!AW295)/(data!AX295+AF295+data!AW295),"NA")</f>
        <v>NA</v>
      </c>
      <c r="K295" s="16">
        <f>IF(data!F295&gt;0,(AF295+data!AW295)/(data!F295+AF295+data!AW295),"NA")</f>
        <v>4.6368945748595097E-3</v>
      </c>
      <c r="L295" s="17">
        <f>data!F295+data!AW295+AF295-data!AT295</f>
        <v>18.483716317705962</v>
      </c>
      <c r="M295" s="17">
        <f>data!AW295+data!AX295-data!AT295+X295</f>
        <v>10.036999999999999</v>
      </c>
      <c r="N295" s="17">
        <f>data!AS295+data!BC295-(data!BD295+data!BE295+data!BF295+data!BG295+data!BH295)/5</f>
        <v>-4.3099999999999996</v>
      </c>
      <c r="O295" s="17">
        <f>data!AR295+data!BC295-(data!BD295+data!BE295+data!BF295+data!BG295+data!BH295)/5</f>
        <v>-4.3099999999999996</v>
      </c>
      <c r="P295" s="17">
        <f>data!AW295+AF295</f>
        <v>8.5716317705962677E-2</v>
      </c>
      <c r="Q295" s="18" t="str">
        <f>IF(data!AS295&gt;0,data!F295/data!AS295,"NA")</f>
        <v>NA</v>
      </c>
      <c r="R295" s="19" t="str">
        <f>IF(data!AS295&gt;0,(data!F295-data!AT295)/(data!AS295-data!BL295),"NA")</f>
        <v>NA</v>
      </c>
      <c r="S295" s="19" t="str">
        <f>IF(N295&gt;0,data!F295/N295,"NA")</f>
        <v>NA</v>
      </c>
      <c r="T295" s="18" t="str">
        <f>IF(data!AP295=0,"NA",L295/data!AP295)</f>
        <v>NA</v>
      </c>
      <c r="U295" s="18" t="str">
        <f t="shared" si="13"/>
        <v>NA</v>
      </c>
      <c r="V295" s="18">
        <f t="shared" si="14"/>
        <v>1.8415578676602535</v>
      </c>
      <c r="W295" s="18" t="str">
        <f>IF(data!AQ295&gt;0,L295/data!AQ295,"NA")</f>
        <v>NA</v>
      </c>
      <c r="X295" s="17">
        <f>data!BC295+data!BD295*0.8+data!BE295*0.6+data!BF295*0.4+data!BG295*0.2</f>
        <v>10.149999999999999</v>
      </c>
      <c r="Y295" s="18" t="str">
        <f>IF(data!AQ295&gt;0,L295/(data!AQ295+data!BC295),"NA")</f>
        <v>NA</v>
      </c>
      <c r="Z295" s="18" t="str">
        <f>IF(data!EC295&gt;0,IF(data!F295&gt;0,IF(data!EC295*250/data!F295&gt;10,"NA",data!EC295*250/data!F295),"NA"),"NA")</f>
        <v>NA</v>
      </c>
      <c r="AA295" s="18" t="str">
        <f>IF(data!BN295&gt;0,data!BN295,"NA")</f>
        <v>NA</v>
      </c>
      <c r="AB295" s="18">
        <f>IF(data!BN295=0,0,1)</f>
        <v>1</v>
      </c>
      <c r="AC295" s="18" t="str">
        <f>IF(data!BN295&gt;0,data!BO295,"NA")</f>
        <v>NA</v>
      </c>
      <c r="AD295" s="18" t="str">
        <f>IF(data!AS295&gt;0,data!AS295,"NA")</f>
        <v>NA</v>
      </c>
      <c r="AE295" s="18" t="str">
        <f>IF(data!AS295&gt;0,data!F295,"NA")</f>
        <v>NA</v>
      </c>
      <c r="AF295" s="17">
        <f>data!CP295/(1.04)+data!CO295/1.04^2+data!CN295/1.04^3+data!CM295/1.04^4+data!CL295/1.04^5+((data!CK295/5)*(1-1.04^-5)/0.04)/1.04^5</f>
        <v>8.5716317705962677E-2</v>
      </c>
    </row>
    <row r="296" spans="1:32" x14ac:dyDescent="0.15">
      <c r="A296" s="2" t="str">
        <f>data!A296</f>
        <v>Advanced Proteome Therapeutics Corporation (TSXV:APC)</v>
      </c>
      <c r="B296" s="2" t="str">
        <f>data!B296</f>
        <v>TSXV:APC</v>
      </c>
      <c r="C296" s="16" t="str">
        <f>IF(data!AP296&gt;0,data!AQ296/data!AP296,"NA")</f>
        <v>NA</v>
      </c>
      <c r="D296" s="16" t="str">
        <f>IF(data!AP296&gt;0,O296/data!AP296,"NA")</f>
        <v>NA</v>
      </c>
      <c r="E296" s="16">
        <f>data!BV296/100</f>
        <v>0</v>
      </c>
      <c r="F296" s="16">
        <f t="shared" si="12"/>
        <v>-0.75540033630836878</v>
      </c>
      <c r="G296" s="16">
        <f>IF(data!AX296&gt;0,N296/data!AX296,"NA")</f>
        <v>-3.8237288135593217</v>
      </c>
      <c r="H296" s="16" t="str">
        <f>IF(data!W296=0,"NA",data!W296/100)</f>
        <v>NA</v>
      </c>
      <c r="I296" s="16" t="str">
        <f>IF(data!V296=0,"NA",data!V296/100)</f>
        <v>NA</v>
      </c>
      <c r="J296" s="16">
        <f>IF(data!AX296&gt;0,(AF296+data!AW296)/(data!AX296+AF296+data!AW296),"NA")</f>
        <v>0.38105229180116207</v>
      </c>
      <c r="K296" s="16">
        <f>IF(data!F296&gt;0,(AF296+data!AW296)/(data!F296+AF296+data!AW296),"NA")</f>
        <v>9.9343182095505776E-3</v>
      </c>
      <c r="L296" s="17">
        <f>data!F296+data!AW296+AF296-data!AT296</f>
        <v>17.451615384615387</v>
      </c>
      <c r="M296" s="17">
        <f>data!AW296+data!AX296-data!AT296+X296</f>
        <v>1.5462000000000002</v>
      </c>
      <c r="N296" s="17">
        <f>data!AS296+data!BC296-(data!BD296+data!BE296+data!BF296+data!BG296+data!BH296)/5</f>
        <v>-1.1279999999999999</v>
      </c>
      <c r="O296" s="17">
        <f>data!AR296+data!BC296-(data!BD296+data!BE296+data!BF296+data!BG296+data!BH296)/5</f>
        <v>-1.1679999999999999</v>
      </c>
      <c r="P296" s="17">
        <f>data!AW296+AF296</f>
        <v>0.1816153846153846</v>
      </c>
      <c r="Q296" s="18" t="str">
        <f>IF(data!AS296&gt;0,data!F296/data!AS296,"NA")</f>
        <v>NA</v>
      </c>
      <c r="R296" s="19" t="str">
        <f>IF(data!AS296&gt;0,(data!F296-data!AT296)/(data!AS296-data!BL296),"NA")</f>
        <v>NA</v>
      </c>
      <c r="S296" s="19" t="str">
        <f>IF(N296&gt;0,data!F296/N296,"NA")</f>
        <v>NA</v>
      </c>
      <c r="T296" s="18" t="str">
        <f>IF(data!AP296=0,"NA",L296/data!AP296)</f>
        <v>NA</v>
      </c>
      <c r="U296" s="18" t="str">
        <f t="shared" si="13"/>
        <v>NA</v>
      </c>
      <c r="V296" s="18">
        <f t="shared" si="14"/>
        <v>11.286777509129081</v>
      </c>
      <c r="W296" s="18" t="str">
        <f>IF(data!AQ296&gt;0,L296/data!AQ296,"NA")</f>
        <v>NA</v>
      </c>
      <c r="X296" s="17">
        <f>data!BC296+data!BD296*0.8+data!BE296*0.6+data!BF296*0.4+data!BG296*0.2</f>
        <v>1.9342000000000001</v>
      </c>
      <c r="Y296" s="18" t="str">
        <f>IF(data!AQ296&gt;0,L296/(data!AQ296+data!BC296),"NA")</f>
        <v>NA</v>
      </c>
      <c r="Z296" s="18">
        <f>IF(data!EC296&gt;0,IF(data!F296&gt;0,IF(data!EC296*250/data!F296&gt;10,"NA",data!EC296*250/data!F296),"NA"),"NA")</f>
        <v>8.2872928176795577E-2</v>
      </c>
      <c r="AA296" s="18" t="str">
        <f>IF(data!BN296&gt;0,data!BN296,"NA")</f>
        <v>NA</v>
      </c>
      <c r="AB296" s="18">
        <f>IF(data!BN296=0,0,1)</f>
        <v>1</v>
      </c>
      <c r="AC296" s="18" t="str">
        <f>IF(data!BN296&gt;0,data!BO296,"NA")</f>
        <v>NA</v>
      </c>
      <c r="AD296" s="18" t="str">
        <f>IF(data!AS296&gt;0,data!AS296,"NA")</f>
        <v>NA</v>
      </c>
      <c r="AE296" s="18" t="str">
        <f>IF(data!AS296&gt;0,data!F296,"NA")</f>
        <v>NA</v>
      </c>
      <c r="AF296" s="17">
        <f>data!CP296/(1.04)+data!CO296/1.04^2+data!CN296/1.04^3+data!CM296/1.04^4+data!CL296/1.04^5+((data!CK296/5)*(1-1.04^-5)/0.04)/1.04^5</f>
        <v>3.461538461538461E-2</v>
      </c>
    </row>
    <row r="297" spans="1:32" x14ac:dyDescent="0.15">
      <c r="A297" s="2" t="str">
        <f>data!A297</f>
        <v>Nascent Biotech Inc. (OTCPK:NBIO)</v>
      </c>
      <c r="B297" s="2" t="str">
        <f>data!B297</f>
        <v>OTCPK:NBIO</v>
      </c>
      <c r="C297" s="16" t="str">
        <f>IF(data!AP297&gt;0,data!AQ297/data!AP297,"NA")</f>
        <v>NA</v>
      </c>
      <c r="D297" s="16" t="str">
        <f>IF(data!AP297&gt;0,O297/data!AP297,"NA")</f>
        <v>NA</v>
      </c>
      <c r="E297" s="16">
        <f>data!BV297/100</f>
        <v>0</v>
      </c>
      <c r="F297" s="16">
        <f t="shared" si="12"/>
        <v>-1.002314814814814</v>
      </c>
      <c r="G297" s="16" t="str">
        <f>IF(data!AX297&gt;0,N297/data!AX297,"NA")</f>
        <v>NA</v>
      </c>
      <c r="H297" s="16" t="str">
        <f>IF(data!W297=0,"NA",data!W297/100)</f>
        <v>NA</v>
      </c>
      <c r="I297" s="16" t="str">
        <f>IF(data!V297=0,"NA",data!V297/100)</f>
        <v>NA</v>
      </c>
      <c r="J297" s="16" t="str">
        <f>IF(data!AX297&gt;0,(AF297+data!AW297)/(data!AX297+AF297+data!AW297),"NA")</f>
        <v>NA</v>
      </c>
      <c r="K297" s="16">
        <f>IF(data!F297&gt;0,(AF297+data!AW297)/(data!F297+AF297+data!AW297),"NA")</f>
        <v>3.4562211981566818E-3</v>
      </c>
      <c r="L297" s="17">
        <f>data!F297+data!AW297+AF297-data!AT297</f>
        <v>17.070999999999998</v>
      </c>
      <c r="M297" s="17">
        <f>data!AW297+data!AX297-data!AT297+X297</f>
        <v>0.69120000000000048</v>
      </c>
      <c r="N297" s="17">
        <f>data!AS297+data!BC297-(data!BD297+data!BE297+data!BF297+data!BG297+data!BH297)/5</f>
        <v>-0.68279999999999996</v>
      </c>
      <c r="O297" s="17">
        <f>data!AR297+data!BC297-(data!BD297+data!BE297+data!BF297+data!BG297+data!BH297)/5</f>
        <v>-0.69279999999999997</v>
      </c>
      <c r="P297" s="17">
        <f>data!AW297+AF297</f>
        <v>0.06</v>
      </c>
      <c r="Q297" s="18" t="str">
        <f>IF(data!AS297&gt;0,data!F297/data!AS297,"NA")</f>
        <v>NA</v>
      </c>
      <c r="R297" s="19" t="str">
        <f>IF(data!AS297&gt;0,(data!F297-data!AT297)/(data!AS297-data!BL297),"NA")</f>
        <v>NA</v>
      </c>
      <c r="S297" s="19" t="str">
        <f>IF(N297&gt;0,data!F297/N297,"NA")</f>
        <v>NA</v>
      </c>
      <c r="T297" s="18" t="str">
        <f>IF(data!AP297=0,"NA",L297/data!AP297)</f>
        <v>NA</v>
      </c>
      <c r="U297" s="18" t="str">
        <f t="shared" si="13"/>
        <v>NA</v>
      </c>
      <c r="V297" s="18">
        <f t="shared" si="14"/>
        <v>24.697627314814795</v>
      </c>
      <c r="W297" s="18" t="str">
        <f>IF(data!AQ297&gt;0,L297/data!AQ297,"NA")</f>
        <v>NA</v>
      </c>
      <c r="X297" s="17">
        <f>data!BC297+data!BD297*0.8+data!BE297*0.6+data!BF297*0.4+data!BG297*0.2</f>
        <v>2.5702000000000003</v>
      </c>
      <c r="Y297" s="18" t="str">
        <f>IF(data!AQ297&gt;0,L297/(data!AQ297+data!BC297),"NA")</f>
        <v>NA</v>
      </c>
      <c r="Z297" s="18">
        <f>IF(data!EC297&gt;0,IF(data!F297&gt;0,IF(data!EC297*250/data!F297&gt;10,"NA",data!EC297*250/data!F297),"NA"),"NA")</f>
        <v>2.8901734104046242E-2</v>
      </c>
      <c r="AA297" s="18" t="str">
        <f>IF(data!BN297&gt;0,data!BN297,"NA")</f>
        <v>NA</v>
      </c>
      <c r="AB297" s="18">
        <f>IF(data!BN297=0,0,1)</f>
        <v>1</v>
      </c>
      <c r="AC297" s="18" t="str">
        <f>IF(data!BN297&gt;0,data!BO297,"NA")</f>
        <v>NA</v>
      </c>
      <c r="AD297" s="18" t="str">
        <f>IF(data!AS297&gt;0,data!AS297,"NA")</f>
        <v>NA</v>
      </c>
      <c r="AE297" s="18" t="str">
        <f>IF(data!AS297&gt;0,data!F297,"NA")</f>
        <v>NA</v>
      </c>
      <c r="AF297" s="17">
        <f>data!CP297/(1.04)+data!CO297/1.04^2+data!CN297/1.04^3+data!CM297/1.04^4+data!CL297/1.04^5+((data!CK297/5)*(1-1.04^-5)/0.04)/1.04^5</f>
        <v>0</v>
      </c>
    </row>
    <row r="298" spans="1:32" x14ac:dyDescent="0.15">
      <c r="A298" s="2" t="str">
        <f>data!A298</f>
        <v>Peak Pharmaceuticals, Inc. (OTCPK:PKPH)</v>
      </c>
      <c r="B298" s="2" t="str">
        <f>data!B298</f>
        <v>OTCPK:PKPH</v>
      </c>
      <c r="C298" s="16">
        <f>IF(data!AP298&gt;0,data!AQ298/data!AP298,"NA")</f>
        <v>0</v>
      </c>
      <c r="D298" s="16">
        <f>IF(data!AP298&gt;0,O298/data!AP298,"NA")</f>
        <v>-20.791304347826085</v>
      </c>
      <c r="E298" s="16">
        <f>data!BV298/100</f>
        <v>0</v>
      </c>
      <c r="F298" s="16">
        <f t="shared" si="12"/>
        <v>-56.54391891891887</v>
      </c>
      <c r="G298" s="16">
        <f>IF(data!AX298&gt;0,N298/data!AX298,"NA")</f>
        <v>-14.435125448028673</v>
      </c>
      <c r="H298" s="16" t="str">
        <f>IF(data!W298=0,"NA",data!W298/100)</f>
        <v>NA</v>
      </c>
      <c r="I298" s="16" t="str">
        <f>IF(data!V298=0,"NA",data!V298/100)</f>
        <v>NA</v>
      </c>
      <c r="J298" s="16">
        <f>IF(data!AX298&gt;0,(AF298+data!AW298)/(data!AX298+AF298+data!AW298),"NA")</f>
        <v>4.6028406102051542E-2</v>
      </c>
      <c r="K298" s="16">
        <f>IF(data!F298&gt;0,(AF298+data!AW298)/(data!F298+AF298+data!AW298),"NA")</f>
        <v>8.0543090553446088E-4</v>
      </c>
      <c r="L298" s="17">
        <f>data!F298+data!AW298+AF298-data!AT298</f>
        <v>16.431461538461537</v>
      </c>
      <c r="M298" s="17">
        <f>data!AW298+data!AX298-data!AT298+X298</f>
        <v>5.9200000000000051E-2</v>
      </c>
      <c r="N298" s="17">
        <f>data!AS298+data!BC298-(data!BD298+data!BE298+data!BF298+data!BG298+data!BH298)/5</f>
        <v>-4.0274000000000001</v>
      </c>
      <c r="O298" s="17">
        <f>data!AR298+data!BC298-(data!BD298+data!BE298+data!BF298+data!BG298+data!BH298)/5</f>
        <v>-3.3473999999999999</v>
      </c>
      <c r="P298" s="17">
        <f>data!AW298+AF298</f>
        <v>1.3461538461538461E-2</v>
      </c>
      <c r="Q298" s="18" t="str">
        <f>IF(data!AS298&gt;0,data!F298/data!AS298,"NA")</f>
        <v>NA</v>
      </c>
      <c r="R298" s="19" t="str">
        <f>IF(data!AS298&gt;0,(data!F298-data!AT298)/(data!AS298-data!BL298),"NA")</f>
        <v>NA</v>
      </c>
      <c r="S298" s="19" t="str">
        <f>IF(N298&gt;0,data!F298/N298,"NA")</f>
        <v>NA</v>
      </c>
      <c r="T298" s="18">
        <f>IF(data!AP298=0,"NA",L298/data!AP298)</f>
        <v>102.05876731963687</v>
      </c>
      <c r="U298" s="18" t="str">
        <f t="shared" si="13"/>
        <v>NA</v>
      </c>
      <c r="V298" s="18">
        <f t="shared" si="14"/>
        <v>277.55847193347165</v>
      </c>
      <c r="W298" s="18" t="str">
        <f>IF(data!AQ298&gt;0,L298/data!AQ298,"NA")</f>
        <v>NA</v>
      </c>
      <c r="X298" s="17">
        <f>data!BC298+data!BD298*0.8+data!BE298*0.6+data!BF298*0.4+data!BG298*0.2</f>
        <v>6.2199999999999998E-2</v>
      </c>
      <c r="Y298" s="18" t="str">
        <f>IF(data!AQ298&gt;0,L298/(data!AQ298+data!BC298),"NA")</f>
        <v>NA</v>
      </c>
      <c r="Z298" s="18">
        <f>IF(data!EC298&gt;0,IF(data!F298&gt;0,IF(data!EC298*250/data!F298&gt;10,"NA",data!EC298*250/data!F298),"NA"),"NA")</f>
        <v>2.9940119760479042E-2</v>
      </c>
      <c r="AA298" s="18" t="str">
        <f>IF(data!BN298&gt;0,data!BN298,"NA")</f>
        <v>NA</v>
      </c>
      <c r="AB298" s="18">
        <f>IF(data!BN298=0,0,1)</f>
        <v>1</v>
      </c>
      <c r="AC298" s="18" t="str">
        <f>IF(data!BN298&gt;0,data!BO298,"NA")</f>
        <v>NA</v>
      </c>
      <c r="AD298" s="18" t="str">
        <f>IF(data!AS298&gt;0,data!AS298,"NA")</f>
        <v>NA</v>
      </c>
      <c r="AE298" s="18" t="str">
        <f>IF(data!AS298&gt;0,data!F298,"NA")</f>
        <v>NA</v>
      </c>
      <c r="AF298" s="17">
        <f>data!CP298/(1.04)+data!CO298/1.04^2+data!CN298/1.04^3+data!CM298/1.04^4+data!CL298/1.04^5+((data!CK298/5)*(1-1.04^-5)/0.04)/1.04^5</f>
        <v>1.3461538461538461E-2</v>
      </c>
    </row>
    <row r="299" spans="1:32" x14ac:dyDescent="0.15">
      <c r="A299" s="2" t="str">
        <f>data!A299</f>
        <v>Signal Genetics, Inc. (NasdaqCM:SGNL)</v>
      </c>
      <c r="B299" s="2" t="str">
        <f>data!B299</f>
        <v>NasdaqCM:SGNL</v>
      </c>
      <c r="C299" s="16">
        <f>IF(data!AP299&gt;0,data!AQ299/data!AP299,"NA")</f>
        <v>-0.93697478991596639</v>
      </c>
      <c r="D299" s="16">
        <f>IF(data!AP299&gt;0,O299/data!AP299,"NA")</f>
        <v>-0.97953781512605054</v>
      </c>
      <c r="E299" s="16">
        <f>data!BV299/100</f>
        <v>0</v>
      </c>
      <c r="F299" s="16">
        <f t="shared" si="12"/>
        <v>-1.9332448793432289</v>
      </c>
      <c r="G299" s="16">
        <f>IF(data!AX299&gt;0,N299/data!AX299,"NA")</f>
        <v>-0.78254980079681269</v>
      </c>
      <c r="H299" s="16" t="str">
        <f>IF(data!W299=0,"NA",data!W299/100)</f>
        <v>NA</v>
      </c>
      <c r="I299" s="16" t="str">
        <f>IF(data!V299=0,"NA",data!V299/100)</f>
        <v>NA</v>
      </c>
      <c r="J299" s="16">
        <f>IF(data!AX299&gt;0,(AF299+data!AW299)/(data!AX299+AF299+data!AW299),"NA")</f>
        <v>0.12525970109242007</v>
      </c>
      <c r="K299" s="16">
        <f>IF(data!F299&gt;0,(AF299+data!AW299)/(data!F299+AF299+data!AW299),"NA")</f>
        <v>6.0994049626333938E-2</v>
      </c>
      <c r="L299" s="17">
        <f>data!F299+data!AW299+AF299-data!AT299</f>
        <v>11.288269230769231</v>
      </c>
      <c r="M299" s="17">
        <f>data!AW299+data!AX299-data!AT299+X299</f>
        <v>2.4118000000000004</v>
      </c>
      <c r="N299" s="17">
        <f>data!AS299+data!BC299-(data!BD299+data!BE299+data!BF299+data!BG299+data!BH299)/5</f>
        <v>-5.8925999999999998</v>
      </c>
      <c r="O299" s="17">
        <f>data!AR299+data!BC299-(data!BD299+data!BE299+data!BF299+data!BG299+data!BH299)/5</f>
        <v>-4.6626000000000003</v>
      </c>
      <c r="P299" s="17">
        <f>data!AW299+AF299</f>
        <v>1.0782692307692308</v>
      </c>
      <c r="Q299" s="18" t="str">
        <f>IF(data!AS299&gt;0,data!F299/data!AS299,"NA")</f>
        <v>NA</v>
      </c>
      <c r="R299" s="19" t="str">
        <f>IF(data!AS299&gt;0,(data!F299-data!AT299)/(data!AS299-data!BL299),"NA")</f>
        <v>NA</v>
      </c>
      <c r="S299" s="19" t="str">
        <f>IF(N299&gt;0,data!F299/N299,"NA")</f>
        <v>NA</v>
      </c>
      <c r="T299" s="18">
        <f>IF(data!AP299=0,"NA",L299/data!AP299)</f>
        <v>2.3714851325145445</v>
      </c>
      <c r="U299" s="18" t="str">
        <f t="shared" si="13"/>
        <v>NA</v>
      </c>
      <c r="V299" s="18">
        <f t="shared" si="14"/>
        <v>4.6804333820255533</v>
      </c>
      <c r="W299" s="18" t="str">
        <f>IF(data!AQ299&gt;0,L299/data!AQ299,"NA")</f>
        <v>NA</v>
      </c>
      <c r="X299" s="17">
        <f>data!BC299+data!BD299*0.8+data!BE299*0.6+data!BF299*0.4+data!BG299*0.2</f>
        <v>0.21180000000000002</v>
      </c>
      <c r="Y299" s="18" t="str">
        <f>IF(data!AQ299&gt;0,L299/(data!AQ299+data!BC299),"NA")</f>
        <v>NA</v>
      </c>
      <c r="Z299" s="18">
        <f>IF(data!EC299&gt;0,IF(data!F299&gt;0,IF(data!EC299*250/data!F299&gt;10,"NA",data!EC299*250/data!F299),"NA"),"NA")</f>
        <v>5.0903614457831319</v>
      </c>
      <c r="AA299" s="18" t="str">
        <f>IF(data!BN299&gt;0,data!BN299,"NA")</f>
        <v>NA</v>
      </c>
      <c r="AB299" s="18">
        <f>IF(data!BN299=0,0,1)</f>
        <v>1</v>
      </c>
      <c r="AC299" s="18" t="str">
        <f>IF(data!BN299&gt;0,data!BO299,"NA")</f>
        <v>NA</v>
      </c>
      <c r="AD299" s="18" t="str">
        <f>IF(data!AS299&gt;0,data!AS299,"NA")</f>
        <v>NA</v>
      </c>
      <c r="AE299" s="18" t="str">
        <f>IF(data!AS299&gt;0,data!F299,"NA")</f>
        <v>NA</v>
      </c>
      <c r="AF299" s="17">
        <f>data!CP299/(1.04)+data!CO299/1.04^2+data!CN299/1.04^3+data!CM299/1.04^4+data!CL299/1.04^5+((data!CK299/5)*(1-1.04^-5)/0.04)/1.04^5</f>
        <v>1.8269230769230767E-2</v>
      </c>
    </row>
    <row r="300" spans="1:32" x14ac:dyDescent="0.15">
      <c r="A300" s="2" t="str">
        <f>data!A300</f>
        <v>China PharmaHub Corp. (OTCPK:CPHB)</v>
      </c>
      <c r="B300" s="2" t="str">
        <f>data!B300</f>
        <v>OTCPK:CPHB</v>
      </c>
      <c r="C300" s="16" t="str">
        <f>IF(data!AP300&gt;0,data!AQ300/data!AP300,"NA")</f>
        <v>NA</v>
      </c>
      <c r="D300" s="16" t="str">
        <f>IF(data!AP300&gt;0,O300/data!AP300,"NA")</f>
        <v>NA</v>
      </c>
      <c r="E300" s="16">
        <f>data!BV300/100</f>
        <v>0</v>
      </c>
      <c r="F300" s="16" t="str">
        <f t="shared" si="12"/>
        <v>NA</v>
      </c>
      <c r="G300" s="16" t="str">
        <f>IF(data!AX300&gt;0,N300/data!AX300,"NA")</f>
        <v>NA</v>
      </c>
      <c r="H300" s="16" t="str">
        <f>IF(data!W300=0,"NA",data!W300/100)</f>
        <v>NA</v>
      </c>
      <c r="I300" s="16" t="str">
        <f>IF(data!V300=0,"NA",data!V300/100)</f>
        <v>NA</v>
      </c>
      <c r="J300" s="16" t="str">
        <f>IF(data!AX300&gt;0,(AF300+data!AW300)/(data!AX300+AF300+data!AW300),"NA")</f>
        <v>NA</v>
      </c>
      <c r="K300" s="16">
        <f>IF(data!F300&gt;0,(AF300+data!AW300)/(data!F300+AF300+data!AW300),"NA")</f>
        <v>0</v>
      </c>
      <c r="L300" s="17">
        <f>data!F300+data!AW300+AF300-data!AT300</f>
        <v>16.600000000000001</v>
      </c>
      <c r="M300" s="17">
        <f>data!AW300+data!AX300-data!AT300+X300</f>
        <v>0</v>
      </c>
      <c r="N300" s="17">
        <f>data!AS300+data!BC300-(data!BD300+data!BE300+data!BF300+data!BG300+data!BH300)/5</f>
        <v>0</v>
      </c>
      <c r="O300" s="17">
        <f>data!AR300+data!BC300-(data!BD300+data!BE300+data!BF300+data!BG300+data!BH300)/5</f>
        <v>0</v>
      </c>
      <c r="P300" s="17">
        <f>data!AW300+AF300</f>
        <v>0</v>
      </c>
      <c r="Q300" s="18" t="str">
        <f>IF(data!AS300&gt;0,data!F300/data!AS300,"NA")</f>
        <v>NA</v>
      </c>
      <c r="R300" s="19" t="str">
        <f>IF(data!AS300&gt;0,(data!F300-data!AT300)/(data!AS300-data!BL300),"NA")</f>
        <v>NA</v>
      </c>
      <c r="S300" s="19" t="str">
        <f>IF(N300&gt;0,data!F300/N300,"NA")</f>
        <v>NA</v>
      </c>
      <c r="T300" s="18" t="str">
        <f>IF(data!AP300=0,"NA",L300/data!AP300)</f>
        <v>NA</v>
      </c>
      <c r="U300" s="18" t="str">
        <f t="shared" si="13"/>
        <v>NA</v>
      </c>
      <c r="V300" s="18" t="str">
        <f t="shared" si="14"/>
        <v>NA</v>
      </c>
      <c r="W300" s="18" t="str">
        <f>IF(data!AQ300&gt;0,L300/data!AQ300,"NA")</f>
        <v>NA</v>
      </c>
      <c r="X300" s="17">
        <f>data!BC300+data!BD300*0.8+data!BE300*0.6+data!BF300*0.4+data!BG300*0.2</f>
        <v>0</v>
      </c>
      <c r="Y300" s="18" t="str">
        <f>IF(data!AQ300&gt;0,L300/(data!AQ300+data!BC300),"NA")</f>
        <v>NA</v>
      </c>
      <c r="Z300" s="18" t="str">
        <f>IF(data!EC300&gt;0,IF(data!F300&gt;0,IF(data!EC300*250/data!F300&gt;10,"NA",data!EC300*250/data!F300),"NA"),"NA")</f>
        <v>NA</v>
      </c>
      <c r="AA300" s="18" t="str">
        <f>IF(data!BN300&gt;0,data!BN300,"NA")</f>
        <v>NA</v>
      </c>
      <c r="AB300" s="18">
        <f>IF(data!BN300=0,0,1)</f>
        <v>0</v>
      </c>
      <c r="AC300" s="18" t="str">
        <f>IF(data!BN300&gt;0,data!BO300,"NA")</f>
        <v>NA</v>
      </c>
      <c r="AD300" s="18" t="str">
        <f>IF(data!AS300&gt;0,data!AS300,"NA")</f>
        <v>NA</v>
      </c>
      <c r="AE300" s="18" t="str">
        <f>IF(data!AS300&gt;0,data!F300,"NA")</f>
        <v>NA</v>
      </c>
      <c r="AF300" s="17">
        <f>data!CP300/(1.04)+data!CO300/1.04^2+data!CN300/1.04^3+data!CM300/1.04^4+data!CL300/1.04^5+((data!CK300/5)*(1-1.04^-5)/0.04)/1.04^5</f>
        <v>0</v>
      </c>
    </row>
    <row r="301" spans="1:32" x14ac:dyDescent="0.15">
      <c r="A301" s="2" t="str">
        <f>data!A301</f>
        <v>Ruthigen, Inc. (NasdaqCM:RTGN)</v>
      </c>
      <c r="B301" s="2" t="str">
        <f>data!B301</f>
        <v>NasdaqCM:RTGN</v>
      </c>
      <c r="C301" s="16" t="str">
        <f>IF(data!AP301&gt;0,data!AQ301/data!AP301,"NA")</f>
        <v>NA</v>
      </c>
      <c r="D301" s="16" t="str">
        <f>IF(data!AP301&gt;0,O301/data!AP301,"NA")</f>
        <v>NA</v>
      </c>
      <c r="E301" s="16">
        <f>data!BV301/100</f>
        <v>0</v>
      </c>
      <c r="F301" s="16">
        <f t="shared" si="12"/>
        <v>-0.98178838098706966</v>
      </c>
      <c r="G301" s="16">
        <f>IF(data!AX301&gt;0,N301/data!AX301,"NA")</f>
        <v>-0.47619469026548666</v>
      </c>
      <c r="H301" s="16" t="str">
        <f>IF(data!W301=0,"NA",data!W301/100)</f>
        <v>NA</v>
      </c>
      <c r="I301" s="16" t="str">
        <f>IF(data!V301=0,"NA",data!V301/100)</f>
        <v>NA</v>
      </c>
      <c r="J301" s="16">
        <f>IF(data!AX301&gt;0,(AF301+data!AW301)/(data!AX301+AF301+data!AW301),"NA")</f>
        <v>1.1083685223339658E-3</v>
      </c>
      <c r="K301" s="16">
        <f>IF(data!F301&gt;0,(AF301+data!AW301)/(data!F301+AF301+data!AW301),"NA")</f>
        <v>7.6395626233226961E-4</v>
      </c>
      <c r="L301" s="17">
        <f>data!F301+data!AW301+AF301-data!AT301</f>
        <v>4.8125384615384608</v>
      </c>
      <c r="M301" s="17">
        <f>data!AW301+data!AX301-data!AT301+X301</f>
        <v>5.4909999999999997</v>
      </c>
      <c r="N301" s="17">
        <f>data!AS301+data!BC301-(data!BD301+data!BE301+data!BF301+data!BG301+data!BH301)/5</f>
        <v>-5.3809999999999993</v>
      </c>
      <c r="O301" s="17">
        <f>data!AR301+data!BC301-(data!BD301+data!BE301+data!BF301+data!BG301+data!BH301)/5</f>
        <v>-5.3909999999999991</v>
      </c>
      <c r="P301" s="17">
        <f>data!AW301+AF301</f>
        <v>1.253846153846154E-2</v>
      </c>
      <c r="Q301" s="18" t="str">
        <f>IF(data!AS301&gt;0,data!F301/data!AS301,"NA")</f>
        <v>NA</v>
      </c>
      <c r="R301" s="19" t="str">
        <f>IF(data!AS301&gt;0,(data!F301-data!AT301)/(data!AS301-data!BL301),"NA")</f>
        <v>NA</v>
      </c>
      <c r="S301" s="19" t="str">
        <f>IF(N301&gt;0,data!F301/N301,"NA")</f>
        <v>NA</v>
      </c>
      <c r="T301" s="18" t="str">
        <f>IF(data!AP301=0,"NA",L301/data!AP301)</f>
        <v>NA</v>
      </c>
      <c r="U301" s="18" t="str">
        <f t="shared" si="13"/>
        <v>NA</v>
      </c>
      <c r="V301" s="18">
        <f t="shared" si="14"/>
        <v>0.87644116946611927</v>
      </c>
      <c r="W301" s="18" t="str">
        <f>IF(data!AQ301&gt;0,L301/data!AQ301,"NA")</f>
        <v>NA</v>
      </c>
      <c r="X301" s="17">
        <f>data!BC301+data!BD301*0.8+data!BE301*0.6+data!BF301*0.4+data!BG301*0.2</f>
        <v>5.7899999999999991</v>
      </c>
      <c r="Y301" s="18" t="str">
        <f>IF(data!AQ301&gt;0,L301/(data!AQ301+data!BC301),"NA")</f>
        <v>NA</v>
      </c>
      <c r="Z301" s="18">
        <f>IF(data!EC301&gt;0,IF(data!F301&gt;0,IF(data!EC301*250/data!F301&gt;10,"NA",data!EC301*250/data!F301),"NA"),"NA")</f>
        <v>0.88414634146341475</v>
      </c>
      <c r="AA301" s="18" t="str">
        <f>IF(data!BN301&gt;0,data!BN301,"NA")</f>
        <v>NA</v>
      </c>
      <c r="AB301" s="18">
        <f>IF(data!BN301=0,0,1)</f>
        <v>1</v>
      </c>
      <c r="AC301" s="18" t="str">
        <f>IF(data!BN301&gt;0,data!BO301,"NA")</f>
        <v>NA</v>
      </c>
      <c r="AD301" s="18" t="str">
        <f>IF(data!AS301&gt;0,data!AS301,"NA")</f>
        <v>NA</v>
      </c>
      <c r="AE301" s="18" t="str">
        <f>IF(data!AS301&gt;0,data!F301,"NA")</f>
        <v>NA</v>
      </c>
      <c r="AF301" s="17">
        <f>data!CP301/(1.04)+data!CO301/1.04^2+data!CN301/1.04^3+data!CM301/1.04^4+data!CL301/1.04^5+((data!CK301/5)*(1-1.04^-5)/0.04)/1.04^5</f>
        <v>1.1538461538461539E-2</v>
      </c>
    </row>
    <row r="302" spans="1:32" x14ac:dyDescent="0.15">
      <c r="A302" s="2" t="str">
        <f>data!A302</f>
        <v>ARCA biopharma, Inc. (NasdaqCM:ABIO)</v>
      </c>
      <c r="B302" s="2" t="str">
        <f>data!B302</f>
        <v>NasdaqCM:ABIO</v>
      </c>
      <c r="C302" s="16" t="str">
        <f>IF(data!AP302&gt;0,data!AQ302/data!AP302,"NA")</f>
        <v>NA</v>
      </c>
      <c r="D302" s="16" t="str">
        <f>IF(data!AP302&gt;0,O302/data!AP302,"NA")</f>
        <v>NA</v>
      </c>
      <c r="E302" s="16">
        <f>data!BV302/100</f>
        <v>0</v>
      </c>
      <c r="F302" s="16">
        <f t="shared" si="12"/>
        <v>-0.53127930341594098</v>
      </c>
      <c r="G302" s="16">
        <f>IF(data!AX302&gt;0,N302/data!AX302,"NA")</f>
        <v>-0.53959183673469391</v>
      </c>
      <c r="H302" s="16" t="str">
        <f>IF(data!W302=0,"NA",data!W302/100)</f>
        <v>NA</v>
      </c>
      <c r="I302" s="16" t="str">
        <f>IF(data!V302=0,"NA",data!V302/100)</f>
        <v>NA</v>
      </c>
      <c r="J302" s="16">
        <f>IF(data!AX302&gt;0,(AF302+data!AW302)/(data!AX302+AF302+data!AW302),"NA")</f>
        <v>9.0497060715300746E-3</v>
      </c>
      <c r="K302" s="16">
        <f>IF(data!F302&gt;0,(AF302+data!AW302)/(data!F302+AF302+data!AW302),"NA")</f>
        <v>8.1686476950011463E-3</v>
      </c>
      <c r="L302" s="17">
        <f>data!F302+data!AW302+AF302-data!AT302</f>
        <v>1.0342455621301792</v>
      </c>
      <c r="M302" s="17">
        <f>data!AW302+data!AX302-data!AT302+X302</f>
        <v>14.93</v>
      </c>
      <c r="N302" s="17">
        <f>data!AS302+data!BC302-(data!BD302+data!BE302+data!BF302+data!BG302+data!BH302)/5</f>
        <v>-7.9319999999999995</v>
      </c>
      <c r="O302" s="17">
        <f>data!AR302+data!BC302-(data!BD302+data!BE302+data!BF302+data!BG302+data!BH302)/5</f>
        <v>-7.9319999999999995</v>
      </c>
      <c r="P302" s="17">
        <f>data!AW302+AF302</f>
        <v>0.13424556213017752</v>
      </c>
      <c r="Q302" s="18" t="str">
        <f>IF(data!AS302&gt;0,data!F302/data!AS302,"NA")</f>
        <v>NA</v>
      </c>
      <c r="R302" s="19" t="str">
        <f>IF(data!AS302&gt;0,(data!F302-data!AT302)/(data!AS302-data!BL302),"NA")</f>
        <v>NA</v>
      </c>
      <c r="S302" s="19" t="str">
        <f>IF(N302&gt;0,data!F302/N302,"NA")</f>
        <v>NA</v>
      </c>
      <c r="T302" s="18" t="str">
        <f>IF(data!AP302=0,"NA",L302/data!AP302)</f>
        <v>NA</v>
      </c>
      <c r="U302" s="18" t="str">
        <f t="shared" si="13"/>
        <v>NA</v>
      </c>
      <c r="V302" s="18">
        <f t="shared" si="14"/>
        <v>6.9272978039529753E-2</v>
      </c>
      <c r="W302" s="18" t="str">
        <f>IF(data!AQ302&gt;0,L302/data!AQ302,"NA")</f>
        <v>NA</v>
      </c>
      <c r="X302" s="17">
        <f>data!BC302+data!BD302*0.8+data!BE302*0.6+data!BF302*0.4+data!BG302*0.2</f>
        <v>15.63</v>
      </c>
      <c r="Y302" s="18" t="str">
        <f>IF(data!AQ302&gt;0,L302/(data!AQ302+data!BC302),"NA")</f>
        <v>NA</v>
      </c>
      <c r="Z302" s="18">
        <f>IF(data!EC302&gt;0,IF(data!F302&gt;0,IF(data!EC302*250/data!F302&gt;10,"NA",data!EC302*250/data!F302),"NA"),"NA")</f>
        <v>0.69018404907975461</v>
      </c>
      <c r="AA302" s="18" t="str">
        <f>IF(data!BN302&gt;0,data!BN302,"NA")</f>
        <v>NA</v>
      </c>
      <c r="AB302" s="18">
        <f>IF(data!BN302=0,0,1)</f>
        <v>1</v>
      </c>
      <c r="AC302" s="18" t="str">
        <f>IF(data!BN302&gt;0,data!BO302,"NA")</f>
        <v>NA</v>
      </c>
      <c r="AD302" s="18" t="str">
        <f>IF(data!AS302&gt;0,data!AS302,"NA")</f>
        <v>NA</v>
      </c>
      <c r="AE302" s="18" t="str">
        <f>IF(data!AS302&gt;0,data!F302,"NA")</f>
        <v>NA</v>
      </c>
      <c r="AF302" s="17">
        <f>data!CP302/(1.04)+data!CO302/1.04^2+data!CN302/1.04^3+data!CM302/1.04^4+data!CL302/1.04^5+((data!CK302/5)*(1-1.04^-5)/0.04)/1.04^5</f>
        <v>0.13424556213017752</v>
      </c>
    </row>
    <row r="303" spans="1:32" x14ac:dyDescent="0.15">
      <c r="A303" s="2" t="str">
        <f>data!A303</f>
        <v>RXi Pharmaceuticals Corporation (NasdaqCM:RXII)</v>
      </c>
      <c r="B303" s="2" t="str">
        <f>data!B303</f>
        <v>NasdaqCM:RXII</v>
      </c>
      <c r="C303" s="16">
        <f>IF(data!AP303&gt;0,data!AQ303/data!AP303,"NA")</f>
        <v>-104.06976744186046</v>
      </c>
      <c r="D303" s="16">
        <f>IF(data!AP303&gt;0,O303/data!AP303,"NA")</f>
        <v>-187.18604651162792</v>
      </c>
      <c r="E303" s="16">
        <f>data!BV303/100</f>
        <v>0</v>
      </c>
      <c r="F303" s="16">
        <f t="shared" si="12"/>
        <v>-0.57044649184975194</v>
      </c>
      <c r="G303" s="16">
        <f>IF(data!AX303&gt;0,N303/data!AX303,"NA")</f>
        <v>-1.6469743589743591</v>
      </c>
      <c r="H303" s="16" t="str">
        <f>IF(data!W303=0,"NA",data!W303/100)</f>
        <v>NA</v>
      </c>
      <c r="I303" s="16" t="str">
        <f>IF(data!V303=0,"NA",data!V303/100)</f>
        <v>NA</v>
      </c>
      <c r="J303" s="16">
        <f>IF(data!AX303&gt;0,(AF303+data!AW303)/(data!AX303+AF303+data!AW303),"NA")</f>
        <v>5.2593702435773583E-2</v>
      </c>
      <c r="K303" s="16">
        <f>IF(data!F303&gt;0,(AF303+data!AW303)/(data!F303+AF303+data!AW303),"NA")</f>
        <v>3.2524903167711575E-2</v>
      </c>
      <c r="L303" s="17">
        <f>data!F303+data!AW303+AF303-data!AT303</f>
        <v>11.511255214438801</v>
      </c>
      <c r="M303" s="17">
        <f>data!AW303+data!AX303-data!AT303+X303</f>
        <v>28.22</v>
      </c>
      <c r="N303" s="17">
        <f>data!AS303+data!BC303-(data!BD303+data!BE303+data!BF303+data!BG303+data!BH303)/5</f>
        <v>-16.058</v>
      </c>
      <c r="O303" s="17">
        <f>data!AR303+data!BC303-(data!BD303+data!BE303+data!BF303+data!BG303+data!BH303)/5</f>
        <v>-16.097999999999999</v>
      </c>
      <c r="P303" s="17">
        <f>data!AW303+AF303</f>
        <v>0.54125521443879732</v>
      </c>
      <c r="Q303" s="18" t="str">
        <f>IF(data!AS303&gt;0,data!F303/data!AS303,"NA")</f>
        <v>NA</v>
      </c>
      <c r="R303" s="19" t="str">
        <f>IF(data!AS303&gt;0,(data!F303-data!AT303)/(data!AS303-data!BL303),"NA")</f>
        <v>NA</v>
      </c>
      <c r="S303" s="19" t="str">
        <f>IF(N303&gt;0,data!F303/N303,"NA")</f>
        <v>NA</v>
      </c>
      <c r="T303" s="18">
        <f>IF(data!AP303=0,"NA",L303/data!AP303)</f>
        <v>133.85180481905584</v>
      </c>
      <c r="U303" s="18" t="str">
        <f t="shared" si="13"/>
        <v>NA</v>
      </c>
      <c r="V303" s="18">
        <f t="shared" si="14"/>
        <v>0.40791124076678958</v>
      </c>
      <c r="W303" s="18" t="str">
        <f>IF(data!AQ303&gt;0,L303/data!AQ303,"NA")</f>
        <v>NA</v>
      </c>
      <c r="X303" s="17">
        <f>data!BC303+data!BD303*0.8+data!BE303*0.6+data!BF303*0.4+data!BG303*0.2</f>
        <v>23.599999999999998</v>
      </c>
      <c r="Y303" s="18" t="str">
        <f>IF(data!AQ303&gt;0,L303/(data!AQ303+data!BC303),"NA")</f>
        <v>NA</v>
      </c>
      <c r="Z303" s="18" t="str">
        <f>IF(data!EC303&gt;0,IF(data!F303&gt;0,IF(data!EC303*250/data!F303&gt;10,"NA",data!EC303*250/data!F303),"NA"),"NA")</f>
        <v>NA</v>
      </c>
      <c r="AA303" s="18" t="str">
        <f>IF(data!BN303&gt;0,data!BN303,"NA")</f>
        <v>NA</v>
      </c>
      <c r="AB303" s="18">
        <f>IF(data!BN303=0,0,1)</f>
        <v>1</v>
      </c>
      <c r="AC303" s="18" t="str">
        <f>IF(data!BN303&gt;0,data!BO303,"NA")</f>
        <v>NA</v>
      </c>
      <c r="AD303" s="18" t="str">
        <f>IF(data!AS303&gt;0,data!AS303,"NA")</f>
        <v>NA</v>
      </c>
      <c r="AE303" s="18" t="str">
        <f>IF(data!AS303&gt;0,data!F303,"NA")</f>
        <v>NA</v>
      </c>
      <c r="AF303" s="17">
        <f>data!CP303/(1.04)+data!CO303/1.04^2+data!CN303/1.04^3+data!CM303/1.04^4+data!CL303/1.04^5+((data!CK303/5)*(1-1.04^-5)/0.04)/1.04^5</f>
        <v>0.54125521443879732</v>
      </c>
    </row>
    <row r="304" spans="1:32" x14ac:dyDescent="0.15">
      <c r="A304" s="2" t="str">
        <f>data!A304</f>
        <v>American Cryostem Corporation (OTCPK:CRYO)</v>
      </c>
      <c r="B304" s="2" t="str">
        <f>data!B304</f>
        <v>OTCPK:CRYO</v>
      </c>
      <c r="C304" s="16">
        <f>IF(data!AP304&gt;0,data!AQ304/data!AP304,"NA")</f>
        <v>-11.655629139072849</v>
      </c>
      <c r="D304" s="16">
        <f>IF(data!AP304&gt;0,O304/data!AP304,"NA")</f>
        <v>-11.157615894039736</v>
      </c>
      <c r="E304" s="16">
        <f>data!BV304/100</f>
        <v>0</v>
      </c>
      <c r="F304" s="16">
        <f t="shared" si="12"/>
        <v>-1.9640941944509207</v>
      </c>
      <c r="G304" s="16" t="str">
        <f>IF(data!AX304&gt;0,N304/data!AX304,"NA")</f>
        <v>NA</v>
      </c>
      <c r="H304" s="16" t="str">
        <f>IF(data!W304=0,"NA",data!W304/100)</f>
        <v>NA</v>
      </c>
      <c r="I304" s="16" t="str">
        <f>IF(data!V304=0,"NA",data!V304/100)</f>
        <v>NA</v>
      </c>
      <c r="J304" s="16" t="str">
        <f>IF(data!AX304&gt;0,(AF304+data!AW304)/(data!AX304+AF304+data!AW304),"NA")</f>
        <v>NA</v>
      </c>
      <c r="K304" s="16">
        <f>IF(data!F304&gt;0,(AF304+data!AW304)/(data!F304+AF304+data!AW304),"NA")</f>
        <v>6.5088757396449703E-2</v>
      </c>
      <c r="L304" s="17">
        <f>data!F304+data!AW304+AF304-data!AT304</f>
        <v>16.863000000000003</v>
      </c>
      <c r="M304" s="17">
        <f>data!AW304+data!AX304-data!AT304+X304</f>
        <v>0.85780000000000012</v>
      </c>
      <c r="N304" s="17">
        <f>data!AS304+data!BC304-(data!BD304+data!BE304+data!BF304+data!BG304+data!BH304)/5</f>
        <v>-1.9048</v>
      </c>
      <c r="O304" s="17">
        <f>data!AR304+data!BC304-(data!BD304+data!BE304+data!BF304+data!BG304+data!BH304)/5</f>
        <v>-1.6848000000000001</v>
      </c>
      <c r="P304" s="17">
        <f>data!AW304+AF304</f>
        <v>1.1000000000000001</v>
      </c>
      <c r="Q304" s="18" t="str">
        <f>IF(data!AS304&gt;0,data!F304/data!AS304,"NA")</f>
        <v>NA</v>
      </c>
      <c r="R304" s="19" t="str">
        <f>IF(data!AS304&gt;0,(data!F304-data!AT304)/(data!AS304-data!BL304),"NA")</f>
        <v>NA</v>
      </c>
      <c r="S304" s="19" t="str">
        <f>IF(N304&gt;0,data!F304/N304,"NA")</f>
        <v>NA</v>
      </c>
      <c r="T304" s="18">
        <f>IF(data!AP304=0,"NA",L304/data!AP304)</f>
        <v>111.67549668874175</v>
      </c>
      <c r="U304" s="18" t="str">
        <f t="shared" si="13"/>
        <v>NA</v>
      </c>
      <c r="V304" s="18">
        <f t="shared" si="14"/>
        <v>19.658428538120774</v>
      </c>
      <c r="W304" s="18" t="str">
        <f>IF(data!AQ304&gt;0,L304/data!AQ304,"NA")</f>
        <v>NA</v>
      </c>
      <c r="X304" s="17">
        <f>data!BC304+data!BD304*0.8+data!BE304*0.6+data!BF304*0.4+data!BG304*0.2</f>
        <v>1.1448</v>
      </c>
      <c r="Y304" s="18" t="str">
        <f>IF(data!AQ304&gt;0,L304/(data!AQ304+data!BC304),"NA")</f>
        <v>NA</v>
      </c>
      <c r="Z304" s="18" t="str">
        <f>IF(data!EC304&gt;0,IF(data!F304&gt;0,IF(data!EC304*250/data!F304&gt;10,"NA",data!EC304*250/data!F304),"NA"),"NA")</f>
        <v>NA</v>
      </c>
      <c r="AA304" s="18" t="str">
        <f>IF(data!BN304&gt;0,data!BN304,"NA")</f>
        <v>NA</v>
      </c>
      <c r="AB304" s="18">
        <f>IF(data!BN304=0,0,1)</f>
        <v>1</v>
      </c>
      <c r="AC304" s="18" t="str">
        <f>IF(data!BN304&gt;0,data!BO304,"NA")</f>
        <v>NA</v>
      </c>
      <c r="AD304" s="18" t="str">
        <f>IF(data!AS304&gt;0,data!AS304,"NA")</f>
        <v>NA</v>
      </c>
      <c r="AE304" s="18" t="str">
        <f>IF(data!AS304&gt;0,data!F304,"NA")</f>
        <v>NA</v>
      </c>
      <c r="AF304" s="17">
        <f>data!CP304/(1.04)+data!CO304/1.04^2+data!CN304/1.04^3+data!CM304/1.04^4+data!CL304/1.04^5+((data!CK304/5)*(1-1.04^-5)/0.04)/1.04^5</f>
        <v>0</v>
      </c>
    </row>
    <row r="305" spans="1:32" x14ac:dyDescent="0.15">
      <c r="A305" s="2" t="str">
        <f>data!A305</f>
        <v>DARA BioSciences, Inc (NasdaqCM:DARA)</v>
      </c>
      <c r="B305" s="2" t="str">
        <f>data!B305</f>
        <v>NasdaqCM:DARA</v>
      </c>
      <c r="C305" s="16">
        <f>IF(data!AP305&gt;0,data!AQ305/data!AP305,"NA")</f>
        <v>-4.6349206349206353</v>
      </c>
      <c r="D305" s="16">
        <f>IF(data!AP305&gt;0,O305/data!AP305,"NA")</f>
        <v>-5.7333333333333334</v>
      </c>
      <c r="E305" s="16">
        <f>data!BV305/100</f>
        <v>0</v>
      </c>
      <c r="F305" s="16">
        <f t="shared" si="12"/>
        <v>-2.0022172949002219</v>
      </c>
      <c r="G305" s="16">
        <f>IF(data!AX305&gt;0,N305/data!AX305,"NA")</f>
        <v>-0.75079136690647497</v>
      </c>
      <c r="H305" s="16" t="str">
        <f>IF(data!W305=0,"NA",data!W305/100)</f>
        <v>NA</v>
      </c>
      <c r="I305" s="16" t="str">
        <f>IF(data!V305=0,"NA",data!V305/100)</f>
        <v>NA</v>
      </c>
      <c r="J305" s="16">
        <f>IF(data!AX305&gt;0,(AF305+data!AW305)/(data!AX305+AF305+data!AW305),"NA")</f>
        <v>3.8742277932379027E-2</v>
      </c>
      <c r="K305" s="16">
        <f>IF(data!F305&gt;0,(AF305+data!AW305)/(data!F305+AF305+data!AW305),"NA")</f>
        <v>3.4666722983891535E-2</v>
      </c>
      <c r="L305" s="17">
        <f>data!F305+data!AW305+AF305-data!AT305</f>
        <v>4.1602219372570985</v>
      </c>
      <c r="M305" s="17">
        <f>data!AW305+data!AX305-data!AT305+X305</f>
        <v>5.4119999999999999</v>
      </c>
      <c r="N305" s="17">
        <f>data!AS305+data!BC305-(data!BD305+data!BE305+data!BF305+data!BG305+data!BH305)/5</f>
        <v>-10.436000000000002</v>
      </c>
      <c r="O305" s="17">
        <f>data!AR305+data!BC305-(data!BD305+data!BE305+data!BF305+data!BG305+data!BH305)/5</f>
        <v>-10.836</v>
      </c>
      <c r="P305" s="17">
        <f>data!AW305+AF305</f>
        <v>0.56022193725709879</v>
      </c>
      <c r="Q305" s="18" t="str">
        <f>IF(data!AS305&gt;0,data!F305/data!AS305,"NA")</f>
        <v>NA</v>
      </c>
      <c r="R305" s="19" t="str">
        <f>IF(data!AS305&gt;0,(data!F305-data!AT305)/(data!AS305-data!BL305),"NA")</f>
        <v>NA</v>
      </c>
      <c r="S305" s="19" t="str">
        <f>IF(N305&gt;0,data!F305/N305,"NA")</f>
        <v>NA</v>
      </c>
      <c r="T305" s="18">
        <f>IF(data!AP305=0,"NA",L305/data!AP305)</f>
        <v>2.2011756281783592</v>
      </c>
      <c r="U305" s="18" t="str">
        <f t="shared" si="13"/>
        <v>NA</v>
      </c>
      <c r="V305" s="18">
        <f t="shared" si="14"/>
        <v>0.76870324043922733</v>
      </c>
      <c r="W305" s="18" t="str">
        <f>IF(data!AQ305&gt;0,L305/data!AQ305,"NA")</f>
        <v>NA</v>
      </c>
      <c r="X305" s="17">
        <f>data!BC305+data!BD305*0.8+data!BE305*0.6+data!BF305*0.4+data!BG305*0.2</f>
        <v>3.4820000000000002</v>
      </c>
      <c r="Y305" s="18" t="str">
        <f>IF(data!AQ305&gt;0,L305/(data!AQ305+data!BC305),"NA")</f>
        <v>NA</v>
      </c>
      <c r="Z305" s="18">
        <f>IF(data!EC305&gt;0,IF(data!F305&gt;0,IF(data!EC305*250/data!F305&gt;10,"NA",data!EC305*250/data!F305),"NA"),"NA")</f>
        <v>1.3461538461538463</v>
      </c>
      <c r="AA305" s="18" t="str">
        <f>IF(data!BN305&gt;0,data!BN305,"NA")</f>
        <v>NA</v>
      </c>
      <c r="AB305" s="18">
        <f>IF(data!BN305=0,0,1)</f>
        <v>1</v>
      </c>
      <c r="AC305" s="18" t="str">
        <f>IF(data!BN305&gt;0,data!BO305,"NA")</f>
        <v>NA</v>
      </c>
      <c r="AD305" s="18" t="str">
        <f>IF(data!AS305&gt;0,data!AS305,"NA")</f>
        <v>NA</v>
      </c>
      <c r="AE305" s="18" t="str">
        <f>IF(data!AS305&gt;0,data!F305,"NA")</f>
        <v>NA</v>
      </c>
      <c r="AF305" s="17">
        <f>data!CP305/(1.04)+data!CO305/1.04^2+data!CN305/1.04^3+data!CM305/1.04^4+data!CL305/1.04^5+((data!CK305/5)*(1-1.04^-5)/0.04)/1.04^5</f>
        <v>0.53022193725709876</v>
      </c>
    </row>
    <row r="306" spans="1:32" x14ac:dyDescent="0.15">
      <c r="A306" s="2" t="str">
        <f>data!A306</f>
        <v>DARA BioSciences, Inc (NasdaqCM:DARA)</v>
      </c>
      <c r="B306" s="2" t="str">
        <f>data!B306</f>
        <v>NasdaqCM:DARA</v>
      </c>
      <c r="C306" s="16">
        <f>IF(data!AP306&gt;0,data!AQ306/data!AP306,"NA")</f>
        <v>-4.6349206349206353</v>
      </c>
      <c r="D306" s="16">
        <f>IF(data!AP306&gt;0,O306/data!AP306,"NA")</f>
        <v>-5.7333333333333334</v>
      </c>
      <c r="E306" s="16">
        <f>data!BV306/100</f>
        <v>0</v>
      </c>
      <c r="F306" s="16">
        <f t="shared" si="12"/>
        <v>-2.0022172949002219</v>
      </c>
      <c r="G306" s="16">
        <f>IF(data!AX306&gt;0,N306/data!AX306,"NA")</f>
        <v>-0.75079136690647497</v>
      </c>
      <c r="H306" s="16" t="str">
        <f>IF(data!W306=0,"NA",data!W306/100)</f>
        <v>NA</v>
      </c>
      <c r="I306" s="16" t="str">
        <f>IF(data!V306=0,"NA",data!V306/100)</f>
        <v>NA</v>
      </c>
      <c r="J306" s="16">
        <f>IF(data!AX306&gt;0,(AF306+data!AW306)/(data!AX306+AF306+data!AW306),"NA")</f>
        <v>3.8742277932379027E-2</v>
      </c>
      <c r="K306" s="16">
        <f>IF(data!F306&gt;0,(AF306+data!AW306)/(data!F306+AF306+data!AW306),"NA")</f>
        <v>3.4666722983891535E-2</v>
      </c>
      <c r="L306" s="17">
        <f>data!F306+data!AW306+AF306-data!AT306</f>
        <v>4.1602219372570985</v>
      </c>
      <c r="M306" s="17">
        <f>data!AW306+data!AX306-data!AT306+X306</f>
        <v>5.4119999999999999</v>
      </c>
      <c r="N306" s="17">
        <f>data!AS306+data!BC306-(data!BD306+data!BE306+data!BF306+data!BG306+data!BH306)/5</f>
        <v>-10.436000000000002</v>
      </c>
      <c r="O306" s="17">
        <f>data!AR306+data!BC306-(data!BD306+data!BE306+data!BF306+data!BG306+data!BH306)/5</f>
        <v>-10.836</v>
      </c>
      <c r="P306" s="17">
        <f>data!AW306+AF306</f>
        <v>0.56022193725709879</v>
      </c>
      <c r="Q306" s="18" t="str">
        <f>IF(data!AS306&gt;0,data!F306/data!AS306,"NA")</f>
        <v>NA</v>
      </c>
      <c r="R306" s="19" t="str">
        <f>IF(data!AS306&gt;0,(data!F306-data!AT306)/(data!AS306-data!BL306),"NA")</f>
        <v>NA</v>
      </c>
      <c r="S306" s="19" t="str">
        <f>IF(N306&gt;0,data!F306/N306,"NA")</f>
        <v>NA</v>
      </c>
      <c r="T306" s="18">
        <f>IF(data!AP306=0,"NA",L306/data!AP306)</f>
        <v>2.2011756281783592</v>
      </c>
      <c r="U306" s="18" t="str">
        <f t="shared" si="13"/>
        <v>NA</v>
      </c>
      <c r="V306" s="18">
        <f t="shared" si="14"/>
        <v>0.76870324043922733</v>
      </c>
      <c r="W306" s="18" t="str">
        <f>IF(data!AQ306&gt;0,L306/data!AQ306,"NA")</f>
        <v>NA</v>
      </c>
      <c r="X306" s="17">
        <f>data!BC306+data!BD306*0.8+data!BE306*0.6+data!BF306*0.4+data!BG306*0.2</f>
        <v>3.4820000000000002</v>
      </c>
      <c r="Y306" s="18" t="str">
        <f>IF(data!AQ306&gt;0,L306/(data!AQ306+data!BC306),"NA")</f>
        <v>NA</v>
      </c>
      <c r="Z306" s="18">
        <f>IF(data!EC306&gt;0,IF(data!F306&gt;0,IF(data!EC306*250/data!F306&gt;10,"NA",data!EC306*250/data!F306),"NA"),"NA")</f>
        <v>1.3461538461538463</v>
      </c>
      <c r="AA306" s="18" t="str">
        <f>IF(data!BN306&gt;0,data!BN306,"NA")</f>
        <v>NA</v>
      </c>
      <c r="AB306" s="18">
        <f>IF(data!BN306=0,0,1)</f>
        <v>1</v>
      </c>
      <c r="AC306" s="18" t="str">
        <f>IF(data!BN306&gt;0,data!BO306,"NA")</f>
        <v>NA</v>
      </c>
      <c r="AD306" s="18" t="str">
        <f>IF(data!AS306&gt;0,data!AS306,"NA")</f>
        <v>NA</v>
      </c>
      <c r="AE306" s="18" t="str">
        <f>IF(data!AS306&gt;0,data!F306,"NA")</f>
        <v>NA</v>
      </c>
      <c r="AF306" s="17">
        <f>data!CP306/(1.04)+data!CO306/1.04^2+data!CN306/1.04^3+data!CM306/1.04^4+data!CL306/1.04^5+((data!CK306/5)*(1-1.04^-5)/0.04)/1.04^5</f>
        <v>0.53022193725709876</v>
      </c>
    </row>
    <row r="307" spans="1:32" x14ac:dyDescent="0.15">
      <c r="A307" s="2" t="str">
        <f>data!A307</f>
        <v>Opexa Therapeutics, Inc. (NasdaqCM:OPXA)</v>
      </c>
      <c r="B307" s="2" t="str">
        <f>data!B307</f>
        <v>NasdaqCM:OPXA</v>
      </c>
      <c r="C307" s="16">
        <f>IF(data!AP307&gt;0,data!AQ307/data!AP307,"NA")</f>
        <v>-11.574803149606298</v>
      </c>
      <c r="D307" s="16">
        <f>IF(data!AP307&gt;0,O307/data!AP307,"NA")</f>
        <v>-10.477165354330708</v>
      </c>
      <c r="E307" s="16">
        <f>data!BV307/100</f>
        <v>0</v>
      </c>
      <c r="F307" s="16">
        <f t="shared" si="12"/>
        <v>-0.41136462004575519</v>
      </c>
      <c r="G307" s="16">
        <f>IF(data!AX307&gt;0,N307/data!AX307,"NA")</f>
        <v>-1.7884408602150537</v>
      </c>
      <c r="H307" s="16" t="str">
        <f>IF(data!W307=0,"NA",data!W307/100)</f>
        <v>NA</v>
      </c>
      <c r="I307" s="16" t="str">
        <f>IF(data!V307=0,"NA",data!V307/100)</f>
        <v>NA</v>
      </c>
      <c r="J307" s="16">
        <f>IF(data!AX307&gt;0,(AF307+data!AW307)/(data!AX307+AF307+data!AW307),"NA")</f>
        <v>1.5021131422170169E-2</v>
      </c>
      <c r="K307" s="16">
        <f>IF(data!F307&gt;0,(AF307+data!AW307)/(data!F307+AF307+data!AW307),"NA")</f>
        <v>7.2206584261412304E-3</v>
      </c>
      <c r="L307" s="17">
        <f>data!F307+data!AW307+AF307-data!AT307</f>
        <v>5.8034615384615371</v>
      </c>
      <c r="M307" s="17">
        <f>data!AW307+data!AX307-data!AT307+X307</f>
        <v>32.346000000000004</v>
      </c>
      <c r="N307" s="17">
        <f>data!AS307+data!BC307-(data!BD307+data!BE307+data!BF307+data!BG307+data!BH307)/5</f>
        <v>-13.305999999999999</v>
      </c>
      <c r="O307" s="17">
        <f>data!AR307+data!BC307-(data!BD307+data!BE307+data!BF307+data!BG307+data!BH307)/5</f>
        <v>-13.305999999999999</v>
      </c>
      <c r="P307" s="17">
        <f>data!AW307+AF307</f>
        <v>0.11346153846153845</v>
      </c>
      <c r="Q307" s="18" t="str">
        <f>IF(data!AS307&gt;0,data!F307/data!AS307,"NA")</f>
        <v>NA</v>
      </c>
      <c r="R307" s="19" t="str">
        <f>IF(data!AS307&gt;0,(data!F307-data!AT307)/(data!AS307-data!BL307),"NA")</f>
        <v>NA</v>
      </c>
      <c r="S307" s="19" t="str">
        <f>IF(N307&gt;0,data!F307/N307,"NA")</f>
        <v>NA</v>
      </c>
      <c r="T307" s="18">
        <f>IF(data!AP307=0,"NA",L307/data!AP307)</f>
        <v>4.569654754694124</v>
      </c>
      <c r="U307" s="18" t="str">
        <f t="shared" si="13"/>
        <v>NA</v>
      </c>
      <c r="V307" s="18">
        <f t="shared" si="14"/>
        <v>0.17941821364191976</v>
      </c>
      <c r="W307" s="18" t="str">
        <f>IF(data!AQ307&gt;0,L307/data!AQ307,"NA")</f>
        <v>NA</v>
      </c>
      <c r="X307" s="17">
        <f>data!BC307+data!BD307*0.8+data!BE307*0.6+data!BF307*0.4+data!BG307*0.2</f>
        <v>34.816000000000003</v>
      </c>
      <c r="Y307" s="18" t="str">
        <f>IF(data!AQ307&gt;0,L307/(data!AQ307+data!BC307),"NA")</f>
        <v>NA</v>
      </c>
      <c r="Z307" s="18">
        <f>IF(data!EC307&gt;0,IF(data!F307&gt;0,IF(data!EC307*250/data!F307&gt;10,"NA",data!EC307*250/data!F307),"NA"),"NA")</f>
        <v>3.1891025641025643</v>
      </c>
      <c r="AA307" s="18" t="str">
        <f>IF(data!BN307&gt;0,data!BN307,"NA")</f>
        <v>NA</v>
      </c>
      <c r="AB307" s="18">
        <f>IF(data!BN307=0,0,1)</f>
        <v>1</v>
      </c>
      <c r="AC307" s="18" t="str">
        <f>IF(data!BN307&gt;0,data!BO307,"NA")</f>
        <v>NA</v>
      </c>
      <c r="AD307" s="18" t="str">
        <f>IF(data!AS307&gt;0,data!AS307,"NA")</f>
        <v>NA</v>
      </c>
      <c r="AE307" s="18" t="str">
        <f>IF(data!AS307&gt;0,data!F307,"NA")</f>
        <v>NA</v>
      </c>
      <c r="AF307" s="17">
        <f>data!CP307/(1.04)+data!CO307/1.04^2+data!CN307/1.04^3+data!CM307/1.04^4+data!CL307/1.04^5+((data!CK307/5)*(1-1.04^-5)/0.04)/1.04^5</f>
        <v>0.11346153846153845</v>
      </c>
    </row>
    <row r="308" spans="1:32" x14ac:dyDescent="0.15">
      <c r="A308" s="2" t="str">
        <f>data!A308</f>
        <v>Marina Biotech, Inc. (OTCPK:MRNA)</v>
      </c>
      <c r="B308" s="2" t="str">
        <f>data!B308</f>
        <v>OTCPK:MRNA</v>
      </c>
      <c r="C308" s="16">
        <f>IF(data!AP308&gt;0,data!AQ308/data!AP308,"NA")</f>
        <v>0</v>
      </c>
      <c r="D308" s="16">
        <f>IF(data!AP308&gt;0,O308/data!AP308,"NA")</f>
        <v>-7.1083999999999996</v>
      </c>
      <c r="E308" s="16">
        <f>data!BV308/100</f>
        <v>0</v>
      </c>
      <c r="F308" s="16" t="str">
        <f t="shared" si="12"/>
        <v>NA</v>
      </c>
      <c r="G308" s="16" t="str">
        <f>IF(data!AX308&gt;0,N308/data!AX308,"NA")</f>
        <v>NA</v>
      </c>
      <c r="H308" s="16">
        <f>IF(data!W308=0,"NA",data!W308/100)</f>
        <v>-0.122</v>
      </c>
      <c r="I308" s="16" t="str">
        <f>IF(data!V308=0,"NA",data!V308/100)</f>
        <v>NA</v>
      </c>
      <c r="J308" s="16" t="str">
        <f>IF(data!AX308&gt;0,(AF308+data!AW308)/(data!AX308+AF308+data!AW308),"NA")</f>
        <v>NA</v>
      </c>
      <c r="K308" s="16">
        <f>IF(data!F308&gt;0,(AF308+data!AW308)/(data!F308+AF308+data!AW308),"NA")</f>
        <v>0</v>
      </c>
      <c r="L308" s="17">
        <f>data!F308+data!AW308+AF308-data!AT308</f>
        <v>13.78</v>
      </c>
      <c r="M308" s="17">
        <f>data!AW308+data!AX308-data!AT308+X308</f>
        <v>-4.2140000000000004</v>
      </c>
      <c r="N308" s="17">
        <f>data!AS308+data!BC308-(data!BD308+data!BE308+data!BF308+data!BG308+data!BH308)/5</f>
        <v>-6.5142000000000007</v>
      </c>
      <c r="O308" s="17">
        <f>data!AR308+data!BC308-(data!BD308+data!BE308+data!BF308+data!BG308+data!BH308)/5</f>
        <v>-3.5541999999999998</v>
      </c>
      <c r="P308" s="17">
        <f>data!AW308+AF308</f>
        <v>0</v>
      </c>
      <c r="Q308" s="18" t="str">
        <f>IF(data!AS308&gt;0,data!F308/data!AS308,"NA")</f>
        <v>NA</v>
      </c>
      <c r="R308" s="19" t="str">
        <f>IF(data!AS308&gt;0,(data!F308-data!AT308)/(data!AS308-data!BL308),"NA")</f>
        <v>NA</v>
      </c>
      <c r="S308" s="19" t="str">
        <f>IF(N308&gt;0,data!F308/N308,"NA")</f>
        <v>NA</v>
      </c>
      <c r="T308" s="18">
        <f>IF(data!AP308=0,"NA",L308/data!AP308)</f>
        <v>27.56</v>
      </c>
      <c r="U308" s="18" t="str">
        <f t="shared" si="13"/>
        <v>NA</v>
      </c>
      <c r="V308" s="18" t="str">
        <f t="shared" si="14"/>
        <v>NA</v>
      </c>
      <c r="W308" s="18" t="str">
        <f>IF(data!AQ308&gt;0,L308/data!AQ308,"NA")</f>
        <v>NA</v>
      </c>
      <c r="X308" s="17">
        <f>data!BC308+data!BD308*0.8+data!BE308*0.6+data!BF308*0.4+data!BG308*0.2</f>
        <v>1.976</v>
      </c>
      <c r="Y308" s="18" t="str">
        <f>IF(data!AQ308&gt;0,L308/(data!AQ308+data!BC308),"NA")</f>
        <v>NA</v>
      </c>
      <c r="Z308" s="18">
        <f>IF(data!EC308&gt;0,IF(data!F308&gt;0,IF(data!EC308*250/data!F308&gt;10,"NA",data!EC308*250/data!F308),"NA"),"NA")</f>
        <v>0.27243589743589747</v>
      </c>
      <c r="AA308" s="18" t="str">
        <f>IF(data!BN308&gt;0,data!BN308,"NA")</f>
        <v>NA</v>
      </c>
      <c r="AB308" s="18">
        <f>IF(data!BN308=0,0,1)</f>
        <v>1</v>
      </c>
      <c r="AC308" s="18" t="str">
        <f>IF(data!BN308&gt;0,data!BO308,"NA")</f>
        <v>NA</v>
      </c>
      <c r="AD308" s="18" t="str">
        <f>IF(data!AS308&gt;0,data!AS308,"NA")</f>
        <v>NA</v>
      </c>
      <c r="AE308" s="18" t="str">
        <f>IF(data!AS308&gt;0,data!F308,"NA")</f>
        <v>NA</v>
      </c>
      <c r="AF308" s="17">
        <f>data!CP308/(1.04)+data!CO308/1.04^2+data!CN308/1.04^3+data!CM308/1.04^4+data!CL308/1.04^5+((data!CK308/5)*(1-1.04^-5)/0.04)/1.04^5</f>
        <v>0</v>
      </c>
    </row>
    <row r="309" spans="1:32" x14ac:dyDescent="0.15">
      <c r="A309" s="2" t="str">
        <f>data!A309</f>
        <v>International Stem Cell Corporation (OTCPK:ISCO)</v>
      </c>
      <c r="B309" s="2" t="str">
        <f>data!B309</f>
        <v>OTCPK:ISCO</v>
      </c>
      <c r="C309" s="16">
        <f>IF(data!AP309&gt;0,data!AQ309/data!AP309,"NA")</f>
        <v>-1.1138328530259367</v>
      </c>
      <c r="D309" s="16">
        <f>IF(data!AP309&gt;0,O309/data!AP309,"NA")</f>
        <v>-1.0417867435158499</v>
      </c>
      <c r="E309" s="16">
        <f>data!BV309/100</f>
        <v>0</v>
      </c>
      <c r="F309" s="16">
        <f t="shared" si="12"/>
        <v>-0.44876171559803851</v>
      </c>
      <c r="G309" s="16">
        <f>IF(data!AX309&gt;0,N309/data!AX309,"NA")</f>
        <v>-2.3487804878048779</v>
      </c>
      <c r="H309" s="16" t="str">
        <f>IF(data!W309=0,"NA",data!W309/100)</f>
        <v>NA</v>
      </c>
      <c r="I309" s="16" t="str">
        <f>IF(data!V309=0,"NA",data!V309/100)</f>
        <v>NA</v>
      </c>
      <c r="J309" s="16">
        <f>IF(data!AX309&gt;0,(AF309+data!AW309)/(data!AX309+AF309+data!AW309),"NA")</f>
        <v>0.1684507298546227</v>
      </c>
      <c r="K309" s="16">
        <f>IF(data!F309&gt;0,(AF309+data!AW309)/(data!F309+AF309+data!AW309),"NA")</f>
        <v>5.1489590475392297E-2</v>
      </c>
      <c r="L309" s="17">
        <f>data!F309+data!AW309+AF309-data!AT309</f>
        <v>15.659555707520745</v>
      </c>
      <c r="M309" s="17">
        <f>data!AW309+data!AX309-data!AT309+X309</f>
        <v>16.111000000000001</v>
      </c>
      <c r="N309" s="17">
        <f>data!AS309+data!BC309-(data!BD309+data!BE309+data!BF309+data!BG309+data!BH309)/5</f>
        <v>-9.629999999999999</v>
      </c>
      <c r="O309" s="17">
        <f>data!AR309+data!BC309-(data!BD309+data!BE309+data!BF309+data!BG309+data!BH309)/5</f>
        <v>-7.2299999999999986</v>
      </c>
      <c r="P309" s="17">
        <f>data!AW309+AF309</f>
        <v>0.83055570752074503</v>
      </c>
      <c r="Q309" s="18" t="str">
        <f>IF(data!AS309&gt;0,data!F309/data!AS309,"NA")</f>
        <v>NA</v>
      </c>
      <c r="R309" s="19" t="str">
        <f>IF(data!AS309&gt;0,(data!F309-data!AT309)/(data!AS309-data!BL309),"NA")</f>
        <v>NA</v>
      </c>
      <c r="S309" s="19" t="str">
        <f>IF(N309&gt;0,data!F309/N309,"NA")</f>
        <v>NA</v>
      </c>
      <c r="T309" s="18">
        <f>IF(data!AP309=0,"NA",L309/data!AP309)</f>
        <v>2.2564201307666778</v>
      </c>
      <c r="U309" s="18" t="str">
        <f t="shared" si="13"/>
        <v>NA</v>
      </c>
      <c r="V309" s="18">
        <f t="shared" si="14"/>
        <v>0.97197912652974638</v>
      </c>
      <c r="W309" s="18" t="str">
        <f>IF(data!AQ309&gt;0,L309/data!AQ309,"NA")</f>
        <v>NA</v>
      </c>
      <c r="X309" s="17">
        <f>data!BC309+data!BD309*0.8+data!BE309*0.6+data!BF309*0.4+data!BG309*0.2</f>
        <v>12.482000000000001</v>
      </c>
      <c r="Y309" s="18" t="str">
        <f>IF(data!AQ309&gt;0,L309/(data!AQ309+data!BC309),"NA")</f>
        <v>NA</v>
      </c>
      <c r="Z309" s="18">
        <f>IF(data!EC309&gt;0,IF(data!F309&gt;0,IF(data!EC309*250/data!F309&gt;10,"NA",data!EC309*250/data!F309),"NA"),"NA")</f>
        <v>1.5522875816993464</v>
      </c>
      <c r="AA309" s="18" t="str">
        <f>IF(data!BN309&gt;0,data!BN309,"NA")</f>
        <v>NA</v>
      </c>
      <c r="AB309" s="18">
        <f>IF(data!BN309=0,0,1)</f>
        <v>1</v>
      </c>
      <c r="AC309" s="18" t="str">
        <f>IF(data!BN309&gt;0,data!BO309,"NA")</f>
        <v>NA</v>
      </c>
      <c r="AD309" s="18" t="str">
        <f>IF(data!AS309&gt;0,data!AS309,"NA")</f>
        <v>NA</v>
      </c>
      <c r="AE309" s="18" t="str">
        <f>IF(data!AS309&gt;0,data!F309,"NA")</f>
        <v>NA</v>
      </c>
      <c r="AF309" s="17">
        <f>data!CP309/(1.04)+data!CO309/1.04^2+data!CN309/1.04^3+data!CM309/1.04^4+data!CL309/1.04^5+((data!CK309/5)*(1-1.04^-5)/0.04)/1.04^5</f>
        <v>0.83055570752074503</v>
      </c>
    </row>
    <row r="310" spans="1:32" x14ac:dyDescent="0.15">
      <c r="A310" s="2" t="str">
        <f>data!A310</f>
        <v>KaloBios Pharmaceuticals, Inc. (NasdaqGM:KBIO)</v>
      </c>
      <c r="B310" s="2" t="str">
        <f>data!B310</f>
        <v>NasdaqGM:KBIO</v>
      </c>
      <c r="C310" s="16" t="str">
        <f>IF(data!AP310&gt;0,data!AQ310/data!AP310,"NA")</f>
        <v>NA</v>
      </c>
      <c r="D310" s="16" t="str">
        <f>IF(data!AP310&gt;0,O310/data!AP310,"NA")</f>
        <v>NA</v>
      </c>
      <c r="E310" s="16">
        <f>data!BV310/100</f>
        <v>0</v>
      </c>
      <c r="F310" s="16">
        <f t="shared" si="12"/>
        <v>-0.37660944206008584</v>
      </c>
      <c r="G310" s="16">
        <f>IF(data!AX310&gt;0,N310/data!AX310,"NA")</f>
        <v>-1.7650406504065039</v>
      </c>
      <c r="H310" s="16" t="str">
        <f>IF(data!W310=0,"NA",data!W310/100)</f>
        <v>NA</v>
      </c>
      <c r="I310" s="16" t="str">
        <f>IF(data!V310=0,"NA",data!V310/100)</f>
        <v>NA</v>
      </c>
      <c r="J310" s="16">
        <f>IF(data!AX310&gt;0,(AF310+data!AW310)/(data!AX310+AF310+data!AW310),"NA")</f>
        <v>0.36354703779638059</v>
      </c>
      <c r="K310" s="16">
        <f>IF(data!F310&gt;0,(AF310+data!AW310)/(data!F310+AF310+data!AW310),"NA")</f>
        <v>0.48202022474141876</v>
      </c>
      <c r="L310" s="17">
        <f>data!F310+data!AW310+AF310-data!AT310</f>
        <v>18.251717347384684</v>
      </c>
      <c r="M310" s="17">
        <f>data!AW310+data!AX310-data!AT310+X310</f>
        <v>111.84</v>
      </c>
      <c r="N310" s="17">
        <f>data!AS310+data!BC310-(data!BD310+data!BE310+data!BF310+data!BG310+data!BH310)/5</f>
        <v>-43.42</v>
      </c>
      <c r="O310" s="17">
        <f>data!AR310+data!BC310-(data!BD310+data!BE310+data!BF310+data!BG310+data!BH310)/5</f>
        <v>-42.120000000000005</v>
      </c>
      <c r="P310" s="17">
        <f>data!AW310+AF310</f>
        <v>14.051717347384679</v>
      </c>
      <c r="Q310" s="18" t="str">
        <f>IF(data!AS310&gt;0,data!F310/data!AS310,"NA")</f>
        <v>NA</v>
      </c>
      <c r="R310" s="19" t="str">
        <f>IF(data!AS310&gt;0,(data!F310-data!AT310)/(data!AS310-data!BL310),"NA")</f>
        <v>NA</v>
      </c>
      <c r="S310" s="19" t="str">
        <f>IF(N310&gt;0,data!F310/N310,"NA")</f>
        <v>NA</v>
      </c>
      <c r="T310" s="18" t="str">
        <f>IF(data!AP310=0,"NA",L310/data!AP310)</f>
        <v>NA</v>
      </c>
      <c r="U310" s="18" t="str">
        <f t="shared" si="13"/>
        <v>NA</v>
      </c>
      <c r="V310" s="18">
        <f t="shared" si="14"/>
        <v>0.16319489759821784</v>
      </c>
      <c r="W310" s="18" t="str">
        <f>IF(data!AQ310&gt;0,L310/data!AQ310,"NA")</f>
        <v>NA</v>
      </c>
      <c r="X310" s="17">
        <f>data!BC310+data!BD310*0.8+data!BE310*0.6+data!BF310*0.4+data!BG310*0.2</f>
        <v>87.14</v>
      </c>
      <c r="Y310" s="18" t="str">
        <f>IF(data!AQ310&gt;0,L310/(data!AQ310+data!BC310),"NA")</f>
        <v>NA</v>
      </c>
      <c r="Z310" s="18">
        <f>IF(data!EC310&gt;0,IF(data!F310&gt;0,IF(data!EC310*250/data!F310&gt;10,"NA",data!EC310*250/data!F310),"NA"),"NA")</f>
        <v>2.8311258278145695</v>
      </c>
      <c r="AA310" s="18" t="str">
        <f>IF(data!BN310&gt;0,data!BN310,"NA")</f>
        <v>NA</v>
      </c>
      <c r="AB310" s="18">
        <f>IF(data!BN310=0,0,1)</f>
        <v>1</v>
      </c>
      <c r="AC310" s="18" t="str">
        <f>IF(data!BN310&gt;0,data!BO310,"NA")</f>
        <v>NA</v>
      </c>
      <c r="AD310" s="18" t="str">
        <f>IF(data!AS310&gt;0,data!AS310,"NA")</f>
        <v>NA</v>
      </c>
      <c r="AE310" s="18" t="str">
        <f>IF(data!AS310&gt;0,data!F310,"NA")</f>
        <v>NA</v>
      </c>
      <c r="AF310" s="17">
        <f>data!CP310/(1.04)+data!CO310/1.04^2+data!CN310/1.04^3+data!CM310/1.04^4+data!CL310/1.04^5+((data!CK310/5)*(1-1.04^-5)/0.04)/1.04^5</f>
        <v>3.0517173473846797</v>
      </c>
    </row>
    <row r="311" spans="1:32" x14ac:dyDescent="0.15">
      <c r="A311" s="2" t="str">
        <f>data!A311</f>
        <v>Venaxis, Inc. (NasdaqCM:APPY)</v>
      </c>
      <c r="B311" s="2" t="str">
        <f>data!B311</f>
        <v>NasdaqCM:APPY</v>
      </c>
      <c r="C311" s="16">
        <f>IF(data!AP311&gt;0,data!AQ311/data!AP311,"NA")</f>
        <v>-122.72727272727275</v>
      </c>
      <c r="D311" s="16">
        <f>IF(data!AP311&gt;0,O311/data!AP311,"NA")</f>
        <v>-140.29545454545456</v>
      </c>
      <c r="E311" s="16">
        <f>data!BV311/100</f>
        <v>0</v>
      </c>
      <c r="F311" s="16">
        <f t="shared" si="12"/>
        <v>-0.30171065493646138</v>
      </c>
      <c r="G311" s="16">
        <f>IF(data!AX311&gt;0,N311/data!AX311,"NA")</f>
        <v>-0.48054054054054057</v>
      </c>
      <c r="H311" s="16">
        <f>IF(data!W311=0,"NA",data!W311/100)</f>
        <v>-0.17300000000000001</v>
      </c>
      <c r="I311" s="16" t="str">
        <f>IF(data!V311=0,"NA",data!V311/100)</f>
        <v>NA</v>
      </c>
      <c r="J311" s="16">
        <f>IF(data!AX311&gt;0,(AF311+data!AW311)/(data!AX311+AF311+data!AW311),"NA")</f>
        <v>8.6097388849682432E-2</v>
      </c>
      <c r="K311" s="16">
        <f>IF(data!F311&gt;0,(AF311+data!AW311)/(data!F311+AF311+data!AW311),"NA")</f>
        <v>0.14752116082224909</v>
      </c>
      <c r="L311" s="17">
        <f>data!F311+data!AW311+AF311-data!AT311</f>
        <v>12.169999999999998</v>
      </c>
      <c r="M311" s="17">
        <f>data!AW311+data!AX311-data!AT311+X311</f>
        <v>40.92</v>
      </c>
      <c r="N311" s="17">
        <f>data!AS311+data!BC311-(data!BD311+data!BE311+data!BF311+data!BG311+data!BH311)/5</f>
        <v>-12.446</v>
      </c>
      <c r="O311" s="17">
        <f>data!AR311+data!BC311-(data!BD311+data!BE311+data!BF311+data!BG311+data!BH311)/5</f>
        <v>-12.346</v>
      </c>
      <c r="P311" s="17">
        <f>data!AW311+AF311</f>
        <v>2.44</v>
      </c>
      <c r="Q311" s="18" t="str">
        <f>IF(data!AS311&gt;0,data!F311/data!AS311,"NA")</f>
        <v>NA</v>
      </c>
      <c r="R311" s="19" t="str">
        <f>IF(data!AS311&gt;0,(data!F311-data!AT311)/(data!AS311-data!BL311),"NA")</f>
        <v>NA</v>
      </c>
      <c r="S311" s="19" t="str">
        <f>IF(N311&gt;0,data!F311/N311,"NA")</f>
        <v>NA</v>
      </c>
      <c r="T311" s="18">
        <f>IF(data!AP311=0,"NA",L311/data!AP311)</f>
        <v>138.29545454545453</v>
      </c>
      <c r="U311" s="18" t="str">
        <f t="shared" si="13"/>
        <v>NA</v>
      </c>
      <c r="V311" s="18">
        <f t="shared" si="14"/>
        <v>0.29740957966764414</v>
      </c>
      <c r="W311" s="18" t="str">
        <f>IF(data!AQ311&gt;0,L311/data!AQ311,"NA")</f>
        <v>NA</v>
      </c>
      <c r="X311" s="17">
        <f>data!BC311+data!BD311*0.8+data!BE311*0.6+data!BF311*0.4+data!BG311*0.2</f>
        <v>16.95</v>
      </c>
      <c r="Y311" s="18" t="str">
        <f>IF(data!AQ311&gt;0,L311/(data!AQ311+data!BC311),"NA")</f>
        <v>NA</v>
      </c>
      <c r="Z311" s="18">
        <f>IF(data!EC311&gt;0,IF(data!F311&gt;0,IF(data!EC311*250/data!F311&gt;10,"NA",data!EC311*250/data!F311),"NA"),"NA")</f>
        <v>0.70921985815602839</v>
      </c>
      <c r="AA311" s="18" t="str">
        <f>IF(data!BN311&gt;0,data!BN311,"NA")</f>
        <v>NA</v>
      </c>
      <c r="AB311" s="18">
        <f>IF(data!BN311=0,0,1)</f>
        <v>1</v>
      </c>
      <c r="AC311" s="18" t="str">
        <f>IF(data!BN311&gt;0,data!BO311,"NA")</f>
        <v>NA</v>
      </c>
      <c r="AD311" s="18" t="str">
        <f>IF(data!AS311&gt;0,data!AS311,"NA")</f>
        <v>NA</v>
      </c>
      <c r="AE311" s="18" t="str">
        <f>IF(data!AS311&gt;0,data!F311,"NA")</f>
        <v>NA</v>
      </c>
      <c r="AF311" s="17">
        <f>data!CP311/(1.04)+data!CO311/1.04^2+data!CN311/1.04^3+data!CM311/1.04^4+data!CL311/1.04^5+((data!CK311/5)*(1-1.04^-5)/0.04)/1.04^5</f>
        <v>0</v>
      </c>
    </row>
    <row r="312" spans="1:32" x14ac:dyDescent="0.15">
      <c r="A312" s="2" t="str">
        <f>data!A312</f>
        <v>VistaGen Therapeutics, Inc. (OTCPK:VSTA)</v>
      </c>
      <c r="B312" s="2" t="str">
        <f>data!B312</f>
        <v>OTCPK:VSTA</v>
      </c>
      <c r="C312" s="16" t="str">
        <f>IF(data!AP312&gt;0,data!AQ312/data!AP312,"NA")</f>
        <v>NA</v>
      </c>
      <c r="D312" s="16" t="str">
        <f>IF(data!AP312&gt;0,O312/data!AP312,"NA")</f>
        <v>NA</v>
      </c>
      <c r="E312" s="16">
        <f>data!BV312/100</f>
        <v>0</v>
      </c>
      <c r="F312" s="16">
        <f t="shared" si="12"/>
        <v>-7.6105100463678594</v>
      </c>
      <c r="G312" s="16" t="str">
        <f>IF(data!AX312&gt;0,N312/data!AX312,"NA")</f>
        <v>NA</v>
      </c>
      <c r="H312" s="16" t="str">
        <f>IF(data!W312=0,"NA",data!W312/100)</f>
        <v>NA</v>
      </c>
      <c r="I312" s="16" t="str">
        <f>IF(data!V312=0,"NA",data!V312/100)</f>
        <v>NA</v>
      </c>
      <c r="J312" s="16" t="str">
        <f>IF(data!AX312&gt;0,(AF312+data!AW312)/(data!AX312+AF312+data!AW312),"NA")</f>
        <v>NA</v>
      </c>
      <c r="K312" s="16">
        <f>IF(data!F312&gt;0,(AF312+data!AW312)/(data!F312+AF312+data!AW312),"NA")</f>
        <v>0.48869816461258869</v>
      </c>
      <c r="L312" s="17">
        <f>data!F312+data!AW312+AF312-data!AT312</f>
        <v>25.999032579391478</v>
      </c>
      <c r="M312" s="17">
        <f>data!AW312+data!AX312-data!AT312+X312</f>
        <v>0.64699999999999935</v>
      </c>
      <c r="N312" s="17">
        <f>data!AS312+data!BC312-(data!BD312+data!BE312+data!BF312+data!BG312+data!BH312)/5</f>
        <v>-9.8440000000000012</v>
      </c>
      <c r="O312" s="17">
        <f>data!AR312+data!BC312-(data!BD312+data!BE312+data!BF312+data!BG312+data!BH312)/5</f>
        <v>-4.9240000000000004</v>
      </c>
      <c r="P312" s="17">
        <f>data!AW312+AF312</f>
        <v>12.712032579391478</v>
      </c>
      <c r="Q312" s="18" t="str">
        <f>IF(data!AS312&gt;0,data!F312/data!AS312,"NA")</f>
        <v>NA</v>
      </c>
      <c r="R312" s="19" t="str">
        <f>IF(data!AS312&gt;0,(data!F312-data!AT312)/(data!AS312-data!BL312),"NA")</f>
        <v>NA</v>
      </c>
      <c r="S312" s="19" t="str">
        <f>IF(N312&gt;0,data!F312/N312,"NA")</f>
        <v>NA</v>
      </c>
      <c r="T312" s="18" t="str">
        <f>IF(data!AP312=0,"NA",L312/data!AP312)</f>
        <v>NA</v>
      </c>
      <c r="U312" s="18" t="str">
        <f t="shared" si="13"/>
        <v>NA</v>
      </c>
      <c r="V312" s="18">
        <f t="shared" si="14"/>
        <v>40.183976165983779</v>
      </c>
      <c r="W312" s="18" t="str">
        <f>IF(data!AQ312&gt;0,L312/data!AQ312,"NA")</f>
        <v>NA</v>
      </c>
      <c r="X312" s="17">
        <f>data!BC312+data!BD312*0.8+data!BE312*0.6+data!BF312*0.4+data!BG312*0.2</f>
        <v>6.56</v>
      </c>
      <c r="Y312" s="18" t="str">
        <f>IF(data!AQ312&gt;0,L312/(data!AQ312+data!BC312),"NA")</f>
        <v>NA</v>
      </c>
      <c r="Z312" s="18">
        <f>IF(data!EC312&gt;0,IF(data!F312&gt;0,IF(data!EC312*250/data!F312&gt;10,"NA",data!EC312*250/data!F312),"NA"),"NA")</f>
        <v>0.11278195488721804</v>
      </c>
      <c r="AA312" s="18" t="str">
        <f>IF(data!BN312&gt;0,data!BN312,"NA")</f>
        <v>NA</v>
      </c>
      <c r="AB312" s="18">
        <f>IF(data!BN312=0,0,1)</f>
        <v>1</v>
      </c>
      <c r="AC312" s="18" t="str">
        <f>IF(data!BN312&gt;0,data!BO312,"NA")</f>
        <v>NA</v>
      </c>
      <c r="AD312" s="18" t="str">
        <f>IF(data!AS312&gt;0,data!AS312,"NA")</f>
        <v>NA</v>
      </c>
      <c r="AE312" s="18" t="str">
        <f>IF(data!AS312&gt;0,data!F312,"NA")</f>
        <v>NA</v>
      </c>
      <c r="AF312" s="17">
        <f>data!CP312/(1.04)+data!CO312/1.04^2+data!CN312/1.04^3+data!CM312/1.04^4+data!CL312/1.04^5+((data!CK312/5)*(1-1.04^-5)/0.04)/1.04^5</f>
        <v>0.81203257939147788</v>
      </c>
    </row>
    <row r="313" spans="1:32" x14ac:dyDescent="0.15">
      <c r="A313" s="2" t="str">
        <f>data!A313</f>
        <v>BioRestorative Therapies, Inc. (OTCPK:BRTX)</v>
      </c>
      <c r="B313" s="2" t="str">
        <f>data!B313</f>
        <v>OTCPK:BRTX</v>
      </c>
      <c r="C313" s="16">
        <f>IF(data!AP313&gt;0,data!AQ313/data!AP313,"NA")</f>
        <v>-13.958333333333334</v>
      </c>
      <c r="D313" s="16">
        <f>IF(data!AP313&gt;0,O313/data!AP313,"NA")</f>
        <v>-14.136904761904761</v>
      </c>
      <c r="E313" s="16">
        <f>data!BV313/100</f>
        <v>0</v>
      </c>
      <c r="F313" s="16">
        <f t="shared" si="12"/>
        <v>-1.2552854122621564</v>
      </c>
      <c r="G313" s="16" t="str">
        <f>IF(data!AX313&gt;0,N313/data!AX313,"NA")</f>
        <v>NA</v>
      </c>
      <c r="H313" s="16" t="str">
        <f>IF(data!W313=0,"NA",data!W313/100)</f>
        <v>NA</v>
      </c>
      <c r="I313" s="16" t="str">
        <f>IF(data!V313=0,"NA",data!V313/100)</f>
        <v>NA</v>
      </c>
      <c r="J313" s="16" t="str">
        <f>IF(data!AX313&gt;0,(AF313+data!AW313)/(data!AX313+AF313+data!AW313),"NA")</f>
        <v>NA</v>
      </c>
      <c r="K313" s="16">
        <f>IF(data!F313&gt;0,(AF313+data!AW313)/(data!F313+AF313+data!AW313),"NA")</f>
        <v>0.31357059703974721</v>
      </c>
      <c r="L313" s="17">
        <f>data!F313+data!AW313+AF313-data!AT313</f>
        <v>18.12753846153846</v>
      </c>
      <c r="M313" s="17">
        <f>data!AW313+data!AX313-data!AT313+X313</f>
        <v>3.7840000000000003</v>
      </c>
      <c r="N313" s="17">
        <f>data!AS313+data!BC313-(data!BD313+data!BE313+data!BF313+data!BG313+data!BH313)/5</f>
        <v>-5.69</v>
      </c>
      <c r="O313" s="17">
        <f>data!AR313+data!BC313-(data!BD313+data!BE313+data!BF313+data!BG313+data!BH313)/5</f>
        <v>-4.75</v>
      </c>
      <c r="P313" s="17">
        <f>data!AW313+AF313</f>
        <v>5.8015384615384615</v>
      </c>
      <c r="Q313" s="18" t="str">
        <f>IF(data!AS313&gt;0,data!F313/data!AS313,"NA")</f>
        <v>NA</v>
      </c>
      <c r="R313" s="19" t="str">
        <f>IF(data!AS313&gt;0,(data!F313-data!AT313)/(data!AS313-data!BL313),"NA")</f>
        <v>NA</v>
      </c>
      <c r="S313" s="19" t="str">
        <f>IF(N313&gt;0,data!F313/N313,"NA")</f>
        <v>NA</v>
      </c>
      <c r="T313" s="18">
        <f>IF(data!AP313=0,"NA",L313/data!AP313)</f>
        <v>53.951007326007321</v>
      </c>
      <c r="U313" s="18" t="str">
        <f t="shared" si="13"/>
        <v>NA</v>
      </c>
      <c r="V313" s="18">
        <f t="shared" si="14"/>
        <v>4.7905757033664003</v>
      </c>
      <c r="W313" s="18" t="str">
        <f>IF(data!AQ313&gt;0,L313/data!AQ313,"NA")</f>
        <v>NA</v>
      </c>
      <c r="X313" s="17">
        <f>data!BC313+data!BD313*0.8+data!BE313*0.6+data!BF313*0.4+data!BG313*0.2</f>
        <v>4.8280000000000003</v>
      </c>
      <c r="Y313" s="18" t="str">
        <f>IF(data!AQ313&gt;0,L313/(data!AQ313+data!BC313),"NA")</f>
        <v>NA</v>
      </c>
      <c r="Z313" s="18">
        <f>IF(data!EC313&gt;0,IF(data!F313&gt;0,IF(data!EC313*250/data!F313&gt;10,"NA",data!EC313*250/data!F313),"NA"),"NA")</f>
        <v>0.11811023622047245</v>
      </c>
      <c r="AA313" s="18" t="str">
        <f>IF(data!BN313&gt;0,data!BN313,"NA")</f>
        <v>NA</v>
      </c>
      <c r="AB313" s="18">
        <f>IF(data!BN313=0,0,1)</f>
        <v>1</v>
      </c>
      <c r="AC313" s="18" t="str">
        <f>IF(data!BN313&gt;0,data!BO313,"NA")</f>
        <v>NA</v>
      </c>
      <c r="AD313" s="18" t="str">
        <f>IF(data!AS313&gt;0,data!AS313,"NA")</f>
        <v>NA</v>
      </c>
      <c r="AE313" s="18" t="str">
        <f>IF(data!AS313&gt;0,data!F313,"NA")</f>
        <v>NA</v>
      </c>
      <c r="AF313" s="17">
        <f>data!CP313/(1.04)+data!CO313/1.04^2+data!CN313/1.04^3+data!CM313/1.04^4+data!CL313/1.04^5+((data!CK313/5)*(1-1.04^-5)/0.04)/1.04^5</f>
        <v>1.1538461538461539E-2</v>
      </c>
    </row>
    <row r="314" spans="1:32" x14ac:dyDescent="0.15">
      <c r="A314" s="2" t="str">
        <f>data!A314</f>
        <v>Anavex Life Sciences Corp. (OTCPK:AVXL)</v>
      </c>
      <c r="B314" s="2" t="str">
        <f>data!B314</f>
        <v>OTCPK:AVXL</v>
      </c>
      <c r="C314" s="16" t="str">
        <f>IF(data!AP314&gt;0,data!AQ314/data!AP314,"NA")</f>
        <v>NA</v>
      </c>
      <c r="D314" s="16" t="str">
        <f>IF(data!AP314&gt;0,O314/data!AP314,"NA")</f>
        <v>NA</v>
      </c>
      <c r="E314" s="16">
        <f>data!BV314/100</f>
        <v>0</v>
      </c>
      <c r="F314" s="16" t="str">
        <f t="shared" si="12"/>
        <v>NA</v>
      </c>
      <c r="G314" s="16">
        <f>IF(data!AX314&gt;0,N314/data!AX314,"NA")</f>
        <v>-25.00380549682875</v>
      </c>
      <c r="H314" s="16" t="str">
        <f>IF(data!W314=0,"NA",data!W314/100)</f>
        <v>NA</v>
      </c>
      <c r="I314" s="16" t="str">
        <f>IF(data!V314=0,"NA",data!V314/100)</f>
        <v>NA</v>
      </c>
      <c r="J314" s="16">
        <f>IF(data!AX314&gt;0,(AF314+data!AW314)/(data!AX314+AF314+data!AW314),"NA")</f>
        <v>0.40353089533417408</v>
      </c>
      <c r="K314" s="16">
        <f>IF(data!F314&gt;0,(AF314+data!AW314)/(data!F314+AF314+data!AW314),"NA")</f>
        <v>2.5157232704402514E-2</v>
      </c>
      <c r="L314" s="17">
        <f>data!F314+data!AW314+AF314-data!AT314</f>
        <v>5.74</v>
      </c>
      <c r="M314" s="17">
        <f>data!AW314+data!AX314-data!AT314+X314</f>
        <v>-4.1273999999999997</v>
      </c>
      <c r="N314" s="17">
        <f>data!AS314+data!BC314-(data!BD314+data!BE314+data!BF314+data!BG314+data!BH314)/5</f>
        <v>-11.826799999999999</v>
      </c>
      <c r="O314" s="17">
        <f>data!AR314+data!BC314-(data!BD314+data!BE314+data!BF314+data!BG314+data!BH314)/5</f>
        <v>-1.7467999999999999</v>
      </c>
      <c r="P314" s="17">
        <f>data!AW314+AF314</f>
        <v>0.32</v>
      </c>
      <c r="Q314" s="18" t="str">
        <f>IF(data!AS314&gt;0,data!F314/data!AS314,"NA")</f>
        <v>NA</v>
      </c>
      <c r="R314" s="19" t="str">
        <f>IF(data!AS314&gt;0,(data!F314-data!AT314)/(data!AS314-data!BL314),"NA")</f>
        <v>NA</v>
      </c>
      <c r="S314" s="19" t="str">
        <f>IF(N314&gt;0,data!F314/N314,"NA")</f>
        <v>NA</v>
      </c>
      <c r="T314" s="18" t="str">
        <f>IF(data!AP314=0,"NA",L314/data!AP314)</f>
        <v>NA</v>
      </c>
      <c r="U314" s="18" t="str">
        <f t="shared" si="13"/>
        <v>NA</v>
      </c>
      <c r="V314" s="18" t="str">
        <f t="shared" si="14"/>
        <v>NA</v>
      </c>
      <c r="W314" s="18" t="str">
        <f>IF(data!AQ314&gt;0,L314/data!AQ314,"NA")</f>
        <v>NA</v>
      </c>
      <c r="X314" s="17">
        <f>data!BC314+data!BD314*0.8+data!BE314*0.6+data!BF314*0.4+data!BG314*0.2</f>
        <v>2.0596000000000001</v>
      </c>
      <c r="Y314" s="18" t="str">
        <f>IF(data!AQ314&gt;0,L314/(data!AQ314+data!BC314),"NA")</f>
        <v>NA</v>
      </c>
      <c r="Z314" s="18">
        <f>IF(data!EC314&gt;0,IF(data!F314&gt;0,IF(data!EC314*250/data!F314&gt;10,"NA",data!EC314*250/data!F314),"NA"),"NA")</f>
        <v>1.7741935483870968</v>
      </c>
      <c r="AA314" s="18" t="str">
        <f>IF(data!BN314&gt;0,data!BN314,"NA")</f>
        <v>NA</v>
      </c>
      <c r="AB314" s="18">
        <f>IF(data!BN314=0,0,1)</f>
        <v>1</v>
      </c>
      <c r="AC314" s="18" t="str">
        <f>IF(data!BN314&gt;0,data!BO314,"NA")</f>
        <v>NA</v>
      </c>
      <c r="AD314" s="18" t="str">
        <f>IF(data!AS314&gt;0,data!AS314,"NA")</f>
        <v>NA</v>
      </c>
      <c r="AE314" s="18" t="str">
        <f>IF(data!AS314&gt;0,data!F314,"NA")</f>
        <v>NA</v>
      </c>
      <c r="AF314" s="17">
        <f>data!CP314/(1.04)+data!CO314/1.04^2+data!CN314/1.04^3+data!CM314/1.04^4+data!CL314/1.04^5+((data!CK314/5)*(1-1.04^-5)/0.04)/1.04^5</f>
        <v>0</v>
      </c>
    </row>
    <row r="315" spans="1:32" x14ac:dyDescent="0.15">
      <c r="A315" s="2" t="str">
        <f>data!A315</f>
        <v>FluoroPharma Medical, Inc. (OTCPK:FPMI)</v>
      </c>
      <c r="B315" s="2" t="str">
        <f>data!B315</f>
        <v>OTCPK:FPMI</v>
      </c>
      <c r="C315" s="16" t="str">
        <f>IF(data!AP315&gt;0,data!AQ315/data!AP315,"NA")</f>
        <v>NA</v>
      </c>
      <c r="D315" s="16" t="str">
        <f>IF(data!AP315&gt;0,O315/data!AP315,"NA")</f>
        <v>NA</v>
      </c>
      <c r="E315" s="16">
        <f>data!BV315/100</f>
        <v>0</v>
      </c>
      <c r="F315" s="16">
        <f t="shared" si="12"/>
        <v>-7.8621794871794739</v>
      </c>
      <c r="G315" s="16" t="str">
        <f>IF(data!AX315&gt;0,N315/data!AX315,"NA")</f>
        <v>NA</v>
      </c>
      <c r="H315" s="16" t="str">
        <f>IF(data!W315=0,"NA",data!W315/100)</f>
        <v>NA</v>
      </c>
      <c r="I315" s="16" t="str">
        <f>IF(data!V315=0,"NA",data!V315/100)</f>
        <v>NA</v>
      </c>
      <c r="J315" s="16" t="str">
        <f>IF(data!AX315&gt;0,(AF315+data!AW315)/(data!AX315+AF315+data!AW315),"NA")</f>
        <v>NA</v>
      </c>
      <c r="K315" s="16">
        <f>IF(data!F315&gt;0,(AF315+data!AW315)/(data!F315+AF315+data!AW315),"NA")</f>
        <v>0.10402744769910546</v>
      </c>
      <c r="L315" s="17">
        <f>data!F315+data!AW315+AF315-data!AT315</f>
        <v>13.668099112426036</v>
      </c>
      <c r="M315" s="17">
        <f>data!AW315+data!AX315-data!AT315+X315</f>
        <v>0.624000000000001</v>
      </c>
      <c r="N315" s="17">
        <f>data!AS315+data!BC315-(data!BD315+data!BE315+data!BF315+data!BG315+data!BH315)/5</f>
        <v>-6.476</v>
      </c>
      <c r="O315" s="17">
        <f>data!AR315+data!BC315-(data!BD315+data!BE315+data!BF315+data!BG315+data!BH315)/5</f>
        <v>-4.9059999999999997</v>
      </c>
      <c r="P315" s="17">
        <f>data!AW315+AF315</f>
        <v>1.4280991124260356</v>
      </c>
      <c r="Q315" s="18" t="str">
        <f>IF(data!AS315&gt;0,data!F315/data!AS315,"NA")</f>
        <v>NA</v>
      </c>
      <c r="R315" s="19" t="str">
        <f>IF(data!AS315&gt;0,(data!F315-data!AT315)/(data!AS315-data!BL315),"NA")</f>
        <v>NA</v>
      </c>
      <c r="S315" s="19" t="str">
        <f>IF(N315&gt;0,data!F315/N315,"NA")</f>
        <v>NA</v>
      </c>
      <c r="T315" s="18" t="str">
        <f>IF(data!AP315=0,"NA",L315/data!AP315)</f>
        <v>NA</v>
      </c>
      <c r="U315" s="18" t="str">
        <f t="shared" si="13"/>
        <v>NA</v>
      </c>
      <c r="V315" s="18">
        <f t="shared" si="14"/>
        <v>21.904004987862201</v>
      </c>
      <c r="W315" s="18" t="str">
        <f>IF(data!AQ315&gt;0,L315/data!AQ315,"NA")</f>
        <v>NA</v>
      </c>
      <c r="X315" s="17">
        <f>data!BC315+data!BD315*0.8+data!BE315*0.6+data!BF315*0.4+data!BG315*0.2</f>
        <v>4.2040000000000006</v>
      </c>
      <c r="Y315" s="18" t="str">
        <f>IF(data!AQ315&gt;0,L315/(data!AQ315+data!BC315),"NA")</f>
        <v>NA</v>
      </c>
      <c r="Z315" s="18">
        <f>IF(data!EC315&gt;0,IF(data!F315&gt;0,IF(data!EC315*250/data!F315&gt;10,"NA",data!EC315*250/data!F315),"NA"),"NA")</f>
        <v>0.14227642276422764</v>
      </c>
      <c r="AA315" s="18" t="str">
        <f>IF(data!BN315&gt;0,data!BN315,"NA")</f>
        <v>NA</v>
      </c>
      <c r="AB315" s="18">
        <f>IF(data!BN315=0,0,1)</f>
        <v>1</v>
      </c>
      <c r="AC315" s="18" t="str">
        <f>IF(data!BN315&gt;0,data!BO315,"NA")</f>
        <v>NA</v>
      </c>
      <c r="AD315" s="18" t="str">
        <f>IF(data!AS315&gt;0,data!AS315,"NA")</f>
        <v>NA</v>
      </c>
      <c r="AE315" s="18" t="str">
        <f>IF(data!AS315&gt;0,data!F315,"NA")</f>
        <v>NA</v>
      </c>
      <c r="AF315" s="17">
        <f>data!CP315/(1.04)+data!CO315/1.04^2+data!CN315/1.04^3+data!CM315/1.04^4+data!CL315/1.04^5+((data!CK315/5)*(1-1.04^-5)/0.04)/1.04^5</f>
        <v>5.8099112426035493E-2</v>
      </c>
    </row>
    <row r="316" spans="1:32" x14ac:dyDescent="0.15">
      <c r="A316" s="2" t="str">
        <f>data!A316</f>
        <v>Cleveland BioLabs, Inc. (NasdaqCM:CBLI)</v>
      </c>
      <c r="B316" s="2" t="str">
        <f>data!B316</f>
        <v>NasdaqCM:CBLI</v>
      </c>
      <c r="C316" s="16">
        <f>IF(data!AP316&gt;0,data!AQ316/data!AP316,"NA")</f>
        <v>-3.8378378378378373</v>
      </c>
      <c r="D316" s="16">
        <f>IF(data!AP316&gt;0,O316/data!AP316,"NA")</f>
        <v>-5.6945945945945944</v>
      </c>
      <c r="E316" s="16">
        <f>data!BV316/100</f>
        <v>0</v>
      </c>
      <c r="F316" s="16">
        <f t="shared" si="12"/>
        <v>-0.52269908211361937</v>
      </c>
      <c r="G316" s="16">
        <f>IF(data!AX316&gt;0,N316/data!AX316,"NA")</f>
        <v>-2.8156424581005579</v>
      </c>
      <c r="H316" s="16">
        <f>IF(data!W316=0,"NA",data!W316/100)</f>
        <v>0.193</v>
      </c>
      <c r="I316" s="16" t="str">
        <f>IF(data!V316=0,"NA",data!V316/100)</f>
        <v>NA</v>
      </c>
      <c r="J316" s="16">
        <f>IF(data!AX316&gt;0,(AF316+data!AW316)/(data!AX316+AF316+data!AW316),"NA")</f>
        <v>0.75928892341044141</v>
      </c>
      <c r="K316" s="16">
        <f>IF(data!F316&gt;0,(AF316+data!AW316)/(data!F316+AF316+data!AW316),"NA")</f>
        <v>0.31638494411065732</v>
      </c>
      <c r="L316" s="17">
        <f>data!F316+data!AW316+AF316-data!AT316</f>
        <v>14.746300918765639</v>
      </c>
      <c r="M316" s="17">
        <f>data!AW316+data!AX316-data!AT316+X316</f>
        <v>40.310000000000009</v>
      </c>
      <c r="N316" s="17">
        <f>data!AS316+data!BC316-(data!BD316+data!BE316+data!BF316+data!BG316+data!BH316)/5</f>
        <v>-5.0399999999999991</v>
      </c>
      <c r="O316" s="17">
        <f>data!AR316+data!BC316-(data!BD316+data!BE316+data!BF316+data!BG316+data!BH316)/5</f>
        <v>-21.07</v>
      </c>
      <c r="P316" s="17">
        <f>data!AW316+AF316</f>
        <v>5.6463009187656379</v>
      </c>
      <c r="Q316" s="18">
        <f>IF(data!AS316&gt;0,data!F316/data!AS316,"NA")</f>
        <v>7.4846625766871169</v>
      </c>
      <c r="R316" s="19">
        <f>IF(data!AS316&gt;0,(data!F316-data!AT316)/(data!AS316-data!BL316),"NA")</f>
        <v>6.5989847715736039</v>
      </c>
      <c r="S316" s="19" t="str">
        <f>IF(N316&gt;0,data!F316/N316,"NA")</f>
        <v>NA</v>
      </c>
      <c r="T316" s="18">
        <f>IF(data!AP316=0,"NA",L316/data!AP316)</f>
        <v>3.9854867348015239</v>
      </c>
      <c r="U316" s="18" t="str">
        <f t="shared" si="13"/>
        <v>NA</v>
      </c>
      <c r="V316" s="18">
        <f t="shared" si="14"/>
        <v>0.36582239937399247</v>
      </c>
      <c r="W316" s="18" t="str">
        <f>IF(data!AQ316&gt;0,L316/data!AQ316,"NA")</f>
        <v>NA</v>
      </c>
      <c r="X316" s="17">
        <f>data!BC316+data!BD316*0.8+data!BE316*0.6+data!BF316*0.4+data!BG316*0.2</f>
        <v>37.470000000000006</v>
      </c>
      <c r="Y316" s="18" t="str">
        <f>IF(data!AQ316&gt;0,L316/(data!AQ316+data!BC316),"NA")</f>
        <v>NA</v>
      </c>
      <c r="Z316" s="18">
        <f>IF(data!EC316&gt;0,IF(data!F316&gt;0,IF(data!EC316*250/data!F316&gt;10,"NA",data!EC316*250/data!F316),"NA"),"NA")</f>
        <v>0.14344262295081969</v>
      </c>
      <c r="AA316" s="18">
        <f>IF(data!BN316&gt;0,data!BN316,"NA")</f>
        <v>3.5000000000000003E-2</v>
      </c>
      <c r="AB316" s="18">
        <f>IF(data!BN316=0,0,1)</f>
        <v>1</v>
      </c>
      <c r="AC316" s="18">
        <f>IF(data!BN316&gt;0,data!BO316,"NA")</f>
        <v>0</v>
      </c>
      <c r="AD316" s="18">
        <f>IF(data!AS316&gt;0,data!AS316,"NA")</f>
        <v>1.63</v>
      </c>
      <c r="AE316" s="18">
        <f>IF(data!AS316&gt;0,data!F316,"NA")</f>
        <v>12.2</v>
      </c>
      <c r="AF316" s="17">
        <f>data!CP316/(1.04)+data!CO316/1.04^2+data!CN316/1.04^3+data!CM316/1.04^4+data!CL316/1.04^5+((data!CK316/5)*(1-1.04^-5)/0.04)/1.04^5</f>
        <v>1.4963009187656378</v>
      </c>
    </row>
    <row r="317" spans="1:32" x14ac:dyDescent="0.15">
      <c r="A317" s="2" t="str">
        <f>data!A317</f>
        <v>Omni Bio Pharmaceutical, Inc. (OTCPK:OMBP)</v>
      </c>
      <c r="B317" s="2" t="str">
        <f>data!B317</f>
        <v>OTCPK:OMBP</v>
      </c>
      <c r="C317" s="16" t="str">
        <f>IF(data!AP317&gt;0,data!AQ317/data!AP317,"NA")</f>
        <v>NA</v>
      </c>
      <c r="D317" s="16" t="str">
        <f>IF(data!AP317&gt;0,O317/data!AP317,"NA")</f>
        <v>NA</v>
      </c>
      <c r="E317" s="16">
        <f>data!BV317/100</f>
        <v>0</v>
      </c>
      <c r="F317" s="16">
        <f t="shared" si="12"/>
        <v>-7.7296360485268565</v>
      </c>
      <c r="G317" s="16" t="str">
        <f>IF(data!AX317&gt;0,N317/data!AX317,"NA")</f>
        <v>NA</v>
      </c>
      <c r="H317" s="16" t="str">
        <f>IF(data!W317=0,"NA",data!W317/100)</f>
        <v>NA</v>
      </c>
      <c r="I317" s="16" t="str">
        <f>IF(data!V317=0,"NA",data!V317/100)</f>
        <v>NA</v>
      </c>
      <c r="J317" s="16" t="str">
        <f>IF(data!AX317&gt;0,(AF317+data!AW317)/(data!AX317+AF317+data!AW317),"NA")</f>
        <v>NA</v>
      </c>
      <c r="K317" s="16">
        <f>IF(data!F317&gt;0,(AF317+data!AW317)/(data!F317+AF317+data!AW317),"NA")</f>
        <v>0.18906274367105058</v>
      </c>
      <c r="L317" s="17">
        <f>data!F317+data!AW317+AF317-data!AT317</f>
        <v>13.945692307692306</v>
      </c>
      <c r="M317" s="17">
        <f>data!AW317+data!AX317-data!AT317+X317</f>
        <v>0.23080000000000023</v>
      </c>
      <c r="N317" s="17">
        <f>data!AS317+data!BC317-(data!BD317+data!BE317+data!BF317+data!BG317+data!BH317)/5</f>
        <v>-3.4740000000000002</v>
      </c>
      <c r="O317" s="17">
        <f>data!AR317+data!BC317-(data!BD317+data!BE317+data!BF317+data!BG317+data!BH317)/5</f>
        <v>-1.7840000000000003</v>
      </c>
      <c r="P317" s="17">
        <f>data!AW317+AF317</f>
        <v>2.7976923076923077</v>
      </c>
      <c r="Q317" s="18" t="str">
        <f>IF(data!AS317&gt;0,data!F317/data!AS317,"NA")</f>
        <v>NA</v>
      </c>
      <c r="R317" s="19" t="str">
        <f>IF(data!AS317&gt;0,(data!F317-data!AT317)/(data!AS317-data!BL317),"NA")</f>
        <v>NA</v>
      </c>
      <c r="S317" s="19" t="str">
        <f>IF(N317&gt;0,data!F317/N317,"NA")</f>
        <v>NA</v>
      </c>
      <c r="T317" s="18" t="str">
        <f>IF(data!AP317=0,"NA",L317/data!AP317)</f>
        <v>NA</v>
      </c>
      <c r="U317" s="18" t="str">
        <f t="shared" si="13"/>
        <v>NA</v>
      </c>
      <c r="V317" s="18">
        <f t="shared" si="14"/>
        <v>60.423276896413746</v>
      </c>
      <c r="W317" s="18" t="str">
        <f>IF(data!AQ317&gt;0,L317/data!AQ317,"NA")</f>
        <v>NA</v>
      </c>
      <c r="X317" s="17">
        <f>data!BC317+data!BD317*0.8+data!BE317*0.6+data!BF317*0.4+data!BG317*0.2</f>
        <v>1.1128</v>
      </c>
      <c r="Y317" s="18" t="str">
        <f>IF(data!AQ317&gt;0,L317/(data!AQ317+data!BC317),"NA")</f>
        <v>NA</v>
      </c>
      <c r="Z317" s="18" t="str">
        <f>IF(data!EC317&gt;0,IF(data!F317&gt;0,IF(data!EC317*250/data!F317&gt;10,"NA",data!EC317*250/data!F317),"NA"),"NA")</f>
        <v>NA</v>
      </c>
      <c r="AA317" s="18" t="str">
        <f>IF(data!BN317&gt;0,data!BN317,"NA")</f>
        <v>NA</v>
      </c>
      <c r="AB317" s="18">
        <f>IF(data!BN317=0,0,1)</f>
        <v>1</v>
      </c>
      <c r="AC317" s="18" t="str">
        <f>IF(data!BN317&gt;0,data!BO317,"NA")</f>
        <v>NA</v>
      </c>
      <c r="AD317" s="18" t="str">
        <f>IF(data!AS317&gt;0,data!AS317,"NA")</f>
        <v>NA</v>
      </c>
      <c r="AE317" s="18" t="str">
        <f>IF(data!AS317&gt;0,data!F317,"NA")</f>
        <v>NA</v>
      </c>
      <c r="AF317" s="17">
        <f>data!CP317/(1.04)+data!CO317/1.04^2+data!CN317/1.04^3+data!CM317/1.04^4+data!CL317/1.04^5+((data!CK317/5)*(1-1.04^-5)/0.04)/1.04^5</f>
        <v>7.6923076923076919E-3</v>
      </c>
    </row>
    <row r="318" spans="1:32" x14ac:dyDescent="0.15">
      <c r="A318" s="2" t="str">
        <f>data!A318</f>
        <v>Lixte Biotechnology Holdings, Inc. (OTCPK:LIXT)</v>
      </c>
      <c r="B318" s="2" t="str">
        <f>data!B318</f>
        <v>OTCPK:LIXT</v>
      </c>
      <c r="C318" s="16" t="str">
        <f>IF(data!AP318&gt;0,data!AQ318/data!AP318,"NA")</f>
        <v>NA</v>
      </c>
      <c r="D318" s="16" t="str">
        <f>IF(data!AP318&gt;0,O318/data!AP318,"NA")</f>
        <v>NA</v>
      </c>
      <c r="E318" s="16">
        <f>data!BV318/100</f>
        <v>0</v>
      </c>
      <c r="F318" s="16">
        <f t="shared" si="12"/>
        <v>-0.55990220048899753</v>
      </c>
      <c r="G318" s="16">
        <f>IF(data!AX318&gt;0,N318/data!AX318,"NA")</f>
        <v>-3.9791245791245791</v>
      </c>
      <c r="H318" s="16" t="str">
        <f>IF(data!W318=0,"NA",data!W318/100)</f>
        <v>NA</v>
      </c>
      <c r="I318" s="16" t="str">
        <f>IF(data!V318=0,"NA",data!V318/100)</f>
        <v>NA</v>
      </c>
      <c r="J318" s="16">
        <f>IF(data!AX318&gt;0,(AF318+data!AW318)/(data!AX318+AF318+data!AW318),"NA")</f>
        <v>0</v>
      </c>
      <c r="K318" s="16">
        <f>IF(data!F318&gt;0,(AF318+data!AW318)/(data!F318+AF318+data!AW318),"NA")</f>
        <v>0</v>
      </c>
      <c r="L318" s="17">
        <f>data!F318+data!AW318+AF318-data!AT318</f>
        <v>11.791</v>
      </c>
      <c r="M318" s="17">
        <f>data!AW318+data!AX318-data!AT318+X318</f>
        <v>3.4356</v>
      </c>
      <c r="N318" s="17">
        <f>data!AS318+data!BC318-(data!BD318+data!BE318+data!BF318+data!BG318+data!BH318)/5</f>
        <v>-2.3635999999999999</v>
      </c>
      <c r="O318" s="17">
        <f>data!AR318+data!BC318-(data!BD318+data!BE318+data!BF318+data!BG318+data!BH318)/5</f>
        <v>-1.9236</v>
      </c>
      <c r="P318" s="17">
        <f>data!AW318+AF318</f>
        <v>0</v>
      </c>
      <c r="Q318" s="18" t="str">
        <f>IF(data!AS318&gt;0,data!F318/data!AS318,"NA")</f>
        <v>NA</v>
      </c>
      <c r="R318" s="19" t="str">
        <f>IF(data!AS318&gt;0,(data!F318-data!AT318)/(data!AS318-data!BL318),"NA")</f>
        <v>NA</v>
      </c>
      <c r="S318" s="19" t="str">
        <f>IF(N318&gt;0,data!F318/N318,"NA")</f>
        <v>NA</v>
      </c>
      <c r="T318" s="18" t="str">
        <f>IF(data!AP318=0,"NA",L318/data!AP318)</f>
        <v>NA</v>
      </c>
      <c r="U318" s="18" t="str">
        <f t="shared" si="13"/>
        <v>NA</v>
      </c>
      <c r="V318" s="18">
        <f t="shared" si="14"/>
        <v>3.4320060542554431</v>
      </c>
      <c r="W318" s="18" t="str">
        <f>IF(data!AQ318&gt;0,L318/data!AQ318,"NA")</f>
        <v>NA</v>
      </c>
      <c r="X318" s="17">
        <f>data!BC318+data!BD318*0.8+data!BE318*0.6+data!BF318*0.4+data!BG318*0.2</f>
        <v>2.8506</v>
      </c>
      <c r="Y318" s="18" t="str">
        <f>IF(data!AQ318&gt;0,L318/(data!AQ318+data!BC318),"NA")</f>
        <v>NA</v>
      </c>
      <c r="Z318" s="18">
        <f>IF(data!EC318&gt;0,IF(data!F318&gt;0,IF(data!EC318*250/data!F318&gt;10,"NA",data!EC318*250/data!F318),"NA"),"NA")</f>
        <v>2.1186440677966101E-2</v>
      </c>
      <c r="AA318" s="18" t="str">
        <f>IF(data!BN318&gt;0,data!BN318,"NA")</f>
        <v>NA</v>
      </c>
      <c r="AB318" s="18">
        <f>IF(data!BN318=0,0,1)</f>
        <v>1</v>
      </c>
      <c r="AC318" s="18" t="str">
        <f>IF(data!BN318&gt;0,data!BO318,"NA")</f>
        <v>NA</v>
      </c>
      <c r="AD318" s="18" t="str">
        <f>IF(data!AS318&gt;0,data!AS318,"NA")</f>
        <v>NA</v>
      </c>
      <c r="AE318" s="18" t="str">
        <f>IF(data!AS318&gt;0,data!F318,"NA")</f>
        <v>NA</v>
      </c>
      <c r="AF318" s="17">
        <f>data!CP318/(1.04)+data!CO318/1.04^2+data!CN318/1.04^3+data!CM318/1.04^4+data!CL318/1.04^5+((data!CK318/5)*(1-1.04^-5)/0.04)/1.04^5</f>
        <v>0</v>
      </c>
    </row>
    <row r="319" spans="1:32" x14ac:dyDescent="0.15">
      <c r="A319" s="2" t="str">
        <f>data!A319</f>
        <v>Arno Therapeutics, Inc. (OTCPK:ARNI)</v>
      </c>
      <c r="B319" s="2" t="str">
        <f>data!B319</f>
        <v>OTCPK:ARNI</v>
      </c>
      <c r="C319" s="16" t="str">
        <f>IF(data!AP319&gt;0,data!AQ319/data!AP319,"NA")</f>
        <v>NA</v>
      </c>
      <c r="D319" s="16" t="str">
        <f>IF(data!AP319&gt;0,O319/data!AP319,"NA")</f>
        <v>NA</v>
      </c>
      <c r="E319" s="16">
        <f>data!BV319/100</f>
        <v>0</v>
      </c>
      <c r="F319" s="16">
        <f t="shared" si="12"/>
        <v>-0.67778936392075073</v>
      </c>
      <c r="G319" s="16" t="str">
        <f>IF(data!AX319&gt;0,N319/data!AX319,"NA")</f>
        <v>NA</v>
      </c>
      <c r="H319" s="16" t="str">
        <f>IF(data!W319=0,"NA",data!W319/100)</f>
        <v>NA</v>
      </c>
      <c r="I319" s="16" t="str">
        <f>IF(data!V319=0,"NA",data!V319/100)</f>
        <v>NA</v>
      </c>
      <c r="J319" s="16" t="str">
        <f>IF(data!AX319&gt;0,(AF319+data!AW319)/(data!AX319+AF319+data!AW319),"NA")</f>
        <v>NA</v>
      </c>
      <c r="K319" s="16">
        <f>IF(data!F319&gt;0,(AF319+data!AW319)/(data!F319+AF319+data!AW319),"NA")</f>
        <v>6.7568220703521451E-3</v>
      </c>
      <c r="L319" s="17">
        <f>data!F319+data!AW319+AF319-data!AT319</f>
        <v>-0.12244822485206974</v>
      </c>
      <c r="M319" s="17">
        <f>data!AW319+data!AX319-data!AT319+X319</f>
        <v>28.770000000000003</v>
      </c>
      <c r="N319" s="17">
        <f>data!AS319+data!BC319-(data!BD319+data!BE319+data!BF319+data!BG319+data!BH319)/5</f>
        <v>-16.899999999999999</v>
      </c>
      <c r="O319" s="17">
        <f>data!AR319+data!BC319-(data!BD319+data!BE319+data!BF319+data!BG319+data!BH319)/5</f>
        <v>-19.5</v>
      </c>
      <c r="P319" s="17">
        <f>data!AW319+AF319</f>
        <v>7.7551775147928978E-2</v>
      </c>
      <c r="Q319" s="18" t="str">
        <f>IF(data!AS319&gt;0,data!F319/data!AS319,"NA")</f>
        <v>NA</v>
      </c>
      <c r="R319" s="19" t="str">
        <f>IF(data!AS319&gt;0,(data!F319-data!AT319)/(data!AS319-data!BL319),"NA")</f>
        <v>NA</v>
      </c>
      <c r="S319" s="19" t="str">
        <f>IF(N319&gt;0,data!F319/N319,"NA")</f>
        <v>NA</v>
      </c>
      <c r="T319" s="18" t="str">
        <f>IF(data!AP319=0,"NA",L319/data!AP319)</f>
        <v>NA</v>
      </c>
      <c r="U319" s="18" t="str">
        <f t="shared" si="13"/>
        <v>NA</v>
      </c>
      <c r="V319" s="18">
        <f t="shared" si="14"/>
        <v>-4.2561079197799695E-3</v>
      </c>
      <c r="W319" s="18" t="str">
        <f>IF(data!AQ319&gt;0,L319/data!AQ319,"NA")</f>
        <v>NA</v>
      </c>
      <c r="X319" s="17">
        <f>data!BC319+data!BD319*0.8+data!BE319*0.6+data!BF319*0.4+data!BG319*0.2</f>
        <v>46.42</v>
      </c>
      <c r="Y319" s="18" t="str">
        <f>IF(data!AQ319&gt;0,L319/(data!AQ319+data!BC319),"NA")</f>
        <v>NA</v>
      </c>
      <c r="Z319" s="18">
        <f>IF(data!EC319&gt;0,IF(data!F319&gt;0,IF(data!EC319*250/data!F319&gt;10,"NA",data!EC319*250/data!F319),"NA"),"NA")</f>
        <v>8.771929824561403E-2</v>
      </c>
      <c r="AA319" s="18" t="str">
        <f>IF(data!BN319&gt;0,data!BN319,"NA")</f>
        <v>NA</v>
      </c>
      <c r="AB319" s="18">
        <f>IF(data!BN319=0,0,1)</f>
        <v>1</v>
      </c>
      <c r="AC319" s="18" t="str">
        <f>IF(data!BN319&gt;0,data!BO319,"NA")</f>
        <v>NA</v>
      </c>
      <c r="AD319" s="18" t="str">
        <f>IF(data!AS319&gt;0,data!AS319,"NA")</f>
        <v>NA</v>
      </c>
      <c r="AE319" s="18" t="str">
        <f>IF(data!AS319&gt;0,data!F319,"NA")</f>
        <v>NA</v>
      </c>
      <c r="AF319" s="17">
        <f>data!CP319/(1.04)+data!CO319/1.04^2+data!CN319/1.04^3+data!CM319/1.04^4+data!CL319/1.04^5+((data!CK319/5)*(1-1.04^-5)/0.04)/1.04^5</f>
        <v>7.7551775147928978E-2</v>
      </c>
    </row>
    <row r="320" spans="1:32" x14ac:dyDescent="0.15">
      <c r="A320" s="2" t="str">
        <f>data!A320</f>
        <v>Avant Diagnostics, Inc. (OTCBB:OREO.E)</v>
      </c>
      <c r="B320" s="2" t="str">
        <f>data!B320</f>
        <v>OTCBB:OREO.E</v>
      </c>
      <c r="C320" s="16" t="str">
        <f>IF(data!AP320&gt;0,data!AQ320/data!AP320,"NA")</f>
        <v>NA</v>
      </c>
      <c r="D320" s="16" t="str">
        <f>IF(data!AP320&gt;0,O320/data!AP320,"NA")</f>
        <v>NA</v>
      </c>
      <c r="E320" s="16">
        <f>data!BV320/100</f>
        <v>0</v>
      </c>
      <c r="F320" s="16">
        <f t="shared" si="12"/>
        <v>-7.4813895781637711</v>
      </c>
      <c r="G320" s="16" t="str">
        <f>IF(data!AX320&gt;0,N320/data!AX320,"NA")</f>
        <v>NA</v>
      </c>
      <c r="H320" s="16" t="str">
        <f>IF(data!W320=0,"NA",data!W320/100)</f>
        <v>NA</v>
      </c>
      <c r="I320" s="16" t="str">
        <f>IF(data!V320=0,"NA",data!V320/100)</f>
        <v>NA</v>
      </c>
      <c r="J320" s="16" t="str">
        <f>IF(data!AX320&gt;0,(AF320+data!AW320)/(data!AX320+AF320+data!AW320),"NA")</f>
        <v>NA</v>
      </c>
      <c r="K320" s="16">
        <f>IF(data!F320&gt;0,(AF320+data!AW320)/(data!F320+AF320+data!AW320),"NA")</f>
        <v>0</v>
      </c>
      <c r="L320" s="17">
        <f>data!F320+data!AW320+AF320-data!AT320</f>
        <v>11</v>
      </c>
      <c r="M320" s="17">
        <f>data!AW320+data!AX320-data!AT320+X320</f>
        <v>8.0600000000000005E-2</v>
      </c>
      <c r="N320" s="17">
        <f>data!AS320+data!BC320-(data!BD320+data!BE320+data!BF320+data!BG320+data!BH320)/5</f>
        <v>-0.60299999999999998</v>
      </c>
      <c r="O320" s="17">
        <f>data!AR320+data!BC320-(data!BD320+data!BE320+data!BF320+data!BG320+data!BH320)/5</f>
        <v>-0.60299999999999998</v>
      </c>
      <c r="P320" s="17">
        <f>data!AW320+AF320</f>
        <v>0</v>
      </c>
      <c r="Q320" s="18" t="str">
        <f>IF(data!AS320&gt;0,data!F320/data!AS320,"NA")</f>
        <v>NA</v>
      </c>
      <c r="R320" s="19" t="str">
        <f>IF(data!AS320&gt;0,(data!F320-data!AT320)/(data!AS320-data!BL320),"NA")</f>
        <v>NA</v>
      </c>
      <c r="S320" s="19" t="str">
        <f>IF(N320&gt;0,data!F320/N320,"NA")</f>
        <v>NA</v>
      </c>
      <c r="T320" s="18" t="str">
        <f>IF(data!AP320=0,"NA",L320/data!AP320)</f>
        <v>NA</v>
      </c>
      <c r="U320" s="18" t="str">
        <f t="shared" si="13"/>
        <v>NA</v>
      </c>
      <c r="V320" s="18">
        <f t="shared" si="14"/>
        <v>136.47642679900744</v>
      </c>
      <c r="W320" s="18" t="str">
        <f>IF(data!AQ320&gt;0,L320/data!AQ320,"NA")</f>
        <v>NA</v>
      </c>
      <c r="X320" s="17">
        <f>data!BC320+data!BD320*0.8+data!BE320*0.6+data!BF320*0.4+data!BG320*0.2</f>
        <v>8.0600000000000005E-2</v>
      </c>
      <c r="Y320" s="18" t="str">
        <f>IF(data!AQ320&gt;0,L320/(data!AQ320+data!BC320),"NA")</f>
        <v>NA</v>
      </c>
      <c r="Z320" s="18">
        <f>IF(data!EC320&gt;0,IF(data!F320&gt;0,IF(data!EC320*250/data!F320&gt;10,"NA",data!EC320*250/data!F320),"NA"),"NA")</f>
        <v>0.31818181818181818</v>
      </c>
      <c r="AA320" s="18" t="str">
        <f>IF(data!BN320&gt;0,data!BN320,"NA")</f>
        <v>NA</v>
      </c>
      <c r="AB320" s="18">
        <f>IF(data!BN320=0,0,1)</f>
        <v>1</v>
      </c>
      <c r="AC320" s="18" t="str">
        <f>IF(data!BN320&gt;0,data!BO320,"NA")</f>
        <v>NA</v>
      </c>
      <c r="AD320" s="18" t="str">
        <f>IF(data!AS320&gt;0,data!AS320,"NA")</f>
        <v>NA</v>
      </c>
      <c r="AE320" s="18" t="str">
        <f>IF(data!AS320&gt;0,data!F320,"NA")</f>
        <v>NA</v>
      </c>
      <c r="AF320" s="17">
        <f>data!CP320/(1.04)+data!CO320/1.04^2+data!CN320/1.04^3+data!CM320/1.04^4+data!CL320/1.04^5+((data!CK320/5)*(1-1.04^-5)/0.04)/1.04^5</f>
        <v>0</v>
      </c>
    </row>
    <row r="321" spans="1:32" x14ac:dyDescent="0.15">
      <c r="A321" s="2" t="str">
        <f>data!A321</f>
        <v>Regen BioPharma Inc. (OTCBB:RGBP)</v>
      </c>
      <c r="B321" s="2" t="str">
        <f>data!B321</f>
        <v>OTCBB:RGBP</v>
      </c>
      <c r="C321" s="16" t="str">
        <f>IF(data!AP321&gt;0,data!AQ321/data!AP321,"NA")</f>
        <v>NA</v>
      </c>
      <c r="D321" s="16" t="str">
        <f>IF(data!AP321&gt;0,O321/data!AP321,"NA")</f>
        <v>NA</v>
      </c>
      <c r="E321" s="16">
        <f>data!BV321/100</f>
        <v>0</v>
      </c>
      <c r="F321" s="16">
        <f t="shared" si="12"/>
        <v>-15.432203389830512</v>
      </c>
      <c r="G321" s="16" t="str">
        <f>IF(data!AX321&gt;0,N321/data!AX321,"NA")</f>
        <v>NA</v>
      </c>
      <c r="H321" s="16" t="str">
        <f>IF(data!W321=0,"NA",data!W321/100)</f>
        <v>NA</v>
      </c>
      <c r="I321" s="16" t="str">
        <f>IF(data!V321=0,"NA",data!V321/100)</f>
        <v>NA</v>
      </c>
      <c r="J321" s="16" t="str">
        <f>IF(data!AX321&gt;0,(AF321+data!AW321)/(data!AX321+AF321+data!AW321),"NA")</f>
        <v>NA</v>
      </c>
      <c r="K321" s="16">
        <f>IF(data!F321&gt;0,(AF321+data!AW321)/(data!F321+AF321+data!AW321),"NA")</f>
        <v>3.7133827585643736E-2</v>
      </c>
      <c r="L321" s="17">
        <f>data!F321+data!AW321+AF321-data!AT321</f>
        <v>10.435515873918979</v>
      </c>
      <c r="M321" s="17">
        <f>data!AW321+data!AX321-data!AT321+X321</f>
        <v>4.7199999999999985E-2</v>
      </c>
      <c r="N321" s="17">
        <f>data!AS321+data!BC321-(data!BD321+data!BE321+data!BF321+data!BG321+data!BH321)/5</f>
        <v>-0.76039999999999996</v>
      </c>
      <c r="O321" s="17">
        <f>data!AR321+data!BC321-(data!BD321+data!BE321+data!BF321+data!BG321+data!BH321)/5</f>
        <v>-0.72839999999999994</v>
      </c>
      <c r="P321" s="17">
        <f>data!AW321+AF321</f>
        <v>0.3895158739189804</v>
      </c>
      <c r="Q321" s="18" t="str">
        <f>IF(data!AS321&gt;0,data!F321/data!AS321,"NA")</f>
        <v>NA</v>
      </c>
      <c r="R321" s="19" t="str">
        <f>IF(data!AS321&gt;0,(data!F321-data!AT321)/(data!AS321-data!BL321),"NA")</f>
        <v>NA</v>
      </c>
      <c r="S321" s="19" t="str">
        <f>IF(N321&gt;0,data!F321/N321,"NA")</f>
        <v>NA</v>
      </c>
      <c r="T321" s="18" t="str">
        <f>IF(data!AP321=0,"NA",L321/data!AP321)</f>
        <v>NA</v>
      </c>
      <c r="U321" s="18" t="str">
        <f t="shared" si="13"/>
        <v>NA</v>
      </c>
      <c r="V321" s="18">
        <f t="shared" si="14"/>
        <v>221.0914380067581</v>
      </c>
      <c r="W321" s="18" t="str">
        <f>IF(data!AQ321&gt;0,L321/data!AQ321,"NA")</f>
        <v>NA</v>
      </c>
      <c r="X321" s="17">
        <f>data!BC321+data!BD321*0.8+data!BE321*0.6+data!BF321*0.4+data!BG321*0.2</f>
        <v>5.62E-2</v>
      </c>
      <c r="Y321" s="18" t="str">
        <f>IF(data!AQ321&gt;0,L321/(data!AQ321+data!BC321),"NA")</f>
        <v>NA</v>
      </c>
      <c r="Z321" s="18">
        <f>IF(data!EC321&gt;0,IF(data!F321&gt;0,IF(data!EC321*250/data!F321&gt;10,"NA",data!EC321*250/data!F321),"NA"),"NA")</f>
        <v>0.24752475247524752</v>
      </c>
      <c r="AA321" s="18" t="str">
        <f>IF(data!BN321&gt;0,data!BN321,"NA")</f>
        <v>NA</v>
      </c>
      <c r="AB321" s="18">
        <f>IF(data!BN321=0,0,1)</f>
        <v>1</v>
      </c>
      <c r="AC321" s="18" t="str">
        <f>IF(data!BN321&gt;0,data!BO321,"NA")</f>
        <v>NA</v>
      </c>
      <c r="AD321" s="18" t="str">
        <f>IF(data!AS321&gt;0,data!AS321,"NA")</f>
        <v>NA</v>
      </c>
      <c r="AE321" s="18" t="str">
        <f>IF(data!AS321&gt;0,data!F321,"NA")</f>
        <v>NA</v>
      </c>
      <c r="AF321" s="17">
        <f>data!CP321/(1.04)+data!CO321/1.04^2+data!CN321/1.04^3+data!CM321/1.04^4+data!CL321/1.04^5+((data!CK321/5)*(1-1.04^-5)/0.04)/1.04^5</f>
        <v>8.3515873918980424E-2</v>
      </c>
    </row>
    <row r="322" spans="1:32" x14ac:dyDescent="0.15">
      <c r="A322" s="2" t="str">
        <f>data!A322</f>
        <v>Sophiris Bio, Inc. (NasdaqGM:SPHS)</v>
      </c>
      <c r="B322" s="2" t="str">
        <f>data!B322</f>
        <v>NasdaqGM:SPHS</v>
      </c>
      <c r="C322" s="16" t="str">
        <f>IF(data!AP322&gt;0,data!AQ322/data!AP322,"NA")</f>
        <v>NA</v>
      </c>
      <c r="D322" s="16" t="str">
        <f>IF(data!AP322&gt;0,O322/data!AP322,"NA")</f>
        <v>NA</v>
      </c>
      <c r="E322" s="16">
        <f>data!BV322/100</f>
        <v>0</v>
      </c>
      <c r="F322" s="16">
        <f t="shared" ref="F322:F338" si="15">IF(M322&gt;0,O322*(1-E322)/M322,"NA")</f>
        <v>-0.26067721206129513</v>
      </c>
      <c r="G322" s="16">
        <f>IF(data!AX322&gt;0,N322/data!AX322,"NA")</f>
        <v>-1.4825850340136055</v>
      </c>
      <c r="H322" s="16" t="str">
        <f>IF(data!W322=0,"NA",data!W322/100)</f>
        <v>NA</v>
      </c>
      <c r="I322" s="16" t="str">
        <f>IF(data!V322=0,"NA",data!V322/100)</f>
        <v>NA</v>
      </c>
      <c r="J322" s="16">
        <f>IF(data!AX322&gt;0,(AF322+data!AW322)/(data!AX322+AF322+data!AW322),"NA")</f>
        <v>0.2969798280383194</v>
      </c>
      <c r="K322" s="16">
        <f>IF(data!F322&gt;0,(AF322+data!AW322)/(data!F322+AF322+data!AW322),"NA")</f>
        <v>0.38451189499416427</v>
      </c>
      <c r="L322" s="17">
        <f>data!F322+data!AW322+AF322-data!AT322</f>
        <v>12.029784080564404</v>
      </c>
      <c r="M322" s="17">
        <f>data!AW322+data!AX322-data!AT322+X322</f>
        <v>80.92</v>
      </c>
      <c r="N322" s="17">
        <f>data!AS322+data!BC322-(data!BD322+data!BE322+data!BF322+data!BG322+data!BH322)/5</f>
        <v>-21.794</v>
      </c>
      <c r="O322" s="17">
        <f>data!AR322+data!BC322-(data!BD322+data!BE322+data!BF322+data!BG322+data!BH322)/5</f>
        <v>-21.094000000000001</v>
      </c>
      <c r="P322" s="17">
        <f>data!AW322+AF322</f>
        <v>6.2097840805644067</v>
      </c>
      <c r="Q322" s="18" t="str">
        <f>IF(data!AS322&gt;0,data!F322/data!AS322,"NA")</f>
        <v>NA</v>
      </c>
      <c r="R322" s="19" t="str">
        <f>IF(data!AS322&gt;0,(data!F322-data!AT322)/(data!AS322-data!BL322),"NA")</f>
        <v>NA</v>
      </c>
      <c r="S322" s="19" t="str">
        <f>IF(N322&gt;0,data!F322/N322,"NA")</f>
        <v>NA</v>
      </c>
      <c r="T322" s="18" t="str">
        <f>IF(data!AP322=0,"NA",L322/data!AP322)</f>
        <v>NA</v>
      </c>
      <c r="U322" s="18" t="str">
        <f t="shared" ref="U322:U338" si="16">IF(O322&gt;0,L322/O322,"NA")</f>
        <v>NA</v>
      </c>
      <c r="V322" s="18">
        <f t="shared" ref="V322:V338" si="17">IF(M322&gt;0,L322/M322,"NA")</f>
        <v>0.14866268018492837</v>
      </c>
      <c r="W322" s="18" t="str">
        <f>IF(data!AQ322&gt;0,L322/data!AQ322,"NA")</f>
        <v>NA</v>
      </c>
      <c r="X322" s="17">
        <f>data!BC322+data!BD322*0.8+data!BE322*0.6+data!BF322*0.4+data!BG322*0.2</f>
        <v>64.400000000000006</v>
      </c>
      <c r="Y322" s="18" t="str">
        <f>IF(data!AQ322&gt;0,L322/(data!AQ322+data!BC322),"NA")</f>
        <v>NA</v>
      </c>
      <c r="Z322" s="18">
        <f>IF(data!EC322&gt;0,IF(data!F322&gt;0,IF(data!EC322*250/data!F322&gt;10,"NA",data!EC322*250/data!F322),"NA"),"NA")</f>
        <v>1.8863179074446681</v>
      </c>
      <c r="AA322" s="18" t="str">
        <f>IF(data!BN322&gt;0,data!BN322,"NA")</f>
        <v>NA</v>
      </c>
      <c r="AB322" s="18">
        <f>IF(data!BN322=0,0,1)</f>
        <v>1</v>
      </c>
      <c r="AC322" s="18" t="str">
        <f>IF(data!BN322&gt;0,data!BO322,"NA")</f>
        <v>NA</v>
      </c>
      <c r="AD322" s="18" t="str">
        <f>IF(data!AS322&gt;0,data!AS322,"NA")</f>
        <v>NA</v>
      </c>
      <c r="AE322" s="18" t="str">
        <f>IF(data!AS322&gt;0,data!F322,"NA")</f>
        <v>NA</v>
      </c>
      <c r="AF322" s="17">
        <f>data!CP322/(1.04)+data!CO322/1.04^2+data!CN322/1.04^3+data!CM322/1.04^4+data!CL322/1.04^5+((data!CK322/5)*(1-1.04^-5)/0.04)/1.04^5</f>
        <v>0.269784080564406</v>
      </c>
    </row>
    <row r="323" spans="1:32" x14ac:dyDescent="0.15">
      <c r="A323" s="2" t="str">
        <f>data!A323</f>
        <v>MabVax Therapeutics Holdings, Inc. (OTCPK:MBVX)</v>
      </c>
      <c r="B323" s="2" t="str">
        <f>data!B323</f>
        <v>OTCPK:MBVX</v>
      </c>
      <c r="C323" s="16">
        <f>IF(data!AP323&gt;0,data!AQ323/data!AP323,"NA")</f>
        <v>-19.591836734693874</v>
      </c>
      <c r="D323" s="16">
        <f>IF(data!AP323&gt;0,O323/data!AP323,"NA")</f>
        <v>-18.361516034985421</v>
      </c>
      <c r="E323" s="16">
        <f>data!BV323/100</f>
        <v>0</v>
      </c>
      <c r="F323" s="16">
        <f t="shared" si="15"/>
        <v>-0.52144394767345592</v>
      </c>
      <c r="G323" s="16">
        <f>IF(data!AX323&gt;0,N323/data!AX323,"NA")</f>
        <v>-0.9352537722908093</v>
      </c>
      <c r="H323" s="16" t="str">
        <f>IF(data!W323=0,"NA",data!W323/100)</f>
        <v>NA</v>
      </c>
      <c r="I323" s="16" t="str">
        <f>IF(data!V323=0,"NA",data!V323/100)</f>
        <v>NA</v>
      </c>
      <c r="J323" s="16">
        <f>IF(data!AX323&gt;0,(AF323+data!AW323)/(data!AX323+AF323+data!AW323),"NA")</f>
        <v>2.6207030103751184E-2</v>
      </c>
      <c r="K323" s="16">
        <f>IF(data!F323&gt;0,(AF323+data!AW323)/(data!F323+AF323+data!AW323),"NA")</f>
        <v>2.0359790699048905E-2</v>
      </c>
      <c r="L323" s="17">
        <f>data!F323+data!AW323+AF323-data!AT323</f>
        <v>6.1861908284023661</v>
      </c>
      <c r="M323" s="17">
        <f>data!AW323+data!AX323-data!AT323+X323</f>
        <v>12.077999999999999</v>
      </c>
      <c r="N323" s="17">
        <f>data!AS323+data!BC323-(data!BD323+data!BE323+data!BF323+data!BG323+data!BH323)/5</f>
        <v>-6.8179999999999996</v>
      </c>
      <c r="O323" s="17">
        <f>data!AR323+data!BC323-(data!BD323+data!BE323+data!BF323+data!BG323+data!BH323)/5</f>
        <v>-6.298</v>
      </c>
      <c r="P323" s="17">
        <f>data!AW323+AF323</f>
        <v>0.19619082840236685</v>
      </c>
      <c r="Q323" s="18" t="str">
        <f>IF(data!AS323&gt;0,data!F323/data!AS323,"NA")</f>
        <v>NA</v>
      </c>
      <c r="R323" s="19" t="str">
        <f>IF(data!AS323&gt;0,(data!F323-data!AT323)/(data!AS323-data!BL323),"NA")</f>
        <v>NA</v>
      </c>
      <c r="S323" s="19" t="str">
        <f>IF(N323&gt;0,data!F323/N323,"NA")</f>
        <v>NA</v>
      </c>
      <c r="T323" s="18">
        <f>IF(data!AP323=0,"NA",L323/data!AP323)</f>
        <v>18.035541773767829</v>
      </c>
      <c r="U323" s="18" t="str">
        <f t="shared" si="16"/>
        <v>NA</v>
      </c>
      <c r="V323" s="18">
        <f t="shared" si="17"/>
        <v>0.51218668888908481</v>
      </c>
      <c r="W323" s="18" t="str">
        <f>IF(data!AQ323&gt;0,L323/data!AQ323,"NA")</f>
        <v>NA</v>
      </c>
      <c r="X323" s="17">
        <f>data!BC323+data!BD323*0.8+data!BE323*0.6+data!BF323*0.4+data!BG323*0.2</f>
        <v>8.2379999999999995</v>
      </c>
      <c r="Y323" s="18" t="str">
        <f>IF(data!AQ323&gt;0,L323/(data!AQ323+data!BC323),"NA")</f>
        <v>NA</v>
      </c>
      <c r="Z323" s="18">
        <f>IF(data!EC323&gt;0,IF(data!F323&gt;0,IF(data!EC323*250/data!F323&gt;10,"NA",data!EC323*250/data!F323),"NA"),"NA")</f>
        <v>0.76800847457627119</v>
      </c>
      <c r="AA323" s="18" t="str">
        <f>IF(data!BN323&gt;0,data!BN323,"NA")</f>
        <v>NA</v>
      </c>
      <c r="AB323" s="18">
        <f>IF(data!BN323=0,0,1)</f>
        <v>1</v>
      </c>
      <c r="AC323" s="18" t="str">
        <f>IF(data!BN323&gt;0,data!BO323,"NA")</f>
        <v>NA</v>
      </c>
      <c r="AD323" s="18" t="str">
        <f>IF(data!AS323&gt;0,data!AS323,"NA")</f>
        <v>NA</v>
      </c>
      <c r="AE323" s="18" t="str">
        <f>IF(data!AS323&gt;0,data!F323,"NA")</f>
        <v>NA</v>
      </c>
      <c r="AF323" s="17">
        <f>data!CP323/(1.04)+data!CO323/1.04^2+data!CN323/1.04^3+data!CM323/1.04^4+data!CL323/1.04^5+((data!CK323/5)*(1-1.04^-5)/0.04)/1.04^5</f>
        <v>0.19619082840236685</v>
      </c>
    </row>
    <row r="324" spans="1:32" x14ac:dyDescent="0.15">
      <c r="A324" s="2" t="str">
        <f>data!A324</f>
        <v>OncoVista Innovative Therapies, Inc. (OTCPK:OVIT)</v>
      </c>
      <c r="B324" s="2" t="str">
        <f>data!B324</f>
        <v>OTCPK:OVIT</v>
      </c>
      <c r="C324" s="16" t="str">
        <f>IF(data!AP324&gt;0,data!AQ324/data!AP324,"NA")</f>
        <v>NA</v>
      </c>
      <c r="D324" s="16" t="str">
        <f>IF(data!AP324&gt;0,O324/data!AP324,"NA")</f>
        <v>NA</v>
      </c>
      <c r="E324" s="16">
        <f>data!BV324/100</f>
        <v>0</v>
      </c>
      <c r="F324" s="16" t="str">
        <f t="shared" si="15"/>
        <v>NA</v>
      </c>
      <c r="G324" s="16" t="str">
        <f>IF(data!AX324&gt;0,N324/data!AX324,"NA")</f>
        <v>NA</v>
      </c>
      <c r="H324" s="16" t="str">
        <f>IF(data!W324=0,"NA",data!W324/100)</f>
        <v>NA</v>
      </c>
      <c r="I324" s="16" t="str">
        <f>IF(data!V324=0,"NA",data!V324/100)</f>
        <v>NA</v>
      </c>
      <c r="J324" s="16" t="str">
        <f>IF(data!AX324&gt;0,(AF324+data!AW324)/(data!AX324+AF324+data!AW324),"NA")</f>
        <v>NA</v>
      </c>
      <c r="K324" s="16">
        <f>IF(data!F324&gt;0,(AF324+data!AW324)/(data!F324+AF324+data!AW324),"NA")</f>
        <v>2.2481816178091248E-2</v>
      </c>
      <c r="L324" s="17">
        <f>data!F324+data!AW324+AF324-data!AT324</f>
        <v>8.9979999999999993</v>
      </c>
      <c r="M324" s="17">
        <f>data!AW324+data!AX324-data!AT324+X324</f>
        <v>-1.7338</v>
      </c>
      <c r="N324" s="17">
        <f>data!AS324+data!BC324-(data!BD324+data!BE324+data!BF324+data!BG324+data!BH324)/5</f>
        <v>-1.5724</v>
      </c>
      <c r="O324" s="17">
        <f>data!AR324+data!BC324-(data!BD324+data!BE324+data!BF324+data!BG324+data!BH324)/5</f>
        <v>-1.4824000000000002</v>
      </c>
      <c r="P324" s="17">
        <f>data!AW324+AF324</f>
        <v>0.20399999999999999</v>
      </c>
      <c r="Q324" s="18" t="str">
        <f>IF(data!AS324&gt;0,data!F324/data!AS324,"NA")</f>
        <v>NA</v>
      </c>
      <c r="R324" s="19" t="str">
        <f>IF(data!AS324&gt;0,(data!F324-data!AT324)/(data!AS324-data!BL324),"NA")</f>
        <v>NA</v>
      </c>
      <c r="S324" s="19" t="str">
        <f>IF(N324&gt;0,data!F324/N324,"NA")</f>
        <v>NA</v>
      </c>
      <c r="T324" s="18" t="str">
        <f>IF(data!AP324=0,"NA",L324/data!AP324)</f>
        <v>NA</v>
      </c>
      <c r="U324" s="18" t="str">
        <f t="shared" si="16"/>
        <v>NA</v>
      </c>
      <c r="V324" s="18" t="str">
        <f t="shared" si="17"/>
        <v>NA</v>
      </c>
      <c r="W324" s="18" t="str">
        <f>IF(data!AQ324&gt;0,L324/data!AQ324,"NA")</f>
        <v>NA</v>
      </c>
      <c r="X324" s="17">
        <f>data!BC324+data!BD324*0.8+data!BE324*0.6+data!BF324*0.4+data!BG324*0.2</f>
        <v>2.2281999999999997</v>
      </c>
      <c r="Y324" s="18" t="str">
        <f>IF(data!AQ324&gt;0,L324/(data!AQ324+data!BC324),"NA")</f>
        <v>NA</v>
      </c>
      <c r="Z324" s="18">
        <f>IF(data!EC324&gt;0,IF(data!F324&gt;0,IF(data!EC324*250/data!F324&gt;10,"NA",data!EC324*250/data!F324),"NA"),"NA")</f>
        <v>2.8184892897406992E-2</v>
      </c>
      <c r="AA324" s="18" t="str">
        <f>IF(data!BN324&gt;0,data!BN324,"NA")</f>
        <v>NA</v>
      </c>
      <c r="AB324" s="18">
        <f>IF(data!BN324=0,0,1)</f>
        <v>1</v>
      </c>
      <c r="AC324" s="18" t="str">
        <f>IF(data!BN324&gt;0,data!BO324,"NA")</f>
        <v>NA</v>
      </c>
      <c r="AD324" s="18" t="str">
        <f>IF(data!AS324&gt;0,data!AS324,"NA")</f>
        <v>NA</v>
      </c>
      <c r="AE324" s="18" t="str">
        <f>IF(data!AS324&gt;0,data!F324,"NA")</f>
        <v>NA</v>
      </c>
      <c r="AF324" s="17">
        <f>data!CP324/(1.04)+data!CO324/1.04^2+data!CN324/1.04^3+data!CM324/1.04^4+data!CL324/1.04^5+((data!CK324/5)*(1-1.04^-5)/0.04)/1.04^5</f>
        <v>0</v>
      </c>
    </row>
    <row r="325" spans="1:32" x14ac:dyDescent="0.15">
      <c r="A325" s="2" t="str">
        <f>data!A325</f>
        <v>Sevion Therapeutics, Inc. (OTCBB:SVON)</v>
      </c>
      <c r="B325" s="2" t="str">
        <f>data!B325</f>
        <v>OTCBB:SVON</v>
      </c>
      <c r="C325" s="16" t="str">
        <f>IF(data!AP325&gt;0,data!AQ325/data!AP325,"NA")</f>
        <v>NA</v>
      </c>
      <c r="D325" s="16" t="str">
        <f>IF(data!AP325&gt;0,O325/data!AP325,"NA")</f>
        <v>NA</v>
      </c>
      <c r="E325" s="16">
        <f>data!BV325/100</f>
        <v>0</v>
      </c>
      <c r="F325" s="16">
        <f t="shared" si="15"/>
        <v>-0.31806820210676656</v>
      </c>
      <c r="G325" s="16">
        <f>IF(data!AX325&gt;0,N325/data!AX325,"NA")</f>
        <v>-1.6500840336134455</v>
      </c>
      <c r="H325" s="16" t="str">
        <f>IF(data!W325=0,"NA",data!W325/100)</f>
        <v>NA</v>
      </c>
      <c r="I325" s="16" t="str">
        <f>IF(data!V325=0,"NA",data!V325/100)</f>
        <v>NA</v>
      </c>
      <c r="J325" s="16">
        <f>IF(data!AX325&gt;0,(AF325+data!AW325)/(data!AX325+AF325+data!AW325),"NA")</f>
        <v>2.4181847493148475E-3</v>
      </c>
      <c r="K325" s="16">
        <f>IF(data!F325&gt;0,(AF325+data!AW325)/(data!F325+AF325+data!AW325),"NA")</f>
        <v>3.263565554153431E-3</v>
      </c>
      <c r="L325" s="17">
        <f>data!F325+data!AW325+AF325-data!AT325</f>
        <v>6.7288461538461544</v>
      </c>
      <c r="M325" s="17">
        <f>data!AW325+data!AX325-data!AT325+X325</f>
        <v>22.404000000000003</v>
      </c>
      <c r="N325" s="17">
        <f>data!AS325+data!BC325-(data!BD325+data!BE325+data!BF325+data!BG325+data!BH325)/5</f>
        <v>-19.636000000000003</v>
      </c>
      <c r="O325" s="17">
        <f>data!AR325+data!BC325-(data!BD325+data!BE325+data!BF325+data!BG325+data!BH325)/5</f>
        <v>-7.1259999999999994</v>
      </c>
      <c r="P325" s="17">
        <f>data!AW325+AF325</f>
        <v>2.8846153846153844E-2</v>
      </c>
      <c r="Q325" s="18" t="str">
        <f>IF(data!AS325&gt;0,data!F325/data!AS325,"NA")</f>
        <v>NA</v>
      </c>
      <c r="R325" s="19" t="str">
        <f>IF(data!AS325&gt;0,(data!F325-data!AT325)/(data!AS325-data!BL325),"NA")</f>
        <v>NA</v>
      </c>
      <c r="S325" s="19" t="str">
        <f>IF(N325&gt;0,data!F325/N325,"NA")</f>
        <v>NA</v>
      </c>
      <c r="T325" s="18" t="str">
        <f>IF(data!AP325=0,"NA",L325/data!AP325)</f>
        <v>NA</v>
      </c>
      <c r="U325" s="18" t="str">
        <f t="shared" si="16"/>
        <v>NA</v>
      </c>
      <c r="V325" s="18">
        <f t="shared" si="17"/>
        <v>0.3003412852100586</v>
      </c>
      <c r="W325" s="18" t="str">
        <f>IF(data!AQ325&gt;0,L325/data!AQ325,"NA")</f>
        <v>NA</v>
      </c>
      <c r="X325" s="17">
        <f>data!BC325+data!BD325*0.8+data!BE325*0.6+data!BF325*0.4+data!BG325*0.2</f>
        <v>12.614000000000001</v>
      </c>
      <c r="Y325" s="18" t="str">
        <f>IF(data!AQ325&gt;0,L325/(data!AQ325+data!BC325),"NA")</f>
        <v>NA</v>
      </c>
      <c r="Z325" s="18">
        <f>IF(data!EC325&gt;0,IF(data!F325&gt;0,IF(data!EC325*250/data!F325&gt;10,"NA",data!EC325*250/data!F325),"NA"),"NA")</f>
        <v>0.14188422247446084</v>
      </c>
      <c r="AA325" s="18" t="str">
        <f>IF(data!BN325&gt;0,data!BN325,"NA")</f>
        <v>NA</v>
      </c>
      <c r="AB325" s="18">
        <f>IF(data!BN325=0,0,1)</f>
        <v>1</v>
      </c>
      <c r="AC325" s="18" t="str">
        <f>IF(data!BN325&gt;0,data!BO325,"NA")</f>
        <v>NA</v>
      </c>
      <c r="AD325" s="18" t="str">
        <f>IF(data!AS325&gt;0,data!AS325,"NA")</f>
        <v>NA</v>
      </c>
      <c r="AE325" s="18" t="str">
        <f>IF(data!AS325&gt;0,data!F325,"NA")</f>
        <v>NA</v>
      </c>
      <c r="AF325" s="17">
        <f>data!CP325/(1.04)+data!CO325/1.04^2+data!CN325/1.04^3+data!CM325/1.04^4+data!CL325/1.04^5+((data!CK325/5)*(1-1.04^-5)/0.04)/1.04^5</f>
        <v>2.8846153846153844E-2</v>
      </c>
    </row>
    <row r="326" spans="1:32" x14ac:dyDescent="0.15">
      <c r="A326" s="2" t="str">
        <f>data!A326</f>
        <v>Vivione Biosciences Inc. (TSXV:VBI)</v>
      </c>
      <c r="B326" s="2" t="str">
        <f>data!B326</f>
        <v>TSXV:VBI</v>
      </c>
      <c r="C326" s="16">
        <f>IF(data!AP326&gt;0,data!AQ326/data!AP326,"NA")</f>
        <v>-30.104166666666668</v>
      </c>
      <c r="D326" s="16">
        <f>IF(data!AP326&gt;0,O326/data!AP326,"NA")</f>
        <v>-30.800000000000004</v>
      </c>
      <c r="E326" s="16">
        <f>data!BV326/100</f>
        <v>0</v>
      </c>
      <c r="F326" s="16">
        <f t="shared" si="15"/>
        <v>-7.4591321897073666</v>
      </c>
      <c r="G326" s="16">
        <f>IF(data!AX326&gt;0,N326/data!AX326,"NA")</f>
        <v>-19.849350649350651</v>
      </c>
      <c r="H326" s="16" t="str">
        <f>IF(data!W326=0,"NA",data!W326/100)</f>
        <v>NA</v>
      </c>
      <c r="I326" s="16" t="str">
        <f>IF(data!V326=0,"NA",data!V326/100)</f>
        <v>NA</v>
      </c>
      <c r="J326" s="16">
        <f>IF(data!AX326&gt;0,(AF326+data!AW326)/(data!AX326+AF326+data!AW326),"NA")</f>
        <v>0.89471299521422709</v>
      </c>
      <c r="K326" s="16">
        <f>IF(data!F326&gt;0,(AF326+data!AW326)/(data!F326+AF326+data!AW326),"NA")</f>
        <v>0.12946003927732072</v>
      </c>
      <c r="L326" s="17">
        <f>data!F326+data!AW326+AF326-data!AT326</f>
        <v>8.968668639053254</v>
      </c>
      <c r="M326" s="17">
        <f>data!AW326+data!AX326-data!AT326+X326</f>
        <v>0.39640000000000003</v>
      </c>
      <c r="N326" s="17">
        <f>data!AS326+data!BC326-(data!BD326+data!BE326+data!BF326+data!BG326+data!BH326)/5</f>
        <v>-3.0568</v>
      </c>
      <c r="O326" s="17">
        <f>data!AR326+data!BC326-(data!BD326+data!BE326+data!BF326+data!BG326+data!BH326)/5</f>
        <v>-2.9568000000000003</v>
      </c>
      <c r="P326" s="17">
        <f>data!AW326+AF326</f>
        <v>1.3086686390532545</v>
      </c>
      <c r="Q326" s="18" t="str">
        <f>IF(data!AS326&gt;0,data!F326/data!AS326,"NA")</f>
        <v>NA</v>
      </c>
      <c r="R326" s="19" t="str">
        <f>IF(data!AS326&gt;0,(data!F326-data!AT326)/(data!AS326-data!BL326),"NA")</f>
        <v>NA</v>
      </c>
      <c r="S326" s="19" t="str">
        <f>IF(N326&gt;0,data!F326/N326,"NA")</f>
        <v>NA</v>
      </c>
      <c r="T326" s="18">
        <f>IF(data!AP326=0,"NA",L326/data!AP326)</f>
        <v>93.42363165680473</v>
      </c>
      <c r="U326" s="18" t="str">
        <f t="shared" si="16"/>
        <v>NA</v>
      </c>
      <c r="V326" s="18">
        <f t="shared" si="17"/>
        <v>22.625299291254422</v>
      </c>
      <c r="W326" s="18" t="str">
        <f>IF(data!AQ326&gt;0,L326/data!AQ326,"NA")</f>
        <v>NA</v>
      </c>
      <c r="X326" s="17">
        <f>data!BC326+data!BD326*0.8+data!BE326*0.6+data!BF326*0.4+data!BG326*0.2</f>
        <v>0.12240000000000001</v>
      </c>
      <c r="Y326" s="18" t="str">
        <f>IF(data!AQ326&gt;0,L326/(data!AQ326+data!BC326),"NA")</f>
        <v>NA</v>
      </c>
      <c r="Z326" s="18" t="str">
        <f>IF(data!EC326&gt;0,IF(data!F326&gt;0,IF(data!EC326*250/data!F326&gt;10,"NA",data!EC326*250/data!F326),"NA"),"NA")</f>
        <v>NA</v>
      </c>
      <c r="AA326" s="18" t="str">
        <f>IF(data!BN326&gt;0,data!BN326,"NA")</f>
        <v>NA</v>
      </c>
      <c r="AB326" s="18">
        <f>IF(data!BN326=0,0,1)</f>
        <v>1</v>
      </c>
      <c r="AC326" s="18" t="str">
        <f>IF(data!BN326&gt;0,data!BO326,"NA")</f>
        <v>NA</v>
      </c>
      <c r="AD326" s="18" t="str">
        <f>IF(data!AS326&gt;0,data!AS326,"NA")</f>
        <v>NA</v>
      </c>
      <c r="AE326" s="18" t="str">
        <f>IF(data!AS326&gt;0,data!F326,"NA")</f>
        <v>NA</v>
      </c>
      <c r="AF326" s="17">
        <f>data!CP326/(1.04)+data!CO326/1.04^2+data!CN326/1.04^3+data!CM326/1.04^4+data!CL326/1.04^5+((data!CK326/5)*(1-1.04^-5)/0.04)/1.04^5</f>
        <v>4.8668639053254435E-2</v>
      </c>
    </row>
    <row r="327" spans="1:32" x14ac:dyDescent="0.15">
      <c r="A327" s="2" t="str">
        <f>data!A327</f>
        <v>TapImmune, Inc. (OTCPK:TPIV)</v>
      </c>
      <c r="B327" s="2" t="str">
        <f>data!B327</f>
        <v>OTCPK:TPIV</v>
      </c>
      <c r="C327" s="16" t="str">
        <f>IF(data!AP327&gt;0,data!AQ327/data!AP327,"NA")</f>
        <v>NA</v>
      </c>
      <c r="D327" s="16" t="str">
        <f>IF(data!AP327&gt;0,O327/data!AP327,"NA")</f>
        <v>NA</v>
      </c>
      <c r="E327" s="16">
        <f>data!BV327/100</f>
        <v>0</v>
      </c>
      <c r="F327" s="16">
        <f t="shared" si="15"/>
        <v>-9.0681912681912635</v>
      </c>
      <c r="G327" s="16" t="str">
        <f>IF(data!AX327&gt;0,N327/data!AX327,"NA")</f>
        <v>NA</v>
      </c>
      <c r="H327" s="16" t="str">
        <f>IF(data!W327=0,"NA",data!W327/100)</f>
        <v>NA</v>
      </c>
      <c r="I327" s="16" t="str">
        <f>IF(data!V327=0,"NA",data!V327/100)</f>
        <v>NA</v>
      </c>
      <c r="J327" s="16" t="str">
        <f>IF(data!AX327&gt;0,(AF327+data!AW327)/(data!AX327+AF327+data!AW327),"NA")</f>
        <v>NA</v>
      </c>
      <c r="K327" s="16">
        <f>IF(data!F327&gt;0,(AF327+data!AW327)/(data!F327+AF327+data!AW327),"NA")</f>
        <v>7.0078011371149012E-3</v>
      </c>
      <c r="L327" s="17">
        <f>data!F327+data!AW327+AF327-data!AT327</f>
        <v>6.9489999999999998</v>
      </c>
      <c r="M327" s="17">
        <f>data!AW327+data!AX327-data!AT327+X327</f>
        <v>0.48100000000000032</v>
      </c>
      <c r="N327" s="17">
        <f>data!AS327+data!BC327-(data!BD327+data!BE327+data!BF327+data!BG327+data!BH327)/5</f>
        <v>-33.771799999999999</v>
      </c>
      <c r="O327" s="17">
        <f>data!AR327+data!BC327-(data!BD327+data!BE327+data!BF327+data!BG327+data!BH327)/5</f>
        <v>-4.3618000000000006</v>
      </c>
      <c r="P327" s="17">
        <f>data!AW327+AF327</f>
        <v>5.2999999999999999E-2</v>
      </c>
      <c r="Q327" s="18" t="str">
        <f>IF(data!AS327&gt;0,data!F327/data!AS327,"NA")</f>
        <v>NA</v>
      </c>
      <c r="R327" s="19" t="str">
        <f>IF(data!AS327&gt;0,(data!F327-data!AT327)/(data!AS327-data!BL327),"NA")</f>
        <v>NA</v>
      </c>
      <c r="S327" s="19" t="str">
        <f>IF(N327&gt;0,data!F327/N327,"NA")</f>
        <v>NA</v>
      </c>
      <c r="T327" s="18" t="str">
        <f>IF(data!AP327=0,"NA",L327/data!AP327)</f>
        <v>NA</v>
      </c>
      <c r="U327" s="18" t="str">
        <f t="shared" si="16"/>
        <v>NA</v>
      </c>
      <c r="V327" s="18">
        <f t="shared" si="17"/>
        <v>14.446985446985437</v>
      </c>
      <c r="W327" s="18" t="str">
        <f>IF(data!AQ327&gt;0,L327/data!AQ327,"NA")</f>
        <v>NA</v>
      </c>
      <c r="X327" s="17">
        <f>data!BC327+data!BD327*0.8+data!BE327*0.6+data!BF327*0.4+data!BG327*0.2</f>
        <v>1.6980000000000004</v>
      </c>
      <c r="Y327" s="18" t="str">
        <f>IF(data!AQ327&gt;0,L327/(data!AQ327+data!BC327),"NA")</f>
        <v>NA</v>
      </c>
      <c r="Z327" s="18">
        <f>IF(data!EC327&gt;0,IF(data!F327&gt;0,IF(data!EC327*250/data!F327&gt;10,"NA",data!EC327*250/data!F327),"NA"),"NA")</f>
        <v>1.6311584553928096</v>
      </c>
      <c r="AA327" s="18" t="str">
        <f>IF(data!BN327&gt;0,data!BN327,"NA")</f>
        <v>NA</v>
      </c>
      <c r="AB327" s="18">
        <f>IF(data!BN327=0,0,1)</f>
        <v>1</v>
      </c>
      <c r="AC327" s="18" t="str">
        <f>IF(data!BN327&gt;0,data!BO327,"NA")</f>
        <v>NA</v>
      </c>
      <c r="AD327" s="18" t="str">
        <f>IF(data!AS327&gt;0,data!AS327,"NA")</f>
        <v>NA</v>
      </c>
      <c r="AE327" s="18" t="str">
        <f>IF(data!AS327&gt;0,data!F327,"NA")</f>
        <v>NA</v>
      </c>
      <c r="AF327" s="17">
        <f>data!CP327/(1.04)+data!CO327/1.04^2+data!CN327/1.04^3+data!CM327/1.04^4+data!CL327/1.04^5+((data!CK327/5)*(1-1.04^-5)/0.04)/1.04^5</f>
        <v>0</v>
      </c>
    </row>
    <row r="328" spans="1:32" x14ac:dyDescent="0.15">
      <c r="A328" s="2" t="str">
        <f>data!A328</f>
        <v>Helix Biomedix Inc. (OTCPK:HXBM)</v>
      </c>
      <c r="B328" s="2" t="str">
        <f>data!B328</f>
        <v>OTCPK:HXBM</v>
      </c>
      <c r="C328" s="16" t="str">
        <f>IF(data!AP328&gt;0,data!AQ328/data!AP328,"NA")</f>
        <v>NA</v>
      </c>
      <c r="D328" s="16" t="str">
        <f>IF(data!AP328&gt;0,O328/data!AP328,"NA")</f>
        <v>NA</v>
      </c>
      <c r="E328" s="16">
        <f>data!BV328/100</f>
        <v>0</v>
      </c>
      <c r="F328" s="16">
        <f t="shared" si="15"/>
        <v>-0.60842207163601147</v>
      </c>
      <c r="G328" s="16" t="str">
        <f>IF(data!AX328&gt;0,N328/data!AX328,"NA")</f>
        <v>NA</v>
      </c>
      <c r="H328" s="16" t="str">
        <f>IF(data!W328=0,"NA",data!W328/100)</f>
        <v>NA</v>
      </c>
      <c r="I328" s="16" t="str">
        <f>IF(data!V328=0,"NA",data!V328/100)</f>
        <v>NA</v>
      </c>
      <c r="J328" s="16" t="str">
        <f>IF(data!AX328&gt;0,(AF328+data!AW328)/(data!AX328+AF328+data!AW328),"NA")</f>
        <v>NA</v>
      </c>
      <c r="K328" s="16">
        <f>IF(data!F328&gt;0,(AF328+data!AW328)/(data!F328+AF328+data!AW328),"NA")</f>
        <v>0</v>
      </c>
      <c r="L328" s="17">
        <f>data!F328+data!AW328+AF328-data!AT328</f>
        <v>7.47</v>
      </c>
      <c r="M328" s="17">
        <f>data!AW328+data!AX328-data!AT328+X328</f>
        <v>0.82640000000000002</v>
      </c>
      <c r="N328" s="17">
        <f>data!AS328+data!BC328-(data!BD328+data!BE328+data!BF328+data!BG328+data!BH328)/5</f>
        <v>-0.50279999999999991</v>
      </c>
      <c r="O328" s="17">
        <f>data!AR328+data!BC328-(data!BD328+data!BE328+data!BF328+data!BG328+data!BH328)/5</f>
        <v>-0.50279999999999991</v>
      </c>
      <c r="P328" s="17">
        <f>data!AW328+AF328</f>
        <v>0</v>
      </c>
      <c r="Q328" s="18" t="str">
        <f>IF(data!AS328&gt;0,data!F328/data!AS328,"NA")</f>
        <v>NA</v>
      </c>
      <c r="R328" s="19" t="str">
        <f>IF(data!AS328&gt;0,(data!F328-data!AT328)/(data!AS328-data!BL328),"NA")</f>
        <v>NA</v>
      </c>
      <c r="S328" s="19" t="str">
        <f>IF(N328&gt;0,data!F328/N328,"NA")</f>
        <v>NA</v>
      </c>
      <c r="T328" s="18" t="str">
        <f>IF(data!AP328=0,"NA",L328/data!AP328)</f>
        <v>NA</v>
      </c>
      <c r="U328" s="18" t="str">
        <f t="shared" si="16"/>
        <v>NA</v>
      </c>
      <c r="V328" s="18">
        <f t="shared" si="17"/>
        <v>9.0392061955469494</v>
      </c>
      <c r="W328" s="18" t="str">
        <f>IF(data!AQ328&gt;0,L328/data!AQ328,"NA")</f>
        <v>NA</v>
      </c>
      <c r="X328" s="17">
        <f>data!BC328+data!BD328*0.8+data!BE328*0.6+data!BF328*0.4+data!BG328*0.2</f>
        <v>0.82640000000000002</v>
      </c>
      <c r="Y328" s="18" t="str">
        <f>IF(data!AQ328&gt;0,L328/(data!AQ328+data!BC328),"NA")</f>
        <v>NA</v>
      </c>
      <c r="Z328" s="18">
        <f>IF(data!EC328&gt;0,IF(data!F328&gt;0,IF(data!EC328*250/data!F328&gt;10,"NA",data!EC328*250/data!F328),"NA"),"NA")</f>
        <v>0.16733601070950468</v>
      </c>
      <c r="AA328" s="18" t="str">
        <f>IF(data!BN328&gt;0,data!BN328,"NA")</f>
        <v>NA</v>
      </c>
      <c r="AB328" s="18">
        <f>IF(data!BN328=0,0,1)</f>
        <v>0</v>
      </c>
      <c r="AC328" s="18" t="str">
        <f>IF(data!BN328&gt;0,data!BO328,"NA")</f>
        <v>NA</v>
      </c>
      <c r="AD328" s="18" t="str">
        <f>IF(data!AS328&gt;0,data!AS328,"NA")</f>
        <v>NA</v>
      </c>
      <c r="AE328" s="18" t="str">
        <f>IF(data!AS328&gt;0,data!F328,"NA")</f>
        <v>NA</v>
      </c>
      <c r="AF328" s="17">
        <f>data!CP328/(1.04)+data!CO328/1.04^2+data!CN328/1.04^3+data!CM328/1.04^4+data!CL328/1.04^5+((data!CK328/5)*(1-1.04^-5)/0.04)/1.04^5</f>
        <v>0</v>
      </c>
    </row>
    <row r="329" spans="1:32" x14ac:dyDescent="0.15">
      <c r="A329" s="2" t="str">
        <f>data!A329</f>
        <v>Poniard Pharmaceuticals, Inc. (OTCPK:PARD)</v>
      </c>
      <c r="B329" s="2" t="str">
        <f>data!B329</f>
        <v>OTCPK:PARD</v>
      </c>
      <c r="C329" s="16" t="str">
        <f>IF(data!AP329&gt;0,data!AQ329/data!AP329,"NA")</f>
        <v>NA</v>
      </c>
      <c r="D329" s="16" t="str">
        <f>IF(data!AP329&gt;0,O329/data!AP329,"NA")</f>
        <v>NA</v>
      </c>
      <c r="E329" s="16">
        <f>data!BV329/100</f>
        <v>0</v>
      </c>
      <c r="F329" s="16">
        <f t="shared" si="15"/>
        <v>-0.98078512396694217</v>
      </c>
      <c r="G329" s="16" t="str">
        <f>IF(data!AX329&gt;0,N329/data!AX329,"NA")</f>
        <v>NA</v>
      </c>
      <c r="H329" s="16" t="str">
        <f>IF(data!W329=0,"NA",data!W329/100)</f>
        <v>NA</v>
      </c>
      <c r="I329" s="16" t="str">
        <f>IF(data!V329=0,"NA",data!V329/100)</f>
        <v>NA</v>
      </c>
      <c r="J329" s="16" t="str">
        <f>IF(data!AX329&gt;0,(AF329+data!AW329)/(data!AX329+AF329+data!AW329),"NA")</f>
        <v>NA</v>
      </c>
      <c r="K329" s="16">
        <f>IF(data!F329&gt;0,(AF329+data!AW329)/(data!F329+AF329+data!AW329),"NA")</f>
        <v>0</v>
      </c>
      <c r="L329" s="17">
        <f>data!F329+data!AW329+AF329-data!AT329</f>
        <v>7.2</v>
      </c>
      <c r="M329" s="17">
        <f>data!AW329+data!AX329-data!AT329+X329</f>
        <v>9.68</v>
      </c>
      <c r="N329" s="17">
        <f>data!AS329+data!BC329-(data!BD329+data!BE329+data!BF329+data!BG329+data!BH329)/5</f>
        <v>-9.4939999999999998</v>
      </c>
      <c r="O329" s="17">
        <f>data!AR329+data!BC329-(data!BD329+data!BE329+data!BF329+data!BG329+data!BH329)/5</f>
        <v>-9.4939999999999998</v>
      </c>
      <c r="P329" s="17">
        <f>data!AW329+AF329</f>
        <v>0</v>
      </c>
      <c r="Q329" s="18" t="str">
        <f>IF(data!AS329&gt;0,data!F329/data!AS329,"NA")</f>
        <v>NA</v>
      </c>
      <c r="R329" s="19" t="str">
        <f>IF(data!AS329&gt;0,(data!F329-data!AT329)/(data!AS329-data!BL329),"NA")</f>
        <v>NA</v>
      </c>
      <c r="S329" s="19" t="str">
        <f>IF(N329&gt;0,data!F329/N329,"NA")</f>
        <v>NA</v>
      </c>
      <c r="T329" s="18" t="str">
        <f>IF(data!AP329=0,"NA",L329/data!AP329)</f>
        <v>NA</v>
      </c>
      <c r="U329" s="18" t="str">
        <f t="shared" si="16"/>
        <v>NA</v>
      </c>
      <c r="V329" s="18">
        <f t="shared" si="17"/>
        <v>0.74380165289256206</v>
      </c>
      <c r="W329" s="18" t="str">
        <f>IF(data!AQ329&gt;0,L329/data!AQ329,"NA")</f>
        <v>NA</v>
      </c>
      <c r="X329" s="17">
        <f>data!BC329+data!BD329*0.8+data!BE329*0.6+data!BF329*0.4+data!BG329*0.2</f>
        <v>9.68</v>
      </c>
      <c r="Y329" s="18" t="str">
        <f>IF(data!AQ329&gt;0,L329/(data!AQ329+data!BC329),"NA")</f>
        <v>NA</v>
      </c>
      <c r="Z329" s="18" t="str">
        <f>IF(data!EC329&gt;0,IF(data!F329&gt;0,IF(data!EC329*250/data!F329&gt;10,"NA",data!EC329*250/data!F329),"NA"),"NA")</f>
        <v>NA</v>
      </c>
      <c r="AA329" s="18" t="str">
        <f>IF(data!BN329&gt;0,data!BN329,"NA")</f>
        <v>NA</v>
      </c>
      <c r="AB329" s="18">
        <f>IF(data!BN329=0,0,1)</f>
        <v>0</v>
      </c>
      <c r="AC329" s="18" t="str">
        <f>IF(data!BN329&gt;0,data!BO329,"NA")</f>
        <v>NA</v>
      </c>
      <c r="AD329" s="18" t="str">
        <f>IF(data!AS329&gt;0,data!AS329,"NA")</f>
        <v>NA</v>
      </c>
      <c r="AE329" s="18" t="str">
        <f>IF(data!AS329&gt;0,data!F329,"NA")</f>
        <v>NA</v>
      </c>
      <c r="AF329" s="17">
        <f>data!CP329/(1.04)+data!CO329/1.04^2+data!CN329/1.04^3+data!CM329/1.04^4+data!CL329/1.04^5+((data!CK329/5)*(1-1.04^-5)/0.04)/1.04^5</f>
        <v>0</v>
      </c>
    </row>
    <row r="330" spans="1:32" x14ac:dyDescent="0.15">
      <c r="A330" s="2" t="str">
        <f>data!A330</f>
        <v>Capstone Therapeutics Corp. (OTCPK:CAPS)</v>
      </c>
      <c r="B330" s="2" t="str">
        <f>data!B330</f>
        <v>OTCPK:CAPS</v>
      </c>
      <c r="C330" s="16" t="str">
        <f>IF(data!AP330&gt;0,data!AQ330/data!AP330,"NA")</f>
        <v>NA</v>
      </c>
      <c r="D330" s="16" t="str">
        <f>IF(data!AP330&gt;0,O330/data!AP330,"NA")</f>
        <v>NA</v>
      </c>
      <c r="E330" s="16">
        <f>data!BV330/100</f>
        <v>0</v>
      </c>
      <c r="F330" s="16">
        <f t="shared" si="15"/>
        <v>-0.44857810673938453</v>
      </c>
      <c r="G330" s="16">
        <f>IF(data!AX330&gt;0,N330/data!AX330,"NA")</f>
        <v>-1.3729032258064517</v>
      </c>
      <c r="H330" s="16" t="str">
        <f>IF(data!W330=0,"NA",data!W330/100)</f>
        <v>NA</v>
      </c>
      <c r="I330" s="16" t="str">
        <f>IF(data!V330=0,"NA",data!V330/100)</f>
        <v>NA</v>
      </c>
      <c r="J330" s="16">
        <f>IF(data!AX330&gt;0,(AF330+data!AW330)/(data!AX330+AF330+data!AW330),"NA")</f>
        <v>2.1136464488404134E-2</v>
      </c>
      <c r="K330" s="16">
        <f>IF(data!F330&gt;0,(AF330+data!AW330)/(data!F330+AF330+data!AW330),"NA")</f>
        <v>9.5394702168253055E-3</v>
      </c>
      <c r="L330" s="17">
        <f>data!F330+data!AW330+AF330-data!AT330</f>
        <v>4.8569378698224854</v>
      </c>
      <c r="M330" s="17">
        <f>data!AW330+data!AX330-data!AT330+X330</f>
        <v>10.267999999999999</v>
      </c>
      <c r="N330" s="17">
        <f>data!AS330+data!BC330-(data!BD330+data!BE330+data!BF330+data!BG330+data!BH330)/5</f>
        <v>-4.2560000000000002</v>
      </c>
      <c r="O330" s="17">
        <f>data!AR330+data!BC330-(data!BD330+data!BE330+data!BF330+data!BG330+data!BH330)/5</f>
        <v>-4.6059999999999999</v>
      </c>
      <c r="P330" s="17">
        <f>data!AW330+AF330</f>
        <v>6.6937869822485202E-2</v>
      </c>
      <c r="Q330" s="18" t="str">
        <f>IF(data!AS330&gt;0,data!F330/data!AS330,"NA")</f>
        <v>NA</v>
      </c>
      <c r="R330" s="19" t="str">
        <f>IF(data!AS330&gt;0,(data!F330-data!AT330)/(data!AS330-data!BL330),"NA")</f>
        <v>NA</v>
      </c>
      <c r="S330" s="19" t="str">
        <f>IF(N330&gt;0,data!F330/N330,"NA")</f>
        <v>NA</v>
      </c>
      <c r="T330" s="18" t="str">
        <f>IF(data!AP330=0,"NA",L330/data!AP330)</f>
        <v>NA</v>
      </c>
      <c r="U330" s="18" t="str">
        <f t="shared" si="16"/>
        <v>NA</v>
      </c>
      <c r="V330" s="18">
        <f t="shared" si="17"/>
        <v>0.47301693317320664</v>
      </c>
      <c r="W330" s="18" t="str">
        <f>IF(data!AQ330&gt;0,L330/data!AQ330,"NA")</f>
        <v>NA</v>
      </c>
      <c r="X330" s="17">
        <f>data!BC330+data!BD330*0.8+data!BE330*0.6+data!BF330*0.4+data!BG330*0.2</f>
        <v>9.3279999999999994</v>
      </c>
      <c r="Y330" s="18" t="str">
        <f>IF(data!AQ330&gt;0,L330/(data!AQ330+data!BC330),"NA")</f>
        <v>NA</v>
      </c>
      <c r="Z330" s="18" t="str">
        <f>IF(data!EC330&gt;0,IF(data!F330&gt;0,IF(data!EC330*250/data!F330&gt;10,"NA",data!EC330*250/data!F330),"NA"),"NA")</f>
        <v>NA</v>
      </c>
      <c r="AA330" s="18" t="str">
        <f>IF(data!BN330&gt;0,data!BN330,"NA")</f>
        <v>NA</v>
      </c>
      <c r="AB330" s="18">
        <f>IF(data!BN330=0,0,1)</f>
        <v>1</v>
      </c>
      <c r="AC330" s="18" t="str">
        <f>IF(data!BN330&gt;0,data!BO330,"NA")</f>
        <v>NA</v>
      </c>
      <c r="AD330" s="18" t="str">
        <f>IF(data!AS330&gt;0,data!AS330,"NA")</f>
        <v>NA</v>
      </c>
      <c r="AE330" s="18" t="str">
        <f>IF(data!AS330&gt;0,data!F330,"NA")</f>
        <v>NA</v>
      </c>
      <c r="AF330" s="17">
        <f>data!CP330/(1.04)+data!CO330/1.04^2+data!CN330/1.04^3+data!CM330/1.04^4+data!CL330/1.04^5+((data!CK330/5)*(1-1.04^-5)/0.04)/1.04^5</f>
        <v>6.6937869822485202E-2</v>
      </c>
    </row>
    <row r="331" spans="1:32" x14ac:dyDescent="0.15">
      <c r="A331" s="2" t="str">
        <f>data!A331</f>
        <v>Bioheart, Inc. (OTCPK:BHRT)</v>
      </c>
      <c r="B331" s="2" t="str">
        <f>data!B331</f>
        <v>OTCPK:BHRT</v>
      </c>
      <c r="C331" s="16">
        <f>IF(data!AP331&gt;0,data!AQ331/data!AP331,"NA")</f>
        <v>-1.7135922330097086</v>
      </c>
      <c r="D331" s="16">
        <f>IF(data!AP331&gt;0,O331/data!AP331,"NA")</f>
        <v>-1.8933009708737862</v>
      </c>
      <c r="E331" s="16">
        <f>data!BV331/100</f>
        <v>0</v>
      </c>
      <c r="F331" s="16" t="str">
        <f t="shared" si="15"/>
        <v>NA</v>
      </c>
      <c r="G331" s="16" t="str">
        <f>IF(data!AX331&gt;0,N331/data!AX331,"NA")</f>
        <v>NA</v>
      </c>
      <c r="H331" s="16">
        <f>IF(data!W331=0,"NA",data!W331/100)</f>
        <v>0.374</v>
      </c>
      <c r="I331" s="16" t="str">
        <f>IF(data!V331=0,"NA",data!V331/100)</f>
        <v>NA</v>
      </c>
      <c r="J331" s="16" t="str">
        <f>IF(data!AX331&gt;0,(AF331+data!AW331)/(data!AX331+AF331+data!AW331),"NA")</f>
        <v>NA</v>
      </c>
      <c r="K331" s="16">
        <f>IF(data!F331&gt;0,(AF331+data!AW331)/(data!F331+AF331+data!AW331),"NA")</f>
        <v>0.45163236216986685</v>
      </c>
      <c r="L331" s="17">
        <f>data!F331+data!AW331+AF331-data!AT331</f>
        <v>12.126372781065086</v>
      </c>
      <c r="M331" s="17">
        <f>data!AW331+data!AX331-data!AT331+X331</f>
        <v>-4.8639999999999999</v>
      </c>
      <c r="N331" s="17">
        <f>data!AS331+data!BC331-(data!BD331+data!BE331+data!BF331+data!BG331+data!BH331)/5</f>
        <v>-2.6202000000000001</v>
      </c>
      <c r="O331" s="17">
        <f>data!AR331+data!BC331-(data!BD331+data!BE331+data!BF331+data!BG331+data!BH331)/5</f>
        <v>-3.9001999999999999</v>
      </c>
      <c r="P331" s="17">
        <f>data!AW331+AF331</f>
        <v>5.493372781065089</v>
      </c>
      <c r="Q331" s="18" t="str">
        <f>IF(data!AS331&gt;0,data!F331/data!AS331,"NA")</f>
        <v>NA</v>
      </c>
      <c r="R331" s="19" t="str">
        <f>IF(data!AS331&gt;0,(data!F331-data!AT331)/(data!AS331-data!BL331),"NA")</f>
        <v>NA</v>
      </c>
      <c r="S331" s="19" t="str">
        <f>IF(N331&gt;0,data!F331/N331,"NA")</f>
        <v>NA</v>
      </c>
      <c r="T331" s="18">
        <f>IF(data!AP331=0,"NA",L331/data!AP331)</f>
        <v>5.8865887286723719</v>
      </c>
      <c r="U331" s="18" t="str">
        <f t="shared" si="16"/>
        <v>NA</v>
      </c>
      <c r="V331" s="18" t="str">
        <f t="shared" si="17"/>
        <v>NA</v>
      </c>
      <c r="W331" s="18" t="str">
        <f>IF(data!AQ331&gt;0,L331/data!AQ331,"NA")</f>
        <v>NA</v>
      </c>
      <c r="X331" s="17">
        <f>data!BC331+data!BD331*0.8+data!BE331*0.6+data!BF331*0.4+data!BG331*0.2</f>
        <v>0.70300000000000007</v>
      </c>
      <c r="Y331" s="18" t="str">
        <f>IF(data!AQ331&gt;0,L331/(data!AQ331+data!BC331),"NA")</f>
        <v>NA</v>
      </c>
      <c r="Z331" s="18">
        <f>IF(data!EC331&gt;0,IF(data!F331&gt;0,IF(data!EC331*250/data!F331&gt;10,"NA",data!EC331*250/data!F331),"NA"),"NA")</f>
        <v>0.56221889055472263</v>
      </c>
      <c r="AA331" s="18" t="str">
        <f>IF(data!BN331&gt;0,data!BN331,"NA")</f>
        <v>NA</v>
      </c>
      <c r="AB331" s="18">
        <f>IF(data!BN331=0,0,1)</f>
        <v>1</v>
      </c>
      <c r="AC331" s="18" t="str">
        <f>IF(data!BN331&gt;0,data!BO331,"NA")</f>
        <v>NA</v>
      </c>
      <c r="AD331" s="18" t="str">
        <f>IF(data!AS331&gt;0,data!AS331,"NA")</f>
        <v>NA</v>
      </c>
      <c r="AE331" s="18" t="str">
        <f>IF(data!AS331&gt;0,data!F331,"NA")</f>
        <v>NA</v>
      </c>
      <c r="AF331" s="17">
        <f>data!CP331/(1.04)+data!CO331/1.04^2+data!CN331/1.04^3+data!CM331/1.04^4+data!CL331/1.04^5+((data!CK331/5)*(1-1.04^-5)/0.04)/1.04^5</f>
        <v>0.12337278106508873</v>
      </c>
    </row>
    <row r="332" spans="1:32" x14ac:dyDescent="0.15">
      <c r="A332" s="2" t="str">
        <f>data!A332</f>
        <v>Dendreon Corp. (OTCPK:DNDN.Q)</v>
      </c>
      <c r="B332" s="2" t="str">
        <f>data!B332</f>
        <v>OTCPK:DNDN.Q</v>
      </c>
      <c r="C332" s="16">
        <f>IF(data!AP332&gt;0,data!AQ332/data!AP332,"NA")</f>
        <v>-0.12546002007360321</v>
      </c>
      <c r="D332" s="16">
        <f>IF(data!AP332&gt;0,O332/data!AP332,"NA")</f>
        <v>-0.26323185011709604</v>
      </c>
      <c r="E332" s="16">
        <f>data!BV332/100</f>
        <v>0</v>
      </c>
      <c r="F332" s="16">
        <f t="shared" si="15"/>
        <v>-0.19377401241257022</v>
      </c>
      <c r="G332" s="16" t="str">
        <f>IF(data!AX332&gt;0,N332/data!AX332,"NA")</f>
        <v>NA</v>
      </c>
      <c r="H332" s="16">
        <f>IF(data!W332=0,"NA",data!W332/100)</f>
        <v>0.27399999999999997</v>
      </c>
      <c r="I332" s="16" t="str">
        <f>IF(data!V332=0,"NA",data!V332/100)</f>
        <v>NA</v>
      </c>
      <c r="J332" s="16" t="str">
        <f>IF(data!AX332&gt;0,(AF332+data!AW332)/(data!AX332+AF332+data!AW332),"NA")</f>
        <v>NA</v>
      </c>
      <c r="K332" s="16">
        <f>IF(data!F332&gt;0,(AF332+data!AW332)/(data!F332+AF332+data!AW332),"NA")</f>
        <v>0.99004969901072037</v>
      </c>
      <c r="L332" s="17">
        <f>data!F332+data!AW332+AF332-data!AT332</f>
        <v>588.29162886474603</v>
      </c>
      <c r="M332" s="17">
        <f>data!AW332+data!AX332-data!AT332+X332</f>
        <v>406.03999999999996</v>
      </c>
      <c r="N332" s="17">
        <f>data!AS332+data!BC332-(data!BD332+data!BE332+data!BF332+data!BG332+data!BH332)/5</f>
        <v>-178.18</v>
      </c>
      <c r="O332" s="17">
        <f>data!AR332+data!BC332-(data!BD332+data!BE332+data!BF332+data!BG332+data!BH332)/5</f>
        <v>-78.680000000000007</v>
      </c>
      <c r="P332" s="17">
        <f>data!AW332+AF332</f>
        <v>635.80162886474602</v>
      </c>
      <c r="Q332" s="18" t="str">
        <f>IF(data!AS332&gt;0,data!F332/data!AS332,"NA")</f>
        <v>NA</v>
      </c>
      <c r="R332" s="19" t="str">
        <f>IF(data!AS332&gt;0,(data!F332-data!AT332)/(data!AS332-data!BL332),"NA")</f>
        <v>NA</v>
      </c>
      <c r="S332" s="19" t="str">
        <f>IF(N332&gt;0,data!F332/N332,"NA")</f>
        <v>NA</v>
      </c>
      <c r="T332" s="18">
        <f>IF(data!AP332=0,"NA",L332/data!AP332)</f>
        <v>1.9681887884401006</v>
      </c>
      <c r="U332" s="18" t="str">
        <f t="shared" si="16"/>
        <v>NA</v>
      </c>
      <c r="V332" s="18">
        <f t="shared" si="17"/>
        <v>1.4488514157835339</v>
      </c>
      <c r="W332" s="18" t="str">
        <f>IF(data!AQ332&gt;0,L332/data!AQ332,"NA")</f>
        <v>NA</v>
      </c>
      <c r="X332" s="17">
        <f>data!BC332+data!BD332*0.8+data!BE332*0.6+data!BF332*0.4+data!BG332*0.2</f>
        <v>185.83999999999997</v>
      </c>
      <c r="Y332" s="18" t="str">
        <f>IF(data!AQ332&gt;0,L332/(data!AQ332+data!BC332),"NA")</f>
        <v>NA</v>
      </c>
      <c r="Z332" s="18">
        <f>IF(data!EC332&gt;0,IF(data!F332&gt;0,IF(data!EC332*250/data!F332&gt;10,"NA",data!EC332*250/data!F332),"NA"),"NA")</f>
        <v>1.6823161189358373</v>
      </c>
      <c r="AA332" s="18" t="str">
        <f>IF(data!BN332&gt;0,data!BN332,"NA")</f>
        <v>NA</v>
      </c>
      <c r="AB332" s="18">
        <f>IF(data!BN332=0,0,1)</f>
        <v>1</v>
      </c>
      <c r="AC332" s="18" t="str">
        <f>IF(data!BN332&gt;0,data!BO332,"NA")</f>
        <v>NA</v>
      </c>
      <c r="AD332" s="18" t="str">
        <f>IF(data!AS332&gt;0,data!AS332,"NA")</f>
        <v>NA</v>
      </c>
      <c r="AE332" s="18" t="str">
        <f>IF(data!AS332&gt;0,data!F332,"NA")</f>
        <v>NA</v>
      </c>
      <c r="AF332" s="17">
        <f>data!CP332/(1.04)+data!CO332/1.04^2+data!CN332/1.04^3+data!CM332/1.04^4+data!CL332/1.04^5+((data!CK332/5)*(1-1.04^-5)/0.04)/1.04^5</f>
        <v>41.20162886474597</v>
      </c>
    </row>
    <row r="333" spans="1:32" x14ac:dyDescent="0.15">
      <c r="A333" s="2" t="str">
        <f>data!A333</f>
        <v>GeoVax Labs, Inc. (OTCPK:GOVX)</v>
      </c>
      <c r="B333" s="2" t="str">
        <f>data!B333</f>
        <v>OTCPK:GOVX</v>
      </c>
      <c r="C333" s="16">
        <f>IF(data!AP333&gt;0,data!AQ333/data!AP333,"NA")</f>
        <v>-3.0237825594563987</v>
      </c>
      <c r="D333" s="16">
        <f>IF(data!AP333&gt;0,O333/data!AP333,"NA")</f>
        <v>-3.9252548131370331</v>
      </c>
      <c r="E333" s="16">
        <f>data!BV333/100</f>
        <v>0</v>
      </c>
      <c r="F333" s="16">
        <f t="shared" si="15"/>
        <v>-0.53987538940809976</v>
      </c>
      <c r="G333" s="16">
        <f>IF(data!AX333&gt;0,N333/data!AX333,"NA")</f>
        <v>-3.0052173913043481</v>
      </c>
      <c r="H333" s="16">
        <f>IF(data!W333=0,"NA",data!W333/100)</f>
        <v>2.1400000000000002E-2</v>
      </c>
      <c r="I333" s="16" t="str">
        <f>IF(data!V333=0,"NA",data!V333/100)</f>
        <v>NA</v>
      </c>
      <c r="J333" s="16">
        <f>IF(data!AX333&gt;0,(AF333+data!AW333)/(data!AX333+AF333+data!AW333),"NA")</f>
        <v>0.10879284649776452</v>
      </c>
      <c r="K333" s="16">
        <f>IF(data!F333&gt;0,(AF333+data!AW333)/(data!F333+AF333+data!AW333),"NA")</f>
        <v>2.4757512039612014E-2</v>
      </c>
      <c r="L333" s="17">
        <f>data!F333+data!AW333+AF333-data!AT333</f>
        <v>4.570384615384615</v>
      </c>
      <c r="M333" s="17">
        <f>data!AW333+data!AX333-data!AT333+X333</f>
        <v>6.42</v>
      </c>
      <c r="N333" s="17">
        <f>data!AS333+data!BC333-(data!BD333+data!BE333+data!BF333+data!BG333+data!BH333)/5</f>
        <v>-3.456</v>
      </c>
      <c r="O333" s="17">
        <f>data!AR333+data!BC333-(data!BD333+data!BE333+data!BF333+data!BG333+data!BH333)/5</f>
        <v>-3.4660000000000002</v>
      </c>
      <c r="P333" s="17">
        <f>data!AW333+AF333</f>
        <v>0.14038461538461536</v>
      </c>
      <c r="Q333" s="18" t="str">
        <f>IF(data!AS333&gt;0,data!F333/data!AS333,"NA")</f>
        <v>NA</v>
      </c>
      <c r="R333" s="19" t="str">
        <f>IF(data!AS333&gt;0,(data!F333-data!AT333)/(data!AS333-data!BL333),"NA")</f>
        <v>NA</v>
      </c>
      <c r="S333" s="19" t="str">
        <f>IF(N333&gt;0,data!F333/N333,"NA")</f>
        <v>NA</v>
      </c>
      <c r="T333" s="18">
        <f>IF(data!AP333=0,"NA",L333/data!AP333)</f>
        <v>5.1759735168568684</v>
      </c>
      <c r="U333" s="18" t="str">
        <f t="shared" si="16"/>
        <v>NA</v>
      </c>
      <c r="V333" s="18">
        <f t="shared" si="17"/>
        <v>0.71189791516894319</v>
      </c>
      <c r="W333" s="18" t="str">
        <f>IF(data!AQ333&gt;0,L333/data!AQ333,"NA")</f>
        <v>NA</v>
      </c>
      <c r="X333" s="17">
        <f>data!BC333+data!BD333*0.8+data!BE333*0.6+data!BF333*0.4+data!BG333*0.2</f>
        <v>6.37</v>
      </c>
      <c r="Y333" s="18" t="str">
        <f>IF(data!AQ333&gt;0,L333/(data!AQ333+data!BC333),"NA")</f>
        <v>NA</v>
      </c>
      <c r="Z333" s="18" t="str">
        <f>IF(data!EC333&gt;0,IF(data!F333&gt;0,IF(data!EC333*250/data!F333&gt;10,"NA",data!EC333*250/data!F333),"NA"),"NA")</f>
        <v>NA</v>
      </c>
      <c r="AA333" s="18" t="str">
        <f>IF(data!BN333&gt;0,data!BN333,"NA")</f>
        <v>NA</v>
      </c>
      <c r="AB333" s="18">
        <f>IF(data!BN333=0,0,1)</f>
        <v>1</v>
      </c>
      <c r="AC333" s="18" t="str">
        <f>IF(data!BN333&gt;0,data!BO333,"NA")</f>
        <v>NA</v>
      </c>
      <c r="AD333" s="18" t="str">
        <f>IF(data!AS333&gt;0,data!AS333,"NA")</f>
        <v>NA</v>
      </c>
      <c r="AE333" s="18" t="str">
        <f>IF(data!AS333&gt;0,data!F333,"NA")</f>
        <v>NA</v>
      </c>
      <c r="AF333" s="17">
        <f>data!CP333/(1.04)+data!CO333/1.04^2+data!CN333/1.04^3+data!CM333/1.04^4+data!CL333/1.04^5+((data!CK333/5)*(1-1.04^-5)/0.04)/1.04^5</f>
        <v>0.14038461538461536</v>
      </c>
    </row>
    <row r="334" spans="1:32" x14ac:dyDescent="0.15">
      <c r="A334" s="2" t="str">
        <f>data!A334</f>
        <v>Nutra Pharma Corporation (OTCPK:NPHC)</v>
      </c>
      <c r="B334" s="2" t="str">
        <f>data!B334</f>
        <v>OTCPK:NPHC</v>
      </c>
      <c r="C334" s="16">
        <f>IF(data!AP334&gt;0,data!AQ334/data!AP334,"NA")</f>
        <v>-5.3304904051172715</v>
      </c>
      <c r="D334" s="16">
        <f>IF(data!AP334&gt;0,O334/data!AP334,"NA")</f>
        <v>-5.3748400852878468</v>
      </c>
      <c r="E334" s="16">
        <f>data!BV334/100</f>
        <v>0</v>
      </c>
      <c r="F334" s="16" t="str">
        <f t="shared" si="15"/>
        <v>NA</v>
      </c>
      <c r="G334" s="16" t="str">
        <f>IF(data!AX334&gt;0,N334/data!AX334,"NA")</f>
        <v>NA</v>
      </c>
      <c r="H334" s="16" t="str">
        <f>IF(data!W334=0,"NA",data!W334/100)</f>
        <v>NA</v>
      </c>
      <c r="I334" s="16" t="str">
        <f>IF(data!V334=0,"NA",data!V334/100)</f>
        <v>NA</v>
      </c>
      <c r="J334" s="16" t="str">
        <f>IF(data!AX334&gt;0,(AF334+data!AW334)/(data!AX334+AF334+data!AW334),"NA")</f>
        <v>NA</v>
      </c>
      <c r="K334" s="16">
        <f>IF(data!F334&gt;0,(AF334+data!AW334)/(data!F334+AF334+data!AW334),"NA")</f>
        <v>0.25514685473514254</v>
      </c>
      <c r="L334" s="17">
        <f>data!F334+data!AW334+AF334-data!AT334</f>
        <v>7.0740711043906028</v>
      </c>
      <c r="M334" s="17">
        <f>data!AW334+data!AX334-data!AT334+X334</f>
        <v>-2.1046</v>
      </c>
      <c r="N334" s="17">
        <f>data!AS334+data!BC334-(data!BD334+data!BE334+data!BF334+data!BG334+data!BH334)/5</f>
        <v>-2.3508</v>
      </c>
      <c r="O334" s="17">
        <f>data!AR334+data!BC334-(data!BD334+data!BE334+data!BF334+data!BG334+data!BH334)/5</f>
        <v>-2.5207999999999999</v>
      </c>
      <c r="P334" s="17">
        <f>data!AW334+AF334</f>
        <v>1.8120711043906026</v>
      </c>
      <c r="Q334" s="18" t="str">
        <f>IF(data!AS334&gt;0,data!F334/data!AS334,"NA")</f>
        <v>NA</v>
      </c>
      <c r="R334" s="19" t="str">
        <f>IF(data!AS334&gt;0,(data!F334-data!AT334)/(data!AS334-data!BL334),"NA")</f>
        <v>NA</v>
      </c>
      <c r="S334" s="19" t="str">
        <f>IF(N334&gt;0,data!F334/N334,"NA")</f>
        <v>NA</v>
      </c>
      <c r="T334" s="18">
        <f>IF(data!AP334=0,"NA",L334/data!AP334)</f>
        <v>15.083307258828578</v>
      </c>
      <c r="U334" s="18" t="str">
        <f t="shared" si="16"/>
        <v>NA</v>
      </c>
      <c r="V334" s="18" t="str">
        <f t="shared" si="17"/>
        <v>NA</v>
      </c>
      <c r="W334" s="18" t="str">
        <f>IF(data!AQ334&gt;0,L334/data!AQ334,"NA")</f>
        <v>NA</v>
      </c>
      <c r="X334" s="17">
        <f>data!BC334+data!BD334*0.8+data!BE334*0.6+data!BF334*0.4+data!BG334*0.2</f>
        <v>3.4000000000000002E-3</v>
      </c>
      <c r="Y334" s="18" t="str">
        <f>IF(data!AQ334&gt;0,L334/(data!AQ334+data!BC334),"NA")</f>
        <v>NA</v>
      </c>
      <c r="Z334" s="18">
        <f>IF(data!EC334&gt;0,IF(data!F334&gt;0,IF(data!EC334*250/data!F334&gt;10,"NA",data!EC334*250/data!F334),"NA"),"NA")</f>
        <v>0.33081285444234404</v>
      </c>
      <c r="AA334" s="18" t="str">
        <f>IF(data!BN334&gt;0,data!BN334,"NA")</f>
        <v>NA</v>
      </c>
      <c r="AB334" s="18">
        <f>IF(data!BN334=0,0,1)</f>
        <v>1</v>
      </c>
      <c r="AC334" s="18" t="str">
        <f>IF(data!BN334&gt;0,data!BO334,"NA")</f>
        <v>NA</v>
      </c>
      <c r="AD334" s="18" t="str">
        <f>IF(data!AS334&gt;0,data!AS334,"NA")</f>
        <v>NA</v>
      </c>
      <c r="AE334" s="18" t="str">
        <f>IF(data!AS334&gt;0,data!F334,"NA")</f>
        <v>NA</v>
      </c>
      <c r="AF334" s="17">
        <f>data!CP334/(1.04)+data!CO334/1.04^2+data!CN334/1.04^3+data!CM334/1.04^4+data!CL334/1.04^5+((data!CK334/5)*(1-1.04^-5)/0.04)/1.04^5</f>
        <v>0.33207110439060256</v>
      </c>
    </row>
    <row r="335" spans="1:32" x14ac:dyDescent="0.15">
      <c r="A335" s="2" t="str">
        <f>data!A335</f>
        <v>Cerebain Biotech Corp. (OTCBB:CBBT)</v>
      </c>
      <c r="B335" s="2" t="str">
        <f>data!B335</f>
        <v>OTCBB:CBBT</v>
      </c>
      <c r="C335" s="16" t="str">
        <f>IF(data!AP335&gt;0,data!AQ335/data!AP335,"NA")</f>
        <v>NA</v>
      </c>
      <c r="D335" s="16" t="str">
        <f>IF(data!AP335&gt;0,O335/data!AP335,"NA")</f>
        <v>NA</v>
      </c>
      <c r="E335" s="16">
        <f>data!BV335/100</f>
        <v>0</v>
      </c>
      <c r="F335" s="16">
        <f t="shared" si="15"/>
        <v>-2.4838323353293408</v>
      </c>
      <c r="G335" s="16" t="str">
        <f>IF(data!AX335&gt;0,N335/data!AX335,"NA")</f>
        <v>NA</v>
      </c>
      <c r="H335" s="16" t="str">
        <f>IF(data!W335=0,"NA",data!W335/100)</f>
        <v>NA</v>
      </c>
      <c r="I335" s="16" t="str">
        <f>IF(data!V335=0,"NA",data!V335/100)</f>
        <v>NA</v>
      </c>
      <c r="J335" s="16" t="str">
        <f>IF(data!AX335&gt;0,(AF335+data!AW335)/(data!AX335+AF335+data!AW335),"NA")</f>
        <v>NA</v>
      </c>
      <c r="K335" s="16">
        <f>IF(data!F335&gt;0,(AF335+data!AW335)/(data!F335+AF335+data!AW335),"NA")</f>
        <v>0.23683578001963707</v>
      </c>
      <c r="L335" s="17">
        <f>data!F335+data!AW335+AF335-data!AT335</f>
        <v>6.7977366294947661</v>
      </c>
      <c r="M335" s="17">
        <f>data!AW335+data!AX335-data!AT335+X335</f>
        <v>1.0020000000000002</v>
      </c>
      <c r="N335" s="17">
        <f>data!AS335+data!BC335-(data!BD335+data!BE335+data!BF335+data!BG335+data!BH335)/5</f>
        <v>-2.9188000000000001</v>
      </c>
      <c r="O335" s="17">
        <f>data!AR335+data!BC335-(data!BD335+data!BE335+data!BF335+data!BG335+data!BH335)/5</f>
        <v>-2.4887999999999999</v>
      </c>
      <c r="P335" s="17">
        <f>data!AW335+AF335</f>
        <v>1.6137366294947657</v>
      </c>
      <c r="Q335" s="18" t="str">
        <f>IF(data!AS335&gt;0,data!F335/data!AS335,"NA")</f>
        <v>NA</v>
      </c>
      <c r="R335" s="19" t="str">
        <f>IF(data!AS335&gt;0,(data!F335-data!AT335)/(data!AS335-data!BL335),"NA")</f>
        <v>NA</v>
      </c>
      <c r="S335" s="19" t="str">
        <f>IF(N335&gt;0,data!F335/N335,"NA")</f>
        <v>NA</v>
      </c>
      <c r="T335" s="18" t="str">
        <f>IF(data!AP335=0,"NA",L335/data!AP335)</f>
        <v>NA</v>
      </c>
      <c r="U335" s="18" t="str">
        <f t="shared" si="16"/>
        <v>NA</v>
      </c>
      <c r="V335" s="18">
        <f t="shared" si="17"/>
        <v>6.7841682929089471</v>
      </c>
      <c r="W335" s="18" t="str">
        <f>IF(data!AQ335&gt;0,L335/data!AQ335,"NA")</f>
        <v>NA</v>
      </c>
      <c r="X335" s="17">
        <f>data!BC335+data!BD335*0.8+data!BE335*0.6+data!BF335*0.4+data!BG335*0.2</f>
        <v>1.038</v>
      </c>
      <c r="Y335" s="18" t="str">
        <f>IF(data!AQ335&gt;0,L335/(data!AQ335+data!BC335),"NA")</f>
        <v>NA</v>
      </c>
      <c r="Z335" s="18">
        <f>IF(data!EC335&gt;0,IF(data!F335&gt;0,IF(data!EC335*250/data!F335&gt;10,"NA",data!EC335*250/data!F335),"NA"),"NA")</f>
        <v>9.6153846153846145E-2</v>
      </c>
      <c r="AA335" s="18" t="str">
        <f>IF(data!BN335&gt;0,data!BN335,"NA")</f>
        <v>NA</v>
      </c>
      <c r="AB335" s="18">
        <f>IF(data!BN335=0,0,1)</f>
        <v>1</v>
      </c>
      <c r="AC335" s="18" t="str">
        <f>IF(data!BN335&gt;0,data!BO335,"NA")</f>
        <v>NA</v>
      </c>
      <c r="AD335" s="18" t="str">
        <f>IF(data!AS335&gt;0,data!AS335,"NA")</f>
        <v>NA</v>
      </c>
      <c r="AE335" s="18" t="str">
        <f>IF(data!AS335&gt;0,data!F335,"NA")</f>
        <v>NA</v>
      </c>
      <c r="AF335" s="17">
        <f>data!CP335/(1.04)+data!CO335/1.04^2+data!CN335/1.04^3+data!CM335/1.04^4+data!CL335/1.04^5+((data!CK335/5)*(1-1.04^-5)/0.04)/1.04^5</f>
        <v>3.7366294947655892E-3</v>
      </c>
    </row>
    <row r="336" spans="1:32" x14ac:dyDescent="0.15">
      <c r="A336" s="2" t="str">
        <f>data!A336</f>
        <v>Diamedica Inc. (TSXV:DMA)</v>
      </c>
      <c r="B336" s="2" t="str">
        <f>data!B336</f>
        <v>TSXV:DMA</v>
      </c>
      <c r="C336" s="16" t="str">
        <f>IF(data!AP336&gt;0,data!AQ336/data!AP336,"NA")</f>
        <v>NA</v>
      </c>
      <c r="D336" s="16" t="str">
        <f>IF(data!AP336&gt;0,O336/data!AP336,"NA")</f>
        <v>NA</v>
      </c>
      <c r="E336" s="16">
        <f>data!BV336/100</f>
        <v>0</v>
      </c>
      <c r="F336" s="16">
        <f t="shared" si="15"/>
        <v>-0.50575171221490789</v>
      </c>
      <c r="G336" s="16" t="str">
        <f>IF(data!AX336&gt;0,N336/data!AX336,"NA")</f>
        <v>NA</v>
      </c>
      <c r="H336" s="16" t="str">
        <f>IF(data!W336=0,"NA",data!W336/100)</f>
        <v>NA</v>
      </c>
      <c r="I336" s="16" t="str">
        <f>IF(data!V336=0,"NA",data!V336/100)</f>
        <v>NA</v>
      </c>
      <c r="J336" s="16" t="str">
        <f>IF(data!AX336&gt;0,(AF336+data!AW336)/(data!AX336+AF336+data!AW336),"NA")</f>
        <v>NA</v>
      </c>
      <c r="K336" s="16">
        <f>IF(data!F336&gt;0,(AF336+data!AW336)/(data!F336+AF336+data!AW336),"NA")</f>
        <v>0</v>
      </c>
      <c r="L336" s="17">
        <f>data!F336+data!AW336+AF336-data!AT336</f>
        <v>4.694</v>
      </c>
      <c r="M336" s="17">
        <f>data!AW336+data!AX336-data!AT336+X336</f>
        <v>15.039000000000001</v>
      </c>
      <c r="N336" s="17">
        <f>data!AS336+data!BC336-(data!BD336+data!BE336+data!BF336+data!BG336+data!BH336)/5</f>
        <v>-7.9260000000000002</v>
      </c>
      <c r="O336" s="17">
        <f>data!AR336+data!BC336-(data!BD336+data!BE336+data!BF336+data!BG336+data!BH336)/5</f>
        <v>-7.6060000000000008</v>
      </c>
      <c r="P336" s="17">
        <f>data!AW336+AF336</f>
        <v>0</v>
      </c>
      <c r="Q336" s="18" t="str">
        <f>IF(data!AS336&gt;0,data!F336/data!AS336,"NA")</f>
        <v>NA</v>
      </c>
      <c r="R336" s="19" t="str">
        <f>IF(data!AS336&gt;0,(data!F336-data!AT336)/(data!AS336-data!BL336),"NA")</f>
        <v>NA</v>
      </c>
      <c r="S336" s="19" t="str">
        <f>IF(N336&gt;0,data!F336/N336,"NA")</f>
        <v>NA</v>
      </c>
      <c r="T336" s="18" t="str">
        <f>IF(data!AP336=0,"NA",L336/data!AP336)</f>
        <v>NA</v>
      </c>
      <c r="U336" s="18" t="str">
        <f t="shared" si="16"/>
        <v>NA</v>
      </c>
      <c r="V336" s="18">
        <f t="shared" si="17"/>
        <v>0.31212181661014693</v>
      </c>
      <c r="W336" s="18" t="str">
        <f>IF(data!AQ336&gt;0,L336/data!AQ336,"NA")</f>
        <v>NA</v>
      </c>
      <c r="X336" s="17">
        <f>data!BC336+data!BD336*0.8+data!BE336*0.6+data!BF336*0.4+data!BG336*0.2</f>
        <v>16.234000000000002</v>
      </c>
      <c r="Y336" s="18" t="str">
        <f>IF(data!AQ336&gt;0,L336/(data!AQ336+data!BC336),"NA")</f>
        <v>NA</v>
      </c>
      <c r="Z336" s="18" t="str">
        <f>IF(data!EC336&gt;0,IF(data!F336&gt;0,IF(data!EC336*250/data!F336&gt;10,"NA",data!EC336*250/data!F336),"NA"),"NA")</f>
        <v>NA</v>
      </c>
      <c r="AA336" s="18" t="str">
        <f>IF(data!BN336&gt;0,data!BN336,"NA")</f>
        <v>NA</v>
      </c>
      <c r="AB336" s="18">
        <f>IF(data!BN336=0,0,1)</f>
        <v>1</v>
      </c>
      <c r="AC336" s="18" t="str">
        <f>IF(data!BN336&gt;0,data!BO336,"NA")</f>
        <v>NA</v>
      </c>
      <c r="AD336" s="18" t="str">
        <f>IF(data!AS336&gt;0,data!AS336,"NA")</f>
        <v>NA</v>
      </c>
      <c r="AE336" s="18" t="str">
        <f>IF(data!AS336&gt;0,data!F336,"NA")</f>
        <v>NA</v>
      </c>
      <c r="AF336" s="17">
        <f>data!CP336/(1.04)+data!CO336/1.04^2+data!CN336/1.04^3+data!CM336/1.04^4+data!CL336/1.04^5+((data!CK336/5)*(1-1.04^-5)/0.04)/1.04^5</f>
        <v>0</v>
      </c>
    </row>
    <row r="337" spans="1:204" x14ac:dyDescent="0.15">
      <c r="A337" s="2" t="str">
        <f>data!A337</f>
        <v>Diamedica Inc. (TSXV:DMA)</v>
      </c>
      <c r="B337" s="2" t="str">
        <f>data!B337</f>
        <v>TSXV:DMA</v>
      </c>
      <c r="C337" s="16" t="str">
        <f>IF(BT337&gt;0,BU337/BT337,"NA")</f>
        <v>NA</v>
      </c>
      <c r="D337" s="16" t="str">
        <f>IF(BT337&gt;0,O337/BT337,"NA")</f>
        <v>NA</v>
      </c>
      <c r="E337" s="16">
        <f>CZ337/100</f>
        <v>0</v>
      </c>
      <c r="F337" s="16">
        <f t="shared" si="15"/>
        <v>-0.50575171221490789</v>
      </c>
      <c r="G337" s="16" t="str">
        <f>IF(CB337&gt;0,N337/CB337,"NA")</f>
        <v>NA</v>
      </c>
      <c r="H337" s="16" t="str">
        <f>IF(BA337=0,"NA",BA337/100)</f>
        <v>NA</v>
      </c>
      <c r="I337" s="16" t="str">
        <f>IF(AZ337=0,"NA",AZ337/100)</f>
        <v>NA</v>
      </c>
      <c r="J337" s="16" t="str">
        <f>IF(CB337&gt;0,(AF337+CA337)/(CB337+AF337+CA337),"NA")</f>
        <v>NA</v>
      </c>
      <c r="K337" s="16">
        <f>IF(AJ337&gt;0,(AF337+CA337)/(AJ337+AF337+CA337),"NA")</f>
        <v>0</v>
      </c>
      <c r="L337" s="17">
        <f>AJ337+CA337+AF337-BX337</f>
        <v>4.694</v>
      </c>
      <c r="M337" s="17">
        <f>CA337+CB337-BX337+X337</f>
        <v>15.039000000000001</v>
      </c>
      <c r="N337" s="17">
        <f>BW337+CG337-(CH337+CI337+CJ337+CK337+CL337)/5</f>
        <v>-7.9260000000000002</v>
      </c>
      <c r="O337" s="17">
        <f>BV337+CG337-(CH337+CI337+CJ337+CK337+CL337)/5</f>
        <v>-7.6060000000000008</v>
      </c>
      <c r="P337" s="17">
        <f>CA337+AF337</f>
        <v>0</v>
      </c>
      <c r="Q337" s="18" t="str">
        <f>IF(BW337&gt;0,AJ337/BW337,"NA")</f>
        <v>NA</v>
      </c>
      <c r="R337" s="19" t="str">
        <f>IF(BW337&gt;0,(AJ337-BX337)/(BW337-CP337),"NA")</f>
        <v>NA</v>
      </c>
      <c r="S337" s="19" t="str">
        <f>IF(N337&gt;0,AJ337/N337,"NA")</f>
        <v>NA</v>
      </c>
      <c r="T337" s="18" t="str">
        <f>IF(BT337=0,"NA",L337/BT337)</f>
        <v>NA</v>
      </c>
      <c r="U337" s="18" t="str">
        <f t="shared" si="16"/>
        <v>NA</v>
      </c>
      <c r="V337" s="18">
        <f t="shared" si="17"/>
        <v>0.31212181661014693</v>
      </c>
      <c r="W337" s="18" t="str">
        <f>IF(BU337&gt;0,L337/BU337,"NA")</f>
        <v>NA</v>
      </c>
      <c r="X337" s="17">
        <f>CG337+CH337*0.8+CI337*0.6+CJ337*0.4+CK337*0.2</f>
        <v>16.234000000000002</v>
      </c>
      <c r="Y337" s="18" t="str">
        <f>IF(BU337&gt;0,L337/(BU337+CG337),"NA")</f>
        <v>NA</v>
      </c>
      <c r="Z337" s="18" t="str">
        <f>IF(FG337&gt;0,IF(AJ337&gt;0,IF(FG337*250/AJ337&gt;10,"NA",FG337*250/AJ337),"NA"),"NA")</f>
        <v>NA</v>
      </c>
      <c r="AA337" s="18" t="str">
        <f>IF(CR337&gt;0,CR337,"NA")</f>
        <v>NA</v>
      </c>
      <c r="AB337" s="18">
        <f>IF(CR337=0,0,1)</f>
        <v>1</v>
      </c>
      <c r="AC337" s="18" t="str">
        <f>IF(CR337&gt;0,CS337,"NA")</f>
        <v>NA</v>
      </c>
      <c r="AD337" s="18" t="str">
        <f>IF(BW337&gt;0,BW337,"NA")</f>
        <v>NA</v>
      </c>
      <c r="AE337" s="18" t="str">
        <f>IF(BW337&gt;0,AJ337,"NA")</f>
        <v>NA</v>
      </c>
      <c r="AF337" s="17">
        <f>DT337/(1.04)+DS337/1.04^2+DR337/1.04^3+DQ337/1.04^4+DP337/1.04^5+((DO337/5)*(1-1.04^-5)/0.04)/1.04^5</f>
        <v>0</v>
      </c>
      <c r="AG337" s="1" t="s">
        <v>206</v>
      </c>
      <c r="AH337" s="1" t="s">
        <v>207</v>
      </c>
      <c r="AI337" s="1" t="s">
        <v>208</v>
      </c>
      <c r="AJ337" s="20">
        <v>5.18</v>
      </c>
      <c r="AK337" s="21"/>
      <c r="AL337" s="22">
        <v>3.3000000000000002E-2</v>
      </c>
      <c r="AM337" s="22">
        <v>2.4E-2</v>
      </c>
      <c r="AN337" s="22">
        <v>5.0000000000000001E-3</v>
      </c>
      <c r="AO337" s="20">
        <v>2.13</v>
      </c>
      <c r="AP337" s="20">
        <v>1.63</v>
      </c>
      <c r="AQ337" s="22">
        <v>0.57399999999999995</v>
      </c>
      <c r="AR337" s="23">
        <v>68</v>
      </c>
      <c r="AS337" s="22">
        <v>0.16900000000000001</v>
      </c>
      <c r="AT337" s="21"/>
      <c r="AU337" s="21"/>
      <c r="AV337" s="21"/>
      <c r="AW337" s="21"/>
      <c r="AX337" s="21"/>
      <c r="AY337" s="21"/>
      <c r="AZ337" s="21"/>
      <c r="BA337" s="21"/>
      <c r="BB337" s="21"/>
      <c r="BC337" s="21"/>
      <c r="BD337" s="21"/>
      <c r="BE337" s="21"/>
      <c r="BF337" s="21"/>
      <c r="BG337" s="21"/>
      <c r="BH337" s="21"/>
      <c r="BI337" s="21"/>
      <c r="BJ337" s="21"/>
      <c r="BK337" s="21"/>
      <c r="BL337" s="21"/>
      <c r="BM337" s="20">
        <v>4.07</v>
      </c>
      <c r="BN337" s="22">
        <v>0.55700000000000005</v>
      </c>
      <c r="BO337" s="1" t="s">
        <v>209</v>
      </c>
      <c r="BP337" s="24" t="s">
        <v>1896</v>
      </c>
      <c r="BQ337" s="1" t="s">
        <v>211</v>
      </c>
      <c r="BR337" s="25">
        <v>2000</v>
      </c>
      <c r="BS337" s="20">
        <v>4.75</v>
      </c>
      <c r="BT337" s="26">
        <v>0</v>
      </c>
      <c r="BU337" s="20">
        <v>-5.0599999999999996</v>
      </c>
      <c r="BV337" s="20">
        <v>-5.07</v>
      </c>
      <c r="BW337" s="20">
        <v>-5.39</v>
      </c>
      <c r="BX337" s="22">
        <v>0.48599999999999999</v>
      </c>
      <c r="BY337" s="22">
        <v>1.6E-2</v>
      </c>
      <c r="BZ337" s="22">
        <v>0.69599999999999995</v>
      </c>
      <c r="CA337" s="26">
        <v>0</v>
      </c>
      <c r="CB337" s="22">
        <v>-0.70899999999999996</v>
      </c>
      <c r="CC337" s="22">
        <v>2E-3</v>
      </c>
      <c r="CD337" s="21"/>
      <c r="CE337" s="22">
        <v>0.94599999999999995</v>
      </c>
      <c r="CF337" s="21"/>
      <c r="CG337" s="20">
        <v>4.4400000000000004</v>
      </c>
      <c r="CH337" s="20">
        <v>5.04</v>
      </c>
      <c r="CI337" s="20">
        <v>5.78</v>
      </c>
      <c r="CJ337" s="20">
        <v>6.55</v>
      </c>
      <c r="CK337" s="20">
        <v>8.3699999999999992</v>
      </c>
      <c r="CL337" s="20">
        <v>9.14</v>
      </c>
      <c r="CM337" s="21"/>
      <c r="CN337" s="20">
        <v>-5.07</v>
      </c>
      <c r="CO337" s="21"/>
      <c r="CP337" s="22">
        <v>1.2E-2</v>
      </c>
      <c r="CQ337" s="21"/>
      <c r="CR337" s="20">
        <v>-5.34</v>
      </c>
      <c r="CS337" s="22">
        <v>4.3999999999999997E-2</v>
      </c>
      <c r="CT337" s="21"/>
      <c r="CU337" s="22">
        <v>-9.0999999999999998E-2</v>
      </c>
      <c r="CV337" s="22">
        <v>-9.0999999999999998E-2</v>
      </c>
      <c r="CW337" s="22">
        <v>-5.2999999999999999E-2</v>
      </c>
      <c r="CX337" s="22">
        <v>-9.0999999999999998E-2</v>
      </c>
      <c r="CY337" s="22">
        <v>-9.0999999999999998E-2</v>
      </c>
      <c r="CZ337" s="21"/>
      <c r="DA337" s="21"/>
      <c r="DB337" s="21"/>
      <c r="DC337" s="21"/>
      <c r="DD337" s="22">
        <v>3.6999999999999998E-2</v>
      </c>
      <c r="DE337" s="22">
        <v>2.1000000000000001E-2</v>
      </c>
      <c r="DF337" s="21"/>
      <c r="DG337" s="22">
        <v>0.35199999999999998</v>
      </c>
      <c r="DH337" s="21"/>
      <c r="DI337" s="22">
        <v>7.6999999999999999E-2</v>
      </c>
      <c r="DJ337" s="21"/>
      <c r="DK337" s="21"/>
      <c r="DL337" s="21"/>
      <c r="DM337" s="21"/>
      <c r="DN337" s="21"/>
      <c r="DO337" s="21"/>
      <c r="DP337" s="21"/>
      <c r="DQ337" s="21"/>
      <c r="DR337" s="21"/>
      <c r="DS337" s="21"/>
      <c r="DT337" s="21"/>
      <c r="DU337" s="22">
        <v>-0.439</v>
      </c>
      <c r="DV337" s="21"/>
      <c r="DW337" s="21"/>
      <c r="DX337" s="21"/>
      <c r="DY337" s="20">
        <v>3.34</v>
      </c>
      <c r="DZ337" s="21"/>
      <c r="EA337" s="21"/>
      <c r="EB337" s="22">
        <v>-5.7000000000000002E-2</v>
      </c>
      <c r="EC337" s="21"/>
      <c r="ED337" s="21"/>
      <c r="EE337" s="22">
        <v>0.51700000000000002</v>
      </c>
      <c r="EF337" s="21"/>
      <c r="EG337" s="22">
        <v>-5.5E-2</v>
      </c>
      <c r="EH337" s="21"/>
      <c r="EI337" s="21"/>
      <c r="EJ337" s="22">
        <v>-0.70899999999999996</v>
      </c>
      <c r="EK337" s="22">
        <v>7.5999999999999998E-2</v>
      </c>
      <c r="EL337" s="21"/>
      <c r="EM337" s="1" t="s">
        <v>212</v>
      </c>
      <c r="EN337" s="21"/>
      <c r="EO337" s="20">
        <v>-6.29</v>
      </c>
      <c r="EP337" s="20">
        <v>-7.43</v>
      </c>
      <c r="EQ337" s="21"/>
      <c r="ER337" s="21"/>
      <c r="ES337" s="20">
        <v>10</v>
      </c>
      <c r="ET337" s="2" t="s">
        <v>1897</v>
      </c>
      <c r="EU337" s="21"/>
      <c r="EV337" s="1" t="s">
        <v>643</v>
      </c>
      <c r="EW337" s="21"/>
      <c r="EX337" s="22">
        <v>0.76200000000000001</v>
      </c>
      <c r="EY337" s="22">
        <v>2.8000000000000001E-2</v>
      </c>
      <c r="EZ337" s="21"/>
      <c r="FA337" s="26">
        <v>0</v>
      </c>
      <c r="FB337" s="21"/>
      <c r="FC337" s="20">
        <v>1.07</v>
      </c>
      <c r="FD337" s="21"/>
      <c r="FE337" s="21"/>
      <c r="FF337" s="22">
        <v>0.52300000000000002</v>
      </c>
      <c r="FG337" s="22">
        <v>0</v>
      </c>
      <c r="FH337" s="23">
        <v>78.900000000000006</v>
      </c>
      <c r="FI337" s="21"/>
      <c r="FJ337" s="21"/>
      <c r="FK337" s="21"/>
      <c r="FL337" s="21"/>
      <c r="FM337" s="21"/>
      <c r="FN337" s="22">
        <v>0.67900000000000005</v>
      </c>
      <c r="FO337" s="20">
        <v>1.19</v>
      </c>
      <c r="FP337" s="22">
        <v>0.31900000000000001</v>
      </c>
      <c r="FQ337" s="22">
        <v>0.64600000000000002</v>
      </c>
      <c r="FR337" s="21"/>
      <c r="FS337" s="21"/>
      <c r="FT337" s="20">
        <v>5.0199999999999996</v>
      </c>
      <c r="FU337" s="22">
        <v>0.96</v>
      </c>
      <c r="FV337" s="21">
        <v>1</v>
      </c>
      <c r="FW337" s="21"/>
      <c r="FX337" s="24"/>
      <c r="FY337" s="22">
        <v>-0.60299999999999998</v>
      </c>
      <c r="FZ337" s="22">
        <v>-0.19400000000000001</v>
      </c>
      <c r="GA337" s="22">
        <v>-0.78800000000000003</v>
      </c>
      <c r="GB337" s="20">
        <v>-2.48</v>
      </c>
      <c r="GC337" s="20">
        <v>-1.67</v>
      </c>
      <c r="GD337" s="20">
        <v>-2.4</v>
      </c>
      <c r="GE337" s="20">
        <v>-3.3</v>
      </c>
      <c r="GF337" s="20">
        <v>-6.68</v>
      </c>
      <c r="GG337" s="23">
        <v>-10.1</v>
      </c>
      <c r="GH337" s="20">
        <v>-7.39</v>
      </c>
      <c r="GI337" s="22">
        <v>-0.63900000000000001</v>
      </c>
      <c r="GJ337" s="22">
        <v>-0.21</v>
      </c>
      <c r="GK337" s="22">
        <v>-0.77900000000000003</v>
      </c>
      <c r="GL337" s="20">
        <v>-2.34</v>
      </c>
      <c r="GM337" s="20">
        <v>-1.84</v>
      </c>
      <c r="GN337" s="20">
        <v>-2.4300000000000002</v>
      </c>
      <c r="GO337" s="20">
        <v>-4.2699999999999996</v>
      </c>
      <c r="GP337" s="20">
        <v>-6.64</v>
      </c>
      <c r="GQ337" s="23">
        <v>-10</v>
      </c>
      <c r="GR337" s="20">
        <v>-7.43</v>
      </c>
      <c r="GS337" s="1"/>
      <c r="GT337" s="1"/>
      <c r="GU337" s="21"/>
      <c r="GV337" s="24"/>
    </row>
    <row r="338" spans="1:204" x14ac:dyDescent="0.15">
      <c r="A338" s="2" t="str">
        <f>data!A338</f>
        <v>NanoLogix, Inc. (OTCPK:NNLX)</v>
      </c>
      <c r="B338" s="2" t="str">
        <f>data!B338</f>
        <v>OTCPK:NNLX</v>
      </c>
      <c r="C338" s="16" t="str">
        <f>IF(BT338&gt;0,BU338/BT338,"NA")</f>
        <v>NA</v>
      </c>
      <c r="D338" s="16" t="str">
        <f>IF(BT338&gt;0,O338/BT338,"NA")</f>
        <v>NA</v>
      </c>
      <c r="E338" s="16">
        <f>CZ338/100</f>
        <v>0</v>
      </c>
      <c r="F338" s="16">
        <f t="shared" si="15"/>
        <v>-0.54032759693137056</v>
      </c>
      <c r="G338" s="16" t="str">
        <f>IF(CB338&gt;0,N338/CB338,"NA")</f>
        <v>NA</v>
      </c>
      <c r="H338" s="16" t="str">
        <f>IF(BA338=0,"NA",BA338/100)</f>
        <v>NA</v>
      </c>
      <c r="I338" s="16" t="str">
        <f>IF(AZ338=0,"NA",AZ338/100)</f>
        <v>NA</v>
      </c>
      <c r="J338" s="16" t="str">
        <f>IF(CB338&gt;0,(AF338+CA338)/(CB338+AF338+CA338),"NA")</f>
        <v>NA</v>
      </c>
      <c r="K338" s="16">
        <f>IF(AJ338&gt;0,(AF338+CA338)/(AJ338+AF338+CA338),"NA")</f>
        <v>0</v>
      </c>
      <c r="L338" s="17">
        <f>AJ338+CA338+AF338-BX338</f>
        <v>5.14</v>
      </c>
      <c r="M338" s="17">
        <f>CA338+CB338-BX338+X338</f>
        <v>0.96460000000000001</v>
      </c>
      <c r="N338" s="17">
        <f>BW338+CG338-(CH338+CI338+CJ338+CK338+CL338)/5</f>
        <v>-0.5212</v>
      </c>
      <c r="O338" s="17">
        <f>BV338+CG338-(CH338+CI338+CJ338+CK338+CL338)/5</f>
        <v>-0.5212</v>
      </c>
      <c r="P338" s="17">
        <f>CA338+AF338</f>
        <v>0</v>
      </c>
      <c r="Q338" s="18" t="str">
        <f>IF(BW338&gt;0,AJ338/BW338,"NA")</f>
        <v>NA</v>
      </c>
      <c r="R338" s="19" t="str">
        <f>IF(BW338&gt;0,(AJ338-BX338)/(BW338-CP338),"NA")</f>
        <v>NA</v>
      </c>
      <c r="S338" s="19" t="str">
        <f>IF(N338&gt;0,AJ338/N338,"NA")</f>
        <v>NA</v>
      </c>
      <c r="T338" s="18" t="str">
        <f>IF(BT338=0,"NA",L338/BT338)</f>
        <v>NA</v>
      </c>
      <c r="U338" s="18" t="str">
        <f t="shared" si="16"/>
        <v>NA</v>
      </c>
      <c r="V338" s="18">
        <f t="shared" si="17"/>
        <v>5.3286336305204225</v>
      </c>
      <c r="W338" s="18" t="str">
        <f>IF(BU338&gt;0,L338/BU338,"NA")</f>
        <v>NA</v>
      </c>
      <c r="X338" s="17">
        <f>CG338+CH338*0.8+CI338*0.6+CJ338*0.4+CK338*0.2</f>
        <v>0.96460000000000001</v>
      </c>
      <c r="Y338" s="18" t="str">
        <f>IF(BU338&gt;0,L338/(BU338+CG338),"NA")</f>
        <v>NA</v>
      </c>
      <c r="Z338" s="18">
        <f>IF(FG338&gt;0,IF(AJ338&gt;0,IF(FG338*250/AJ338&gt;10,"NA",FG338*250/AJ338),"NA"),"NA")</f>
        <v>9.727626459143969E-2</v>
      </c>
      <c r="AA338" s="18" t="str">
        <f>IF(CR338&gt;0,CR338,"NA")</f>
        <v>NA</v>
      </c>
      <c r="AB338" s="18">
        <f>IF(CR338=0,0,1)</f>
        <v>0</v>
      </c>
      <c r="AC338" s="18" t="str">
        <f>IF(CR338&gt;0,CS338,"NA")</f>
        <v>NA</v>
      </c>
      <c r="AD338" s="18" t="str">
        <f>IF(BW338&gt;0,BW338,"NA")</f>
        <v>NA</v>
      </c>
      <c r="AE338" s="18" t="str">
        <f>IF(BW338&gt;0,AJ338,"NA")</f>
        <v>NA</v>
      </c>
      <c r="AF338" s="17">
        <f>DT338/(1.04)+DS338/1.04^2+DR338/1.04^3+DQ338/1.04^4+DP338/1.04^5+((DO338/5)*(1-1.04^-5)/0.04)/1.04^5</f>
        <v>0</v>
      </c>
      <c r="AG338" s="1" t="s">
        <v>206</v>
      </c>
      <c r="AH338" s="1" t="s">
        <v>207</v>
      </c>
      <c r="AI338" s="1" t="s">
        <v>208</v>
      </c>
      <c r="AJ338" s="20">
        <v>5.14</v>
      </c>
      <c r="AK338" s="21"/>
      <c r="AL338" s="22">
        <v>6.6000000000000003E-2</v>
      </c>
      <c r="AM338" s="22">
        <v>0.05</v>
      </c>
      <c r="AN338" s="26">
        <v>0</v>
      </c>
      <c r="AO338" s="20">
        <v>-2.98</v>
      </c>
      <c r="AP338" s="20">
        <v>-2.2000000000000002</v>
      </c>
      <c r="AQ338" s="22">
        <v>-0.109</v>
      </c>
      <c r="AR338" s="23">
        <v>119.6</v>
      </c>
      <c r="AS338" s="22">
        <v>0.108</v>
      </c>
      <c r="AT338" s="21"/>
      <c r="AU338" s="21"/>
      <c r="AV338" s="21"/>
      <c r="AW338" s="21"/>
      <c r="AX338" s="21"/>
      <c r="AY338" s="21"/>
      <c r="AZ338" s="21"/>
      <c r="BA338" s="21"/>
      <c r="BB338" s="21"/>
      <c r="BC338" s="21"/>
      <c r="BD338" s="21"/>
      <c r="BE338" s="21"/>
      <c r="BF338" s="21"/>
      <c r="BG338" s="21"/>
      <c r="BH338" s="21"/>
      <c r="BI338" s="21"/>
      <c r="BJ338" s="21"/>
      <c r="BK338" s="21"/>
      <c r="BL338" s="21"/>
      <c r="BM338" s="21"/>
      <c r="BN338" s="21"/>
      <c r="BO338" s="1" t="s">
        <v>209</v>
      </c>
      <c r="BP338" s="24" t="s">
        <v>1900</v>
      </c>
      <c r="BQ338" s="1" t="s">
        <v>211</v>
      </c>
      <c r="BR338" s="21"/>
      <c r="BS338" s="21"/>
      <c r="BT338" s="21"/>
      <c r="BU338" s="21"/>
      <c r="BV338" s="21"/>
      <c r="BW338" s="21"/>
      <c r="BX338" s="21"/>
      <c r="BY338" s="21"/>
      <c r="BZ338" s="21"/>
      <c r="CA338" s="21"/>
      <c r="CB338" s="21"/>
      <c r="CC338" s="21"/>
      <c r="CD338" s="21"/>
      <c r="CE338" s="21"/>
      <c r="CF338" s="21"/>
      <c r="CG338" s="21"/>
      <c r="CH338" s="22">
        <v>0.42699999999999999</v>
      </c>
      <c r="CI338" s="22">
        <v>0.49099999999999999</v>
      </c>
      <c r="CJ338" s="22">
        <v>0.53800000000000003</v>
      </c>
      <c r="CK338" s="22">
        <v>0.56599999999999995</v>
      </c>
      <c r="CL338" s="22">
        <v>0.58399999999999996</v>
      </c>
      <c r="CM338" s="21"/>
      <c r="CN338" s="21"/>
      <c r="CO338" s="21"/>
      <c r="CP338" s="21"/>
      <c r="CQ338" s="21"/>
      <c r="CR338" s="21"/>
      <c r="CS338" s="21"/>
      <c r="CT338" s="21"/>
      <c r="CU338" s="21"/>
      <c r="CV338" s="21"/>
      <c r="CW338" s="21"/>
      <c r="CX338" s="21"/>
      <c r="CY338" s="21"/>
      <c r="CZ338" s="21"/>
      <c r="DA338" s="21"/>
      <c r="DB338" s="21"/>
      <c r="DC338" s="21"/>
      <c r="DD338" s="21"/>
      <c r="DE338" s="21"/>
      <c r="DF338" s="21"/>
      <c r="DG338" s="21"/>
      <c r="DH338" s="21"/>
      <c r="DI338" s="21"/>
      <c r="DJ338" s="21"/>
      <c r="DK338" s="21"/>
      <c r="DL338" s="21"/>
      <c r="DM338" s="21"/>
      <c r="DN338" s="21"/>
      <c r="DO338" s="21"/>
      <c r="DP338" s="21"/>
      <c r="DQ338" s="21"/>
      <c r="DR338" s="21"/>
      <c r="DS338" s="21"/>
      <c r="DT338" s="21"/>
      <c r="DU338" s="21"/>
      <c r="DV338" s="21"/>
      <c r="DW338" s="21"/>
      <c r="DX338" s="21"/>
      <c r="DY338" s="21"/>
      <c r="DZ338" s="21"/>
      <c r="EA338" s="21"/>
      <c r="EB338" s="21"/>
      <c r="EC338" s="21"/>
      <c r="ED338" s="21"/>
      <c r="EE338" s="21"/>
      <c r="EF338" s="21"/>
      <c r="EG338" s="21"/>
      <c r="EH338" s="21"/>
      <c r="EI338" s="21"/>
      <c r="EJ338" s="21"/>
      <c r="EK338" s="22">
        <v>4.2999999999999997E-2</v>
      </c>
      <c r="EL338" s="21"/>
      <c r="EM338" s="1" t="s">
        <v>212</v>
      </c>
      <c r="EN338" s="21"/>
      <c r="EO338" s="21"/>
      <c r="EP338" s="21"/>
      <c r="EQ338" s="21"/>
      <c r="ER338" s="21"/>
      <c r="ES338" s="20">
        <v>27.27</v>
      </c>
      <c r="ET338" s="2" t="s">
        <v>1901</v>
      </c>
      <c r="EU338" s="21"/>
      <c r="EV338" s="1" t="s">
        <v>1573</v>
      </c>
      <c r="EW338" s="21"/>
      <c r="EX338" s="22">
        <v>0.17499999999999999</v>
      </c>
      <c r="EY338" s="22">
        <v>2.9000000000000001E-2</v>
      </c>
      <c r="EZ338" s="21"/>
      <c r="FA338" s="22">
        <v>0.01</v>
      </c>
      <c r="FB338" s="21"/>
      <c r="FC338" s="22">
        <v>2.7E-2</v>
      </c>
      <c r="FD338" s="21"/>
      <c r="FE338" s="22">
        <v>0.02</v>
      </c>
      <c r="FF338" s="22">
        <v>0.86699999999999999</v>
      </c>
      <c r="FG338" s="22">
        <v>2E-3</v>
      </c>
      <c r="FH338" s="21"/>
      <c r="FI338" s="21"/>
      <c r="FJ338" s="21"/>
      <c r="FK338" s="21"/>
      <c r="FL338" s="21"/>
      <c r="FM338" s="21"/>
      <c r="FN338" s="21"/>
      <c r="FO338" s="22">
        <v>4.2000000000000003E-2</v>
      </c>
      <c r="FP338" s="22">
        <v>2.9000000000000001E-2</v>
      </c>
      <c r="FQ338" s="21"/>
      <c r="FR338" s="21"/>
      <c r="FS338" s="21"/>
      <c r="FT338" s="21"/>
      <c r="FU338" s="21"/>
      <c r="FV338" s="21">
        <v>1</v>
      </c>
      <c r="FW338" s="21"/>
      <c r="FX338" s="24"/>
      <c r="FY338" s="20">
        <v>-6.66</v>
      </c>
      <c r="FZ338" s="20">
        <v>-1.58</v>
      </c>
      <c r="GA338" s="20">
        <v>-2.2799999999999998</v>
      </c>
      <c r="GB338" s="20">
        <v>-1.3</v>
      </c>
      <c r="GC338" s="20">
        <v>-1.1499999999999999</v>
      </c>
      <c r="GD338" s="20">
        <v>-1.05</v>
      </c>
      <c r="GE338" s="20">
        <v>-2.63</v>
      </c>
      <c r="GF338" s="20">
        <v>-1.85</v>
      </c>
      <c r="GG338" s="21"/>
      <c r="GH338" s="21"/>
      <c r="GI338" s="20">
        <v>-6.59</v>
      </c>
      <c r="GJ338" s="20">
        <v>-1.6</v>
      </c>
      <c r="GK338" s="20">
        <v>-2.33</v>
      </c>
      <c r="GL338" s="20">
        <v>-1.31</v>
      </c>
      <c r="GM338" s="20">
        <v>-1.27</v>
      </c>
      <c r="GN338" s="20">
        <v>-1.1599999999999999</v>
      </c>
      <c r="GO338" s="20">
        <v>-2.66</v>
      </c>
      <c r="GP338" s="20">
        <v>-1.86</v>
      </c>
      <c r="GQ338" s="21"/>
      <c r="GR338" s="21"/>
      <c r="GS338" s="1"/>
      <c r="GT338" s="1"/>
      <c r="GU338" s="21"/>
      <c r="GV338" s="24"/>
    </row>
    <row r="340" spans="1:204" x14ac:dyDescent="0.15">
      <c r="Q340" s="15" t="s">
        <v>16</v>
      </c>
    </row>
    <row r="341" spans="1:204" x14ac:dyDescent="0.15">
      <c r="Q341" s="15">
        <v>0</v>
      </c>
    </row>
    <row r="342" spans="1:204" x14ac:dyDescent="0.15">
      <c r="Q342" s="15">
        <v>5</v>
      </c>
    </row>
    <row r="343" spans="1:204" x14ac:dyDescent="0.15">
      <c r="Q343" s="15">
        <v>10</v>
      </c>
    </row>
    <row r="344" spans="1:204" x14ac:dyDescent="0.15">
      <c r="Q344" s="15">
        <v>15</v>
      </c>
    </row>
    <row r="345" spans="1:204" x14ac:dyDescent="0.15">
      <c r="Q345" s="15">
        <v>20</v>
      </c>
    </row>
    <row r="346" spans="1:204" x14ac:dyDescent="0.15">
      <c r="Q346" s="15">
        <v>25</v>
      </c>
    </row>
    <row r="347" spans="1:204" x14ac:dyDescent="0.15">
      <c r="Q347" s="15">
        <v>30</v>
      </c>
    </row>
    <row r="348" spans="1:204" x14ac:dyDescent="0.15">
      <c r="Q348" s="15">
        <v>40</v>
      </c>
    </row>
    <row r="349" spans="1:204" x14ac:dyDescent="0.15">
      <c r="Q349" s="15">
        <v>50</v>
      </c>
    </row>
    <row r="350" spans="1:204" x14ac:dyDescent="0.15">
      <c r="Q350" s="15">
        <v>75</v>
      </c>
    </row>
    <row r="351" spans="1:204" x14ac:dyDescent="0.15">
      <c r="Q351" s="15">
        <v>100</v>
      </c>
    </row>
  </sheetData>
  <pageMargins left="0.2" right="0.2" top="0.5" bottom="0.5" header="0.5" footer="0.5"/>
  <pageSetup fitToWidth="0"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Nicolas Fermin Cota</dc:creator>
  <cp:lastModifiedBy>Rafael Nicolas Fermin Cota</cp:lastModifiedBy>
  <dcterms:created xsi:type="dcterms:W3CDTF">2020-03-28T12:11:15Z</dcterms:created>
  <dcterms:modified xsi:type="dcterms:W3CDTF">2020-04-18T02:52:28Z</dcterms:modified>
</cp:coreProperties>
</file>