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kneto365-my.sharepoint.com/personal/gul_boskut_bar-eks_com_tr/Documents/Masaüstü/"/>
    </mc:Choice>
  </mc:AlternateContent>
  <xr:revisionPtr revIDLastSave="30" documentId="13_ncr:1_{B833859E-C25D-164E-8168-D0AEE588DCBC}" xr6:coauthVersionLast="47" xr6:coauthVersionMax="47" xr10:uidLastSave="{94B144B3-199B-4226-9121-350E0B9AEF86}"/>
  <bookViews>
    <workbookView xWindow="-110" yWindow="-110" windowWidth="19420" windowHeight="10420" activeTab="8" xr2:uid="{F12D33AB-78AD-4E7B-A402-5A36C89A7B6A}"/>
  </bookViews>
  <sheets>
    <sheet name="Sayfa1" sheetId="1" r:id="rId1"/>
    <sheet name="Ver1" sheetId="2" r:id="rId2"/>
    <sheet name="Sayfa2" sheetId="5" r:id="rId3"/>
    <sheet name="Ver2" sheetId="4" r:id="rId4"/>
    <sheet name="Sayfa3" sheetId="6" r:id="rId5"/>
    <sheet name="Ver3" sheetId="7" r:id="rId6"/>
    <sheet name="Sayfa4" sheetId="8" r:id="rId7"/>
    <sheet name="Ver4" sheetId="9" r:id="rId8"/>
    <sheet name="İterasyonlar" sheetId="3" r:id="rId9"/>
  </sheets>
  <definedNames>
    <definedName name="_xlnm._FilterDatabase" localSheetId="0" hidden="1">Sayfa1!$A$1:$P$183</definedName>
    <definedName name="_xlnm._FilterDatabase" localSheetId="2" hidden="1">Sayfa2!$A$1:$P$183</definedName>
    <definedName name="_xlnm._FilterDatabase" localSheetId="4" hidden="1">Sayfa3!$A$1:$P$183</definedName>
    <definedName name="_xlnm._FilterDatabase" localSheetId="6" hidden="1">Sayfa4!$A$1:$P$183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K183" i="8"/>
  <c r="G183" i="8"/>
  <c r="F183" i="8"/>
  <c r="D183" i="8"/>
  <c r="C183" i="8"/>
  <c r="K182" i="8"/>
  <c r="G182" i="8"/>
  <c r="F182" i="8"/>
  <c r="D182" i="8"/>
  <c r="C182" i="8"/>
  <c r="K181" i="8"/>
  <c r="G181" i="8"/>
  <c r="F181" i="8"/>
  <c r="D181" i="8"/>
  <c r="C181" i="8"/>
  <c r="K180" i="8"/>
  <c r="G180" i="8"/>
  <c r="F180" i="8"/>
  <c r="D180" i="8"/>
  <c r="C180" i="8"/>
  <c r="K179" i="8"/>
  <c r="G179" i="8"/>
  <c r="F179" i="8"/>
  <c r="D179" i="8"/>
  <c r="C179" i="8"/>
  <c r="K178" i="8"/>
  <c r="G178" i="8"/>
  <c r="F178" i="8"/>
  <c r="D178" i="8"/>
  <c r="C178" i="8"/>
  <c r="K177" i="8"/>
  <c r="G177" i="8"/>
  <c r="F177" i="8"/>
  <c r="D177" i="8"/>
  <c r="C177" i="8"/>
  <c r="K176" i="8"/>
  <c r="G176" i="8"/>
  <c r="F176" i="8"/>
  <c r="D176" i="8"/>
  <c r="C176" i="8"/>
  <c r="K175" i="8"/>
  <c r="G175" i="8"/>
  <c r="F175" i="8"/>
  <c r="D175" i="8"/>
  <c r="C175" i="8"/>
  <c r="K174" i="8"/>
  <c r="G174" i="8"/>
  <c r="F174" i="8"/>
  <c r="D174" i="8"/>
  <c r="C174" i="8"/>
  <c r="K173" i="8"/>
  <c r="G173" i="8"/>
  <c r="F173" i="8"/>
  <c r="D173" i="8"/>
  <c r="C173" i="8"/>
  <c r="K172" i="8"/>
  <c r="G172" i="8"/>
  <c r="F172" i="8"/>
  <c r="D172" i="8"/>
  <c r="C172" i="8"/>
  <c r="K171" i="8"/>
  <c r="G171" i="8"/>
  <c r="F171" i="8"/>
  <c r="D171" i="8"/>
  <c r="C171" i="8"/>
  <c r="K170" i="8"/>
  <c r="G170" i="8"/>
  <c r="F170" i="8"/>
  <c r="D170" i="8"/>
  <c r="C170" i="8"/>
  <c r="K169" i="8"/>
  <c r="G169" i="8"/>
  <c r="F169" i="8"/>
  <c r="D169" i="8"/>
  <c r="C169" i="8"/>
  <c r="K168" i="8"/>
  <c r="G168" i="8"/>
  <c r="F168" i="8"/>
  <c r="D168" i="8"/>
  <c r="C168" i="8"/>
  <c r="K167" i="8"/>
  <c r="G167" i="8"/>
  <c r="F167" i="8"/>
  <c r="D167" i="8"/>
  <c r="C167" i="8"/>
  <c r="K166" i="8"/>
  <c r="G166" i="8"/>
  <c r="F166" i="8"/>
  <c r="D166" i="8"/>
  <c r="C166" i="8"/>
  <c r="K165" i="8"/>
  <c r="G165" i="8"/>
  <c r="F165" i="8"/>
  <c r="D165" i="8"/>
  <c r="C165" i="8"/>
  <c r="K164" i="8"/>
  <c r="G164" i="8"/>
  <c r="F164" i="8"/>
  <c r="D164" i="8"/>
  <c r="C164" i="8"/>
  <c r="K163" i="8"/>
  <c r="G163" i="8"/>
  <c r="F163" i="8"/>
  <c r="D163" i="8"/>
  <c r="C163" i="8"/>
  <c r="K162" i="8"/>
  <c r="G162" i="8"/>
  <c r="F162" i="8"/>
  <c r="D162" i="8"/>
  <c r="C162" i="8"/>
  <c r="K161" i="8"/>
  <c r="G161" i="8"/>
  <c r="F161" i="8"/>
  <c r="D161" i="8"/>
  <c r="C161" i="8"/>
  <c r="K160" i="8"/>
  <c r="G160" i="8"/>
  <c r="F160" i="8"/>
  <c r="D160" i="8"/>
  <c r="C160" i="8"/>
  <c r="K159" i="8"/>
  <c r="G159" i="8"/>
  <c r="F159" i="8"/>
  <c r="D159" i="8"/>
  <c r="C159" i="8"/>
  <c r="K158" i="8"/>
  <c r="G158" i="8"/>
  <c r="F158" i="8"/>
  <c r="D158" i="8"/>
  <c r="C158" i="8"/>
  <c r="K157" i="8"/>
  <c r="G157" i="8"/>
  <c r="F157" i="8"/>
  <c r="D157" i="8"/>
  <c r="C157" i="8"/>
  <c r="K156" i="8"/>
  <c r="G156" i="8"/>
  <c r="F156" i="8"/>
  <c r="D156" i="8"/>
  <c r="C156" i="8"/>
  <c r="K155" i="8"/>
  <c r="G155" i="8"/>
  <c r="F155" i="8"/>
  <c r="D155" i="8"/>
  <c r="C155" i="8"/>
  <c r="K154" i="8"/>
  <c r="G154" i="8"/>
  <c r="F154" i="8"/>
  <c r="D154" i="8"/>
  <c r="C154" i="8"/>
  <c r="K153" i="8"/>
  <c r="G153" i="8"/>
  <c r="F153" i="8"/>
  <c r="D153" i="8"/>
  <c r="C153" i="8"/>
  <c r="K152" i="8"/>
  <c r="G152" i="8"/>
  <c r="F152" i="8"/>
  <c r="D152" i="8"/>
  <c r="C152" i="8"/>
  <c r="K151" i="8"/>
  <c r="G151" i="8"/>
  <c r="F151" i="8"/>
  <c r="D151" i="8"/>
  <c r="C151" i="8"/>
  <c r="K150" i="8"/>
  <c r="G150" i="8"/>
  <c r="F150" i="8"/>
  <c r="D150" i="8"/>
  <c r="C150" i="8"/>
  <c r="K149" i="8"/>
  <c r="G149" i="8"/>
  <c r="F149" i="8"/>
  <c r="D149" i="8"/>
  <c r="C149" i="8"/>
  <c r="K148" i="8"/>
  <c r="G148" i="8"/>
  <c r="F148" i="8"/>
  <c r="D148" i="8"/>
  <c r="C148" i="8"/>
  <c r="K147" i="8"/>
  <c r="G147" i="8"/>
  <c r="F147" i="8"/>
  <c r="D147" i="8"/>
  <c r="C147" i="8"/>
  <c r="K146" i="8"/>
  <c r="G146" i="8"/>
  <c r="F146" i="8"/>
  <c r="D146" i="8"/>
  <c r="C146" i="8"/>
  <c r="K145" i="8"/>
  <c r="G145" i="8"/>
  <c r="F145" i="8"/>
  <c r="D145" i="8"/>
  <c r="C145" i="8"/>
  <c r="K144" i="8"/>
  <c r="G144" i="8"/>
  <c r="F144" i="8"/>
  <c r="D144" i="8"/>
  <c r="C144" i="8"/>
  <c r="K143" i="8"/>
  <c r="G143" i="8"/>
  <c r="F143" i="8"/>
  <c r="D143" i="8"/>
  <c r="C143" i="8"/>
  <c r="K142" i="8"/>
  <c r="G142" i="8"/>
  <c r="F142" i="8"/>
  <c r="D142" i="8"/>
  <c r="C142" i="8"/>
  <c r="K141" i="8"/>
  <c r="G141" i="8"/>
  <c r="F141" i="8"/>
  <c r="D141" i="8"/>
  <c r="C141" i="8"/>
  <c r="K140" i="8"/>
  <c r="G140" i="8"/>
  <c r="F140" i="8"/>
  <c r="D140" i="8"/>
  <c r="C140" i="8"/>
  <c r="K139" i="8"/>
  <c r="G139" i="8"/>
  <c r="F139" i="8"/>
  <c r="D139" i="8"/>
  <c r="C139" i="8"/>
  <c r="K138" i="8"/>
  <c r="G138" i="8"/>
  <c r="F138" i="8"/>
  <c r="D138" i="8"/>
  <c r="C138" i="8"/>
  <c r="K137" i="8"/>
  <c r="G137" i="8"/>
  <c r="F137" i="8"/>
  <c r="D137" i="8"/>
  <c r="C137" i="8"/>
  <c r="K136" i="8"/>
  <c r="G136" i="8"/>
  <c r="F136" i="8"/>
  <c r="D136" i="8"/>
  <c r="C136" i="8"/>
  <c r="K135" i="8"/>
  <c r="G135" i="8"/>
  <c r="F135" i="8"/>
  <c r="D135" i="8"/>
  <c r="C135" i="8"/>
  <c r="K134" i="8"/>
  <c r="G134" i="8"/>
  <c r="F134" i="8"/>
  <c r="D134" i="8"/>
  <c r="C134" i="8"/>
  <c r="K133" i="8"/>
  <c r="G133" i="8"/>
  <c r="F133" i="8"/>
  <c r="D133" i="8"/>
  <c r="C133" i="8"/>
  <c r="K132" i="8"/>
  <c r="G132" i="8"/>
  <c r="F132" i="8"/>
  <c r="D132" i="8"/>
  <c r="C132" i="8"/>
  <c r="K131" i="8"/>
  <c r="G131" i="8"/>
  <c r="F131" i="8"/>
  <c r="D131" i="8"/>
  <c r="C131" i="8"/>
  <c r="K130" i="8"/>
  <c r="G130" i="8"/>
  <c r="F130" i="8"/>
  <c r="D130" i="8"/>
  <c r="C130" i="8"/>
  <c r="K129" i="8"/>
  <c r="G129" i="8"/>
  <c r="F129" i="8"/>
  <c r="D129" i="8"/>
  <c r="C129" i="8"/>
  <c r="K128" i="8"/>
  <c r="G128" i="8"/>
  <c r="F128" i="8"/>
  <c r="D128" i="8"/>
  <c r="C128" i="8"/>
  <c r="K127" i="8"/>
  <c r="G127" i="8"/>
  <c r="F127" i="8"/>
  <c r="D127" i="8"/>
  <c r="C127" i="8"/>
  <c r="K126" i="8"/>
  <c r="G126" i="8"/>
  <c r="F126" i="8"/>
  <c r="D126" i="8"/>
  <c r="C126" i="8"/>
  <c r="K125" i="8"/>
  <c r="G125" i="8"/>
  <c r="F125" i="8"/>
  <c r="D125" i="8"/>
  <c r="C125" i="8"/>
  <c r="K124" i="8"/>
  <c r="G124" i="8"/>
  <c r="F124" i="8"/>
  <c r="D124" i="8"/>
  <c r="C124" i="8"/>
  <c r="K123" i="8"/>
  <c r="G123" i="8"/>
  <c r="F123" i="8"/>
  <c r="D123" i="8"/>
  <c r="C123" i="8"/>
  <c r="K122" i="8"/>
  <c r="G122" i="8"/>
  <c r="F122" i="8"/>
  <c r="D122" i="8"/>
  <c r="C122" i="8"/>
  <c r="K121" i="8"/>
  <c r="G121" i="8"/>
  <c r="F121" i="8"/>
  <c r="D121" i="8"/>
  <c r="C121" i="8"/>
  <c r="K120" i="8"/>
  <c r="G120" i="8"/>
  <c r="F120" i="8"/>
  <c r="D120" i="8"/>
  <c r="C120" i="8"/>
  <c r="K119" i="8"/>
  <c r="G119" i="8"/>
  <c r="F119" i="8"/>
  <c r="D119" i="8"/>
  <c r="C119" i="8"/>
  <c r="K118" i="8"/>
  <c r="G118" i="8"/>
  <c r="F118" i="8"/>
  <c r="D118" i="8"/>
  <c r="C118" i="8"/>
  <c r="K117" i="8"/>
  <c r="G117" i="8"/>
  <c r="F117" i="8"/>
  <c r="D117" i="8"/>
  <c r="C117" i="8"/>
  <c r="K116" i="8"/>
  <c r="G116" i="8"/>
  <c r="F116" i="8"/>
  <c r="D116" i="8"/>
  <c r="C116" i="8"/>
  <c r="K115" i="8"/>
  <c r="G115" i="8"/>
  <c r="F115" i="8"/>
  <c r="D115" i="8"/>
  <c r="C115" i="8"/>
  <c r="K114" i="8"/>
  <c r="G114" i="8"/>
  <c r="F114" i="8"/>
  <c r="D114" i="8"/>
  <c r="C114" i="8"/>
  <c r="K113" i="8"/>
  <c r="G113" i="8"/>
  <c r="F113" i="8"/>
  <c r="D113" i="8"/>
  <c r="C113" i="8"/>
  <c r="K112" i="8"/>
  <c r="G112" i="8"/>
  <c r="F112" i="8"/>
  <c r="D112" i="8"/>
  <c r="C112" i="8"/>
  <c r="K111" i="8"/>
  <c r="G111" i="8"/>
  <c r="F111" i="8"/>
  <c r="D111" i="8"/>
  <c r="C111" i="8"/>
  <c r="K110" i="8"/>
  <c r="G110" i="8"/>
  <c r="F110" i="8"/>
  <c r="D110" i="8"/>
  <c r="C110" i="8"/>
  <c r="K109" i="8"/>
  <c r="G109" i="8"/>
  <c r="F109" i="8"/>
  <c r="D109" i="8"/>
  <c r="C109" i="8"/>
  <c r="K108" i="8"/>
  <c r="G108" i="8"/>
  <c r="F108" i="8"/>
  <c r="D108" i="8"/>
  <c r="C108" i="8"/>
  <c r="K107" i="8"/>
  <c r="G107" i="8"/>
  <c r="F107" i="8"/>
  <c r="D107" i="8"/>
  <c r="C107" i="8"/>
  <c r="K106" i="8"/>
  <c r="G106" i="8"/>
  <c r="F106" i="8"/>
  <c r="D106" i="8"/>
  <c r="C106" i="8"/>
  <c r="K105" i="8"/>
  <c r="G105" i="8"/>
  <c r="F105" i="8"/>
  <c r="D105" i="8"/>
  <c r="C105" i="8"/>
  <c r="K104" i="8"/>
  <c r="G104" i="8"/>
  <c r="F104" i="8"/>
  <c r="D104" i="8"/>
  <c r="C104" i="8"/>
  <c r="K103" i="8"/>
  <c r="G103" i="8"/>
  <c r="F103" i="8"/>
  <c r="D103" i="8"/>
  <c r="C103" i="8"/>
  <c r="K102" i="8"/>
  <c r="G102" i="8"/>
  <c r="F102" i="8"/>
  <c r="D102" i="8"/>
  <c r="C102" i="8"/>
  <c r="K101" i="8"/>
  <c r="G101" i="8"/>
  <c r="F101" i="8"/>
  <c r="D101" i="8"/>
  <c r="C101" i="8"/>
  <c r="K100" i="8"/>
  <c r="G100" i="8"/>
  <c r="F100" i="8"/>
  <c r="D100" i="8"/>
  <c r="C100" i="8"/>
  <c r="K99" i="8"/>
  <c r="G99" i="8"/>
  <c r="F99" i="8"/>
  <c r="D99" i="8"/>
  <c r="C99" i="8"/>
  <c r="K98" i="8"/>
  <c r="G98" i="8"/>
  <c r="F98" i="8"/>
  <c r="D98" i="8"/>
  <c r="C98" i="8"/>
  <c r="K97" i="8"/>
  <c r="G97" i="8"/>
  <c r="F97" i="8"/>
  <c r="D97" i="8"/>
  <c r="C97" i="8"/>
  <c r="K96" i="8"/>
  <c r="G96" i="8"/>
  <c r="F96" i="8"/>
  <c r="D96" i="8"/>
  <c r="C96" i="8"/>
  <c r="K95" i="8"/>
  <c r="G95" i="8"/>
  <c r="F95" i="8"/>
  <c r="D95" i="8"/>
  <c r="C95" i="8"/>
  <c r="K94" i="8"/>
  <c r="G94" i="8"/>
  <c r="F94" i="8"/>
  <c r="D94" i="8"/>
  <c r="C94" i="8"/>
  <c r="K93" i="8"/>
  <c r="G93" i="8"/>
  <c r="F93" i="8"/>
  <c r="D93" i="8"/>
  <c r="C93" i="8"/>
  <c r="K92" i="8"/>
  <c r="G92" i="8"/>
  <c r="F92" i="8"/>
  <c r="D92" i="8"/>
  <c r="C92" i="8"/>
  <c r="K91" i="8"/>
  <c r="G91" i="8"/>
  <c r="F91" i="8"/>
  <c r="D91" i="8"/>
  <c r="C91" i="8"/>
  <c r="K90" i="8"/>
  <c r="G90" i="8"/>
  <c r="F90" i="8"/>
  <c r="D90" i="8"/>
  <c r="C90" i="8"/>
  <c r="K89" i="8"/>
  <c r="G89" i="8"/>
  <c r="F89" i="8"/>
  <c r="D89" i="8"/>
  <c r="C89" i="8"/>
  <c r="K88" i="8"/>
  <c r="G88" i="8"/>
  <c r="F88" i="8"/>
  <c r="D88" i="8"/>
  <c r="C88" i="8"/>
  <c r="K87" i="8"/>
  <c r="G87" i="8"/>
  <c r="F87" i="8"/>
  <c r="D87" i="8"/>
  <c r="C87" i="8"/>
  <c r="K86" i="8"/>
  <c r="G86" i="8"/>
  <c r="F86" i="8"/>
  <c r="D86" i="8"/>
  <c r="C86" i="8"/>
  <c r="K85" i="8"/>
  <c r="G85" i="8"/>
  <c r="F85" i="8"/>
  <c r="D85" i="8"/>
  <c r="C85" i="8"/>
  <c r="K84" i="8"/>
  <c r="G84" i="8"/>
  <c r="F84" i="8"/>
  <c r="D84" i="8"/>
  <c r="C84" i="8"/>
  <c r="K83" i="8"/>
  <c r="G83" i="8"/>
  <c r="F83" i="8"/>
  <c r="D83" i="8"/>
  <c r="C83" i="8"/>
  <c r="K82" i="8"/>
  <c r="G82" i="8"/>
  <c r="F82" i="8"/>
  <c r="D82" i="8"/>
  <c r="C82" i="8"/>
  <c r="K81" i="8"/>
  <c r="G81" i="8"/>
  <c r="F81" i="8"/>
  <c r="D81" i="8"/>
  <c r="C81" i="8"/>
  <c r="K80" i="8"/>
  <c r="G80" i="8"/>
  <c r="F80" i="8"/>
  <c r="D80" i="8"/>
  <c r="C80" i="8"/>
  <c r="K79" i="8"/>
  <c r="G79" i="8"/>
  <c r="F79" i="8"/>
  <c r="D79" i="8"/>
  <c r="C79" i="8"/>
  <c r="K78" i="8"/>
  <c r="G78" i="8"/>
  <c r="F78" i="8"/>
  <c r="D78" i="8"/>
  <c r="C78" i="8"/>
  <c r="K77" i="8"/>
  <c r="G77" i="8"/>
  <c r="F77" i="8"/>
  <c r="D77" i="8"/>
  <c r="C77" i="8"/>
  <c r="K76" i="8"/>
  <c r="G76" i="8"/>
  <c r="F76" i="8"/>
  <c r="D76" i="8"/>
  <c r="C76" i="8"/>
  <c r="K75" i="8"/>
  <c r="G75" i="8"/>
  <c r="F75" i="8"/>
  <c r="D75" i="8"/>
  <c r="C75" i="8"/>
  <c r="K74" i="8"/>
  <c r="G74" i="8"/>
  <c r="F74" i="8"/>
  <c r="D74" i="8"/>
  <c r="C74" i="8"/>
  <c r="K73" i="8"/>
  <c r="G73" i="8"/>
  <c r="F73" i="8"/>
  <c r="D73" i="8"/>
  <c r="C73" i="8"/>
  <c r="K72" i="8"/>
  <c r="G72" i="8"/>
  <c r="F72" i="8"/>
  <c r="D72" i="8"/>
  <c r="C72" i="8"/>
  <c r="K71" i="8"/>
  <c r="G71" i="8"/>
  <c r="F71" i="8"/>
  <c r="D71" i="8"/>
  <c r="C71" i="8"/>
  <c r="K70" i="8"/>
  <c r="G70" i="8"/>
  <c r="F70" i="8"/>
  <c r="D70" i="8"/>
  <c r="C70" i="8"/>
  <c r="K69" i="8"/>
  <c r="G69" i="8"/>
  <c r="F69" i="8"/>
  <c r="D69" i="8"/>
  <c r="C69" i="8"/>
  <c r="K68" i="8"/>
  <c r="G68" i="8"/>
  <c r="F68" i="8"/>
  <c r="D68" i="8"/>
  <c r="C68" i="8"/>
  <c r="K67" i="8"/>
  <c r="G67" i="8"/>
  <c r="F67" i="8"/>
  <c r="D67" i="8"/>
  <c r="C67" i="8"/>
  <c r="K66" i="8"/>
  <c r="G66" i="8"/>
  <c r="F66" i="8"/>
  <c r="D66" i="8"/>
  <c r="C66" i="8"/>
  <c r="K65" i="8"/>
  <c r="G65" i="8"/>
  <c r="F65" i="8"/>
  <c r="D65" i="8"/>
  <c r="C65" i="8"/>
  <c r="K64" i="8"/>
  <c r="G64" i="8"/>
  <c r="F64" i="8"/>
  <c r="D64" i="8"/>
  <c r="C64" i="8"/>
  <c r="K63" i="8"/>
  <c r="G63" i="8"/>
  <c r="F63" i="8"/>
  <c r="D63" i="8"/>
  <c r="C63" i="8"/>
  <c r="K62" i="8"/>
  <c r="G62" i="8"/>
  <c r="F62" i="8"/>
  <c r="D62" i="8"/>
  <c r="C62" i="8"/>
  <c r="K61" i="8"/>
  <c r="G61" i="8"/>
  <c r="F61" i="8"/>
  <c r="D61" i="8"/>
  <c r="C61" i="8"/>
  <c r="K60" i="8"/>
  <c r="G60" i="8"/>
  <c r="F60" i="8"/>
  <c r="D60" i="8"/>
  <c r="C60" i="8"/>
  <c r="K59" i="8"/>
  <c r="G59" i="8"/>
  <c r="F59" i="8"/>
  <c r="D59" i="8"/>
  <c r="C59" i="8"/>
  <c r="K58" i="8"/>
  <c r="G58" i="8"/>
  <c r="F58" i="8"/>
  <c r="D58" i="8"/>
  <c r="C58" i="8"/>
  <c r="K57" i="8"/>
  <c r="G57" i="8"/>
  <c r="F57" i="8"/>
  <c r="D57" i="8"/>
  <c r="C57" i="8"/>
  <c r="K56" i="8"/>
  <c r="G56" i="8"/>
  <c r="F56" i="8"/>
  <c r="D56" i="8"/>
  <c r="C56" i="8"/>
  <c r="K55" i="8"/>
  <c r="G55" i="8"/>
  <c r="F55" i="8"/>
  <c r="D55" i="8"/>
  <c r="C55" i="8"/>
  <c r="K54" i="8"/>
  <c r="G54" i="8"/>
  <c r="F54" i="8"/>
  <c r="D54" i="8"/>
  <c r="C54" i="8"/>
  <c r="K53" i="8"/>
  <c r="G53" i="8"/>
  <c r="F53" i="8"/>
  <c r="D53" i="8"/>
  <c r="C53" i="8"/>
  <c r="K52" i="8"/>
  <c r="G52" i="8"/>
  <c r="F52" i="8"/>
  <c r="D52" i="8"/>
  <c r="C52" i="8"/>
  <c r="K51" i="8"/>
  <c r="G51" i="8"/>
  <c r="F51" i="8"/>
  <c r="D51" i="8"/>
  <c r="C51" i="8"/>
  <c r="K50" i="8"/>
  <c r="G50" i="8"/>
  <c r="F50" i="8"/>
  <c r="D50" i="8"/>
  <c r="C50" i="8"/>
  <c r="K49" i="8"/>
  <c r="G49" i="8"/>
  <c r="F49" i="8"/>
  <c r="D49" i="8"/>
  <c r="C49" i="8"/>
  <c r="K48" i="8"/>
  <c r="G48" i="8"/>
  <c r="F48" i="8"/>
  <c r="D48" i="8"/>
  <c r="C48" i="8"/>
  <c r="K47" i="8"/>
  <c r="G47" i="8"/>
  <c r="F47" i="8"/>
  <c r="D47" i="8"/>
  <c r="C47" i="8"/>
  <c r="K46" i="8"/>
  <c r="G46" i="8"/>
  <c r="F46" i="8"/>
  <c r="D46" i="8"/>
  <c r="C46" i="8"/>
  <c r="K45" i="8"/>
  <c r="G45" i="8"/>
  <c r="F45" i="8"/>
  <c r="D45" i="8"/>
  <c r="C45" i="8"/>
  <c r="K44" i="8"/>
  <c r="G44" i="8"/>
  <c r="F44" i="8"/>
  <c r="D44" i="8"/>
  <c r="C44" i="8"/>
  <c r="K43" i="8"/>
  <c r="G43" i="8"/>
  <c r="F43" i="8"/>
  <c r="D43" i="8"/>
  <c r="C43" i="8"/>
  <c r="K42" i="8"/>
  <c r="G42" i="8"/>
  <c r="F42" i="8"/>
  <c r="D42" i="8"/>
  <c r="C42" i="8"/>
  <c r="K41" i="8"/>
  <c r="G41" i="8"/>
  <c r="F41" i="8"/>
  <c r="D41" i="8"/>
  <c r="C41" i="8"/>
  <c r="K40" i="8"/>
  <c r="G40" i="8"/>
  <c r="F40" i="8"/>
  <c r="D40" i="8"/>
  <c r="C40" i="8"/>
  <c r="K39" i="8"/>
  <c r="G39" i="8"/>
  <c r="F39" i="8"/>
  <c r="D39" i="8"/>
  <c r="C39" i="8"/>
  <c r="K38" i="8"/>
  <c r="G38" i="8"/>
  <c r="F38" i="8"/>
  <c r="D38" i="8"/>
  <c r="C38" i="8"/>
  <c r="K37" i="8"/>
  <c r="G37" i="8"/>
  <c r="F37" i="8"/>
  <c r="D37" i="8"/>
  <c r="C37" i="8"/>
  <c r="K36" i="8"/>
  <c r="G36" i="8"/>
  <c r="F36" i="8"/>
  <c r="D36" i="8"/>
  <c r="C36" i="8"/>
  <c r="K35" i="8"/>
  <c r="G35" i="8"/>
  <c r="F35" i="8"/>
  <c r="D35" i="8"/>
  <c r="C35" i="8"/>
  <c r="K34" i="8"/>
  <c r="G34" i="8"/>
  <c r="F34" i="8"/>
  <c r="D34" i="8"/>
  <c r="C34" i="8"/>
  <c r="K33" i="8"/>
  <c r="G33" i="8"/>
  <c r="F33" i="8"/>
  <c r="D33" i="8"/>
  <c r="C33" i="8"/>
  <c r="K32" i="8"/>
  <c r="G32" i="8"/>
  <c r="F32" i="8"/>
  <c r="D32" i="8"/>
  <c r="C32" i="8"/>
  <c r="K31" i="8"/>
  <c r="G31" i="8"/>
  <c r="F31" i="8"/>
  <c r="D31" i="8"/>
  <c r="C31" i="8"/>
  <c r="K30" i="8"/>
  <c r="G30" i="8"/>
  <c r="F30" i="8"/>
  <c r="D30" i="8"/>
  <c r="C30" i="8"/>
  <c r="K29" i="8"/>
  <c r="G29" i="8"/>
  <c r="F29" i="8"/>
  <c r="D29" i="8"/>
  <c r="C29" i="8"/>
  <c r="K28" i="8"/>
  <c r="G28" i="8"/>
  <c r="F28" i="8"/>
  <c r="D28" i="8"/>
  <c r="C28" i="8"/>
  <c r="K27" i="8"/>
  <c r="G27" i="8"/>
  <c r="F27" i="8"/>
  <c r="D27" i="8"/>
  <c r="C27" i="8"/>
  <c r="K26" i="8"/>
  <c r="G26" i="8"/>
  <c r="F26" i="8"/>
  <c r="D26" i="8"/>
  <c r="C26" i="8"/>
  <c r="K25" i="8"/>
  <c r="G25" i="8"/>
  <c r="F25" i="8"/>
  <c r="D25" i="8"/>
  <c r="C25" i="8"/>
  <c r="K24" i="8"/>
  <c r="G24" i="8"/>
  <c r="F24" i="8"/>
  <c r="D24" i="8"/>
  <c r="C24" i="8"/>
  <c r="K23" i="8"/>
  <c r="G23" i="8"/>
  <c r="F23" i="8"/>
  <c r="D23" i="8"/>
  <c r="C23" i="8"/>
  <c r="K22" i="8"/>
  <c r="G22" i="8"/>
  <c r="F22" i="8"/>
  <c r="D22" i="8"/>
  <c r="C22" i="8"/>
  <c r="K21" i="8"/>
  <c r="G21" i="8"/>
  <c r="F21" i="8"/>
  <c r="D21" i="8"/>
  <c r="C21" i="8"/>
  <c r="K20" i="8"/>
  <c r="G20" i="8"/>
  <c r="F20" i="8"/>
  <c r="D20" i="8"/>
  <c r="C20" i="8"/>
  <c r="K19" i="8"/>
  <c r="G19" i="8"/>
  <c r="F19" i="8"/>
  <c r="D19" i="8"/>
  <c r="C19" i="8"/>
  <c r="K18" i="8"/>
  <c r="G18" i="8"/>
  <c r="F18" i="8"/>
  <c r="D18" i="8"/>
  <c r="C18" i="8"/>
  <c r="K17" i="8"/>
  <c r="G17" i="8"/>
  <c r="F17" i="8"/>
  <c r="D17" i="8"/>
  <c r="C17" i="8"/>
  <c r="K16" i="8"/>
  <c r="G16" i="8"/>
  <c r="F16" i="8"/>
  <c r="D16" i="8"/>
  <c r="C16" i="8"/>
  <c r="K15" i="8"/>
  <c r="G15" i="8"/>
  <c r="F15" i="8"/>
  <c r="D15" i="8"/>
  <c r="C15" i="8"/>
  <c r="K14" i="8"/>
  <c r="G14" i="8"/>
  <c r="F14" i="8"/>
  <c r="D14" i="8"/>
  <c r="C14" i="8"/>
  <c r="K13" i="8"/>
  <c r="G13" i="8"/>
  <c r="F13" i="8"/>
  <c r="D13" i="8"/>
  <c r="C13" i="8"/>
  <c r="K12" i="8"/>
  <c r="G12" i="8"/>
  <c r="F12" i="8"/>
  <c r="D12" i="8"/>
  <c r="C12" i="8"/>
  <c r="K11" i="8"/>
  <c r="G11" i="8"/>
  <c r="F11" i="8"/>
  <c r="D11" i="8"/>
  <c r="C11" i="8"/>
  <c r="K10" i="8"/>
  <c r="G10" i="8"/>
  <c r="F10" i="8"/>
  <c r="D10" i="8"/>
  <c r="C10" i="8"/>
  <c r="K9" i="8"/>
  <c r="G9" i="8"/>
  <c r="F9" i="8"/>
  <c r="D9" i="8"/>
  <c r="C9" i="8"/>
  <c r="K8" i="8"/>
  <c r="G8" i="8"/>
  <c r="F8" i="8"/>
  <c r="D8" i="8"/>
  <c r="C8" i="8"/>
  <c r="K7" i="8"/>
  <c r="G7" i="8"/>
  <c r="F7" i="8"/>
  <c r="D7" i="8"/>
  <c r="C7" i="8"/>
  <c r="K6" i="8"/>
  <c r="G6" i="8"/>
  <c r="F6" i="8"/>
  <c r="D6" i="8"/>
  <c r="C6" i="8"/>
  <c r="K5" i="8"/>
  <c r="G5" i="8"/>
  <c r="F5" i="8"/>
  <c r="D5" i="8"/>
  <c r="C5" i="8"/>
  <c r="K4" i="8"/>
  <c r="G4" i="8"/>
  <c r="F4" i="8"/>
  <c r="D4" i="8"/>
  <c r="C4" i="8"/>
  <c r="K3" i="8"/>
  <c r="G3" i="8"/>
  <c r="F3" i="8"/>
  <c r="D3" i="8"/>
  <c r="C3" i="8"/>
  <c r="K2" i="8"/>
  <c r="I2" i="8"/>
  <c r="G2" i="8"/>
  <c r="D2" i="8"/>
  <c r="C2" i="8"/>
  <c r="I183" i="8"/>
  <c r="B183" i="8"/>
  <c r="I182" i="8"/>
  <c r="B182" i="8"/>
  <c r="I181" i="8"/>
  <c r="B181" i="8"/>
  <c r="I180" i="8"/>
  <c r="B180" i="8"/>
  <c r="I179" i="8"/>
  <c r="B179" i="8"/>
  <c r="I178" i="8"/>
  <c r="B178" i="8"/>
  <c r="I177" i="8"/>
  <c r="B177" i="8"/>
  <c r="I176" i="8"/>
  <c r="B176" i="8"/>
  <c r="I175" i="8"/>
  <c r="B175" i="8"/>
  <c r="I174" i="8"/>
  <c r="B174" i="8"/>
  <c r="I173" i="8"/>
  <c r="B173" i="8"/>
  <c r="I172" i="8"/>
  <c r="B172" i="8"/>
  <c r="I171" i="8"/>
  <c r="B171" i="8"/>
  <c r="I170" i="8"/>
  <c r="B170" i="8"/>
  <c r="I169" i="8"/>
  <c r="B169" i="8"/>
  <c r="I168" i="8"/>
  <c r="B168" i="8"/>
  <c r="I167" i="8"/>
  <c r="B167" i="8"/>
  <c r="I166" i="8"/>
  <c r="B166" i="8"/>
  <c r="I165" i="8"/>
  <c r="B165" i="8"/>
  <c r="I164" i="8"/>
  <c r="B164" i="8"/>
  <c r="I163" i="8"/>
  <c r="B163" i="8"/>
  <c r="I162" i="8"/>
  <c r="B162" i="8"/>
  <c r="I161" i="8"/>
  <c r="B161" i="8"/>
  <c r="I160" i="8"/>
  <c r="B160" i="8"/>
  <c r="I159" i="8"/>
  <c r="B159" i="8"/>
  <c r="I158" i="8"/>
  <c r="B158" i="8"/>
  <c r="I157" i="8"/>
  <c r="B157" i="8"/>
  <c r="I156" i="8"/>
  <c r="B156" i="8"/>
  <c r="I155" i="8"/>
  <c r="B155" i="8"/>
  <c r="I154" i="8"/>
  <c r="B154" i="8"/>
  <c r="I153" i="8"/>
  <c r="B153" i="8"/>
  <c r="I152" i="8"/>
  <c r="B152" i="8"/>
  <c r="I151" i="8"/>
  <c r="B151" i="8"/>
  <c r="I150" i="8"/>
  <c r="B150" i="8"/>
  <c r="I149" i="8"/>
  <c r="B149" i="8"/>
  <c r="I148" i="8"/>
  <c r="B148" i="8"/>
  <c r="I147" i="8"/>
  <c r="B147" i="8"/>
  <c r="I146" i="8"/>
  <c r="B146" i="8"/>
  <c r="I145" i="8"/>
  <c r="B145" i="8"/>
  <c r="I144" i="8"/>
  <c r="B144" i="8"/>
  <c r="I143" i="8"/>
  <c r="B143" i="8"/>
  <c r="I142" i="8"/>
  <c r="B142" i="8"/>
  <c r="I141" i="8"/>
  <c r="B141" i="8"/>
  <c r="I140" i="8"/>
  <c r="B140" i="8"/>
  <c r="I139" i="8"/>
  <c r="B139" i="8"/>
  <c r="I138" i="8"/>
  <c r="B138" i="8"/>
  <c r="I137" i="8"/>
  <c r="B137" i="8"/>
  <c r="I136" i="8"/>
  <c r="B136" i="8"/>
  <c r="I135" i="8"/>
  <c r="B135" i="8"/>
  <c r="I134" i="8"/>
  <c r="B134" i="8"/>
  <c r="I133" i="8"/>
  <c r="B133" i="8"/>
  <c r="I132" i="8"/>
  <c r="B132" i="8"/>
  <c r="I131" i="8"/>
  <c r="B131" i="8"/>
  <c r="I130" i="8"/>
  <c r="B130" i="8"/>
  <c r="I129" i="8"/>
  <c r="B129" i="8"/>
  <c r="I128" i="8"/>
  <c r="B128" i="8"/>
  <c r="I127" i="8"/>
  <c r="B127" i="8"/>
  <c r="I126" i="8"/>
  <c r="B126" i="8"/>
  <c r="I125" i="8"/>
  <c r="B125" i="8"/>
  <c r="I124" i="8"/>
  <c r="B124" i="8"/>
  <c r="I123" i="8"/>
  <c r="B123" i="8"/>
  <c r="I122" i="8"/>
  <c r="B122" i="8"/>
  <c r="I121" i="8"/>
  <c r="B121" i="8"/>
  <c r="I120" i="8"/>
  <c r="B120" i="8"/>
  <c r="I119" i="8"/>
  <c r="B119" i="8"/>
  <c r="I118" i="8"/>
  <c r="B118" i="8"/>
  <c r="I117" i="8"/>
  <c r="B117" i="8"/>
  <c r="I116" i="8"/>
  <c r="B116" i="8"/>
  <c r="I115" i="8"/>
  <c r="B115" i="8"/>
  <c r="I114" i="8"/>
  <c r="B114" i="8"/>
  <c r="I113" i="8"/>
  <c r="B113" i="8"/>
  <c r="I112" i="8"/>
  <c r="B112" i="8"/>
  <c r="I111" i="8"/>
  <c r="B111" i="8"/>
  <c r="I110" i="8"/>
  <c r="B110" i="8"/>
  <c r="I109" i="8"/>
  <c r="B109" i="8"/>
  <c r="I108" i="8"/>
  <c r="B108" i="8"/>
  <c r="I107" i="8"/>
  <c r="B107" i="8"/>
  <c r="I106" i="8"/>
  <c r="B106" i="8"/>
  <c r="I105" i="8"/>
  <c r="B105" i="8"/>
  <c r="I104" i="8"/>
  <c r="B104" i="8"/>
  <c r="I103" i="8"/>
  <c r="B103" i="8"/>
  <c r="I102" i="8"/>
  <c r="B102" i="8"/>
  <c r="I101" i="8"/>
  <c r="B101" i="8"/>
  <c r="I100" i="8"/>
  <c r="B100" i="8"/>
  <c r="I99" i="8"/>
  <c r="B99" i="8"/>
  <c r="I98" i="8"/>
  <c r="B98" i="8"/>
  <c r="I97" i="8"/>
  <c r="B97" i="8"/>
  <c r="I96" i="8"/>
  <c r="B96" i="8"/>
  <c r="I95" i="8"/>
  <c r="B95" i="8"/>
  <c r="I94" i="8"/>
  <c r="B94" i="8"/>
  <c r="I93" i="8"/>
  <c r="B93" i="8"/>
  <c r="I92" i="8"/>
  <c r="B92" i="8"/>
  <c r="I91" i="8"/>
  <c r="B91" i="8"/>
  <c r="I90" i="8"/>
  <c r="B90" i="8"/>
  <c r="I89" i="8"/>
  <c r="B89" i="8"/>
  <c r="I88" i="8"/>
  <c r="B88" i="8"/>
  <c r="I87" i="8"/>
  <c r="B87" i="8"/>
  <c r="I86" i="8"/>
  <c r="B86" i="8"/>
  <c r="I85" i="8"/>
  <c r="B85" i="8"/>
  <c r="I84" i="8"/>
  <c r="B84" i="8"/>
  <c r="I83" i="8"/>
  <c r="B83" i="8"/>
  <c r="I82" i="8"/>
  <c r="B82" i="8"/>
  <c r="I81" i="8"/>
  <c r="B81" i="8"/>
  <c r="I80" i="8"/>
  <c r="B80" i="8"/>
  <c r="I79" i="8"/>
  <c r="B79" i="8"/>
  <c r="I78" i="8"/>
  <c r="B78" i="8"/>
  <c r="I77" i="8"/>
  <c r="B77" i="8"/>
  <c r="I76" i="8"/>
  <c r="B76" i="8"/>
  <c r="I75" i="8"/>
  <c r="B75" i="8"/>
  <c r="I74" i="8"/>
  <c r="B74" i="8"/>
  <c r="I73" i="8"/>
  <c r="B73" i="8"/>
  <c r="I72" i="8"/>
  <c r="B72" i="8"/>
  <c r="I71" i="8"/>
  <c r="B71" i="8"/>
  <c r="I70" i="8"/>
  <c r="B70" i="8"/>
  <c r="I69" i="8"/>
  <c r="B69" i="8"/>
  <c r="I68" i="8"/>
  <c r="B68" i="8"/>
  <c r="I67" i="8"/>
  <c r="B67" i="8"/>
  <c r="I66" i="8"/>
  <c r="B66" i="8"/>
  <c r="I65" i="8"/>
  <c r="B65" i="8"/>
  <c r="I64" i="8"/>
  <c r="B64" i="8"/>
  <c r="I63" i="8"/>
  <c r="B63" i="8"/>
  <c r="I62" i="8"/>
  <c r="B62" i="8"/>
  <c r="I61" i="8"/>
  <c r="B61" i="8"/>
  <c r="I60" i="8"/>
  <c r="B60" i="8"/>
  <c r="I59" i="8"/>
  <c r="B59" i="8"/>
  <c r="I58" i="8"/>
  <c r="B58" i="8"/>
  <c r="I57" i="8"/>
  <c r="B57" i="8"/>
  <c r="I56" i="8"/>
  <c r="B56" i="8"/>
  <c r="I55" i="8"/>
  <c r="B55" i="8"/>
  <c r="I54" i="8"/>
  <c r="B54" i="8"/>
  <c r="I53" i="8"/>
  <c r="B53" i="8"/>
  <c r="I52" i="8"/>
  <c r="B52" i="8"/>
  <c r="I51" i="8"/>
  <c r="B51" i="8"/>
  <c r="I50" i="8"/>
  <c r="B50" i="8"/>
  <c r="I49" i="8"/>
  <c r="B49" i="8"/>
  <c r="I48" i="8"/>
  <c r="B48" i="8"/>
  <c r="I47" i="8"/>
  <c r="B47" i="8"/>
  <c r="I46" i="8"/>
  <c r="B46" i="8"/>
  <c r="I45" i="8"/>
  <c r="B45" i="8"/>
  <c r="I44" i="8"/>
  <c r="B44" i="8"/>
  <c r="I43" i="8"/>
  <c r="B43" i="8"/>
  <c r="I42" i="8"/>
  <c r="B42" i="8"/>
  <c r="I41" i="8"/>
  <c r="B41" i="8"/>
  <c r="I40" i="8"/>
  <c r="B40" i="8"/>
  <c r="I39" i="8"/>
  <c r="B39" i="8"/>
  <c r="I38" i="8"/>
  <c r="B38" i="8"/>
  <c r="I37" i="8"/>
  <c r="B37" i="8"/>
  <c r="I36" i="8"/>
  <c r="B36" i="8"/>
  <c r="I35" i="8"/>
  <c r="B35" i="8"/>
  <c r="I34" i="8"/>
  <c r="B34" i="8"/>
  <c r="I33" i="8"/>
  <c r="B33" i="8"/>
  <c r="I32" i="8"/>
  <c r="B32" i="8"/>
  <c r="I31" i="8"/>
  <c r="B31" i="8"/>
  <c r="I30" i="8"/>
  <c r="B30" i="8"/>
  <c r="I29" i="8"/>
  <c r="B29" i="8"/>
  <c r="I28" i="8"/>
  <c r="B28" i="8"/>
  <c r="I27" i="8"/>
  <c r="B27" i="8"/>
  <c r="I26" i="8"/>
  <c r="B26" i="8"/>
  <c r="I25" i="8"/>
  <c r="B25" i="8"/>
  <c r="I24" i="8"/>
  <c r="B24" i="8"/>
  <c r="I23" i="8"/>
  <c r="B23" i="8"/>
  <c r="I22" i="8"/>
  <c r="B22" i="8"/>
  <c r="I21" i="8"/>
  <c r="B21" i="8"/>
  <c r="I20" i="8"/>
  <c r="B20" i="8"/>
  <c r="I19" i="8"/>
  <c r="B19" i="8"/>
  <c r="I18" i="8"/>
  <c r="B18" i="8"/>
  <c r="I17" i="8"/>
  <c r="B17" i="8"/>
  <c r="I16" i="8"/>
  <c r="B16" i="8"/>
  <c r="I15" i="8"/>
  <c r="B15" i="8"/>
  <c r="I14" i="8"/>
  <c r="B14" i="8"/>
  <c r="I13" i="8"/>
  <c r="B13" i="8"/>
  <c r="I12" i="8"/>
  <c r="B12" i="8"/>
  <c r="I11" i="8"/>
  <c r="B11" i="8"/>
  <c r="I10" i="8"/>
  <c r="B10" i="8"/>
  <c r="I9" i="8"/>
  <c r="B9" i="8"/>
  <c r="I8" i="8"/>
  <c r="B8" i="8"/>
  <c r="I7" i="8"/>
  <c r="B7" i="8"/>
  <c r="I6" i="8"/>
  <c r="B6" i="8"/>
  <c r="I5" i="8"/>
  <c r="B5" i="8"/>
  <c r="I4" i="8"/>
  <c r="B4" i="8"/>
  <c r="I3" i="8"/>
  <c r="B3" i="8"/>
  <c r="B2" i="8"/>
  <c r="K183" i="6"/>
  <c r="G183" i="6"/>
  <c r="F183" i="6"/>
  <c r="D183" i="6"/>
  <c r="C183" i="6"/>
  <c r="K182" i="6"/>
  <c r="G182" i="6"/>
  <c r="F182" i="6"/>
  <c r="D182" i="6"/>
  <c r="C182" i="6"/>
  <c r="K181" i="6"/>
  <c r="G181" i="6"/>
  <c r="F181" i="6"/>
  <c r="D181" i="6"/>
  <c r="C181" i="6"/>
  <c r="K180" i="6"/>
  <c r="G180" i="6"/>
  <c r="F180" i="6"/>
  <c r="D180" i="6"/>
  <c r="C180" i="6"/>
  <c r="K179" i="6"/>
  <c r="G179" i="6"/>
  <c r="F179" i="6"/>
  <c r="D179" i="6"/>
  <c r="C179" i="6"/>
  <c r="K178" i="6"/>
  <c r="G178" i="6"/>
  <c r="F178" i="6"/>
  <c r="D178" i="6"/>
  <c r="C178" i="6"/>
  <c r="K177" i="6"/>
  <c r="G177" i="6"/>
  <c r="F177" i="6"/>
  <c r="D177" i="6"/>
  <c r="C177" i="6"/>
  <c r="K176" i="6"/>
  <c r="G176" i="6"/>
  <c r="F176" i="6"/>
  <c r="D176" i="6"/>
  <c r="C176" i="6"/>
  <c r="K175" i="6"/>
  <c r="G175" i="6"/>
  <c r="F175" i="6"/>
  <c r="D175" i="6"/>
  <c r="C175" i="6"/>
  <c r="K174" i="6"/>
  <c r="G174" i="6"/>
  <c r="F174" i="6"/>
  <c r="D174" i="6"/>
  <c r="C174" i="6"/>
  <c r="K173" i="6"/>
  <c r="G173" i="6"/>
  <c r="F173" i="6"/>
  <c r="D173" i="6"/>
  <c r="C173" i="6"/>
  <c r="K172" i="6"/>
  <c r="G172" i="6"/>
  <c r="F172" i="6"/>
  <c r="D172" i="6"/>
  <c r="C172" i="6"/>
  <c r="K171" i="6"/>
  <c r="G171" i="6"/>
  <c r="F171" i="6"/>
  <c r="D171" i="6"/>
  <c r="C171" i="6"/>
  <c r="K170" i="6"/>
  <c r="G170" i="6"/>
  <c r="F170" i="6"/>
  <c r="D170" i="6"/>
  <c r="C170" i="6"/>
  <c r="K169" i="6"/>
  <c r="G169" i="6"/>
  <c r="F169" i="6"/>
  <c r="D169" i="6"/>
  <c r="C169" i="6"/>
  <c r="K168" i="6"/>
  <c r="G168" i="6"/>
  <c r="F168" i="6"/>
  <c r="D168" i="6"/>
  <c r="C168" i="6"/>
  <c r="K167" i="6"/>
  <c r="G167" i="6"/>
  <c r="F167" i="6"/>
  <c r="D167" i="6"/>
  <c r="C167" i="6"/>
  <c r="K166" i="6"/>
  <c r="G166" i="6"/>
  <c r="F166" i="6"/>
  <c r="D166" i="6"/>
  <c r="C166" i="6"/>
  <c r="K165" i="6"/>
  <c r="G165" i="6"/>
  <c r="F165" i="6"/>
  <c r="D165" i="6"/>
  <c r="C165" i="6"/>
  <c r="K164" i="6"/>
  <c r="G164" i="6"/>
  <c r="F164" i="6"/>
  <c r="D164" i="6"/>
  <c r="C164" i="6"/>
  <c r="K163" i="6"/>
  <c r="G163" i="6"/>
  <c r="F163" i="6"/>
  <c r="D163" i="6"/>
  <c r="C163" i="6"/>
  <c r="K162" i="6"/>
  <c r="G162" i="6"/>
  <c r="F162" i="6"/>
  <c r="D162" i="6"/>
  <c r="C162" i="6"/>
  <c r="K161" i="6"/>
  <c r="G161" i="6"/>
  <c r="F161" i="6"/>
  <c r="D161" i="6"/>
  <c r="C161" i="6"/>
  <c r="K160" i="6"/>
  <c r="G160" i="6"/>
  <c r="F160" i="6"/>
  <c r="D160" i="6"/>
  <c r="C160" i="6"/>
  <c r="K159" i="6"/>
  <c r="G159" i="6"/>
  <c r="F159" i="6"/>
  <c r="D159" i="6"/>
  <c r="C159" i="6"/>
  <c r="K158" i="6"/>
  <c r="G158" i="6"/>
  <c r="F158" i="6"/>
  <c r="D158" i="6"/>
  <c r="C158" i="6"/>
  <c r="K157" i="6"/>
  <c r="G157" i="6"/>
  <c r="F157" i="6"/>
  <c r="D157" i="6"/>
  <c r="C157" i="6"/>
  <c r="K156" i="6"/>
  <c r="G156" i="6"/>
  <c r="F156" i="6"/>
  <c r="D156" i="6"/>
  <c r="C156" i="6"/>
  <c r="K155" i="6"/>
  <c r="G155" i="6"/>
  <c r="F155" i="6"/>
  <c r="D155" i="6"/>
  <c r="C155" i="6"/>
  <c r="K154" i="6"/>
  <c r="G154" i="6"/>
  <c r="F154" i="6"/>
  <c r="D154" i="6"/>
  <c r="C154" i="6"/>
  <c r="K153" i="6"/>
  <c r="G153" i="6"/>
  <c r="F153" i="6"/>
  <c r="D153" i="6"/>
  <c r="C153" i="6"/>
  <c r="K152" i="6"/>
  <c r="G152" i="6"/>
  <c r="F152" i="6"/>
  <c r="D152" i="6"/>
  <c r="C152" i="6"/>
  <c r="K151" i="6"/>
  <c r="G151" i="6"/>
  <c r="F151" i="6"/>
  <c r="D151" i="6"/>
  <c r="C151" i="6"/>
  <c r="K150" i="6"/>
  <c r="G150" i="6"/>
  <c r="F150" i="6"/>
  <c r="D150" i="6"/>
  <c r="C150" i="6"/>
  <c r="K149" i="6"/>
  <c r="G149" i="6"/>
  <c r="F149" i="6"/>
  <c r="D149" i="6"/>
  <c r="C149" i="6"/>
  <c r="K148" i="6"/>
  <c r="G148" i="6"/>
  <c r="F148" i="6"/>
  <c r="D148" i="6"/>
  <c r="C148" i="6"/>
  <c r="K147" i="6"/>
  <c r="G147" i="6"/>
  <c r="F147" i="6"/>
  <c r="D147" i="6"/>
  <c r="C147" i="6"/>
  <c r="K146" i="6"/>
  <c r="G146" i="6"/>
  <c r="F146" i="6"/>
  <c r="D146" i="6"/>
  <c r="C146" i="6"/>
  <c r="K145" i="6"/>
  <c r="G145" i="6"/>
  <c r="F145" i="6"/>
  <c r="D145" i="6"/>
  <c r="C145" i="6"/>
  <c r="K144" i="6"/>
  <c r="G144" i="6"/>
  <c r="F144" i="6"/>
  <c r="D144" i="6"/>
  <c r="C144" i="6"/>
  <c r="K143" i="6"/>
  <c r="G143" i="6"/>
  <c r="F143" i="6"/>
  <c r="D143" i="6"/>
  <c r="C143" i="6"/>
  <c r="K142" i="6"/>
  <c r="G142" i="6"/>
  <c r="F142" i="6"/>
  <c r="D142" i="6"/>
  <c r="C142" i="6"/>
  <c r="K141" i="6"/>
  <c r="G141" i="6"/>
  <c r="F141" i="6"/>
  <c r="D141" i="6"/>
  <c r="C141" i="6"/>
  <c r="K140" i="6"/>
  <c r="G140" i="6"/>
  <c r="F140" i="6"/>
  <c r="D140" i="6"/>
  <c r="C140" i="6"/>
  <c r="K139" i="6"/>
  <c r="G139" i="6"/>
  <c r="F139" i="6"/>
  <c r="D139" i="6"/>
  <c r="C139" i="6"/>
  <c r="K138" i="6"/>
  <c r="G138" i="6"/>
  <c r="F138" i="6"/>
  <c r="D138" i="6"/>
  <c r="C138" i="6"/>
  <c r="K137" i="6"/>
  <c r="G137" i="6"/>
  <c r="F137" i="6"/>
  <c r="D137" i="6"/>
  <c r="C137" i="6"/>
  <c r="K136" i="6"/>
  <c r="G136" i="6"/>
  <c r="F136" i="6"/>
  <c r="D136" i="6"/>
  <c r="C136" i="6"/>
  <c r="K135" i="6"/>
  <c r="G135" i="6"/>
  <c r="F135" i="6"/>
  <c r="D135" i="6"/>
  <c r="C135" i="6"/>
  <c r="K134" i="6"/>
  <c r="G134" i="6"/>
  <c r="F134" i="6"/>
  <c r="D134" i="6"/>
  <c r="C134" i="6"/>
  <c r="K133" i="6"/>
  <c r="G133" i="6"/>
  <c r="F133" i="6"/>
  <c r="D133" i="6"/>
  <c r="C133" i="6"/>
  <c r="K132" i="6"/>
  <c r="G132" i="6"/>
  <c r="F132" i="6"/>
  <c r="D132" i="6"/>
  <c r="C132" i="6"/>
  <c r="K131" i="6"/>
  <c r="G131" i="6"/>
  <c r="F131" i="6"/>
  <c r="D131" i="6"/>
  <c r="C131" i="6"/>
  <c r="K130" i="6"/>
  <c r="G130" i="6"/>
  <c r="F130" i="6"/>
  <c r="D130" i="6"/>
  <c r="C130" i="6"/>
  <c r="K129" i="6"/>
  <c r="G129" i="6"/>
  <c r="F129" i="6"/>
  <c r="D129" i="6"/>
  <c r="C129" i="6"/>
  <c r="K128" i="6"/>
  <c r="G128" i="6"/>
  <c r="F128" i="6"/>
  <c r="D128" i="6"/>
  <c r="C128" i="6"/>
  <c r="K127" i="6"/>
  <c r="G127" i="6"/>
  <c r="F127" i="6"/>
  <c r="D127" i="6"/>
  <c r="C127" i="6"/>
  <c r="K126" i="6"/>
  <c r="G126" i="6"/>
  <c r="F126" i="6"/>
  <c r="D126" i="6"/>
  <c r="C126" i="6"/>
  <c r="K125" i="6"/>
  <c r="G125" i="6"/>
  <c r="F125" i="6"/>
  <c r="D125" i="6"/>
  <c r="C125" i="6"/>
  <c r="K124" i="6"/>
  <c r="G124" i="6"/>
  <c r="F124" i="6"/>
  <c r="D124" i="6"/>
  <c r="C124" i="6"/>
  <c r="K123" i="6"/>
  <c r="G123" i="6"/>
  <c r="F123" i="6"/>
  <c r="D123" i="6"/>
  <c r="C123" i="6"/>
  <c r="K122" i="6"/>
  <c r="G122" i="6"/>
  <c r="F122" i="6"/>
  <c r="D122" i="6"/>
  <c r="C122" i="6"/>
  <c r="K121" i="6"/>
  <c r="G121" i="6"/>
  <c r="F121" i="6"/>
  <c r="D121" i="6"/>
  <c r="C121" i="6"/>
  <c r="K120" i="6"/>
  <c r="G120" i="6"/>
  <c r="F120" i="6"/>
  <c r="D120" i="6"/>
  <c r="C120" i="6"/>
  <c r="K119" i="6"/>
  <c r="G119" i="6"/>
  <c r="F119" i="6"/>
  <c r="D119" i="6"/>
  <c r="C119" i="6"/>
  <c r="K118" i="6"/>
  <c r="G118" i="6"/>
  <c r="F118" i="6"/>
  <c r="D118" i="6"/>
  <c r="C118" i="6"/>
  <c r="K117" i="6"/>
  <c r="G117" i="6"/>
  <c r="F117" i="6"/>
  <c r="D117" i="6"/>
  <c r="C117" i="6"/>
  <c r="K116" i="6"/>
  <c r="G116" i="6"/>
  <c r="F116" i="6"/>
  <c r="D116" i="6"/>
  <c r="C116" i="6"/>
  <c r="K115" i="6"/>
  <c r="G115" i="6"/>
  <c r="F115" i="6"/>
  <c r="D115" i="6"/>
  <c r="C115" i="6"/>
  <c r="K114" i="6"/>
  <c r="G114" i="6"/>
  <c r="F114" i="6"/>
  <c r="D114" i="6"/>
  <c r="C114" i="6"/>
  <c r="K113" i="6"/>
  <c r="G113" i="6"/>
  <c r="F113" i="6"/>
  <c r="D113" i="6"/>
  <c r="C113" i="6"/>
  <c r="K112" i="6"/>
  <c r="G112" i="6"/>
  <c r="F112" i="6"/>
  <c r="D112" i="6"/>
  <c r="C112" i="6"/>
  <c r="K111" i="6"/>
  <c r="G111" i="6"/>
  <c r="F111" i="6"/>
  <c r="D111" i="6"/>
  <c r="C111" i="6"/>
  <c r="K110" i="6"/>
  <c r="G110" i="6"/>
  <c r="F110" i="6"/>
  <c r="D110" i="6"/>
  <c r="C110" i="6"/>
  <c r="K109" i="6"/>
  <c r="G109" i="6"/>
  <c r="F109" i="6"/>
  <c r="D109" i="6"/>
  <c r="C109" i="6"/>
  <c r="K108" i="6"/>
  <c r="G108" i="6"/>
  <c r="F108" i="6"/>
  <c r="D108" i="6"/>
  <c r="C108" i="6"/>
  <c r="K107" i="6"/>
  <c r="G107" i="6"/>
  <c r="F107" i="6"/>
  <c r="D107" i="6"/>
  <c r="C107" i="6"/>
  <c r="K106" i="6"/>
  <c r="G106" i="6"/>
  <c r="F106" i="6"/>
  <c r="D106" i="6"/>
  <c r="C106" i="6"/>
  <c r="K105" i="6"/>
  <c r="G105" i="6"/>
  <c r="F105" i="6"/>
  <c r="D105" i="6"/>
  <c r="C105" i="6"/>
  <c r="K104" i="6"/>
  <c r="G104" i="6"/>
  <c r="F104" i="6"/>
  <c r="D104" i="6"/>
  <c r="C104" i="6"/>
  <c r="K103" i="6"/>
  <c r="G103" i="6"/>
  <c r="F103" i="6"/>
  <c r="D103" i="6"/>
  <c r="C103" i="6"/>
  <c r="K102" i="6"/>
  <c r="G102" i="6"/>
  <c r="F102" i="6"/>
  <c r="D102" i="6"/>
  <c r="C102" i="6"/>
  <c r="K101" i="6"/>
  <c r="G101" i="6"/>
  <c r="F101" i="6"/>
  <c r="D101" i="6"/>
  <c r="C101" i="6"/>
  <c r="K100" i="6"/>
  <c r="G100" i="6"/>
  <c r="F100" i="6"/>
  <c r="D100" i="6"/>
  <c r="C100" i="6"/>
  <c r="K99" i="6"/>
  <c r="G99" i="6"/>
  <c r="F99" i="6"/>
  <c r="D99" i="6"/>
  <c r="C99" i="6"/>
  <c r="K98" i="6"/>
  <c r="G98" i="6"/>
  <c r="F98" i="6"/>
  <c r="D98" i="6"/>
  <c r="C98" i="6"/>
  <c r="K97" i="6"/>
  <c r="G97" i="6"/>
  <c r="F97" i="6"/>
  <c r="D97" i="6"/>
  <c r="C97" i="6"/>
  <c r="K96" i="6"/>
  <c r="G96" i="6"/>
  <c r="F96" i="6"/>
  <c r="D96" i="6"/>
  <c r="C96" i="6"/>
  <c r="K95" i="6"/>
  <c r="G95" i="6"/>
  <c r="F95" i="6"/>
  <c r="D95" i="6"/>
  <c r="C95" i="6"/>
  <c r="K94" i="6"/>
  <c r="G94" i="6"/>
  <c r="F94" i="6"/>
  <c r="D94" i="6"/>
  <c r="C94" i="6"/>
  <c r="K93" i="6"/>
  <c r="G93" i="6"/>
  <c r="F93" i="6"/>
  <c r="D93" i="6"/>
  <c r="C93" i="6"/>
  <c r="K92" i="6"/>
  <c r="G92" i="6"/>
  <c r="F92" i="6"/>
  <c r="D92" i="6"/>
  <c r="C92" i="6"/>
  <c r="K91" i="6"/>
  <c r="G91" i="6"/>
  <c r="F91" i="6"/>
  <c r="D91" i="6"/>
  <c r="C91" i="6"/>
  <c r="K90" i="6"/>
  <c r="G90" i="6"/>
  <c r="F90" i="6"/>
  <c r="D90" i="6"/>
  <c r="C90" i="6"/>
  <c r="K89" i="6"/>
  <c r="G89" i="6"/>
  <c r="F89" i="6"/>
  <c r="D89" i="6"/>
  <c r="C89" i="6"/>
  <c r="K88" i="6"/>
  <c r="G88" i="6"/>
  <c r="F88" i="6"/>
  <c r="D88" i="6"/>
  <c r="C88" i="6"/>
  <c r="K87" i="6"/>
  <c r="G87" i="6"/>
  <c r="F87" i="6"/>
  <c r="D87" i="6"/>
  <c r="C87" i="6"/>
  <c r="K86" i="6"/>
  <c r="G86" i="6"/>
  <c r="F86" i="6"/>
  <c r="D86" i="6"/>
  <c r="C86" i="6"/>
  <c r="K85" i="6"/>
  <c r="G85" i="6"/>
  <c r="F85" i="6"/>
  <c r="D85" i="6"/>
  <c r="C85" i="6"/>
  <c r="K84" i="6"/>
  <c r="G84" i="6"/>
  <c r="F84" i="6"/>
  <c r="D84" i="6"/>
  <c r="C84" i="6"/>
  <c r="K83" i="6"/>
  <c r="G83" i="6"/>
  <c r="F83" i="6"/>
  <c r="D83" i="6"/>
  <c r="C83" i="6"/>
  <c r="K82" i="6"/>
  <c r="G82" i="6"/>
  <c r="F82" i="6"/>
  <c r="D82" i="6"/>
  <c r="C82" i="6"/>
  <c r="K81" i="6"/>
  <c r="G81" i="6"/>
  <c r="F81" i="6"/>
  <c r="D81" i="6"/>
  <c r="C81" i="6"/>
  <c r="K80" i="6"/>
  <c r="G80" i="6"/>
  <c r="F80" i="6"/>
  <c r="D80" i="6"/>
  <c r="C80" i="6"/>
  <c r="K79" i="6"/>
  <c r="G79" i="6"/>
  <c r="F79" i="6"/>
  <c r="D79" i="6"/>
  <c r="C79" i="6"/>
  <c r="K78" i="6"/>
  <c r="G78" i="6"/>
  <c r="F78" i="6"/>
  <c r="D78" i="6"/>
  <c r="C78" i="6"/>
  <c r="K77" i="6"/>
  <c r="G77" i="6"/>
  <c r="F77" i="6"/>
  <c r="D77" i="6"/>
  <c r="C77" i="6"/>
  <c r="K76" i="6"/>
  <c r="G76" i="6"/>
  <c r="F76" i="6"/>
  <c r="D76" i="6"/>
  <c r="C76" i="6"/>
  <c r="K75" i="6"/>
  <c r="G75" i="6"/>
  <c r="F75" i="6"/>
  <c r="D75" i="6"/>
  <c r="C75" i="6"/>
  <c r="K74" i="6"/>
  <c r="G74" i="6"/>
  <c r="F74" i="6"/>
  <c r="D74" i="6"/>
  <c r="C74" i="6"/>
  <c r="K73" i="6"/>
  <c r="G73" i="6"/>
  <c r="F73" i="6"/>
  <c r="D73" i="6"/>
  <c r="C73" i="6"/>
  <c r="K72" i="6"/>
  <c r="G72" i="6"/>
  <c r="F72" i="6"/>
  <c r="D72" i="6"/>
  <c r="C72" i="6"/>
  <c r="K71" i="6"/>
  <c r="G71" i="6"/>
  <c r="F71" i="6"/>
  <c r="D71" i="6"/>
  <c r="C71" i="6"/>
  <c r="K70" i="6"/>
  <c r="G70" i="6"/>
  <c r="F70" i="6"/>
  <c r="D70" i="6"/>
  <c r="C70" i="6"/>
  <c r="K69" i="6"/>
  <c r="G69" i="6"/>
  <c r="F69" i="6"/>
  <c r="D69" i="6"/>
  <c r="C69" i="6"/>
  <c r="K68" i="6"/>
  <c r="G68" i="6"/>
  <c r="F68" i="6"/>
  <c r="D68" i="6"/>
  <c r="C68" i="6"/>
  <c r="K67" i="6"/>
  <c r="G67" i="6"/>
  <c r="F67" i="6"/>
  <c r="D67" i="6"/>
  <c r="C67" i="6"/>
  <c r="K66" i="6"/>
  <c r="G66" i="6"/>
  <c r="F66" i="6"/>
  <c r="D66" i="6"/>
  <c r="C66" i="6"/>
  <c r="K65" i="6"/>
  <c r="G65" i="6"/>
  <c r="F65" i="6"/>
  <c r="D65" i="6"/>
  <c r="C65" i="6"/>
  <c r="K64" i="6"/>
  <c r="G64" i="6"/>
  <c r="F64" i="6"/>
  <c r="D64" i="6"/>
  <c r="C64" i="6"/>
  <c r="K63" i="6"/>
  <c r="G63" i="6"/>
  <c r="F63" i="6"/>
  <c r="D63" i="6"/>
  <c r="C63" i="6"/>
  <c r="K62" i="6"/>
  <c r="G62" i="6"/>
  <c r="F62" i="6"/>
  <c r="D62" i="6"/>
  <c r="C62" i="6"/>
  <c r="K61" i="6"/>
  <c r="G61" i="6"/>
  <c r="F61" i="6"/>
  <c r="D61" i="6"/>
  <c r="C61" i="6"/>
  <c r="K60" i="6"/>
  <c r="G60" i="6"/>
  <c r="F60" i="6"/>
  <c r="D60" i="6"/>
  <c r="C60" i="6"/>
  <c r="K59" i="6"/>
  <c r="G59" i="6"/>
  <c r="F59" i="6"/>
  <c r="D59" i="6"/>
  <c r="C59" i="6"/>
  <c r="K58" i="6"/>
  <c r="G58" i="6"/>
  <c r="F58" i="6"/>
  <c r="D58" i="6"/>
  <c r="C58" i="6"/>
  <c r="K57" i="6"/>
  <c r="G57" i="6"/>
  <c r="F57" i="6"/>
  <c r="D57" i="6"/>
  <c r="C57" i="6"/>
  <c r="K56" i="6"/>
  <c r="G56" i="6"/>
  <c r="F56" i="6"/>
  <c r="D56" i="6"/>
  <c r="C56" i="6"/>
  <c r="K55" i="6"/>
  <c r="G55" i="6"/>
  <c r="F55" i="6"/>
  <c r="D55" i="6"/>
  <c r="C55" i="6"/>
  <c r="K54" i="6"/>
  <c r="G54" i="6"/>
  <c r="F54" i="6"/>
  <c r="D54" i="6"/>
  <c r="C54" i="6"/>
  <c r="K53" i="6"/>
  <c r="G53" i="6"/>
  <c r="F53" i="6"/>
  <c r="D53" i="6"/>
  <c r="C53" i="6"/>
  <c r="K52" i="6"/>
  <c r="G52" i="6"/>
  <c r="F52" i="6"/>
  <c r="D52" i="6"/>
  <c r="C52" i="6"/>
  <c r="K51" i="6"/>
  <c r="G51" i="6"/>
  <c r="F51" i="6"/>
  <c r="D51" i="6"/>
  <c r="C51" i="6"/>
  <c r="K50" i="6"/>
  <c r="G50" i="6"/>
  <c r="F50" i="6"/>
  <c r="D50" i="6"/>
  <c r="C50" i="6"/>
  <c r="K49" i="6"/>
  <c r="G49" i="6"/>
  <c r="F49" i="6"/>
  <c r="D49" i="6"/>
  <c r="C49" i="6"/>
  <c r="K48" i="6"/>
  <c r="G48" i="6"/>
  <c r="F48" i="6"/>
  <c r="D48" i="6"/>
  <c r="C48" i="6"/>
  <c r="K47" i="6"/>
  <c r="G47" i="6"/>
  <c r="F47" i="6"/>
  <c r="D47" i="6"/>
  <c r="C47" i="6"/>
  <c r="K46" i="6"/>
  <c r="G46" i="6"/>
  <c r="F46" i="6"/>
  <c r="D46" i="6"/>
  <c r="C46" i="6"/>
  <c r="K45" i="6"/>
  <c r="G45" i="6"/>
  <c r="F45" i="6"/>
  <c r="D45" i="6"/>
  <c r="C45" i="6"/>
  <c r="K44" i="6"/>
  <c r="G44" i="6"/>
  <c r="F44" i="6"/>
  <c r="D44" i="6"/>
  <c r="C44" i="6"/>
  <c r="K43" i="6"/>
  <c r="G43" i="6"/>
  <c r="F43" i="6"/>
  <c r="D43" i="6"/>
  <c r="C43" i="6"/>
  <c r="K42" i="6"/>
  <c r="G42" i="6"/>
  <c r="F42" i="6"/>
  <c r="D42" i="6"/>
  <c r="C42" i="6"/>
  <c r="K41" i="6"/>
  <c r="G41" i="6"/>
  <c r="F41" i="6"/>
  <c r="D41" i="6"/>
  <c r="C41" i="6"/>
  <c r="K40" i="6"/>
  <c r="G40" i="6"/>
  <c r="F40" i="6"/>
  <c r="D40" i="6"/>
  <c r="C40" i="6"/>
  <c r="K39" i="6"/>
  <c r="G39" i="6"/>
  <c r="F39" i="6"/>
  <c r="D39" i="6"/>
  <c r="C39" i="6"/>
  <c r="K38" i="6"/>
  <c r="G38" i="6"/>
  <c r="F38" i="6"/>
  <c r="D38" i="6"/>
  <c r="C38" i="6"/>
  <c r="K37" i="6"/>
  <c r="G37" i="6"/>
  <c r="F37" i="6"/>
  <c r="D37" i="6"/>
  <c r="C37" i="6"/>
  <c r="K36" i="6"/>
  <c r="G36" i="6"/>
  <c r="F36" i="6"/>
  <c r="D36" i="6"/>
  <c r="C36" i="6"/>
  <c r="K35" i="6"/>
  <c r="G35" i="6"/>
  <c r="F35" i="6"/>
  <c r="D35" i="6"/>
  <c r="C35" i="6"/>
  <c r="K34" i="6"/>
  <c r="G34" i="6"/>
  <c r="F34" i="6"/>
  <c r="D34" i="6"/>
  <c r="C34" i="6"/>
  <c r="K33" i="6"/>
  <c r="G33" i="6"/>
  <c r="F33" i="6"/>
  <c r="D33" i="6"/>
  <c r="C33" i="6"/>
  <c r="K32" i="6"/>
  <c r="G32" i="6"/>
  <c r="F32" i="6"/>
  <c r="D32" i="6"/>
  <c r="C32" i="6"/>
  <c r="K31" i="6"/>
  <c r="G31" i="6"/>
  <c r="F31" i="6"/>
  <c r="D31" i="6"/>
  <c r="C31" i="6"/>
  <c r="K30" i="6"/>
  <c r="G30" i="6"/>
  <c r="F30" i="6"/>
  <c r="D30" i="6"/>
  <c r="C30" i="6"/>
  <c r="K29" i="6"/>
  <c r="G29" i="6"/>
  <c r="F29" i="6"/>
  <c r="D29" i="6"/>
  <c r="C29" i="6"/>
  <c r="K28" i="6"/>
  <c r="G28" i="6"/>
  <c r="F28" i="6"/>
  <c r="D28" i="6"/>
  <c r="C28" i="6"/>
  <c r="K27" i="6"/>
  <c r="G27" i="6"/>
  <c r="F27" i="6"/>
  <c r="D27" i="6"/>
  <c r="C27" i="6"/>
  <c r="K26" i="6"/>
  <c r="G26" i="6"/>
  <c r="F26" i="6"/>
  <c r="D26" i="6"/>
  <c r="C26" i="6"/>
  <c r="K25" i="6"/>
  <c r="G25" i="6"/>
  <c r="F25" i="6"/>
  <c r="D25" i="6"/>
  <c r="C25" i="6"/>
  <c r="K24" i="6"/>
  <c r="G24" i="6"/>
  <c r="F24" i="6"/>
  <c r="D24" i="6"/>
  <c r="C24" i="6"/>
  <c r="K23" i="6"/>
  <c r="G23" i="6"/>
  <c r="F23" i="6"/>
  <c r="D23" i="6"/>
  <c r="C23" i="6"/>
  <c r="K22" i="6"/>
  <c r="G22" i="6"/>
  <c r="F22" i="6"/>
  <c r="D22" i="6"/>
  <c r="C22" i="6"/>
  <c r="K21" i="6"/>
  <c r="G21" i="6"/>
  <c r="F21" i="6"/>
  <c r="D21" i="6"/>
  <c r="C21" i="6"/>
  <c r="K20" i="6"/>
  <c r="G20" i="6"/>
  <c r="F20" i="6"/>
  <c r="D20" i="6"/>
  <c r="C20" i="6"/>
  <c r="K19" i="6"/>
  <c r="G19" i="6"/>
  <c r="F19" i="6"/>
  <c r="D19" i="6"/>
  <c r="C19" i="6"/>
  <c r="K18" i="6"/>
  <c r="G18" i="6"/>
  <c r="F18" i="6"/>
  <c r="D18" i="6"/>
  <c r="C18" i="6"/>
  <c r="K17" i="6"/>
  <c r="G17" i="6"/>
  <c r="F17" i="6"/>
  <c r="D17" i="6"/>
  <c r="C17" i="6"/>
  <c r="K16" i="6"/>
  <c r="G16" i="6"/>
  <c r="F16" i="6"/>
  <c r="D16" i="6"/>
  <c r="C16" i="6"/>
  <c r="K15" i="6"/>
  <c r="G15" i="6"/>
  <c r="F15" i="6"/>
  <c r="D15" i="6"/>
  <c r="C15" i="6"/>
  <c r="K14" i="6"/>
  <c r="G14" i="6"/>
  <c r="F14" i="6"/>
  <c r="D14" i="6"/>
  <c r="C14" i="6"/>
  <c r="K13" i="6"/>
  <c r="G13" i="6"/>
  <c r="F13" i="6"/>
  <c r="D13" i="6"/>
  <c r="C13" i="6"/>
  <c r="K12" i="6"/>
  <c r="G12" i="6"/>
  <c r="F12" i="6"/>
  <c r="D12" i="6"/>
  <c r="C12" i="6"/>
  <c r="K11" i="6"/>
  <c r="G11" i="6"/>
  <c r="F11" i="6"/>
  <c r="D11" i="6"/>
  <c r="C11" i="6"/>
  <c r="K10" i="6"/>
  <c r="G10" i="6"/>
  <c r="F10" i="6"/>
  <c r="D10" i="6"/>
  <c r="C10" i="6"/>
  <c r="K9" i="6"/>
  <c r="G9" i="6"/>
  <c r="F9" i="6"/>
  <c r="D9" i="6"/>
  <c r="C9" i="6"/>
  <c r="K8" i="6"/>
  <c r="G8" i="6"/>
  <c r="F8" i="6"/>
  <c r="D8" i="6"/>
  <c r="C8" i="6"/>
  <c r="K7" i="6"/>
  <c r="G7" i="6"/>
  <c r="F7" i="6"/>
  <c r="D7" i="6"/>
  <c r="C7" i="6"/>
  <c r="K6" i="6"/>
  <c r="G6" i="6"/>
  <c r="F6" i="6"/>
  <c r="D6" i="6"/>
  <c r="C6" i="6"/>
  <c r="K5" i="6"/>
  <c r="G5" i="6"/>
  <c r="F5" i="6"/>
  <c r="D5" i="6"/>
  <c r="C5" i="6"/>
  <c r="K4" i="6"/>
  <c r="G4" i="6"/>
  <c r="F4" i="6"/>
  <c r="D4" i="6"/>
  <c r="C4" i="6"/>
  <c r="K3" i="6"/>
  <c r="G3" i="6"/>
  <c r="F3" i="6"/>
  <c r="D3" i="6"/>
  <c r="C3" i="6"/>
  <c r="K2" i="6"/>
  <c r="I2" i="6"/>
  <c r="G2" i="6"/>
  <c r="F2" i="6"/>
  <c r="D2" i="6"/>
  <c r="C2" i="6"/>
  <c r="I183" i="6"/>
  <c r="B183" i="6"/>
  <c r="I182" i="6"/>
  <c r="B182" i="6"/>
  <c r="I181" i="6"/>
  <c r="B181" i="6"/>
  <c r="I180" i="6"/>
  <c r="B180" i="6"/>
  <c r="I179" i="6"/>
  <c r="B179" i="6"/>
  <c r="I178" i="6"/>
  <c r="B178" i="6"/>
  <c r="I177" i="6"/>
  <c r="B177" i="6"/>
  <c r="I176" i="6"/>
  <c r="B176" i="6"/>
  <c r="I175" i="6"/>
  <c r="B175" i="6"/>
  <c r="I174" i="6"/>
  <c r="B174" i="6"/>
  <c r="I173" i="6"/>
  <c r="B173" i="6"/>
  <c r="I172" i="6"/>
  <c r="B172" i="6"/>
  <c r="I171" i="6"/>
  <c r="B171" i="6"/>
  <c r="I170" i="6"/>
  <c r="B170" i="6"/>
  <c r="I169" i="6"/>
  <c r="B169" i="6"/>
  <c r="I168" i="6"/>
  <c r="B168" i="6"/>
  <c r="I167" i="6"/>
  <c r="B167" i="6"/>
  <c r="I166" i="6"/>
  <c r="B166" i="6"/>
  <c r="I165" i="6"/>
  <c r="B165" i="6"/>
  <c r="I164" i="6"/>
  <c r="B164" i="6"/>
  <c r="I163" i="6"/>
  <c r="B163" i="6"/>
  <c r="I162" i="6"/>
  <c r="B162" i="6"/>
  <c r="I161" i="6"/>
  <c r="B161" i="6"/>
  <c r="I160" i="6"/>
  <c r="B160" i="6"/>
  <c r="I159" i="6"/>
  <c r="B159" i="6"/>
  <c r="I158" i="6"/>
  <c r="B158" i="6"/>
  <c r="I157" i="6"/>
  <c r="B157" i="6"/>
  <c r="I156" i="6"/>
  <c r="B156" i="6"/>
  <c r="I155" i="6"/>
  <c r="B155" i="6"/>
  <c r="I154" i="6"/>
  <c r="B154" i="6"/>
  <c r="I153" i="6"/>
  <c r="B153" i="6"/>
  <c r="I152" i="6"/>
  <c r="B152" i="6"/>
  <c r="I151" i="6"/>
  <c r="B151" i="6"/>
  <c r="I150" i="6"/>
  <c r="B150" i="6"/>
  <c r="I149" i="6"/>
  <c r="B149" i="6"/>
  <c r="I148" i="6"/>
  <c r="B148" i="6"/>
  <c r="I147" i="6"/>
  <c r="B147" i="6"/>
  <c r="I146" i="6"/>
  <c r="B146" i="6"/>
  <c r="I145" i="6"/>
  <c r="B145" i="6"/>
  <c r="I144" i="6"/>
  <c r="B144" i="6"/>
  <c r="I143" i="6"/>
  <c r="B143" i="6"/>
  <c r="I142" i="6"/>
  <c r="B142" i="6"/>
  <c r="I141" i="6"/>
  <c r="B141" i="6"/>
  <c r="I140" i="6"/>
  <c r="B140" i="6"/>
  <c r="I139" i="6"/>
  <c r="B139" i="6"/>
  <c r="I138" i="6"/>
  <c r="B138" i="6"/>
  <c r="I137" i="6"/>
  <c r="B137" i="6"/>
  <c r="I136" i="6"/>
  <c r="B136" i="6"/>
  <c r="I135" i="6"/>
  <c r="B135" i="6"/>
  <c r="I134" i="6"/>
  <c r="B134" i="6"/>
  <c r="I133" i="6"/>
  <c r="B133" i="6"/>
  <c r="I132" i="6"/>
  <c r="B132" i="6"/>
  <c r="I131" i="6"/>
  <c r="B131" i="6"/>
  <c r="I130" i="6"/>
  <c r="B130" i="6"/>
  <c r="I129" i="6"/>
  <c r="B129" i="6"/>
  <c r="I128" i="6"/>
  <c r="B128" i="6"/>
  <c r="I127" i="6"/>
  <c r="B127" i="6"/>
  <c r="I126" i="6"/>
  <c r="B126" i="6"/>
  <c r="I125" i="6"/>
  <c r="B125" i="6"/>
  <c r="I124" i="6"/>
  <c r="B124" i="6"/>
  <c r="I123" i="6"/>
  <c r="B123" i="6"/>
  <c r="I122" i="6"/>
  <c r="B122" i="6"/>
  <c r="I121" i="6"/>
  <c r="B121" i="6"/>
  <c r="I120" i="6"/>
  <c r="B120" i="6"/>
  <c r="I119" i="6"/>
  <c r="B119" i="6"/>
  <c r="I118" i="6"/>
  <c r="B118" i="6"/>
  <c r="I117" i="6"/>
  <c r="B117" i="6"/>
  <c r="I116" i="6"/>
  <c r="B116" i="6"/>
  <c r="I115" i="6"/>
  <c r="B115" i="6"/>
  <c r="I114" i="6"/>
  <c r="B114" i="6"/>
  <c r="I113" i="6"/>
  <c r="B113" i="6"/>
  <c r="I112" i="6"/>
  <c r="B112" i="6"/>
  <c r="I111" i="6"/>
  <c r="B111" i="6"/>
  <c r="I110" i="6"/>
  <c r="B110" i="6"/>
  <c r="I109" i="6"/>
  <c r="B109" i="6"/>
  <c r="I108" i="6"/>
  <c r="B108" i="6"/>
  <c r="I107" i="6"/>
  <c r="B107" i="6"/>
  <c r="I106" i="6"/>
  <c r="B106" i="6"/>
  <c r="I105" i="6"/>
  <c r="B105" i="6"/>
  <c r="I104" i="6"/>
  <c r="B104" i="6"/>
  <c r="I103" i="6"/>
  <c r="B103" i="6"/>
  <c r="I102" i="6"/>
  <c r="B102" i="6"/>
  <c r="I101" i="6"/>
  <c r="B101" i="6"/>
  <c r="I100" i="6"/>
  <c r="B100" i="6"/>
  <c r="I99" i="6"/>
  <c r="B99" i="6"/>
  <c r="I98" i="6"/>
  <c r="B98" i="6"/>
  <c r="I97" i="6"/>
  <c r="B97" i="6"/>
  <c r="I96" i="6"/>
  <c r="B96" i="6"/>
  <c r="I95" i="6"/>
  <c r="B95" i="6"/>
  <c r="I94" i="6"/>
  <c r="B94" i="6"/>
  <c r="I93" i="6"/>
  <c r="B93" i="6"/>
  <c r="I92" i="6"/>
  <c r="B92" i="6"/>
  <c r="I91" i="6"/>
  <c r="B91" i="6"/>
  <c r="I90" i="6"/>
  <c r="B90" i="6"/>
  <c r="I89" i="6"/>
  <c r="B89" i="6"/>
  <c r="I88" i="6"/>
  <c r="B88" i="6"/>
  <c r="I87" i="6"/>
  <c r="B87" i="6"/>
  <c r="I86" i="6"/>
  <c r="B86" i="6"/>
  <c r="I85" i="6"/>
  <c r="B85" i="6"/>
  <c r="I84" i="6"/>
  <c r="B84" i="6"/>
  <c r="I83" i="6"/>
  <c r="B83" i="6"/>
  <c r="I82" i="6"/>
  <c r="B82" i="6"/>
  <c r="I81" i="6"/>
  <c r="B81" i="6"/>
  <c r="I80" i="6"/>
  <c r="B80" i="6"/>
  <c r="I79" i="6"/>
  <c r="B79" i="6"/>
  <c r="I78" i="6"/>
  <c r="B78" i="6"/>
  <c r="I77" i="6"/>
  <c r="B77" i="6"/>
  <c r="I76" i="6"/>
  <c r="B76" i="6"/>
  <c r="I75" i="6"/>
  <c r="B75" i="6"/>
  <c r="I74" i="6"/>
  <c r="B74" i="6"/>
  <c r="I73" i="6"/>
  <c r="B73" i="6"/>
  <c r="I72" i="6"/>
  <c r="B72" i="6"/>
  <c r="I71" i="6"/>
  <c r="B71" i="6"/>
  <c r="I70" i="6"/>
  <c r="B70" i="6"/>
  <c r="I69" i="6"/>
  <c r="B69" i="6"/>
  <c r="I68" i="6"/>
  <c r="B68" i="6"/>
  <c r="I67" i="6"/>
  <c r="B67" i="6"/>
  <c r="I66" i="6"/>
  <c r="B66" i="6"/>
  <c r="I65" i="6"/>
  <c r="B65" i="6"/>
  <c r="I64" i="6"/>
  <c r="B64" i="6"/>
  <c r="I63" i="6"/>
  <c r="B63" i="6"/>
  <c r="I62" i="6"/>
  <c r="B62" i="6"/>
  <c r="I61" i="6"/>
  <c r="B61" i="6"/>
  <c r="I60" i="6"/>
  <c r="B60" i="6"/>
  <c r="I59" i="6"/>
  <c r="B59" i="6"/>
  <c r="I58" i="6"/>
  <c r="B58" i="6"/>
  <c r="I57" i="6"/>
  <c r="B57" i="6"/>
  <c r="I56" i="6"/>
  <c r="B56" i="6"/>
  <c r="I55" i="6"/>
  <c r="B55" i="6"/>
  <c r="I54" i="6"/>
  <c r="B54" i="6"/>
  <c r="I53" i="6"/>
  <c r="B53" i="6"/>
  <c r="I52" i="6"/>
  <c r="B52" i="6"/>
  <c r="I51" i="6"/>
  <c r="B51" i="6"/>
  <c r="I50" i="6"/>
  <c r="B50" i="6"/>
  <c r="I49" i="6"/>
  <c r="B49" i="6"/>
  <c r="I48" i="6"/>
  <c r="B48" i="6"/>
  <c r="I47" i="6"/>
  <c r="B47" i="6"/>
  <c r="I46" i="6"/>
  <c r="B46" i="6"/>
  <c r="I45" i="6"/>
  <c r="B45" i="6"/>
  <c r="I44" i="6"/>
  <c r="B44" i="6"/>
  <c r="I43" i="6"/>
  <c r="B43" i="6"/>
  <c r="I42" i="6"/>
  <c r="B42" i="6"/>
  <c r="I41" i="6"/>
  <c r="B41" i="6"/>
  <c r="I40" i="6"/>
  <c r="B40" i="6"/>
  <c r="I39" i="6"/>
  <c r="B39" i="6"/>
  <c r="I38" i="6"/>
  <c r="B38" i="6"/>
  <c r="I37" i="6"/>
  <c r="B37" i="6"/>
  <c r="I36" i="6"/>
  <c r="B36" i="6"/>
  <c r="I35" i="6"/>
  <c r="B35" i="6"/>
  <c r="I34" i="6"/>
  <c r="B34" i="6"/>
  <c r="I33" i="6"/>
  <c r="B33" i="6"/>
  <c r="I32" i="6"/>
  <c r="B32" i="6"/>
  <c r="I31" i="6"/>
  <c r="B31" i="6"/>
  <c r="I30" i="6"/>
  <c r="B30" i="6"/>
  <c r="I29" i="6"/>
  <c r="B29" i="6"/>
  <c r="I28" i="6"/>
  <c r="B28" i="6"/>
  <c r="I27" i="6"/>
  <c r="B27" i="6"/>
  <c r="I26" i="6"/>
  <c r="B26" i="6"/>
  <c r="I25" i="6"/>
  <c r="B25" i="6"/>
  <c r="I24" i="6"/>
  <c r="B24" i="6"/>
  <c r="I23" i="6"/>
  <c r="B23" i="6"/>
  <c r="I22" i="6"/>
  <c r="B22" i="6"/>
  <c r="I21" i="6"/>
  <c r="B21" i="6"/>
  <c r="I20" i="6"/>
  <c r="B20" i="6"/>
  <c r="I19" i="6"/>
  <c r="B19" i="6"/>
  <c r="I18" i="6"/>
  <c r="B18" i="6"/>
  <c r="I17" i="6"/>
  <c r="B17" i="6"/>
  <c r="I16" i="6"/>
  <c r="B16" i="6"/>
  <c r="I15" i="6"/>
  <c r="B15" i="6"/>
  <c r="I14" i="6"/>
  <c r="B14" i="6"/>
  <c r="I13" i="6"/>
  <c r="B13" i="6"/>
  <c r="I12" i="6"/>
  <c r="B12" i="6"/>
  <c r="I11" i="6"/>
  <c r="B11" i="6"/>
  <c r="I10" i="6"/>
  <c r="B10" i="6"/>
  <c r="I9" i="6"/>
  <c r="B9" i="6"/>
  <c r="I8" i="6"/>
  <c r="B8" i="6"/>
  <c r="I7" i="6"/>
  <c r="B7" i="6"/>
  <c r="I6" i="6"/>
  <c r="B6" i="6"/>
  <c r="I5" i="6"/>
  <c r="B5" i="6"/>
  <c r="I4" i="6"/>
  <c r="B4" i="6"/>
  <c r="I3" i="6"/>
  <c r="B3" i="6"/>
  <c r="B2" i="6"/>
  <c r="K183" i="5"/>
  <c r="G183" i="5"/>
  <c r="F183" i="5"/>
  <c r="D183" i="5"/>
  <c r="C183" i="5"/>
  <c r="K182" i="5"/>
  <c r="G182" i="5"/>
  <c r="F182" i="5"/>
  <c r="D182" i="5"/>
  <c r="C182" i="5"/>
  <c r="K181" i="5"/>
  <c r="G181" i="5"/>
  <c r="F181" i="5"/>
  <c r="D181" i="5"/>
  <c r="C181" i="5"/>
  <c r="K180" i="5"/>
  <c r="G180" i="5"/>
  <c r="F180" i="5"/>
  <c r="D180" i="5"/>
  <c r="C180" i="5"/>
  <c r="K179" i="5"/>
  <c r="G179" i="5"/>
  <c r="F179" i="5"/>
  <c r="D179" i="5"/>
  <c r="C179" i="5"/>
  <c r="K178" i="5"/>
  <c r="G178" i="5"/>
  <c r="F178" i="5"/>
  <c r="D178" i="5"/>
  <c r="C178" i="5"/>
  <c r="K177" i="5"/>
  <c r="G177" i="5"/>
  <c r="F177" i="5"/>
  <c r="D177" i="5"/>
  <c r="C177" i="5"/>
  <c r="K176" i="5"/>
  <c r="G176" i="5"/>
  <c r="F176" i="5"/>
  <c r="D176" i="5"/>
  <c r="C176" i="5"/>
  <c r="K175" i="5"/>
  <c r="G175" i="5"/>
  <c r="F175" i="5"/>
  <c r="D175" i="5"/>
  <c r="C175" i="5"/>
  <c r="K174" i="5"/>
  <c r="G174" i="5"/>
  <c r="F174" i="5"/>
  <c r="D174" i="5"/>
  <c r="C174" i="5"/>
  <c r="K173" i="5"/>
  <c r="G173" i="5"/>
  <c r="F173" i="5"/>
  <c r="D173" i="5"/>
  <c r="C173" i="5"/>
  <c r="K172" i="5"/>
  <c r="G172" i="5"/>
  <c r="F172" i="5"/>
  <c r="D172" i="5"/>
  <c r="C172" i="5"/>
  <c r="K171" i="5"/>
  <c r="G171" i="5"/>
  <c r="F171" i="5"/>
  <c r="D171" i="5"/>
  <c r="C171" i="5"/>
  <c r="K170" i="5"/>
  <c r="G170" i="5"/>
  <c r="F170" i="5"/>
  <c r="D170" i="5"/>
  <c r="C170" i="5"/>
  <c r="K169" i="5"/>
  <c r="G169" i="5"/>
  <c r="F169" i="5"/>
  <c r="D169" i="5"/>
  <c r="C169" i="5"/>
  <c r="K168" i="5"/>
  <c r="G168" i="5"/>
  <c r="F168" i="5"/>
  <c r="D168" i="5"/>
  <c r="C168" i="5"/>
  <c r="K167" i="5"/>
  <c r="G167" i="5"/>
  <c r="F167" i="5"/>
  <c r="D167" i="5"/>
  <c r="C167" i="5"/>
  <c r="K166" i="5"/>
  <c r="G166" i="5"/>
  <c r="F166" i="5"/>
  <c r="D166" i="5"/>
  <c r="C166" i="5"/>
  <c r="K165" i="5"/>
  <c r="G165" i="5"/>
  <c r="F165" i="5"/>
  <c r="D165" i="5"/>
  <c r="C165" i="5"/>
  <c r="K164" i="5"/>
  <c r="G164" i="5"/>
  <c r="F164" i="5"/>
  <c r="D164" i="5"/>
  <c r="C164" i="5"/>
  <c r="K163" i="5"/>
  <c r="G163" i="5"/>
  <c r="F163" i="5"/>
  <c r="D163" i="5"/>
  <c r="C163" i="5"/>
  <c r="K162" i="5"/>
  <c r="G162" i="5"/>
  <c r="F162" i="5"/>
  <c r="D162" i="5"/>
  <c r="C162" i="5"/>
  <c r="K161" i="5"/>
  <c r="G161" i="5"/>
  <c r="F161" i="5"/>
  <c r="D161" i="5"/>
  <c r="C161" i="5"/>
  <c r="K160" i="5"/>
  <c r="G160" i="5"/>
  <c r="F160" i="5"/>
  <c r="D160" i="5"/>
  <c r="C160" i="5"/>
  <c r="K159" i="5"/>
  <c r="G159" i="5"/>
  <c r="F159" i="5"/>
  <c r="D159" i="5"/>
  <c r="C159" i="5"/>
  <c r="K158" i="5"/>
  <c r="G158" i="5"/>
  <c r="F158" i="5"/>
  <c r="D158" i="5"/>
  <c r="C158" i="5"/>
  <c r="K157" i="5"/>
  <c r="G157" i="5"/>
  <c r="F157" i="5"/>
  <c r="D157" i="5"/>
  <c r="C157" i="5"/>
  <c r="K156" i="5"/>
  <c r="G156" i="5"/>
  <c r="F156" i="5"/>
  <c r="D156" i="5"/>
  <c r="C156" i="5"/>
  <c r="K155" i="5"/>
  <c r="G155" i="5"/>
  <c r="F155" i="5"/>
  <c r="D155" i="5"/>
  <c r="C155" i="5"/>
  <c r="K154" i="5"/>
  <c r="G154" i="5"/>
  <c r="F154" i="5"/>
  <c r="D154" i="5"/>
  <c r="C154" i="5"/>
  <c r="K153" i="5"/>
  <c r="G153" i="5"/>
  <c r="F153" i="5"/>
  <c r="D153" i="5"/>
  <c r="C153" i="5"/>
  <c r="K152" i="5"/>
  <c r="G152" i="5"/>
  <c r="F152" i="5"/>
  <c r="D152" i="5"/>
  <c r="C152" i="5"/>
  <c r="K151" i="5"/>
  <c r="G151" i="5"/>
  <c r="F151" i="5"/>
  <c r="D151" i="5"/>
  <c r="C151" i="5"/>
  <c r="K150" i="5"/>
  <c r="G150" i="5"/>
  <c r="F150" i="5"/>
  <c r="D150" i="5"/>
  <c r="C150" i="5"/>
  <c r="K149" i="5"/>
  <c r="G149" i="5"/>
  <c r="F149" i="5"/>
  <c r="D149" i="5"/>
  <c r="C149" i="5"/>
  <c r="K148" i="5"/>
  <c r="G148" i="5"/>
  <c r="F148" i="5"/>
  <c r="D148" i="5"/>
  <c r="C148" i="5"/>
  <c r="K147" i="5"/>
  <c r="G147" i="5"/>
  <c r="F147" i="5"/>
  <c r="D147" i="5"/>
  <c r="C147" i="5"/>
  <c r="K146" i="5"/>
  <c r="G146" i="5"/>
  <c r="F146" i="5"/>
  <c r="D146" i="5"/>
  <c r="C146" i="5"/>
  <c r="K145" i="5"/>
  <c r="G145" i="5"/>
  <c r="F145" i="5"/>
  <c r="D145" i="5"/>
  <c r="C145" i="5"/>
  <c r="K144" i="5"/>
  <c r="G144" i="5"/>
  <c r="F144" i="5"/>
  <c r="D144" i="5"/>
  <c r="C144" i="5"/>
  <c r="K143" i="5"/>
  <c r="G143" i="5"/>
  <c r="F143" i="5"/>
  <c r="D143" i="5"/>
  <c r="C143" i="5"/>
  <c r="K142" i="5"/>
  <c r="G142" i="5"/>
  <c r="F142" i="5"/>
  <c r="D142" i="5"/>
  <c r="C142" i="5"/>
  <c r="K141" i="5"/>
  <c r="G141" i="5"/>
  <c r="F141" i="5"/>
  <c r="D141" i="5"/>
  <c r="C141" i="5"/>
  <c r="K140" i="5"/>
  <c r="G140" i="5"/>
  <c r="F140" i="5"/>
  <c r="D140" i="5"/>
  <c r="C140" i="5"/>
  <c r="K139" i="5"/>
  <c r="G139" i="5"/>
  <c r="F139" i="5"/>
  <c r="D139" i="5"/>
  <c r="C139" i="5"/>
  <c r="K138" i="5"/>
  <c r="G138" i="5"/>
  <c r="F138" i="5"/>
  <c r="D138" i="5"/>
  <c r="C138" i="5"/>
  <c r="K137" i="5"/>
  <c r="G137" i="5"/>
  <c r="F137" i="5"/>
  <c r="D137" i="5"/>
  <c r="C137" i="5"/>
  <c r="K136" i="5"/>
  <c r="G136" i="5"/>
  <c r="F136" i="5"/>
  <c r="D136" i="5"/>
  <c r="C136" i="5"/>
  <c r="K135" i="5"/>
  <c r="G135" i="5"/>
  <c r="F135" i="5"/>
  <c r="D135" i="5"/>
  <c r="C135" i="5"/>
  <c r="K134" i="5"/>
  <c r="G134" i="5"/>
  <c r="F134" i="5"/>
  <c r="D134" i="5"/>
  <c r="C134" i="5"/>
  <c r="K133" i="5"/>
  <c r="G133" i="5"/>
  <c r="F133" i="5"/>
  <c r="D133" i="5"/>
  <c r="C133" i="5"/>
  <c r="K132" i="5"/>
  <c r="G132" i="5"/>
  <c r="F132" i="5"/>
  <c r="D132" i="5"/>
  <c r="C132" i="5"/>
  <c r="K131" i="5"/>
  <c r="G131" i="5"/>
  <c r="F131" i="5"/>
  <c r="D131" i="5"/>
  <c r="C131" i="5"/>
  <c r="K130" i="5"/>
  <c r="G130" i="5"/>
  <c r="F130" i="5"/>
  <c r="D130" i="5"/>
  <c r="C130" i="5"/>
  <c r="K129" i="5"/>
  <c r="G129" i="5"/>
  <c r="F129" i="5"/>
  <c r="D129" i="5"/>
  <c r="C129" i="5"/>
  <c r="K128" i="5"/>
  <c r="G128" i="5"/>
  <c r="F128" i="5"/>
  <c r="D128" i="5"/>
  <c r="C128" i="5"/>
  <c r="K127" i="5"/>
  <c r="G127" i="5"/>
  <c r="F127" i="5"/>
  <c r="D127" i="5"/>
  <c r="C127" i="5"/>
  <c r="K126" i="5"/>
  <c r="G126" i="5"/>
  <c r="F126" i="5"/>
  <c r="D126" i="5"/>
  <c r="C126" i="5"/>
  <c r="K125" i="5"/>
  <c r="G125" i="5"/>
  <c r="F125" i="5"/>
  <c r="D125" i="5"/>
  <c r="C125" i="5"/>
  <c r="K124" i="5"/>
  <c r="G124" i="5"/>
  <c r="F124" i="5"/>
  <c r="D124" i="5"/>
  <c r="C124" i="5"/>
  <c r="K123" i="5"/>
  <c r="G123" i="5"/>
  <c r="F123" i="5"/>
  <c r="D123" i="5"/>
  <c r="C123" i="5"/>
  <c r="K122" i="5"/>
  <c r="G122" i="5"/>
  <c r="F122" i="5"/>
  <c r="D122" i="5"/>
  <c r="C122" i="5"/>
  <c r="K121" i="5"/>
  <c r="G121" i="5"/>
  <c r="F121" i="5"/>
  <c r="D121" i="5"/>
  <c r="C121" i="5"/>
  <c r="K120" i="5"/>
  <c r="G120" i="5"/>
  <c r="F120" i="5"/>
  <c r="D120" i="5"/>
  <c r="C120" i="5"/>
  <c r="K119" i="5"/>
  <c r="G119" i="5"/>
  <c r="F119" i="5"/>
  <c r="D119" i="5"/>
  <c r="C119" i="5"/>
  <c r="K118" i="5"/>
  <c r="G118" i="5"/>
  <c r="F118" i="5"/>
  <c r="D118" i="5"/>
  <c r="C118" i="5"/>
  <c r="K117" i="5"/>
  <c r="G117" i="5"/>
  <c r="F117" i="5"/>
  <c r="D117" i="5"/>
  <c r="C117" i="5"/>
  <c r="K116" i="5"/>
  <c r="G116" i="5"/>
  <c r="F116" i="5"/>
  <c r="D116" i="5"/>
  <c r="C116" i="5"/>
  <c r="K115" i="5"/>
  <c r="G115" i="5"/>
  <c r="F115" i="5"/>
  <c r="D115" i="5"/>
  <c r="C115" i="5"/>
  <c r="K114" i="5"/>
  <c r="G114" i="5"/>
  <c r="F114" i="5"/>
  <c r="D114" i="5"/>
  <c r="C114" i="5"/>
  <c r="K113" i="5"/>
  <c r="G113" i="5"/>
  <c r="F113" i="5"/>
  <c r="D113" i="5"/>
  <c r="C113" i="5"/>
  <c r="K112" i="5"/>
  <c r="G112" i="5"/>
  <c r="F112" i="5"/>
  <c r="D112" i="5"/>
  <c r="C112" i="5"/>
  <c r="K111" i="5"/>
  <c r="G111" i="5"/>
  <c r="F111" i="5"/>
  <c r="D111" i="5"/>
  <c r="C111" i="5"/>
  <c r="K110" i="5"/>
  <c r="G110" i="5"/>
  <c r="F110" i="5"/>
  <c r="D110" i="5"/>
  <c r="C110" i="5"/>
  <c r="K109" i="5"/>
  <c r="G109" i="5"/>
  <c r="F109" i="5"/>
  <c r="D109" i="5"/>
  <c r="C109" i="5"/>
  <c r="K108" i="5"/>
  <c r="G108" i="5"/>
  <c r="F108" i="5"/>
  <c r="D108" i="5"/>
  <c r="C108" i="5"/>
  <c r="K107" i="5"/>
  <c r="G107" i="5"/>
  <c r="F107" i="5"/>
  <c r="D107" i="5"/>
  <c r="C107" i="5"/>
  <c r="K106" i="5"/>
  <c r="G106" i="5"/>
  <c r="F106" i="5"/>
  <c r="D106" i="5"/>
  <c r="C106" i="5"/>
  <c r="K105" i="5"/>
  <c r="G105" i="5"/>
  <c r="F105" i="5"/>
  <c r="D105" i="5"/>
  <c r="C105" i="5"/>
  <c r="K104" i="5"/>
  <c r="G104" i="5"/>
  <c r="F104" i="5"/>
  <c r="D104" i="5"/>
  <c r="C104" i="5"/>
  <c r="K103" i="5"/>
  <c r="G103" i="5"/>
  <c r="F103" i="5"/>
  <c r="D103" i="5"/>
  <c r="C103" i="5"/>
  <c r="K102" i="5"/>
  <c r="G102" i="5"/>
  <c r="F102" i="5"/>
  <c r="D102" i="5"/>
  <c r="C102" i="5"/>
  <c r="K101" i="5"/>
  <c r="G101" i="5"/>
  <c r="F101" i="5"/>
  <c r="D101" i="5"/>
  <c r="C101" i="5"/>
  <c r="K100" i="5"/>
  <c r="G100" i="5"/>
  <c r="F100" i="5"/>
  <c r="D100" i="5"/>
  <c r="C100" i="5"/>
  <c r="K99" i="5"/>
  <c r="G99" i="5"/>
  <c r="F99" i="5"/>
  <c r="D99" i="5"/>
  <c r="C99" i="5"/>
  <c r="K98" i="5"/>
  <c r="G98" i="5"/>
  <c r="F98" i="5"/>
  <c r="D98" i="5"/>
  <c r="C98" i="5"/>
  <c r="K97" i="5"/>
  <c r="G97" i="5"/>
  <c r="F97" i="5"/>
  <c r="D97" i="5"/>
  <c r="C97" i="5"/>
  <c r="K96" i="5"/>
  <c r="G96" i="5"/>
  <c r="F96" i="5"/>
  <c r="D96" i="5"/>
  <c r="C96" i="5"/>
  <c r="K95" i="5"/>
  <c r="G95" i="5"/>
  <c r="F95" i="5"/>
  <c r="D95" i="5"/>
  <c r="C95" i="5"/>
  <c r="K94" i="5"/>
  <c r="G94" i="5"/>
  <c r="F94" i="5"/>
  <c r="D94" i="5"/>
  <c r="C94" i="5"/>
  <c r="K93" i="5"/>
  <c r="G93" i="5"/>
  <c r="F93" i="5"/>
  <c r="D93" i="5"/>
  <c r="C93" i="5"/>
  <c r="K92" i="5"/>
  <c r="G92" i="5"/>
  <c r="F92" i="5"/>
  <c r="D92" i="5"/>
  <c r="C92" i="5"/>
  <c r="K91" i="5"/>
  <c r="G91" i="5"/>
  <c r="F91" i="5"/>
  <c r="D91" i="5"/>
  <c r="C91" i="5"/>
  <c r="K90" i="5"/>
  <c r="G90" i="5"/>
  <c r="F90" i="5"/>
  <c r="D90" i="5"/>
  <c r="C90" i="5"/>
  <c r="K89" i="5"/>
  <c r="G89" i="5"/>
  <c r="F89" i="5"/>
  <c r="D89" i="5"/>
  <c r="C89" i="5"/>
  <c r="K88" i="5"/>
  <c r="G88" i="5"/>
  <c r="F88" i="5"/>
  <c r="D88" i="5"/>
  <c r="C88" i="5"/>
  <c r="K87" i="5"/>
  <c r="G87" i="5"/>
  <c r="F87" i="5"/>
  <c r="D87" i="5"/>
  <c r="C87" i="5"/>
  <c r="K86" i="5"/>
  <c r="G86" i="5"/>
  <c r="F86" i="5"/>
  <c r="D86" i="5"/>
  <c r="C86" i="5"/>
  <c r="K85" i="5"/>
  <c r="G85" i="5"/>
  <c r="F85" i="5"/>
  <c r="D85" i="5"/>
  <c r="C85" i="5"/>
  <c r="K84" i="5"/>
  <c r="G84" i="5"/>
  <c r="F84" i="5"/>
  <c r="D84" i="5"/>
  <c r="C84" i="5"/>
  <c r="K83" i="5"/>
  <c r="G83" i="5"/>
  <c r="F83" i="5"/>
  <c r="D83" i="5"/>
  <c r="C83" i="5"/>
  <c r="K82" i="5"/>
  <c r="G82" i="5"/>
  <c r="F82" i="5"/>
  <c r="D82" i="5"/>
  <c r="C82" i="5"/>
  <c r="K81" i="5"/>
  <c r="G81" i="5"/>
  <c r="F81" i="5"/>
  <c r="D81" i="5"/>
  <c r="C81" i="5"/>
  <c r="K80" i="5"/>
  <c r="G80" i="5"/>
  <c r="F80" i="5"/>
  <c r="D80" i="5"/>
  <c r="C80" i="5"/>
  <c r="K79" i="5"/>
  <c r="G79" i="5"/>
  <c r="F79" i="5"/>
  <c r="D79" i="5"/>
  <c r="C79" i="5"/>
  <c r="K78" i="5"/>
  <c r="G78" i="5"/>
  <c r="F78" i="5"/>
  <c r="D78" i="5"/>
  <c r="C78" i="5"/>
  <c r="K77" i="5"/>
  <c r="G77" i="5"/>
  <c r="F77" i="5"/>
  <c r="D77" i="5"/>
  <c r="C77" i="5"/>
  <c r="K76" i="5"/>
  <c r="G76" i="5"/>
  <c r="F76" i="5"/>
  <c r="D76" i="5"/>
  <c r="C76" i="5"/>
  <c r="K75" i="5"/>
  <c r="G75" i="5"/>
  <c r="F75" i="5"/>
  <c r="D75" i="5"/>
  <c r="C75" i="5"/>
  <c r="K74" i="5"/>
  <c r="G74" i="5"/>
  <c r="F74" i="5"/>
  <c r="D74" i="5"/>
  <c r="C74" i="5"/>
  <c r="K73" i="5"/>
  <c r="G73" i="5"/>
  <c r="F73" i="5"/>
  <c r="D73" i="5"/>
  <c r="C73" i="5"/>
  <c r="K72" i="5"/>
  <c r="G72" i="5"/>
  <c r="F72" i="5"/>
  <c r="D72" i="5"/>
  <c r="C72" i="5"/>
  <c r="K71" i="5"/>
  <c r="G71" i="5"/>
  <c r="F71" i="5"/>
  <c r="D71" i="5"/>
  <c r="C71" i="5"/>
  <c r="K70" i="5"/>
  <c r="G70" i="5"/>
  <c r="F70" i="5"/>
  <c r="D70" i="5"/>
  <c r="C70" i="5"/>
  <c r="K69" i="5"/>
  <c r="G69" i="5"/>
  <c r="F69" i="5"/>
  <c r="D69" i="5"/>
  <c r="C69" i="5"/>
  <c r="K68" i="5"/>
  <c r="G68" i="5"/>
  <c r="F68" i="5"/>
  <c r="D68" i="5"/>
  <c r="C68" i="5"/>
  <c r="K67" i="5"/>
  <c r="G67" i="5"/>
  <c r="F67" i="5"/>
  <c r="D67" i="5"/>
  <c r="C67" i="5"/>
  <c r="K66" i="5"/>
  <c r="G66" i="5"/>
  <c r="F66" i="5"/>
  <c r="D66" i="5"/>
  <c r="C66" i="5"/>
  <c r="K65" i="5"/>
  <c r="G65" i="5"/>
  <c r="F65" i="5"/>
  <c r="D65" i="5"/>
  <c r="C65" i="5"/>
  <c r="K64" i="5"/>
  <c r="G64" i="5"/>
  <c r="F64" i="5"/>
  <c r="D64" i="5"/>
  <c r="C64" i="5"/>
  <c r="K63" i="5"/>
  <c r="G63" i="5"/>
  <c r="F63" i="5"/>
  <c r="D63" i="5"/>
  <c r="C63" i="5"/>
  <c r="K62" i="5"/>
  <c r="G62" i="5"/>
  <c r="F62" i="5"/>
  <c r="D62" i="5"/>
  <c r="C62" i="5"/>
  <c r="K61" i="5"/>
  <c r="G61" i="5"/>
  <c r="F61" i="5"/>
  <c r="D61" i="5"/>
  <c r="C61" i="5"/>
  <c r="K60" i="5"/>
  <c r="G60" i="5"/>
  <c r="F60" i="5"/>
  <c r="D60" i="5"/>
  <c r="C60" i="5"/>
  <c r="K59" i="5"/>
  <c r="G59" i="5"/>
  <c r="F59" i="5"/>
  <c r="D59" i="5"/>
  <c r="C59" i="5"/>
  <c r="K58" i="5"/>
  <c r="G58" i="5"/>
  <c r="F58" i="5"/>
  <c r="D58" i="5"/>
  <c r="C58" i="5"/>
  <c r="K57" i="5"/>
  <c r="G57" i="5"/>
  <c r="F57" i="5"/>
  <c r="D57" i="5"/>
  <c r="C57" i="5"/>
  <c r="K56" i="5"/>
  <c r="G56" i="5"/>
  <c r="F56" i="5"/>
  <c r="D56" i="5"/>
  <c r="C56" i="5"/>
  <c r="K55" i="5"/>
  <c r="G55" i="5"/>
  <c r="F55" i="5"/>
  <c r="D55" i="5"/>
  <c r="C55" i="5"/>
  <c r="K54" i="5"/>
  <c r="G54" i="5"/>
  <c r="F54" i="5"/>
  <c r="D54" i="5"/>
  <c r="C54" i="5"/>
  <c r="K53" i="5"/>
  <c r="G53" i="5"/>
  <c r="F53" i="5"/>
  <c r="D53" i="5"/>
  <c r="C53" i="5"/>
  <c r="K52" i="5"/>
  <c r="G52" i="5"/>
  <c r="F52" i="5"/>
  <c r="D52" i="5"/>
  <c r="C52" i="5"/>
  <c r="K51" i="5"/>
  <c r="G51" i="5"/>
  <c r="F51" i="5"/>
  <c r="D51" i="5"/>
  <c r="C51" i="5"/>
  <c r="K50" i="5"/>
  <c r="G50" i="5"/>
  <c r="F50" i="5"/>
  <c r="D50" i="5"/>
  <c r="C50" i="5"/>
  <c r="K49" i="5"/>
  <c r="G49" i="5"/>
  <c r="F49" i="5"/>
  <c r="D49" i="5"/>
  <c r="C49" i="5"/>
  <c r="K48" i="5"/>
  <c r="G48" i="5"/>
  <c r="F48" i="5"/>
  <c r="D48" i="5"/>
  <c r="C48" i="5"/>
  <c r="K47" i="5"/>
  <c r="G47" i="5"/>
  <c r="F47" i="5"/>
  <c r="D47" i="5"/>
  <c r="C47" i="5"/>
  <c r="K46" i="5"/>
  <c r="G46" i="5"/>
  <c r="F46" i="5"/>
  <c r="D46" i="5"/>
  <c r="C46" i="5"/>
  <c r="K45" i="5"/>
  <c r="G45" i="5"/>
  <c r="F45" i="5"/>
  <c r="D45" i="5"/>
  <c r="C45" i="5"/>
  <c r="K44" i="5"/>
  <c r="G44" i="5"/>
  <c r="F44" i="5"/>
  <c r="D44" i="5"/>
  <c r="C44" i="5"/>
  <c r="K43" i="5"/>
  <c r="G43" i="5"/>
  <c r="F43" i="5"/>
  <c r="D43" i="5"/>
  <c r="C43" i="5"/>
  <c r="K42" i="5"/>
  <c r="G42" i="5"/>
  <c r="F42" i="5"/>
  <c r="D42" i="5"/>
  <c r="C42" i="5"/>
  <c r="K41" i="5"/>
  <c r="G41" i="5"/>
  <c r="F41" i="5"/>
  <c r="D41" i="5"/>
  <c r="C41" i="5"/>
  <c r="K40" i="5"/>
  <c r="G40" i="5"/>
  <c r="F40" i="5"/>
  <c r="D40" i="5"/>
  <c r="C40" i="5"/>
  <c r="K39" i="5"/>
  <c r="G39" i="5"/>
  <c r="F39" i="5"/>
  <c r="D39" i="5"/>
  <c r="C39" i="5"/>
  <c r="K38" i="5"/>
  <c r="G38" i="5"/>
  <c r="F38" i="5"/>
  <c r="D38" i="5"/>
  <c r="C38" i="5"/>
  <c r="K37" i="5"/>
  <c r="G37" i="5"/>
  <c r="F37" i="5"/>
  <c r="D37" i="5"/>
  <c r="C37" i="5"/>
  <c r="K36" i="5"/>
  <c r="G36" i="5"/>
  <c r="F36" i="5"/>
  <c r="D36" i="5"/>
  <c r="C36" i="5"/>
  <c r="K35" i="5"/>
  <c r="G35" i="5"/>
  <c r="F35" i="5"/>
  <c r="D35" i="5"/>
  <c r="C35" i="5"/>
  <c r="K34" i="5"/>
  <c r="G34" i="5"/>
  <c r="F34" i="5"/>
  <c r="D34" i="5"/>
  <c r="C34" i="5"/>
  <c r="K33" i="5"/>
  <c r="G33" i="5"/>
  <c r="F33" i="5"/>
  <c r="D33" i="5"/>
  <c r="C33" i="5"/>
  <c r="K32" i="5"/>
  <c r="G32" i="5"/>
  <c r="F32" i="5"/>
  <c r="D32" i="5"/>
  <c r="C32" i="5"/>
  <c r="K31" i="5"/>
  <c r="G31" i="5"/>
  <c r="F31" i="5"/>
  <c r="D31" i="5"/>
  <c r="C31" i="5"/>
  <c r="K30" i="5"/>
  <c r="G30" i="5"/>
  <c r="F30" i="5"/>
  <c r="D30" i="5"/>
  <c r="C30" i="5"/>
  <c r="K29" i="5"/>
  <c r="G29" i="5"/>
  <c r="F29" i="5"/>
  <c r="D29" i="5"/>
  <c r="C29" i="5"/>
  <c r="K28" i="5"/>
  <c r="G28" i="5"/>
  <c r="F28" i="5"/>
  <c r="D28" i="5"/>
  <c r="C28" i="5"/>
  <c r="K27" i="5"/>
  <c r="G27" i="5"/>
  <c r="F27" i="5"/>
  <c r="D27" i="5"/>
  <c r="C27" i="5"/>
  <c r="K26" i="5"/>
  <c r="G26" i="5"/>
  <c r="F26" i="5"/>
  <c r="D26" i="5"/>
  <c r="C26" i="5"/>
  <c r="K25" i="5"/>
  <c r="G25" i="5"/>
  <c r="F25" i="5"/>
  <c r="D25" i="5"/>
  <c r="C25" i="5"/>
  <c r="K24" i="5"/>
  <c r="G24" i="5"/>
  <c r="F24" i="5"/>
  <c r="D24" i="5"/>
  <c r="C24" i="5"/>
  <c r="K23" i="5"/>
  <c r="G23" i="5"/>
  <c r="F23" i="5"/>
  <c r="D23" i="5"/>
  <c r="C23" i="5"/>
  <c r="K22" i="5"/>
  <c r="G22" i="5"/>
  <c r="F22" i="5"/>
  <c r="D22" i="5"/>
  <c r="C22" i="5"/>
  <c r="K21" i="5"/>
  <c r="G21" i="5"/>
  <c r="F21" i="5"/>
  <c r="D21" i="5"/>
  <c r="C21" i="5"/>
  <c r="K20" i="5"/>
  <c r="G20" i="5"/>
  <c r="F20" i="5"/>
  <c r="D20" i="5"/>
  <c r="C20" i="5"/>
  <c r="K19" i="5"/>
  <c r="G19" i="5"/>
  <c r="F19" i="5"/>
  <c r="D19" i="5"/>
  <c r="C19" i="5"/>
  <c r="K18" i="5"/>
  <c r="G18" i="5"/>
  <c r="F18" i="5"/>
  <c r="D18" i="5"/>
  <c r="C18" i="5"/>
  <c r="K17" i="5"/>
  <c r="G17" i="5"/>
  <c r="F17" i="5"/>
  <c r="D17" i="5"/>
  <c r="C17" i="5"/>
  <c r="K16" i="5"/>
  <c r="G16" i="5"/>
  <c r="F16" i="5"/>
  <c r="D16" i="5"/>
  <c r="C16" i="5"/>
  <c r="K15" i="5"/>
  <c r="G15" i="5"/>
  <c r="F15" i="5"/>
  <c r="D15" i="5"/>
  <c r="C15" i="5"/>
  <c r="K14" i="5"/>
  <c r="G14" i="5"/>
  <c r="F14" i="5"/>
  <c r="D14" i="5"/>
  <c r="C14" i="5"/>
  <c r="K13" i="5"/>
  <c r="G13" i="5"/>
  <c r="F13" i="5"/>
  <c r="D13" i="5"/>
  <c r="C13" i="5"/>
  <c r="K12" i="5"/>
  <c r="G12" i="5"/>
  <c r="F12" i="5"/>
  <c r="D12" i="5"/>
  <c r="C12" i="5"/>
  <c r="K11" i="5"/>
  <c r="G11" i="5"/>
  <c r="F11" i="5"/>
  <c r="D11" i="5"/>
  <c r="C11" i="5"/>
  <c r="K10" i="5"/>
  <c r="G10" i="5"/>
  <c r="F10" i="5"/>
  <c r="D10" i="5"/>
  <c r="C10" i="5"/>
  <c r="K9" i="5"/>
  <c r="G9" i="5"/>
  <c r="F9" i="5"/>
  <c r="D9" i="5"/>
  <c r="C9" i="5"/>
  <c r="K8" i="5"/>
  <c r="G8" i="5"/>
  <c r="F8" i="5"/>
  <c r="D8" i="5"/>
  <c r="C8" i="5"/>
  <c r="K7" i="5"/>
  <c r="G7" i="5"/>
  <c r="F7" i="5"/>
  <c r="D7" i="5"/>
  <c r="C7" i="5"/>
  <c r="K6" i="5"/>
  <c r="G6" i="5"/>
  <c r="F6" i="5"/>
  <c r="D6" i="5"/>
  <c r="C6" i="5"/>
  <c r="K5" i="5"/>
  <c r="G5" i="5"/>
  <c r="F5" i="5"/>
  <c r="D5" i="5"/>
  <c r="C5" i="5"/>
  <c r="K4" i="5"/>
  <c r="G4" i="5"/>
  <c r="F4" i="5"/>
  <c r="D4" i="5"/>
  <c r="C4" i="5"/>
  <c r="K3" i="5"/>
  <c r="G3" i="5"/>
  <c r="F3" i="5"/>
  <c r="D3" i="5"/>
  <c r="C3" i="5"/>
  <c r="K2" i="5"/>
  <c r="I2" i="5"/>
  <c r="G2" i="5"/>
  <c r="F2" i="5"/>
  <c r="D2" i="5"/>
  <c r="C2" i="5"/>
  <c r="I183" i="5"/>
  <c r="B183" i="5"/>
  <c r="I182" i="5"/>
  <c r="B182" i="5"/>
  <c r="I181" i="5"/>
  <c r="B181" i="5"/>
  <c r="I180" i="5"/>
  <c r="B180" i="5"/>
  <c r="I179" i="5"/>
  <c r="B179" i="5"/>
  <c r="I178" i="5"/>
  <c r="B178" i="5"/>
  <c r="I177" i="5"/>
  <c r="B177" i="5"/>
  <c r="I176" i="5"/>
  <c r="B176" i="5"/>
  <c r="I175" i="5"/>
  <c r="B175" i="5"/>
  <c r="I174" i="5"/>
  <c r="B174" i="5"/>
  <c r="I173" i="5"/>
  <c r="B173" i="5"/>
  <c r="I172" i="5"/>
  <c r="B172" i="5"/>
  <c r="I171" i="5"/>
  <c r="B171" i="5"/>
  <c r="I170" i="5"/>
  <c r="B170" i="5"/>
  <c r="I169" i="5"/>
  <c r="B169" i="5"/>
  <c r="I168" i="5"/>
  <c r="B168" i="5"/>
  <c r="I167" i="5"/>
  <c r="B167" i="5"/>
  <c r="I166" i="5"/>
  <c r="B166" i="5"/>
  <c r="I165" i="5"/>
  <c r="B165" i="5"/>
  <c r="I164" i="5"/>
  <c r="B164" i="5"/>
  <c r="I163" i="5"/>
  <c r="B163" i="5"/>
  <c r="I162" i="5"/>
  <c r="B162" i="5"/>
  <c r="I161" i="5"/>
  <c r="B161" i="5"/>
  <c r="I160" i="5"/>
  <c r="B160" i="5"/>
  <c r="I159" i="5"/>
  <c r="B159" i="5"/>
  <c r="I158" i="5"/>
  <c r="B158" i="5"/>
  <c r="I157" i="5"/>
  <c r="B157" i="5"/>
  <c r="I156" i="5"/>
  <c r="B156" i="5"/>
  <c r="I155" i="5"/>
  <c r="B155" i="5"/>
  <c r="I154" i="5"/>
  <c r="B154" i="5"/>
  <c r="I153" i="5"/>
  <c r="B153" i="5"/>
  <c r="I152" i="5"/>
  <c r="B152" i="5"/>
  <c r="I151" i="5"/>
  <c r="B151" i="5"/>
  <c r="I150" i="5"/>
  <c r="B150" i="5"/>
  <c r="I149" i="5"/>
  <c r="B149" i="5"/>
  <c r="I148" i="5"/>
  <c r="B148" i="5"/>
  <c r="I147" i="5"/>
  <c r="B147" i="5"/>
  <c r="I146" i="5"/>
  <c r="B146" i="5"/>
  <c r="I145" i="5"/>
  <c r="B145" i="5"/>
  <c r="I144" i="5"/>
  <c r="B144" i="5"/>
  <c r="I143" i="5"/>
  <c r="B143" i="5"/>
  <c r="I142" i="5"/>
  <c r="B142" i="5"/>
  <c r="I141" i="5"/>
  <c r="B141" i="5"/>
  <c r="I140" i="5"/>
  <c r="B140" i="5"/>
  <c r="I139" i="5"/>
  <c r="B139" i="5"/>
  <c r="I138" i="5"/>
  <c r="B138" i="5"/>
  <c r="I137" i="5"/>
  <c r="B137" i="5"/>
  <c r="I136" i="5"/>
  <c r="B136" i="5"/>
  <c r="I135" i="5"/>
  <c r="B135" i="5"/>
  <c r="I134" i="5"/>
  <c r="B134" i="5"/>
  <c r="I133" i="5"/>
  <c r="B133" i="5"/>
  <c r="I132" i="5"/>
  <c r="B132" i="5"/>
  <c r="I131" i="5"/>
  <c r="B131" i="5"/>
  <c r="I130" i="5"/>
  <c r="B130" i="5"/>
  <c r="I129" i="5"/>
  <c r="B129" i="5"/>
  <c r="I128" i="5"/>
  <c r="B128" i="5"/>
  <c r="I127" i="5"/>
  <c r="B127" i="5"/>
  <c r="I126" i="5"/>
  <c r="B126" i="5"/>
  <c r="I125" i="5"/>
  <c r="B125" i="5"/>
  <c r="I124" i="5"/>
  <c r="B124" i="5"/>
  <c r="I123" i="5"/>
  <c r="B123" i="5"/>
  <c r="I122" i="5"/>
  <c r="B122" i="5"/>
  <c r="I121" i="5"/>
  <c r="B121" i="5"/>
  <c r="I120" i="5"/>
  <c r="B120" i="5"/>
  <c r="I119" i="5"/>
  <c r="B119" i="5"/>
  <c r="I118" i="5"/>
  <c r="B118" i="5"/>
  <c r="I117" i="5"/>
  <c r="B117" i="5"/>
  <c r="I116" i="5"/>
  <c r="B116" i="5"/>
  <c r="I115" i="5"/>
  <c r="B115" i="5"/>
  <c r="I114" i="5"/>
  <c r="B114" i="5"/>
  <c r="I113" i="5"/>
  <c r="B113" i="5"/>
  <c r="I112" i="5"/>
  <c r="B112" i="5"/>
  <c r="I111" i="5"/>
  <c r="B111" i="5"/>
  <c r="I110" i="5"/>
  <c r="B110" i="5"/>
  <c r="I109" i="5"/>
  <c r="B109" i="5"/>
  <c r="I108" i="5"/>
  <c r="B108" i="5"/>
  <c r="I107" i="5"/>
  <c r="B107" i="5"/>
  <c r="I106" i="5"/>
  <c r="B106" i="5"/>
  <c r="I105" i="5"/>
  <c r="B105" i="5"/>
  <c r="I104" i="5"/>
  <c r="B104" i="5"/>
  <c r="I103" i="5"/>
  <c r="B103" i="5"/>
  <c r="I102" i="5"/>
  <c r="B102" i="5"/>
  <c r="I101" i="5"/>
  <c r="B101" i="5"/>
  <c r="I100" i="5"/>
  <c r="B100" i="5"/>
  <c r="I99" i="5"/>
  <c r="B99" i="5"/>
  <c r="I98" i="5"/>
  <c r="B98" i="5"/>
  <c r="I97" i="5"/>
  <c r="B97" i="5"/>
  <c r="I96" i="5"/>
  <c r="B96" i="5"/>
  <c r="I95" i="5"/>
  <c r="B95" i="5"/>
  <c r="I94" i="5"/>
  <c r="B94" i="5"/>
  <c r="I93" i="5"/>
  <c r="B93" i="5"/>
  <c r="I92" i="5"/>
  <c r="B92" i="5"/>
  <c r="I91" i="5"/>
  <c r="B91" i="5"/>
  <c r="I90" i="5"/>
  <c r="B90" i="5"/>
  <c r="I89" i="5"/>
  <c r="B89" i="5"/>
  <c r="I88" i="5"/>
  <c r="B88" i="5"/>
  <c r="I87" i="5"/>
  <c r="B87" i="5"/>
  <c r="I86" i="5"/>
  <c r="B86" i="5"/>
  <c r="I85" i="5"/>
  <c r="B85" i="5"/>
  <c r="I84" i="5"/>
  <c r="B84" i="5"/>
  <c r="I83" i="5"/>
  <c r="B83" i="5"/>
  <c r="I82" i="5"/>
  <c r="B82" i="5"/>
  <c r="I81" i="5"/>
  <c r="B81" i="5"/>
  <c r="I80" i="5"/>
  <c r="B80" i="5"/>
  <c r="I79" i="5"/>
  <c r="B79" i="5"/>
  <c r="I78" i="5"/>
  <c r="B78" i="5"/>
  <c r="I77" i="5"/>
  <c r="B77" i="5"/>
  <c r="I76" i="5"/>
  <c r="B76" i="5"/>
  <c r="I75" i="5"/>
  <c r="B75" i="5"/>
  <c r="I74" i="5"/>
  <c r="B74" i="5"/>
  <c r="I73" i="5"/>
  <c r="B73" i="5"/>
  <c r="I72" i="5"/>
  <c r="B72" i="5"/>
  <c r="I71" i="5"/>
  <c r="B71" i="5"/>
  <c r="I70" i="5"/>
  <c r="B70" i="5"/>
  <c r="I69" i="5"/>
  <c r="B69" i="5"/>
  <c r="I68" i="5"/>
  <c r="B68" i="5"/>
  <c r="I67" i="5"/>
  <c r="B67" i="5"/>
  <c r="I66" i="5"/>
  <c r="B66" i="5"/>
  <c r="I65" i="5"/>
  <c r="B65" i="5"/>
  <c r="I64" i="5"/>
  <c r="B64" i="5"/>
  <c r="I63" i="5"/>
  <c r="B63" i="5"/>
  <c r="I62" i="5"/>
  <c r="B62" i="5"/>
  <c r="I61" i="5"/>
  <c r="B61" i="5"/>
  <c r="I60" i="5"/>
  <c r="B60" i="5"/>
  <c r="I59" i="5"/>
  <c r="B59" i="5"/>
  <c r="I58" i="5"/>
  <c r="B58" i="5"/>
  <c r="I57" i="5"/>
  <c r="B57" i="5"/>
  <c r="I56" i="5"/>
  <c r="B56" i="5"/>
  <c r="I55" i="5"/>
  <c r="B55" i="5"/>
  <c r="I54" i="5"/>
  <c r="B54" i="5"/>
  <c r="I53" i="5"/>
  <c r="B53" i="5"/>
  <c r="I52" i="5"/>
  <c r="B52" i="5"/>
  <c r="I51" i="5"/>
  <c r="B51" i="5"/>
  <c r="I50" i="5"/>
  <c r="B50" i="5"/>
  <c r="I49" i="5"/>
  <c r="B49" i="5"/>
  <c r="I48" i="5"/>
  <c r="B48" i="5"/>
  <c r="I47" i="5"/>
  <c r="B47" i="5"/>
  <c r="I46" i="5"/>
  <c r="B46" i="5"/>
  <c r="I45" i="5"/>
  <c r="B45" i="5"/>
  <c r="I44" i="5"/>
  <c r="B44" i="5"/>
  <c r="I43" i="5"/>
  <c r="B43" i="5"/>
  <c r="I42" i="5"/>
  <c r="B42" i="5"/>
  <c r="I41" i="5"/>
  <c r="B41" i="5"/>
  <c r="I40" i="5"/>
  <c r="B40" i="5"/>
  <c r="I39" i="5"/>
  <c r="B39" i="5"/>
  <c r="I38" i="5"/>
  <c r="B38" i="5"/>
  <c r="I37" i="5"/>
  <c r="B37" i="5"/>
  <c r="I36" i="5"/>
  <c r="B36" i="5"/>
  <c r="I35" i="5"/>
  <c r="B35" i="5"/>
  <c r="I34" i="5"/>
  <c r="B34" i="5"/>
  <c r="I33" i="5"/>
  <c r="B33" i="5"/>
  <c r="I32" i="5"/>
  <c r="B32" i="5"/>
  <c r="I31" i="5"/>
  <c r="B31" i="5"/>
  <c r="I30" i="5"/>
  <c r="B30" i="5"/>
  <c r="I29" i="5"/>
  <c r="B29" i="5"/>
  <c r="I28" i="5"/>
  <c r="B28" i="5"/>
  <c r="I27" i="5"/>
  <c r="B27" i="5"/>
  <c r="I26" i="5"/>
  <c r="B26" i="5"/>
  <c r="I25" i="5"/>
  <c r="B25" i="5"/>
  <c r="I24" i="5"/>
  <c r="B24" i="5"/>
  <c r="I23" i="5"/>
  <c r="B23" i="5"/>
  <c r="I22" i="5"/>
  <c r="B22" i="5"/>
  <c r="I21" i="5"/>
  <c r="B21" i="5"/>
  <c r="I20" i="5"/>
  <c r="B20" i="5"/>
  <c r="I19" i="5"/>
  <c r="B19" i="5"/>
  <c r="I18" i="5"/>
  <c r="B18" i="5"/>
  <c r="I17" i="5"/>
  <c r="B17" i="5"/>
  <c r="I16" i="5"/>
  <c r="B16" i="5"/>
  <c r="I15" i="5"/>
  <c r="B15" i="5"/>
  <c r="I14" i="5"/>
  <c r="B14" i="5"/>
  <c r="I13" i="5"/>
  <c r="B13" i="5"/>
  <c r="I12" i="5"/>
  <c r="B12" i="5"/>
  <c r="I11" i="5"/>
  <c r="B11" i="5"/>
  <c r="I10" i="5"/>
  <c r="B10" i="5"/>
  <c r="I9" i="5"/>
  <c r="B9" i="5"/>
  <c r="I8" i="5"/>
  <c r="B8" i="5"/>
  <c r="I7" i="5"/>
  <c r="B7" i="5"/>
  <c r="I6" i="5"/>
  <c r="B6" i="5"/>
  <c r="I5" i="5"/>
  <c r="B5" i="5"/>
  <c r="I4" i="5"/>
  <c r="B4" i="5"/>
  <c r="I3" i="5"/>
  <c r="B3" i="5"/>
  <c r="B2" i="5"/>
  <c r="C2" i="1"/>
  <c r="B2" i="1"/>
  <c r="B3" i="1"/>
  <c r="C3" i="1" s="1"/>
  <c r="I3" i="1"/>
  <c r="B4" i="1"/>
  <c r="F4" i="1" s="1"/>
  <c r="G4" i="1"/>
  <c r="I4" i="1"/>
  <c r="B5" i="1"/>
  <c r="D5" i="1" s="1"/>
  <c r="I5" i="1"/>
  <c r="B6" i="1"/>
  <c r="D6" i="1" s="1"/>
  <c r="I6" i="1"/>
  <c r="B7" i="1"/>
  <c r="C7" i="1" s="1"/>
  <c r="G7" i="1"/>
  <c r="I7" i="1"/>
  <c r="B8" i="1"/>
  <c r="F8" i="1" s="1"/>
  <c r="D8" i="1"/>
  <c r="I8" i="1"/>
  <c r="B9" i="1"/>
  <c r="D9" i="1" s="1"/>
  <c r="I9" i="1"/>
  <c r="B10" i="1"/>
  <c r="D10" i="1" s="1"/>
  <c r="I10" i="1"/>
  <c r="B11" i="1"/>
  <c r="C11" i="1" s="1"/>
  <c r="G11" i="1"/>
  <c r="I11" i="1"/>
  <c r="B12" i="1"/>
  <c r="F12" i="1" s="1"/>
  <c r="D12" i="1"/>
  <c r="I12" i="1"/>
  <c r="B13" i="1"/>
  <c r="D13" i="1" s="1"/>
  <c r="I13" i="1"/>
  <c r="B14" i="1"/>
  <c r="C14" i="1" s="1"/>
  <c r="I14" i="1"/>
  <c r="B15" i="1"/>
  <c r="C15" i="1" s="1"/>
  <c r="I15" i="1"/>
  <c r="B16" i="1"/>
  <c r="K16" i="1" s="1"/>
  <c r="I16" i="1"/>
  <c r="B17" i="1"/>
  <c r="G17" i="1" s="1"/>
  <c r="C17" i="1"/>
  <c r="F17" i="1"/>
  <c r="I17" i="1"/>
  <c r="B18" i="1"/>
  <c r="C18" i="1" s="1"/>
  <c r="D18" i="1"/>
  <c r="F18" i="1"/>
  <c r="G18" i="1"/>
  <c r="I18" i="1"/>
  <c r="B19" i="1"/>
  <c r="K19" i="1" s="1"/>
  <c r="I19" i="1"/>
  <c r="B20" i="1"/>
  <c r="C20" i="1" s="1"/>
  <c r="I20" i="1"/>
  <c r="B21" i="1"/>
  <c r="F21" i="1" s="1"/>
  <c r="I21" i="1"/>
  <c r="B22" i="1"/>
  <c r="K22" i="1" s="1"/>
  <c r="I22" i="1"/>
  <c r="B23" i="1"/>
  <c r="C23" i="1" s="1"/>
  <c r="G23" i="1"/>
  <c r="I23" i="1"/>
  <c r="B24" i="1"/>
  <c r="D24" i="1" s="1"/>
  <c r="C24" i="1"/>
  <c r="F24" i="1"/>
  <c r="I24" i="1"/>
  <c r="B25" i="1"/>
  <c r="F25" i="1" s="1"/>
  <c r="I25" i="1"/>
  <c r="B26" i="1"/>
  <c r="C26" i="1" s="1"/>
  <c r="I26" i="1"/>
  <c r="B27" i="1"/>
  <c r="C27" i="1" s="1"/>
  <c r="G27" i="1"/>
  <c r="I27" i="1"/>
  <c r="B28" i="1"/>
  <c r="D28" i="1" s="1"/>
  <c r="C28" i="1"/>
  <c r="F28" i="1"/>
  <c r="I28" i="1"/>
  <c r="B29" i="1"/>
  <c r="F29" i="1" s="1"/>
  <c r="I29" i="1"/>
  <c r="B30" i="1"/>
  <c r="D30" i="1" s="1"/>
  <c r="C30" i="1"/>
  <c r="I30" i="1"/>
  <c r="B31" i="1"/>
  <c r="C31" i="1" s="1"/>
  <c r="F31" i="1"/>
  <c r="I31" i="1"/>
  <c r="B32" i="1"/>
  <c r="C32" i="1" s="1"/>
  <c r="D32" i="1"/>
  <c r="I32" i="1"/>
  <c r="B33" i="1"/>
  <c r="F33" i="1" s="1"/>
  <c r="C33" i="1"/>
  <c r="D33" i="1"/>
  <c r="I33" i="1"/>
  <c r="B34" i="1"/>
  <c r="D34" i="1" s="1"/>
  <c r="I34" i="1"/>
  <c r="B35" i="1"/>
  <c r="C35" i="1" s="1"/>
  <c r="I35" i="1"/>
  <c r="B36" i="1"/>
  <c r="K36" i="1" s="1"/>
  <c r="C36" i="1"/>
  <c r="D36" i="1"/>
  <c r="F36" i="1"/>
  <c r="G36" i="1"/>
  <c r="I36" i="1"/>
  <c r="B37" i="1"/>
  <c r="F37" i="1" s="1"/>
  <c r="C37" i="1"/>
  <c r="I37" i="1"/>
  <c r="B38" i="1"/>
  <c r="D38" i="1" s="1"/>
  <c r="I38" i="1"/>
  <c r="B39" i="1"/>
  <c r="C39" i="1" s="1"/>
  <c r="F39" i="1"/>
  <c r="G39" i="1"/>
  <c r="I39" i="1"/>
  <c r="B40" i="1"/>
  <c r="C40" i="1" s="1"/>
  <c r="I40" i="1"/>
  <c r="B41" i="1"/>
  <c r="K41" i="1" s="1"/>
  <c r="I41" i="1"/>
  <c r="B42" i="1"/>
  <c r="C42" i="1" s="1"/>
  <c r="I42" i="1"/>
  <c r="B43" i="1"/>
  <c r="C43" i="1" s="1"/>
  <c r="F43" i="1"/>
  <c r="I43" i="1"/>
  <c r="B44" i="1"/>
  <c r="C44" i="1" s="1"/>
  <c r="D44" i="1"/>
  <c r="I44" i="1"/>
  <c r="B45" i="1"/>
  <c r="K45" i="1" s="1"/>
  <c r="I45" i="1"/>
  <c r="B46" i="1"/>
  <c r="K46" i="1" s="1"/>
  <c r="I46" i="1"/>
  <c r="B47" i="1"/>
  <c r="K47" i="1" s="1"/>
  <c r="I47" i="1"/>
  <c r="B48" i="1"/>
  <c r="F48" i="1" s="1"/>
  <c r="G48" i="1"/>
  <c r="I48" i="1"/>
  <c r="B49" i="1"/>
  <c r="F49" i="1" s="1"/>
  <c r="I49" i="1"/>
  <c r="B50" i="1"/>
  <c r="F50" i="1" s="1"/>
  <c r="G50" i="1"/>
  <c r="I50" i="1"/>
  <c r="B51" i="1"/>
  <c r="K51" i="1" s="1"/>
  <c r="I51" i="1"/>
  <c r="B52" i="1"/>
  <c r="F52" i="1" s="1"/>
  <c r="C52" i="1"/>
  <c r="G52" i="1"/>
  <c r="I52" i="1"/>
  <c r="B53" i="1"/>
  <c r="K53" i="1" s="1"/>
  <c r="I53" i="1"/>
  <c r="B54" i="1"/>
  <c r="F54" i="1" s="1"/>
  <c r="C54" i="1"/>
  <c r="D54" i="1"/>
  <c r="I54" i="1"/>
  <c r="B55" i="1"/>
  <c r="K55" i="1" s="1"/>
  <c r="I55" i="1"/>
  <c r="B56" i="1"/>
  <c r="F56" i="1" s="1"/>
  <c r="D56" i="1"/>
  <c r="I56" i="1"/>
  <c r="B57" i="1"/>
  <c r="F57" i="1" s="1"/>
  <c r="I57" i="1"/>
  <c r="B58" i="1"/>
  <c r="F58" i="1" s="1"/>
  <c r="D58" i="1"/>
  <c r="I58" i="1"/>
  <c r="B59" i="1"/>
  <c r="K59" i="1" s="1"/>
  <c r="I59" i="1"/>
  <c r="B60" i="1"/>
  <c r="F60" i="1" s="1"/>
  <c r="I60" i="1"/>
  <c r="B61" i="1"/>
  <c r="K61" i="1" s="1"/>
  <c r="I61" i="1"/>
  <c r="B62" i="1"/>
  <c r="F62" i="1" s="1"/>
  <c r="C62" i="1"/>
  <c r="D62" i="1"/>
  <c r="G62" i="1"/>
  <c r="I62" i="1"/>
  <c r="B63" i="1"/>
  <c r="K63" i="1" s="1"/>
  <c r="F63" i="1"/>
  <c r="I63" i="1"/>
  <c r="B64" i="1"/>
  <c r="F64" i="1" s="1"/>
  <c r="C64" i="1"/>
  <c r="D64" i="1"/>
  <c r="G64" i="1"/>
  <c r="I64" i="1"/>
  <c r="B65" i="1"/>
  <c r="K65" i="1" s="1"/>
  <c r="F65" i="1"/>
  <c r="I65" i="1"/>
  <c r="B66" i="1"/>
  <c r="F66" i="1" s="1"/>
  <c r="C66" i="1"/>
  <c r="D66" i="1"/>
  <c r="G66" i="1"/>
  <c r="I66" i="1"/>
  <c r="B67" i="1"/>
  <c r="K67" i="1" s="1"/>
  <c r="I67" i="1"/>
  <c r="B68" i="1"/>
  <c r="F68" i="1" s="1"/>
  <c r="D68" i="1"/>
  <c r="I68" i="1"/>
  <c r="B69" i="1"/>
  <c r="K69" i="1" s="1"/>
  <c r="I69" i="1"/>
  <c r="B70" i="1"/>
  <c r="F70" i="1" s="1"/>
  <c r="C70" i="1"/>
  <c r="G70" i="1"/>
  <c r="I70" i="1"/>
  <c r="B71" i="1"/>
  <c r="K71" i="1" s="1"/>
  <c r="F71" i="1"/>
  <c r="I71" i="1"/>
  <c r="B72" i="1"/>
  <c r="F72" i="1" s="1"/>
  <c r="C72" i="1"/>
  <c r="G72" i="1"/>
  <c r="I72" i="1"/>
  <c r="B73" i="1"/>
  <c r="K73" i="1" s="1"/>
  <c r="F73" i="1"/>
  <c r="I73" i="1"/>
  <c r="B74" i="1"/>
  <c r="D74" i="1" s="1"/>
  <c r="C74" i="1"/>
  <c r="F74" i="1"/>
  <c r="I74" i="1"/>
  <c r="B75" i="1"/>
  <c r="K75" i="1" s="1"/>
  <c r="I75" i="1"/>
  <c r="B76" i="1"/>
  <c r="F76" i="1" s="1"/>
  <c r="C76" i="1"/>
  <c r="G76" i="1"/>
  <c r="I76" i="1"/>
  <c r="B77" i="1"/>
  <c r="K77" i="1" s="1"/>
  <c r="F77" i="1"/>
  <c r="I77" i="1"/>
  <c r="B78" i="1"/>
  <c r="K78" i="1" s="1"/>
  <c r="C78" i="1"/>
  <c r="F78" i="1"/>
  <c r="I78" i="1"/>
  <c r="B79" i="1"/>
  <c r="K79" i="1" s="1"/>
  <c r="I79" i="1"/>
  <c r="B80" i="1"/>
  <c r="F80" i="1" s="1"/>
  <c r="D80" i="1"/>
  <c r="G80" i="1"/>
  <c r="I80" i="1"/>
  <c r="B81" i="1"/>
  <c r="K81" i="1" s="1"/>
  <c r="I81" i="1"/>
  <c r="B82" i="1"/>
  <c r="C82" i="1" s="1"/>
  <c r="D82" i="1"/>
  <c r="I82" i="1"/>
  <c r="B83" i="1"/>
  <c r="K83" i="1" s="1"/>
  <c r="I83" i="1"/>
  <c r="B84" i="1"/>
  <c r="K84" i="1" s="1"/>
  <c r="I84" i="1"/>
  <c r="B85" i="1"/>
  <c r="F85" i="1" s="1"/>
  <c r="I85" i="1"/>
  <c r="B86" i="1"/>
  <c r="K86" i="1" s="1"/>
  <c r="F86" i="1"/>
  <c r="I86" i="1"/>
  <c r="B87" i="1"/>
  <c r="K87" i="1" s="1"/>
  <c r="I87" i="1"/>
  <c r="B88" i="1"/>
  <c r="K88" i="1" s="1"/>
  <c r="I88" i="1"/>
  <c r="B89" i="1"/>
  <c r="F89" i="1" s="1"/>
  <c r="I89" i="1"/>
  <c r="B90" i="1"/>
  <c r="K90" i="1" s="1"/>
  <c r="I90" i="1"/>
  <c r="B91" i="1"/>
  <c r="K91" i="1" s="1"/>
  <c r="C91" i="1"/>
  <c r="D91" i="1"/>
  <c r="F91" i="1"/>
  <c r="G91" i="1"/>
  <c r="I91" i="1"/>
  <c r="B92" i="1"/>
  <c r="K92" i="1" s="1"/>
  <c r="F92" i="1"/>
  <c r="I92" i="1"/>
  <c r="B93" i="1"/>
  <c r="F93" i="1" s="1"/>
  <c r="I93" i="1"/>
  <c r="B94" i="1"/>
  <c r="K94" i="1" s="1"/>
  <c r="I94" i="1"/>
  <c r="B95" i="1"/>
  <c r="K95" i="1" s="1"/>
  <c r="C95" i="1"/>
  <c r="D95" i="1"/>
  <c r="F95" i="1"/>
  <c r="G95" i="1"/>
  <c r="I95" i="1"/>
  <c r="B96" i="1"/>
  <c r="K96" i="1" s="1"/>
  <c r="F96" i="1"/>
  <c r="I96" i="1"/>
  <c r="B97" i="1"/>
  <c r="F97" i="1" s="1"/>
  <c r="I97" i="1"/>
  <c r="B98" i="1"/>
  <c r="K98" i="1" s="1"/>
  <c r="F98" i="1"/>
  <c r="I98" i="1"/>
  <c r="B99" i="1"/>
  <c r="C99" i="1" s="1"/>
  <c r="I99" i="1"/>
  <c r="B100" i="1"/>
  <c r="K100" i="1" s="1"/>
  <c r="I100" i="1"/>
  <c r="B101" i="1"/>
  <c r="F101" i="1" s="1"/>
  <c r="I101" i="1"/>
  <c r="B102" i="1"/>
  <c r="K102" i="1" s="1"/>
  <c r="F102" i="1"/>
  <c r="I102" i="1"/>
  <c r="B103" i="1"/>
  <c r="K103" i="1" s="1"/>
  <c r="I103" i="1"/>
  <c r="B104" i="1"/>
  <c r="D104" i="1" s="1"/>
  <c r="I104" i="1"/>
  <c r="B105" i="1"/>
  <c r="C105" i="1" s="1"/>
  <c r="I105" i="1"/>
  <c r="B106" i="1"/>
  <c r="K106" i="1" s="1"/>
  <c r="I106" i="1"/>
  <c r="B107" i="1"/>
  <c r="K107" i="1" s="1"/>
  <c r="C107" i="1"/>
  <c r="D107" i="1"/>
  <c r="F107" i="1"/>
  <c r="G107" i="1"/>
  <c r="I107" i="1"/>
  <c r="B108" i="1"/>
  <c r="K108" i="1" s="1"/>
  <c r="D108" i="1"/>
  <c r="I108" i="1"/>
  <c r="B109" i="1"/>
  <c r="F109" i="1" s="1"/>
  <c r="D109" i="1"/>
  <c r="I109" i="1"/>
  <c r="B110" i="1"/>
  <c r="K110" i="1" s="1"/>
  <c r="F110" i="1"/>
  <c r="I110" i="1"/>
  <c r="B111" i="1"/>
  <c r="F111" i="1" s="1"/>
  <c r="I111" i="1"/>
  <c r="B112" i="1"/>
  <c r="F112" i="1" s="1"/>
  <c r="G112" i="1"/>
  <c r="I112" i="1"/>
  <c r="B113" i="1"/>
  <c r="F113" i="1" s="1"/>
  <c r="I113" i="1"/>
  <c r="B114" i="1"/>
  <c r="G114" i="1" s="1"/>
  <c r="F114" i="1"/>
  <c r="I114" i="1"/>
  <c r="B115" i="1"/>
  <c r="F115" i="1" s="1"/>
  <c r="I115" i="1"/>
  <c r="B116" i="1"/>
  <c r="F116" i="1" s="1"/>
  <c r="G116" i="1"/>
  <c r="I116" i="1"/>
  <c r="B117" i="1"/>
  <c r="F117" i="1" s="1"/>
  <c r="I117" i="1"/>
  <c r="B118" i="1"/>
  <c r="K118" i="1" s="1"/>
  <c r="C118" i="1"/>
  <c r="F118" i="1"/>
  <c r="G118" i="1"/>
  <c r="I118" i="1"/>
  <c r="B119" i="1"/>
  <c r="K119" i="1" s="1"/>
  <c r="I119" i="1"/>
  <c r="B120" i="1"/>
  <c r="F120" i="1" s="1"/>
  <c r="G120" i="1"/>
  <c r="I120" i="1"/>
  <c r="B121" i="1"/>
  <c r="F121" i="1" s="1"/>
  <c r="I121" i="1"/>
  <c r="B122" i="1"/>
  <c r="K122" i="1" s="1"/>
  <c r="C122" i="1"/>
  <c r="F122" i="1"/>
  <c r="G122" i="1"/>
  <c r="I122" i="1"/>
  <c r="B123" i="1"/>
  <c r="F123" i="1" s="1"/>
  <c r="I123" i="1"/>
  <c r="B124" i="1"/>
  <c r="F124" i="1" s="1"/>
  <c r="G124" i="1"/>
  <c r="I124" i="1"/>
  <c r="B125" i="1"/>
  <c r="K125" i="1" s="1"/>
  <c r="I125" i="1"/>
  <c r="B126" i="1"/>
  <c r="K126" i="1" s="1"/>
  <c r="F126" i="1"/>
  <c r="I126" i="1"/>
  <c r="B127" i="1"/>
  <c r="D127" i="1" s="1"/>
  <c r="I127" i="1"/>
  <c r="B128" i="1"/>
  <c r="F128" i="1" s="1"/>
  <c r="I128" i="1"/>
  <c r="B129" i="1"/>
  <c r="F129" i="1" s="1"/>
  <c r="D129" i="1"/>
  <c r="I129" i="1"/>
  <c r="B130" i="1"/>
  <c r="C130" i="1" s="1"/>
  <c r="I130" i="1"/>
  <c r="B131" i="1"/>
  <c r="K131" i="1" s="1"/>
  <c r="I131" i="1"/>
  <c r="B132" i="1"/>
  <c r="C132" i="1" s="1"/>
  <c r="F132" i="1"/>
  <c r="G132" i="1"/>
  <c r="I132" i="1"/>
  <c r="B133" i="1"/>
  <c r="D133" i="1" s="1"/>
  <c r="I133" i="1"/>
  <c r="B134" i="1"/>
  <c r="K134" i="1" s="1"/>
  <c r="C134" i="1"/>
  <c r="D134" i="1"/>
  <c r="F134" i="1"/>
  <c r="G134" i="1"/>
  <c r="I134" i="1"/>
  <c r="B135" i="1"/>
  <c r="D135" i="1" s="1"/>
  <c r="I135" i="1"/>
  <c r="B136" i="1"/>
  <c r="F136" i="1" s="1"/>
  <c r="D136" i="1"/>
  <c r="I136" i="1"/>
  <c r="B137" i="1"/>
  <c r="D137" i="1" s="1"/>
  <c r="F137" i="1"/>
  <c r="I137" i="1"/>
  <c r="B138" i="1"/>
  <c r="C138" i="1" s="1"/>
  <c r="G138" i="1"/>
  <c r="I138" i="1"/>
  <c r="B139" i="1"/>
  <c r="D139" i="1" s="1"/>
  <c r="I139" i="1"/>
  <c r="B140" i="1"/>
  <c r="C140" i="1" s="1"/>
  <c r="F140" i="1"/>
  <c r="I140" i="1"/>
  <c r="B141" i="1"/>
  <c r="D141" i="1" s="1"/>
  <c r="I141" i="1"/>
  <c r="B142" i="1"/>
  <c r="G142" i="1" s="1"/>
  <c r="D142" i="1"/>
  <c r="F142" i="1"/>
  <c r="I142" i="1"/>
  <c r="B143" i="1"/>
  <c r="D143" i="1" s="1"/>
  <c r="F143" i="1"/>
  <c r="I143" i="1"/>
  <c r="B144" i="1"/>
  <c r="G144" i="1" s="1"/>
  <c r="I144" i="1"/>
  <c r="B145" i="1"/>
  <c r="F145" i="1" s="1"/>
  <c r="I145" i="1"/>
  <c r="B146" i="1"/>
  <c r="C146" i="1" s="1"/>
  <c r="I146" i="1"/>
  <c r="B147" i="1"/>
  <c r="C147" i="1" s="1"/>
  <c r="I147" i="1"/>
  <c r="B148" i="1"/>
  <c r="G148" i="1" s="1"/>
  <c r="I148" i="1"/>
  <c r="B149" i="1"/>
  <c r="F149" i="1" s="1"/>
  <c r="I149" i="1"/>
  <c r="B150" i="1"/>
  <c r="C150" i="1" s="1"/>
  <c r="I150" i="1"/>
  <c r="B151" i="1"/>
  <c r="K151" i="1" s="1"/>
  <c r="D151" i="1"/>
  <c r="I151" i="1"/>
  <c r="B152" i="1"/>
  <c r="G152" i="1" s="1"/>
  <c r="I152" i="1"/>
  <c r="B153" i="1"/>
  <c r="F153" i="1" s="1"/>
  <c r="D153" i="1"/>
  <c r="I153" i="1"/>
  <c r="B154" i="1"/>
  <c r="K154" i="1" s="1"/>
  <c r="I154" i="1"/>
  <c r="B155" i="1"/>
  <c r="F155" i="1" s="1"/>
  <c r="D155" i="1"/>
  <c r="G155" i="1"/>
  <c r="I155" i="1"/>
  <c r="B156" i="1"/>
  <c r="G156" i="1" s="1"/>
  <c r="F156" i="1"/>
  <c r="I156" i="1"/>
  <c r="B157" i="1"/>
  <c r="F157" i="1" s="1"/>
  <c r="D157" i="1"/>
  <c r="I157" i="1"/>
  <c r="B158" i="1"/>
  <c r="K158" i="1" s="1"/>
  <c r="I158" i="1"/>
  <c r="B159" i="1"/>
  <c r="K159" i="1" s="1"/>
  <c r="C159" i="1"/>
  <c r="G159" i="1"/>
  <c r="I159" i="1"/>
  <c r="B160" i="1"/>
  <c r="G160" i="1" s="1"/>
  <c r="I160" i="1"/>
  <c r="B161" i="1"/>
  <c r="F161" i="1" s="1"/>
  <c r="I161" i="1"/>
  <c r="B162" i="1"/>
  <c r="K162" i="1" s="1"/>
  <c r="I162" i="1"/>
  <c r="B163" i="1"/>
  <c r="K163" i="1" s="1"/>
  <c r="D163" i="1"/>
  <c r="I163" i="1"/>
  <c r="B164" i="1"/>
  <c r="G164" i="1" s="1"/>
  <c r="F164" i="1"/>
  <c r="I164" i="1"/>
  <c r="B165" i="1"/>
  <c r="F165" i="1" s="1"/>
  <c r="C165" i="1"/>
  <c r="D165" i="1"/>
  <c r="I165" i="1"/>
  <c r="B166" i="1"/>
  <c r="K166" i="1" s="1"/>
  <c r="I166" i="1"/>
  <c r="B167" i="1"/>
  <c r="K167" i="1" s="1"/>
  <c r="C167" i="1"/>
  <c r="D167" i="1"/>
  <c r="F167" i="1"/>
  <c r="I167" i="1"/>
  <c r="B168" i="1"/>
  <c r="K168" i="1" s="1"/>
  <c r="I168" i="1"/>
  <c r="B169" i="1"/>
  <c r="F169" i="1" s="1"/>
  <c r="C169" i="1"/>
  <c r="D169" i="1"/>
  <c r="I169" i="1"/>
  <c r="B170" i="1"/>
  <c r="K170" i="1" s="1"/>
  <c r="C170" i="1"/>
  <c r="F170" i="1"/>
  <c r="I170" i="1"/>
  <c r="B171" i="1"/>
  <c r="K171" i="1" s="1"/>
  <c r="D171" i="1"/>
  <c r="I171" i="1"/>
  <c r="B172" i="1"/>
  <c r="D172" i="1" s="1"/>
  <c r="I172" i="1"/>
  <c r="B173" i="1"/>
  <c r="F173" i="1" s="1"/>
  <c r="D173" i="1"/>
  <c r="I173" i="1"/>
  <c r="B174" i="1"/>
  <c r="D174" i="1" s="1"/>
  <c r="C174" i="1"/>
  <c r="F174" i="1"/>
  <c r="G174" i="1"/>
  <c r="I174" i="1"/>
  <c r="B175" i="1"/>
  <c r="K175" i="1" s="1"/>
  <c r="C175" i="1"/>
  <c r="F175" i="1"/>
  <c r="G175" i="1"/>
  <c r="I175" i="1"/>
  <c r="B176" i="1"/>
  <c r="D176" i="1" s="1"/>
  <c r="I176" i="1"/>
  <c r="B177" i="1"/>
  <c r="F177" i="1" s="1"/>
  <c r="C177" i="1"/>
  <c r="I177" i="1"/>
  <c r="B178" i="1"/>
  <c r="D178" i="1" s="1"/>
  <c r="I178" i="1"/>
  <c r="B179" i="1"/>
  <c r="G179" i="1" s="1"/>
  <c r="F179" i="1"/>
  <c r="I179" i="1"/>
  <c r="B180" i="1"/>
  <c r="D180" i="1" s="1"/>
  <c r="I180" i="1"/>
  <c r="B181" i="1"/>
  <c r="F181" i="1" s="1"/>
  <c r="I181" i="1"/>
  <c r="B182" i="1"/>
  <c r="D182" i="1" s="1"/>
  <c r="C182" i="1"/>
  <c r="F182" i="1"/>
  <c r="I182" i="1"/>
  <c r="B183" i="1"/>
  <c r="K183" i="1" s="1"/>
  <c r="C183" i="1"/>
  <c r="D183" i="1"/>
  <c r="F183" i="1"/>
  <c r="G183" i="1"/>
  <c r="I183" i="1"/>
  <c r="J180" i="8" l="1"/>
  <c r="J89" i="8"/>
  <c r="H165" i="8"/>
  <c r="O74" i="8"/>
  <c r="O42" i="8"/>
  <c r="O50" i="8"/>
  <c r="O58" i="8"/>
  <c r="O66" i="8"/>
  <c r="H35" i="8"/>
  <c r="H123" i="8"/>
  <c r="O16" i="8"/>
  <c r="H51" i="8"/>
  <c r="O13" i="8"/>
  <c r="O19" i="8"/>
  <c r="O6" i="8"/>
  <c r="O88" i="8"/>
  <c r="O96" i="8"/>
  <c r="O100" i="8"/>
  <c r="J104" i="8"/>
  <c r="O108" i="8"/>
  <c r="O25" i="8"/>
  <c r="O32" i="8"/>
  <c r="O33" i="8"/>
  <c r="O15" i="8"/>
  <c r="O23" i="8"/>
  <c r="O3" i="8"/>
  <c r="O4" i="8"/>
  <c r="O20" i="8"/>
  <c r="O21" i="8"/>
  <c r="O2" i="8"/>
  <c r="O9" i="8"/>
  <c r="E81" i="8"/>
  <c r="O18" i="8"/>
  <c r="O81" i="8"/>
  <c r="O97" i="8"/>
  <c r="O10" i="8"/>
  <c r="O14" i="8"/>
  <c r="O57" i="8"/>
  <c r="O65" i="8"/>
  <c r="O73" i="8"/>
  <c r="O12" i="8"/>
  <c r="O17" i="8"/>
  <c r="O41" i="8"/>
  <c r="O49" i="8"/>
  <c r="O39" i="8"/>
  <c r="O47" i="8"/>
  <c r="O27" i="8"/>
  <c r="O36" i="8"/>
  <c r="O51" i="8"/>
  <c r="O59" i="8"/>
  <c r="O67" i="8"/>
  <c r="O75" i="8"/>
  <c r="O5" i="8"/>
  <c r="O7" i="8"/>
  <c r="O8" i="8"/>
  <c r="O48" i="8"/>
  <c r="O83" i="8"/>
  <c r="O91" i="8"/>
  <c r="O99" i="8"/>
  <c r="O107" i="8"/>
  <c r="O24" i="8"/>
  <c r="H181" i="8"/>
  <c r="O56" i="8"/>
  <c r="O64" i="8"/>
  <c r="O72" i="8"/>
  <c r="O80" i="8"/>
  <c r="L104" i="8"/>
  <c r="O31" i="8"/>
  <c r="O37" i="8"/>
  <c r="O45" i="8"/>
  <c r="O22" i="8"/>
  <c r="O53" i="8"/>
  <c r="O61" i="8"/>
  <c r="O69" i="8"/>
  <c r="O77" i="8"/>
  <c r="O85" i="8"/>
  <c r="O93" i="8"/>
  <c r="O30" i="8"/>
  <c r="O11" i="8"/>
  <c r="O26" i="8"/>
  <c r="O44" i="8"/>
  <c r="O55" i="8"/>
  <c r="O63" i="8"/>
  <c r="O71" i="8"/>
  <c r="O79" i="8"/>
  <c r="O87" i="8"/>
  <c r="O95" i="8"/>
  <c r="O35" i="8"/>
  <c r="O43" i="8"/>
  <c r="O82" i="8"/>
  <c r="O90" i="8"/>
  <c r="O98" i="8"/>
  <c r="O106" i="8"/>
  <c r="O38" i="8"/>
  <c r="O52" i="8"/>
  <c r="O60" i="8"/>
  <c r="O68" i="8"/>
  <c r="O76" i="8"/>
  <c r="O84" i="8"/>
  <c r="O92" i="8"/>
  <c r="J79" i="8"/>
  <c r="O34" i="8"/>
  <c r="O46" i="8"/>
  <c r="O40" i="8"/>
  <c r="O54" i="8"/>
  <c r="O62" i="8"/>
  <c r="O70" i="8"/>
  <c r="O78" i="8"/>
  <c r="O86" i="8"/>
  <c r="O94" i="8"/>
  <c r="O116" i="8"/>
  <c r="O128" i="8"/>
  <c r="O136" i="8"/>
  <c r="O89" i="8"/>
  <c r="O119" i="8"/>
  <c r="O104" i="8"/>
  <c r="O105" i="8"/>
  <c r="O112" i="8"/>
  <c r="O115" i="8"/>
  <c r="O124" i="8"/>
  <c r="O132" i="8"/>
  <c r="O29" i="8"/>
  <c r="O101" i="8"/>
  <c r="O103" i="8"/>
  <c r="O109" i="8"/>
  <c r="O111" i="8"/>
  <c r="O28" i="8"/>
  <c r="O120" i="8"/>
  <c r="O102" i="8"/>
  <c r="O110" i="8"/>
  <c r="O123" i="8"/>
  <c r="O140" i="8"/>
  <c r="O144" i="8"/>
  <c r="O148" i="8"/>
  <c r="O152" i="8"/>
  <c r="O156" i="8"/>
  <c r="O160" i="8"/>
  <c r="O164" i="8"/>
  <c r="O168" i="8"/>
  <c r="O172" i="8"/>
  <c r="O176" i="8"/>
  <c r="O180" i="8"/>
  <c r="O127" i="8"/>
  <c r="O131" i="8"/>
  <c r="O135" i="8"/>
  <c r="O139" i="8"/>
  <c r="O143" i="8"/>
  <c r="O147" i="8"/>
  <c r="O151" i="8"/>
  <c r="O155" i="8"/>
  <c r="O159" i="8"/>
  <c r="O163" i="8"/>
  <c r="O167" i="8"/>
  <c r="O171" i="8"/>
  <c r="O175" i="8"/>
  <c r="O179" i="8"/>
  <c r="O114" i="8"/>
  <c r="O118" i="8"/>
  <c r="O122" i="8"/>
  <c r="O126" i="8"/>
  <c r="O130" i="8"/>
  <c r="O134" i="8"/>
  <c r="O138" i="8"/>
  <c r="O142" i="8"/>
  <c r="O146" i="8"/>
  <c r="O150" i="8"/>
  <c r="O154" i="8"/>
  <c r="O158" i="8"/>
  <c r="O162" i="8"/>
  <c r="O166" i="8"/>
  <c r="O170" i="8"/>
  <c r="O174" i="8"/>
  <c r="O178" i="8"/>
  <c r="O182" i="8"/>
  <c r="O113" i="8"/>
  <c r="O117" i="8"/>
  <c r="O121" i="8"/>
  <c r="O125" i="8"/>
  <c r="O129" i="8"/>
  <c r="O133" i="8"/>
  <c r="O137" i="8"/>
  <c r="O141" i="8"/>
  <c r="O145" i="8"/>
  <c r="O149" i="8"/>
  <c r="O153" i="8"/>
  <c r="O157" i="8"/>
  <c r="O161" i="8"/>
  <c r="O165" i="8"/>
  <c r="O169" i="8"/>
  <c r="O173" i="8"/>
  <c r="O177" i="8"/>
  <c r="O181" i="8"/>
  <c r="O183" i="8"/>
  <c r="E155" i="8"/>
  <c r="H5" i="8"/>
  <c r="H173" i="8"/>
  <c r="L181" i="8"/>
  <c r="E126" i="8"/>
  <c r="H131" i="8"/>
  <c r="J144" i="8"/>
  <c r="H69" i="8"/>
  <c r="H94" i="8"/>
  <c r="J108" i="8"/>
  <c r="H139" i="8"/>
  <c r="E160" i="8"/>
  <c r="H172" i="8"/>
  <c r="H170" i="8"/>
  <c r="H18" i="8"/>
  <c r="E23" i="8"/>
  <c r="H105" i="8"/>
  <c r="J34" i="8"/>
  <c r="E36" i="8"/>
  <c r="J81" i="8"/>
  <c r="E103" i="8"/>
  <c r="E113" i="8"/>
  <c r="H121" i="8"/>
  <c r="J181" i="8"/>
  <c r="H33" i="8"/>
  <c r="H118" i="8"/>
  <c r="H157" i="8"/>
  <c r="H22" i="8"/>
  <c r="H32" i="8"/>
  <c r="E35" i="8"/>
  <c r="E68" i="8"/>
  <c r="H2" i="8"/>
  <c r="E18" i="8"/>
  <c r="J88" i="8"/>
  <c r="H87" i="8"/>
  <c r="J95" i="8"/>
  <c r="L121" i="8"/>
  <c r="E123" i="8"/>
  <c r="L95" i="8"/>
  <c r="J146" i="8"/>
  <c r="J69" i="8"/>
  <c r="E107" i="8"/>
  <c r="L44" i="8"/>
  <c r="J8" i="8"/>
  <c r="E16" i="8"/>
  <c r="H17" i="8"/>
  <c r="H124" i="8"/>
  <c r="L88" i="8"/>
  <c r="J101" i="8"/>
  <c r="L111" i="8"/>
  <c r="L8" i="8"/>
  <c r="H16" i="8"/>
  <c r="H42" i="8"/>
  <c r="E60" i="8"/>
  <c r="J61" i="8"/>
  <c r="H67" i="8"/>
  <c r="E70" i="8"/>
  <c r="H78" i="8"/>
  <c r="E28" i="8"/>
  <c r="E33" i="8"/>
  <c r="E34" i="8"/>
  <c r="J52" i="8"/>
  <c r="J98" i="8"/>
  <c r="H113" i="8"/>
  <c r="H68" i="8"/>
  <c r="H175" i="8"/>
  <c r="J54" i="8"/>
  <c r="H102" i="8"/>
  <c r="L163" i="8"/>
  <c r="H11" i="8"/>
  <c r="L16" i="8"/>
  <c r="J22" i="8"/>
  <c r="H24" i="8"/>
  <c r="L36" i="8"/>
  <c r="E41" i="8"/>
  <c r="L62" i="8"/>
  <c r="L118" i="8"/>
  <c r="H119" i="8"/>
  <c r="H125" i="8"/>
  <c r="J156" i="8"/>
  <c r="H162" i="8"/>
  <c r="E165" i="8"/>
  <c r="J168" i="8"/>
  <c r="H178" i="8"/>
  <c r="L25" i="8"/>
  <c r="L41" i="8"/>
  <c r="H58" i="8"/>
  <c r="H60" i="8"/>
  <c r="H88" i="8"/>
  <c r="J138" i="8"/>
  <c r="J141" i="8"/>
  <c r="J160" i="8"/>
  <c r="L168" i="8"/>
  <c r="J6" i="8"/>
  <c r="E11" i="8"/>
  <c r="E43" i="8"/>
  <c r="L78" i="8"/>
  <c r="J83" i="8"/>
  <c r="H98" i="8"/>
  <c r="H101" i="8"/>
  <c r="J127" i="8"/>
  <c r="L141" i="8"/>
  <c r="L144" i="8"/>
  <c r="H149" i="8"/>
  <c r="L160" i="8"/>
  <c r="H164" i="8"/>
  <c r="H180" i="8"/>
  <c r="H10" i="8"/>
  <c r="J43" i="8"/>
  <c r="H62" i="8"/>
  <c r="H108" i="8"/>
  <c r="H138" i="8"/>
  <c r="H141" i="8"/>
  <c r="J175" i="8"/>
  <c r="H43" i="8"/>
  <c r="E52" i="8"/>
  <c r="H81" i="8"/>
  <c r="E149" i="8"/>
  <c r="J14" i="8"/>
  <c r="J80" i="8"/>
  <c r="J102" i="8"/>
  <c r="J111" i="8"/>
  <c r="J124" i="8"/>
  <c r="J35" i="8"/>
  <c r="J42" i="8"/>
  <c r="E78" i="8"/>
  <c r="E79" i="8"/>
  <c r="H127" i="8"/>
  <c r="J157" i="8"/>
  <c r="L173" i="8"/>
  <c r="J17" i="8"/>
  <c r="H34" i="8"/>
  <c r="J49" i="8"/>
  <c r="H54" i="8"/>
  <c r="J60" i="8"/>
  <c r="J67" i="8"/>
  <c r="H83" i="8"/>
  <c r="J93" i="8"/>
  <c r="H95" i="8"/>
  <c r="H104" i="8"/>
  <c r="L108" i="8"/>
  <c r="J123" i="8"/>
  <c r="E125" i="8"/>
  <c r="L157" i="8"/>
  <c r="J2" i="8"/>
  <c r="J5" i="8"/>
  <c r="E44" i="8"/>
  <c r="L49" i="8"/>
  <c r="E63" i="8"/>
  <c r="E86" i="8"/>
  <c r="E96" i="8"/>
  <c r="J119" i="8"/>
  <c r="L123" i="8"/>
  <c r="H163" i="8"/>
  <c r="L164" i="8"/>
  <c r="L165" i="8"/>
  <c r="L2" i="8"/>
  <c r="L6" i="8"/>
  <c r="J11" i="8"/>
  <c r="J32" i="8"/>
  <c r="H59" i="8"/>
  <c r="H77" i="8"/>
  <c r="H96" i="8"/>
  <c r="L105" i="8"/>
  <c r="J113" i="8"/>
  <c r="L119" i="8"/>
  <c r="J121" i="8"/>
  <c r="L131" i="8"/>
  <c r="H133" i="8"/>
  <c r="E141" i="8"/>
  <c r="L149" i="8"/>
  <c r="H155" i="8"/>
  <c r="J13" i="8"/>
  <c r="H13" i="8"/>
  <c r="L10" i="8"/>
  <c r="H14" i="8"/>
  <c r="E24" i="8"/>
  <c r="L55" i="8"/>
  <c r="E62" i="8"/>
  <c r="E119" i="8"/>
  <c r="E17" i="8"/>
  <c r="J56" i="8"/>
  <c r="J23" i="8"/>
  <c r="J64" i="8"/>
  <c r="E10" i="8"/>
  <c r="L14" i="8"/>
  <c r="E26" i="8"/>
  <c r="H31" i="8"/>
  <c r="J48" i="8"/>
  <c r="E48" i="8"/>
  <c r="J58" i="8"/>
  <c r="J68" i="8"/>
  <c r="J71" i="8"/>
  <c r="J72" i="8"/>
  <c r="E94" i="8"/>
  <c r="E104" i="8"/>
  <c r="E49" i="8"/>
  <c r="H61" i="8"/>
  <c r="H70" i="8"/>
  <c r="L70" i="8"/>
  <c r="E2" i="8"/>
  <c r="L9" i="8"/>
  <c r="L13" i="8"/>
  <c r="J18" i="8"/>
  <c r="L21" i="8"/>
  <c r="J24" i="8"/>
  <c r="J26" i="8"/>
  <c r="J36" i="8"/>
  <c r="L50" i="8"/>
  <c r="H52" i="8"/>
  <c r="H6" i="8"/>
  <c r="E8" i="8"/>
  <c r="L18" i="8"/>
  <c r="E25" i="8"/>
  <c r="L26" i="8"/>
  <c r="L39" i="8"/>
  <c r="H41" i="8"/>
  <c r="J44" i="8"/>
  <c r="H44" i="8"/>
  <c r="H56" i="8"/>
  <c r="L56" i="8"/>
  <c r="J66" i="8"/>
  <c r="L5" i="8"/>
  <c r="H7" i="8"/>
  <c r="H8" i="8"/>
  <c r="J10" i="8"/>
  <c r="L11" i="8"/>
  <c r="H12" i="8"/>
  <c r="E12" i="8"/>
  <c r="J16" i="8"/>
  <c r="L17" i="8"/>
  <c r="H23" i="8"/>
  <c r="H25" i="8"/>
  <c r="L28" i="8"/>
  <c r="L33" i="8"/>
  <c r="L40" i="8"/>
  <c r="J41" i="8"/>
  <c r="E51" i="8"/>
  <c r="L61" i="8"/>
  <c r="E69" i="8"/>
  <c r="E73" i="8"/>
  <c r="J77" i="8"/>
  <c r="E88" i="8"/>
  <c r="E99" i="8"/>
  <c r="L35" i="8"/>
  <c r="L51" i="8"/>
  <c r="E72" i="8"/>
  <c r="H72" i="8"/>
  <c r="J87" i="8"/>
  <c r="L22" i="8"/>
  <c r="L23" i="8"/>
  <c r="L32" i="8"/>
  <c r="J33" i="8"/>
  <c r="L54" i="8"/>
  <c r="J59" i="8"/>
  <c r="L87" i="8"/>
  <c r="L97" i="8"/>
  <c r="E100" i="8"/>
  <c r="J126" i="8"/>
  <c r="H126" i="8"/>
  <c r="L24" i="8"/>
  <c r="J25" i="8"/>
  <c r="E32" i="8"/>
  <c r="L42" i="8"/>
  <c r="L72" i="8"/>
  <c r="H79" i="8"/>
  <c r="E111" i="8"/>
  <c r="L34" i="8"/>
  <c r="L43" i="8"/>
  <c r="H49" i="8"/>
  <c r="J51" i="8"/>
  <c r="L52" i="8"/>
  <c r="H53" i="8"/>
  <c r="E53" i="8"/>
  <c r="E61" i="8"/>
  <c r="E74" i="8"/>
  <c r="H80" i="8"/>
  <c r="H86" i="8"/>
  <c r="L86" i="8"/>
  <c r="L94" i="8"/>
  <c r="E80" i="8"/>
  <c r="L80" i="8"/>
  <c r="H89" i="8"/>
  <c r="E89" i="8"/>
  <c r="H93" i="8"/>
  <c r="E98" i="8"/>
  <c r="E147" i="8"/>
  <c r="E133" i="8"/>
  <c r="E131" i="8"/>
  <c r="J125" i="8"/>
  <c r="L58" i="8"/>
  <c r="L67" i="8"/>
  <c r="L68" i="8"/>
  <c r="L77" i="8"/>
  <c r="J78" i="8"/>
  <c r="L83" i="8"/>
  <c r="L90" i="8"/>
  <c r="J94" i="8"/>
  <c r="E95" i="8"/>
  <c r="E108" i="8"/>
  <c r="E122" i="8"/>
  <c r="E139" i="8"/>
  <c r="L59" i="8"/>
  <c r="L60" i="8"/>
  <c r="L69" i="8"/>
  <c r="J70" i="8"/>
  <c r="E77" i="8"/>
  <c r="J86" i="8"/>
  <c r="J96" i="8"/>
  <c r="E58" i="8"/>
  <c r="J62" i="8"/>
  <c r="L79" i="8"/>
  <c r="L81" i="8"/>
  <c r="H82" i="8"/>
  <c r="E82" i="8"/>
  <c r="E87" i="8"/>
  <c r="L89" i="8"/>
  <c r="E90" i="8"/>
  <c r="L93" i="8"/>
  <c r="L96" i="8"/>
  <c r="E105" i="8"/>
  <c r="E114" i="8"/>
  <c r="J118" i="8"/>
  <c r="J120" i="8"/>
  <c r="E129" i="8"/>
  <c r="H154" i="8"/>
  <c r="L154" i="8"/>
  <c r="L98" i="8"/>
  <c r="H103" i="8"/>
  <c r="L122" i="8"/>
  <c r="H132" i="8"/>
  <c r="L132" i="8"/>
  <c r="L101" i="8"/>
  <c r="H107" i="8"/>
  <c r="L113" i="8"/>
  <c r="L102" i="8"/>
  <c r="J132" i="8"/>
  <c r="E101" i="8"/>
  <c r="J105" i="8"/>
  <c r="H111" i="8"/>
  <c r="E121" i="8"/>
  <c r="L126" i="8"/>
  <c r="E127" i="8"/>
  <c r="L139" i="8"/>
  <c r="L127" i="8"/>
  <c r="L138" i="8"/>
  <c r="L162" i="8"/>
  <c r="L170" i="8"/>
  <c r="L180" i="8"/>
  <c r="J167" i="8"/>
  <c r="H167" i="8"/>
  <c r="E176" i="8"/>
  <c r="E179" i="8"/>
  <c r="E164" i="8"/>
  <c r="E181" i="8"/>
  <c r="J133" i="8"/>
  <c r="H135" i="8"/>
  <c r="J139" i="8"/>
  <c r="H145" i="8"/>
  <c r="J170" i="8"/>
  <c r="H179" i="8"/>
  <c r="J179" i="8"/>
  <c r="L124" i="8"/>
  <c r="L133" i="8"/>
  <c r="L152" i="8"/>
  <c r="J155" i="8"/>
  <c r="J178" i="8"/>
  <c r="L125" i="8"/>
  <c r="J131" i="8"/>
  <c r="H143" i="8"/>
  <c r="E143" i="8"/>
  <c r="H144" i="8"/>
  <c r="L155" i="8"/>
  <c r="J163" i="8"/>
  <c r="J173" i="8"/>
  <c r="L178" i="8"/>
  <c r="L146" i="8"/>
  <c r="H156" i="8"/>
  <c r="L167" i="8"/>
  <c r="E172" i="8"/>
  <c r="E182" i="8"/>
  <c r="H146" i="8"/>
  <c r="H147" i="8"/>
  <c r="J149" i="8"/>
  <c r="L156" i="8"/>
  <c r="J165" i="8"/>
  <c r="E166" i="8"/>
  <c r="H168" i="8"/>
  <c r="J172" i="8"/>
  <c r="J162" i="8"/>
  <c r="L172" i="8"/>
  <c r="J154" i="8"/>
  <c r="E157" i="8"/>
  <c r="H160" i="8"/>
  <c r="E163" i="8"/>
  <c r="J164" i="8"/>
  <c r="E168" i="8"/>
  <c r="E173" i="8"/>
  <c r="L175" i="8"/>
  <c r="L179" i="8"/>
  <c r="E180" i="8"/>
  <c r="L182" i="8"/>
  <c r="E115" i="6"/>
  <c r="J103" i="6"/>
  <c r="H5" i="6"/>
  <c r="O2" i="6"/>
  <c r="O6" i="6"/>
  <c r="O22" i="6"/>
  <c r="O38" i="6"/>
  <c r="H171" i="6"/>
  <c r="O17" i="6"/>
  <c r="O40" i="6"/>
  <c r="O3" i="6"/>
  <c r="O13" i="6"/>
  <c r="O21" i="6"/>
  <c r="O29" i="6"/>
  <c r="O37" i="6"/>
  <c r="E51" i="6"/>
  <c r="H125" i="6"/>
  <c r="H173" i="6"/>
  <c r="L176" i="6"/>
  <c r="O11" i="6"/>
  <c r="O19" i="6"/>
  <c r="O39" i="6"/>
  <c r="O42" i="6"/>
  <c r="O41" i="6"/>
  <c r="O20" i="6"/>
  <c r="O27" i="6"/>
  <c r="O35" i="6"/>
  <c r="O43" i="6"/>
  <c r="O31" i="6"/>
  <c r="O51" i="6"/>
  <c r="O59" i="6"/>
  <c r="O67" i="6"/>
  <c r="O75" i="6"/>
  <c r="O83" i="6"/>
  <c r="O91" i="6"/>
  <c r="O14" i="6"/>
  <c r="O25" i="6"/>
  <c r="O28" i="6"/>
  <c r="O48" i="6"/>
  <c r="O56" i="6"/>
  <c r="O64" i="6"/>
  <c r="O72" i="6"/>
  <c r="O80" i="6"/>
  <c r="O88" i="6"/>
  <c r="O96" i="6"/>
  <c r="O8" i="6"/>
  <c r="O33" i="6"/>
  <c r="O36" i="6"/>
  <c r="J168" i="6"/>
  <c r="O16" i="6"/>
  <c r="O30" i="6"/>
  <c r="O5" i="6"/>
  <c r="O24" i="6"/>
  <c r="O47" i="6"/>
  <c r="O55" i="6"/>
  <c r="O63" i="6"/>
  <c r="O71" i="6"/>
  <c r="O79" i="6"/>
  <c r="O87" i="6"/>
  <c r="O95" i="6"/>
  <c r="O7" i="6"/>
  <c r="O32" i="6"/>
  <c r="O44" i="6"/>
  <c r="O52" i="6"/>
  <c r="O60" i="6"/>
  <c r="O68" i="6"/>
  <c r="O76" i="6"/>
  <c r="O84" i="6"/>
  <c r="O92" i="6"/>
  <c r="O10" i="6"/>
  <c r="O18" i="6"/>
  <c r="O26" i="6"/>
  <c r="O34" i="6"/>
  <c r="J176" i="6"/>
  <c r="O4" i="6"/>
  <c r="O15" i="6"/>
  <c r="O9" i="6"/>
  <c r="O12" i="6"/>
  <c r="O23" i="6"/>
  <c r="O49" i="6"/>
  <c r="O57" i="6"/>
  <c r="O65" i="6"/>
  <c r="O73" i="6"/>
  <c r="O81" i="6"/>
  <c r="O89" i="6"/>
  <c r="O97" i="6"/>
  <c r="O46" i="6"/>
  <c r="O54" i="6"/>
  <c r="O62" i="6"/>
  <c r="O70" i="6"/>
  <c r="O78" i="6"/>
  <c r="O86" i="6"/>
  <c r="O94" i="6"/>
  <c r="O45" i="6"/>
  <c r="O53" i="6"/>
  <c r="O61" i="6"/>
  <c r="O69" i="6"/>
  <c r="O77" i="6"/>
  <c r="O85" i="6"/>
  <c r="O93" i="6"/>
  <c r="O50" i="6"/>
  <c r="O58" i="6"/>
  <c r="O66" i="6"/>
  <c r="O74" i="6"/>
  <c r="O82" i="6"/>
  <c r="O90" i="6"/>
  <c r="O98" i="6"/>
  <c r="O105" i="6"/>
  <c r="O104" i="6"/>
  <c r="O112" i="6"/>
  <c r="O116" i="6"/>
  <c r="O120" i="6"/>
  <c r="O124" i="6"/>
  <c r="O128" i="6"/>
  <c r="O132" i="6"/>
  <c r="O136" i="6"/>
  <c r="O140" i="6"/>
  <c r="O144" i="6"/>
  <c r="O148" i="6"/>
  <c r="O152" i="6"/>
  <c r="O156" i="6"/>
  <c r="O160" i="6"/>
  <c r="O164" i="6"/>
  <c r="O168" i="6"/>
  <c r="O172" i="6"/>
  <c r="O176" i="6"/>
  <c r="O180" i="6"/>
  <c r="O103" i="6"/>
  <c r="O111" i="6"/>
  <c r="O102" i="6"/>
  <c r="O110" i="6"/>
  <c r="O115" i="6"/>
  <c r="O119" i="6"/>
  <c r="O123" i="6"/>
  <c r="O127" i="6"/>
  <c r="O131" i="6"/>
  <c r="O135" i="6"/>
  <c r="O139" i="6"/>
  <c r="O143" i="6"/>
  <c r="O147" i="6"/>
  <c r="O151" i="6"/>
  <c r="O155" i="6"/>
  <c r="O159" i="6"/>
  <c r="O163" i="6"/>
  <c r="O167" i="6"/>
  <c r="O171" i="6"/>
  <c r="O175" i="6"/>
  <c r="O179" i="6"/>
  <c r="O101" i="6"/>
  <c r="O109" i="6"/>
  <c r="O100" i="6"/>
  <c r="O108" i="6"/>
  <c r="O114" i="6"/>
  <c r="O118" i="6"/>
  <c r="O122" i="6"/>
  <c r="O126" i="6"/>
  <c r="O130" i="6"/>
  <c r="O134" i="6"/>
  <c r="O138" i="6"/>
  <c r="O142" i="6"/>
  <c r="O146" i="6"/>
  <c r="O150" i="6"/>
  <c r="O154" i="6"/>
  <c r="O158" i="6"/>
  <c r="O162" i="6"/>
  <c r="O166" i="6"/>
  <c r="O170" i="6"/>
  <c r="O174" i="6"/>
  <c r="O178" i="6"/>
  <c r="O182" i="6"/>
  <c r="O99" i="6"/>
  <c r="O107" i="6"/>
  <c r="O106" i="6"/>
  <c r="O113" i="6"/>
  <c r="O117" i="6"/>
  <c r="O121" i="6"/>
  <c r="O125" i="6"/>
  <c r="O129" i="6"/>
  <c r="O133" i="6"/>
  <c r="O137" i="6"/>
  <c r="O141" i="6"/>
  <c r="O145" i="6"/>
  <c r="O149" i="6"/>
  <c r="O153" i="6"/>
  <c r="O157" i="6"/>
  <c r="O161" i="6"/>
  <c r="O165" i="6"/>
  <c r="O169" i="6"/>
  <c r="O173" i="6"/>
  <c r="O177" i="6"/>
  <c r="O181" i="6"/>
  <c r="O183" i="6"/>
  <c r="H72" i="6"/>
  <c r="L112" i="6"/>
  <c r="J74" i="6"/>
  <c r="L70" i="6"/>
  <c r="J148" i="6"/>
  <c r="J87" i="6"/>
  <c r="E99" i="6"/>
  <c r="E43" i="6"/>
  <c r="H50" i="6"/>
  <c r="E64" i="6"/>
  <c r="H6" i="6"/>
  <c r="H82" i="6"/>
  <c r="J138" i="6"/>
  <c r="H2" i="6"/>
  <c r="L23" i="6"/>
  <c r="J32" i="6"/>
  <c r="L109" i="6"/>
  <c r="E155" i="6"/>
  <c r="H7" i="6"/>
  <c r="H49" i="6"/>
  <c r="L170" i="6"/>
  <c r="E173" i="6"/>
  <c r="J114" i="6"/>
  <c r="H15" i="6"/>
  <c r="E33" i="6"/>
  <c r="H41" i="6"/>
  <c r="L72" i="6"/>
  <c r="H157" i="6"/>
  <c r="H10" i="6"/>
  <c r="H156" i="6"/>
  <c r="L15" i="6"/>
  <c r="J58" i="6"/>
  <c r="E88" i="6"/>
  <c r="H98" i="6"/>
  <c r="E104" i="6"/>
  <c r="H23" i="6"/>
  <c r="H4" i="6"/>
  <c r="H20" i="6"/>
  <c r="H109" i="6"/>
  <c r="H144" i="6"/>
  <c r="H67" i="6"/>
  <c r="H93" i="6"/>
  <c r="J117" i="6"/>
  <c r="J15" i="6"/>
  <c r="L104" i="6"/>
  <c r="L29" i="6"/>
  <c r="J31" i="6"/>
  <c r="H33" i="6"/>
  <c r="H37" i="6"/>
  <c r="L45" i="6"/>
  <c r="E118" i="6"/>
  <c r="E165" i="6"/>
  <c r="L6" i="6"/>
  <c r="J33" i="6"/>
  <c r="J59" i="6"/>
  <c r="E70" i="6"/>
  <c r="J120" i="6"/>
  <c r="H149" i="6"/>
  <c r="H85" i="6"/>
  <c r="L171" i="6"/>
  <c r="J181" i="6"/>
  <c r="L181" i="6"/>
  <c r="J12" i="6"/>
  <c r="H21" i="6"/>
  <c r="L37" i="6"/>
  <c r="L77" i="6"/>
  <c r="L131" i="6"/>
  <c r="E168" i="6"/>
  <c r="J14" i="6"/>
  <c r="J90" i="6"/>
  <c r="J149" i="6"/>
  <c r="H116" i="6"/>
  <c r="J16" i="6"/>
  <c r="L36" i="6"/>
  <c r="J43" i="6"/>
  <c r="J99" i="6"/>
  <c r="E145" i="6"/>
  <c r="L160" i="6"/>
  <c r="H181" i="6"/>
  <c r="H180" i="6"/>
  <c r="H12" i="6"/>
  <c r="J52" i="6"/>
  <c r="L59" i="6"/>
  <c r="J76" i="6"/>
  <c r="J79" i="6"/>
  <c r="L99" i="6"/>
  <c r="J112" i="6"/>
  <c r="L144" i="6"/>
  <c r="J156" i="6"/>
  <c r="J157" i="6"/>
  <c r="H161" i="6"/>
  <c r="J123" i="6"/>
  <c r="L149" i="6"/>
  <c r="H162" i="6"/>
  <c r="J17" i="6"/>
  <c r="J18" i="6"/>
  <c r="H29" i="6"/>
  <c r="L35" i="6"/>
  <c r="L43" i="6"/>
  <c r="H45" i="6"/>
  <c r="J49" i="6"/>
  <c r="L85" i="6"/>
  <c r="L93" i="6"/>
  <c r="L96" i="6"/>
  <c r="H104" i="6"/>
  <c r="H117" i="6"/>
  <c r="J126" i="6"/>
  <c r="J136" i="6"/>
  <c r="L156" i="6"/>
  <c r="L157" i="6"/>
  <c r="E160" i="6"/>
  <c r="L7" i="6"/>
  <c r="E24" i="6"/>
  <c r="H28" i="6"/>
  <c r="H90" i="6"/>
  <c r="E116" i="6"/>
  <c r="H123" i="6"/>
  <c r="H126" i="6"/>
  <c r="J135" i="6"/>
  <c r="H137" i="6"/>
  <c r="J121" i="6"/>
  <c r="H138" i="6"/>
  <c r="J171" i="6"/>
  <c r="H17" i="6"/>
  <c r="H58" i="6"/>
  <c r="H59" i="6"/>
  <c r="H76" i="6"/>
  <c r="H87" i="6"/>
  <c r="L121" i="6"/>
  <c r="L148" i="6"/>
  <c r="L14" i="6"/>
  <c r="L18" i="6"/>
  <c r="J41" i="6"/>
  <c r="H44" i="6"/>
  <c r="J45" i="6"/>
  <c r="J51" i="6"/>
  <c r="H106" i="6"/>
  <c r="H114" i="6"/>
  <c r="L123" i="6"/>
  <c r="L126" i="6"/>
  <c r="H128" i="6"/>
  <c r="H136" i="6"/>
  <c r="E147" i="6"/>
  <c r="J161" i="6"/>
  <c r="H170" i="6"/>
  <c r="J2" i="6"/>
  <c r="J4" i="6"/>
  <c r="J20" i="6"/>
  <c r="J23" i="6"/>
  <c r="J37" i="6"/>
  <c r="J106" i="6"/>
  <c r="L138" i="6"/>
  <c r="L2" i="6"/>
  <c r="J7" i="6"/>
  <c r="E11" i="6"/>
  <c r="H70" i="6"/>
  <c r="E80" i="6"/>
  <c r="E86" i="6"/>
  <c r="J109" i="6"/>
  <c r="L115" i="6"/>
  <c r="J144" i="6"/>
  <c r="L168" i="6"/>
  <c r="E180" i="6"/>
  <c r="E123" i="5"/>
  <c r="J6" i="6"/>
  <c r="E10" i="6"/>
  <c r="H16" i="6"/>
  <c r="E26" i="6"/>
  <c r="H31" i="6"/>
  <c r="H42" i="6"/>
  <c r="H53" i="6"/>
  <c r="J67" i="6"/>
  <c r="J70" i="6"/>
  <c r="H74" i="6"/>
  <c r="H80" i="6"/>
  <c r="H99" i="6"/>
  <c r="L101" i="6"/>
  <c r="J131" i="6"/>
  <c r="H135" i="6"/>
  <c r="E137" i="6"/>
  <c r="E139" i="6"/>
  <c r="L162" i="6"/>
  <c r="H172" i="6"/>
  <c r="J13" i="6"/>
  <c r="E5" i="6"/>
  <c r="L4" i="6"/>
  <c r="L10" i="6"/>
  <c r="H13" i="6"/>
  <c r="E36" i="6"/>
  <c r="H43" i="6"/>
  <c r="E44" i="6"/>
  <c r="L53" i="6"/>
  <c r="E56" i="6"/>
  <c r="H64" i="6"/>
  <c r="L64" i="6"/>
  <c r="J78" i="6"/>
  <c r="E78" i="6"/>
  <c r="E19" i="6"/>
  <c r="J35" i="6"/>
  <c r="J36" i="6"/>
  <c r="E37" i="6"/>
  <c r="H52" i="6"/>
  <c r="H88" i="6"/>
  <c r="L13" i="6"/>
  <c r="E16" i="6"/>
  <c r="E21" i="6"/>
  <c r="H26" i="6"/>
  <c r="J29" i="6"/>
  <c r="E30" i="6"/>
  <c r="E53" i="6"/>
  <c r="E72" i="6"/>
  <c r="E2" i="6"/>
  <c r="J5" i="6"/>
  <c r="J34" i="6"/>
  <c r="H35" i="6"/>
  <c r="J44" i="6"/>
  <c r="E45" i="6"/>
  <c r="L62" i="6"/>
  <c r="L5" i="6"/>
  <c r="E13" i="6"/>
  <c r="E14" i="6"/>
  <c r="E18" i="6"/>
  <c r="J26" i="6"/>
  <c r="J27" i="6"/>
  <c r="L38" i="6"/>
  <c r="L46" i="6"/>
  <c r="L52" i="6"/>
  <c r="L8" i="6"/>
  <c r="J10" i="6"/>
  <c r="L12" i="6"/>
  <c r="H18" i="6"/>
  <c r="J21" i="6"/>
  <c r="H22" i="6"/>
  <c r="E22" i="6"/>
  <c r="H32" i="6"/>
  <c r="L39" i="6"/>
  <c r="J50" i="6"/>
  <c r="H51" i="6"/>
  <c r="E55" i="6"/>
  <c r="H77" i="6"/>
  <c r="J11" i="6"/>
  <c r="L16" i="6"/>
  <c r="L17" i="6"/>
  <c r="L21" i="6"/>
  <c r="L26" i="6"/>
  <c r="J28" i="6"/>
  <c r="H36" i="6"/>
  <c r="J42" i="6"/>
  <c r="J47" i="6"/>
  <c r="L56" i="6"/>
  <c r="L68" i="6"/>
  <c r="H69" i="6"/>
  <c r="L69" i="6"/>
  <c r="L44" i="6"/>
  <c r="E52" i="6"/>
  <c r="E79" i="6"/>
  <c r="H79" i="6"/>
  <c r="L79" i="6"/>
  <c r="J82" i="6"/>
  <c r="H96" i="6"/>
  <c r="J105" i="6"/>
  <c r="E112" i="6"/>
  <c r="J102" i="6"/>
  <c r="E110" i="6"/>
  <c r="L31" i="6"/>
  <c r="L49" i="6"/>
  <c r="L58" i="6"/>
  <c r="E75" i="6"/>
  <c r="J77" i="6"/>
  <c r="H103" i="6"/>
  <c r="L20" i="6"/>
  <c r="L28" i="6"/>
  <c r="L32" i="6"/>
  <c r="L41" i="6"/>
  <c r="L50" i="6"/>
  <c r="L51" i="6"/>
  <c r="J64" i="6"/>
  <c r="L65" i="6"/>
  <c r="L33" i="6"/>
  <c r="L42" i="6"/>
  <c r="J53" i="6"/>
  <c r="E59" i="6"/>
  <c r="L67" i="6"/>
  <c r="H75" i="6"/>
  <c r="J75" i="6"/>
  <c r="L80" i="6"/>
  <c r="L87" i="6"/>
  <c r="L88" i="6"/>
  <c r="E96" i="6"/>
  <c r="H101" i="6"/>
  <c r="J104" i="6"/>
  <c r="H115" i="6"/>
  <c r="H139" i="6"/>
  <c r="L139" i="6"/>
  <c r="J72" i="6"/>
  <c r="L74" i="6"/>
  <c r="J85" i="6"/>
  <c r="E94" i="6"/>
  <c r="L103" i="6"/>
  <c r="J118" i="6"/>
  <c r="H118" i="6"/>
  <c r="E123" i="6"/>
  <c r="L159" i="6"/>
  <c r="H159" i="6"/>
  <c r="H120" i="6"/>
  <c r="E124" i="6"/>
  <c r="J159" i="6"/>
  <c r="H178" i="6"/>
  <c r="L178" i="6"/>
  <c r="J69" i="6"/>
  <c r="L76" i="6"/>
  <c r="H86" i="6"/>
  <c r="J88" i="6"/>
  <c r="L90" i="6"/>
  <c r="J96" i="6"/>
  <c r="J101" i="6"/>
  <c r="H112" i="6"/>
  <c r="E117" i="6"/>
  <c r="E125" i="6"/>
  <c r="E127" i="6"/>
  <c r="J130" i="6"/>
  <c r="J146" i="6"/>
  <c r="H146" i="6"/>
  <c r="L75" i="6"/>
  <c r="E97" i="6"/>
  <c r="J116" i="6"/>
  <c r="L129" i="6"/>
  <c r="J175" i="6"/>
  <c r="H175" i="6"/>
  <c r="J80" i="6"/>
  <c r="L82" i="6"/>
  <c r="J93" i="6"/>
  <c r="J94" i="6"/>
  <c r="J98" i="6"/>
  <c r="H111" i="6"/>
  <c r="J128" i="6"/>
  <c r="L128" i="6"/>
  <c r="E132" i="6"/>
  <c r="L117" i="6"/>
  <c r="L118" i="6"/>
  <c r="H119" i="6"/>
  <c r="E119" i="6"/>
  <c r="H131" i="6"/>
  <c r="L143" i="6"/>
  <c r="E149" i="6"/>
  <c r="J151" i="6"/>
  <c r="L114" i="6"/>
  <c r="J115" i="6"/>
  <c r="H121" i="6"/>
  <c r="L141" i="6"/>
  <c r="H155" i="6"/>
  <c r="J155" i="6"/>
  <c r="J162" i="6"/>
  <c r="H165" i="6"/>
  <c r="L165" i="6"/>
  <c r="L98" i="6"/>
  <c r="L106" i="6"/>
  <c r="L120" i="6"/>
  <c r="J125" i="6"/>
  <c r="J178" i="6"/>
  <c r="L116" i="6"/>
  <c r="L125" i="6"/>
  <c r="E131" i="6"/>
  <c r="L134" i="6"/>
  <c r="E134" i="6"/>
  <c r="J137" i="6"/>
  <c r="E152" i="6"/>
  <c r="E138" i="6"/>
  <c r="H145" i="6"/>
  <c r="H154" i="6"/>
  <c r="E157" i="6"/>
  <c r="L163" i="6"/>
  <c r="L175" i="6"/>
  <c r="L135" i="6"/>
  <c r="H148" i="6"/>
  <c r="L154" i="6"/>
  <c r="E172" i="6"/>
  <c r="L136" i="6"/>
  <c r="L137" i="6"/>
  <c r="L146" i="6"/>
  <c r="L150" i="6"/>
  <c r="H160" i="6"/>
  <c r="J160" i="6"/>
  <c r="L173" i="6"/>
  <c r="E135" i="6"/>
  <c r="J139" i="6"/>
  <c r="E148" i="6"/>
  <c r="L155" i="6"/>
  <c r="E164" i="6"/>
  <c r="L164" i="6"/>
  <c r="E161" i="6"/>
  <c r="L172" i="6"/>
  <c r="J173" i="6"/>
  <c r="H176" i="6"/>
  <c r="E179" i="6"/>
  <c r="J180" i="6"/>
  <c r="J154" i="6"/>
  <c r="L161" i="6"/>
  <c r="J170" i="6"/>
  <c r="L180" i="6"/>
  <c r="J165" i="6"/>
  <c r="J166" i="6"/>
  <c r="E166" i="6"/>
  <c r="H168" i="6"/>
  <c r="J172" i="6"/>
  <c r="E181" i="6"/>
  <c r="E176" i="5"/>
  <c r="H89" i="5"/>
  <c r="E80" i="5"/>
  <c r="L145" i="5"/>
  <c r="E152" i="5"/>
  <c r="J116" i="5"/>
  <c r="J97" i="5"/>
  <c r="L30" i="5"/>
  <c r="J70" i="5"/>
  <c r="H57" i="5"/>
  <c r="E107" i="5"/>
  <c r="L90" i="5"/>
  <c r="H111" i="5"/>
  <c r="J36" i="5"/>
  <c r="J52" i="5"/>
  <c r="H97" i="5"/>
  <c r="L38" i="5"/>
  <c r="E33" i="5"/>
  <c r="H47" i="5"/>
  <c r="H23" i="5"/>
  <c r="E167" i="5"/>
  <c r="E87" i="5"/>
  <c r="H9" i="5"/>
  <c r="H25" i="5"/>
  <c r="L172" i="5"/>
  <c r="J89" i="5"/>
  <c r="H7" i="5"/>
  <c r="L36" i="5"/>
  <c r="E62" i="5"/>
  <c r="H124" i="5"/>
  <c r="H159" i="5"/>
  <c r="E95" i="5"/>
  <c r="E46" i="5"/>
  <c r="E134" i="5"/>
  <c r="H107" i="5"/>
  <c r="L109" i="5"/>
  <c r="H130" i="5"/>
  <c r="H138" i="5"/>
  <c r="J151" i="5"/>
  <c r="E78" i="5"/>
  <c r="E138" i="5"/>
  <c r="H152" i="5"/>
  <c r="H172" i="5"/>
  <c r="L4" i="5"/>
  <c r="L111" i="5"/>
  <c r="J130" i="5"/>
  <c r="O5" i="5"/>
  <c r="O29" i="5"/>
  <c r="H30" i="5"/>
  <c r="J32" i="5"/>
  <c r="L117" i="5"/>
  <c r="J181" i="5"/>
  <c r="H48" i="5"/>
  <c r="J117" i="5"/>
  <c r="J77" i="5"/>
  <c r="J51" i="5"/>
  <c r="J26" i="5"/>
  <c r="E48" i="5"/>
  <c r="J59" i="5"/>
  <c r="J111" i="5"/>
  <c r="J122" i="5"/>
  <c r="H154" i="5"/>
  <c r="O13" i="5"/>
  <c r="O21" i="5"/>
  <c r="O37" i="5"/>
  <c r="O53" i="5"/>
  <c r="O61" i="5"/>
  <c r="O10" i="5"/>
  <c r="O18" i="5"/>
  <c r="O26" i="5"/>
  <c r="O34" i="5"/>
  <c r="O50" i="5"/>
  <c r="O7" i="5"/>
  <c r="O15" i="5"/>
  <c r="O23" i="5"/>
  <c r="O31" i="5"/>
  <c r="O4" i="5"/>
  <c r="O12" i="5"/>
  <c r="O20" i="5"/>
  <c r="O28" i="5"/>
  <c r="O44" i="5"/>
  <c r="O60" i="5"/>
  <c r="O68" i="5"/>
  <c r="O76" i="5"/>
  <c r="O9" i="5"/>
  <c r="O17" i="5"/>
  <c r="O25" i="5"/>
  <c r="O6" i="5"/>
  <c r="O14" i="5"/>
  <c r="O22" i="5"/>
  <c r="O30" i="5"/>
  <c r="O3" i="5"/>
  <c r="O11" i="5"/>
  <c r="O19" i="5"/>
  <c r="O27" i="5"/>
  <c r="O43" i="5"/>
  <c r="L47" i="5"/>
  <c r="O67" i="5"/>
  <c r="O75" i="5"/>
  <c r="O8" i="5"/>
  <c r="O16" i="5"/>
  <c r="O24" i="5"/>
  <c r="O32" i="5"/>
  <c r="O2" i="5"/>
  <c r="O33" i="5"/>
  <c r="O38" i="5"/>
  <c r="O46" i="5"/>
  <c r="O54" i="5"/>
  <c r="O62" i="5"/>
  <c r="O70" i="5"/>
  <c r="O78" i="5"/>
  <c r="O86" i="5"/>
  <c r="O94" i="5"/>
  <c r="O100" i="5"/>
  <c r="O116" i="5"/>
  <c r="O132" i="5"/>
  <c r="O148" i="5"/>
  <c r="O160" i="5"/>
  <c r="O45" i="5"/>
  <c r="O69" i="5"/>
  <c r="O77" i="5"/>
  <c r="O85" i="5"/>
  <c r="O93" i="5"/>
  <c r="O103" i="5"/>
  <c r="O119" i="5"/>
  <c r="O135" i="5"/>
  <c r="O151" i="5"/>
  <c r="O36" i="5"/>
  <c r="O52" i="5"/>
  <c r="O84" i="5"/>
  <c r="O92" i="5"/>
  <c r="O112" i="5"/>
  <c r="O128" i="5"/>
  <c r="O144" i="5"/>
  <c r="O35" i="5"/>
  <c r="O51" i="5"/>
  <c r="O59" i="5"/>
  <c r="O83" i="5"/>
  <c r="O91" i="5"/>
  <c r="O99" i="5"/>
  <c r="O115" i="5"/>
  <c r="O131" i="5"/>
  <c r="O147" i="5"/>
  <c r="O42" i="5"/>
  <c r="O58" i="5"/>
  <c r="O66" i="5"/>
  <c r="O74" i="5"/>
  <c r="O82" i="5"/>
  <c r="O90" i="5"/>
  <c r="O98" i="5"/>
  <c r="O108" i="5"/>
  <c r="O124" i="5"/>
  <c r="O140" i="5"/>
  <c r="O156" i="5"/>
  <c r="O41" i="5"/>
  <c r="O49" i="5"/>
  <c r="O57" i="5"/>
  <c r="O65" i="5"/>
  <c r="O73" i="5"/>
  <c r="O81" i="5"/>
  <c r="O89" i="5"/>
  <c r="O97" i="5"/>
  <c r="O111" i="5"/>
  <c r="O127" i="5"/>
  <c r="O143" i="5"/>
  <c r="O40" i="5"/>
  <c r="O48" i="5"/>
  <c r="O56" i="5"/>
  <c r="O64" i="5"/>
  <c r="O72" i="5"/>
  <c r="O80" i="5"/>
  <c r="O88" i="5"/>
  <c r="O96" i="5"/>
  <c r="O104" i="5"/>
  <c r="O120" i="5"/>
  <c r="O136" i="5"/>
  <c r="O152" i="5"/>
  <c r="J68" i="5"/>
  <c r="O39" i="5"/>
  <c r="O47" i="5"/>
  <c r="O55" i="5"/>
  <c r="O63" i="5"/>
  <c r="O71" i="5"/>
  <c r="O79" i="5"/>
  <c r="O87" i="5"/>
  <c r="O95" i="5"/>
  <c r="O107" i="5"/>
  <c r="O123" i="5"/>
  <c r="O139" i="5"/>
  <c r="O155" i="5"/>
  <c r="O164" i="5"/>
  <c r="O168" i="5"/>
  <c r="O172" i="5"/>
  <c r="O176" i="5"/>
  <c r="O180" i="5"/>
  <c r="O159" i="5"/>
  <c r="O163" i="5"/>
  <c r="O167" i="5"/>
  <c r="O171" i="5"/>
  <c r="O175" i="5"/>
  <c r="O179" i="5"/>
  <c r="O102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158" i="5"/>
  <c r="O162" i="5"/>
  <c r="O166" i="5"/>
  <c r="O170" i="5"/>
  <c r="O174" i="5"/>
  <c r="O178" i="5"/>
  <c r="O182" i="5"/>
  <c r="O101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157" i="5"/>
  <c r="O161" i="5"/>
  <c r="O165" i="5"/>
  <c r="O169" i="5"/>
  <c r="O173" i="5"/>
  <c r="O177" i="5"/>
  <c r="O181" i="5"/>
  <c r="O183" i="5"/>
  <c r="J80" i="5"/>
  <c r="E9" i="5"/>
  <c r="E25" i="5"/>
  <c r="H40" i="5"/>
  <c r="H64" i="5"/>
  <c r="E70" i="5"/>
  <c r="H157" i="5"/>
  <c r="E133" i="5"/>
  <c r="J124" i="5"/>
  <c r="J166" i="5"/>
  <c r="J2" i="5"/>
  <c r="J18" i="5"/>
  <c r="L57" i="5"/>
  <c r="J39" i="5"/>
  <c r="J54" i="5"/>
  <c r="H56" i="5"/>
  <c r="J67" i="5"/>
  <c r="J103" i="5"/>
  <c r="J107" i="5"/>
  <c r="L127" i="5"/>
  <c r="L18" i="5"/>
  <c r="L104" i="5"/>
  <c r="J88" i="5"/>
  <c r="L12" i="5"/>
  <c r="L20" i="5"/>
  <c r="L48" i="5"/>
  <c r="L54" i="5"/>
  <c r="J56" i="5"/>
  <c r="E64" i="5"/>
  <c r="E77" i="5"/>
  <c r="H87" i="5"/>
  <c r="H102" i="5"/>
  <c r="L103" i="5"/>
  <c r="L130" i="5"/>
  <c r="J147" i="5"/>
  <c r="H165" i="5"/>
  <c r="H168" i="5"/>
  <c r="H173" i="5"/>
  <c r="J101" i="5"/>
  <c r="J104" i="5"/>
  <c r="L10" i="5"/>
  <c r="J30" i="5"/>
  <c r="J47" i="5"/>
  <c r="L56" i="5"/>
  <c r="L70" i="5"/>
  <c r="E124" i="5"/>
  <c r="E128" i="5"/>
  <c r="J154" i="5"/>
  <c r="H167" i="5"/>
  <c r="L59" i="5"/>
  <c r="J86" i="5"/>
  <c r="L147" i="5"/>
  <c r="L2" i="5"/>
  <c r="J10" i="5"/>
  <c r="H15" i="5"/>
  <c r="H17" i="5"/>
  <c r="H32" i="5"/>
  <c r="H38" i="5"/>
  <c r="L52" i="5"/>
  <c r="H68" i="5"/>
  <c r="H80" i="5"/>
  <c r="L86" i="5"/>
  <c r="H90" i="5"/>
  <c r="J94" i="5"/>
  <c r="H103" i="5"/>
  <c r="H116" i="5"/>
  <c r="H122" i="5"/>
  <c r="H144" i="5"/>
  <c r="J172" i="5"/>
  <c r="H53" i="5"/>
  <c r="L88" i="5"/>
  <c r="H143" i="5"/>
  <c r="E160" i="5"/>
  <c r="H176" i="5"/>
  <c r="H178" i="5"/>
  <c r="J78" i="5"/>
  <c r="E153" i="5"/>
  <c r="E159" i="5"/>
  <c r="L160" i="5"/>
  <c r="L171" i="5"/>
  <c r="J176" i="5"/>
  <c r="J115" i="5"/>
  <c r="E125" i="5"/>
  <c r="E69" i="5"/>
  <c r="H70" i="5"/>
  <c r="J76" i="5"/>
  <c r="H126" i="5"/>
  <c r="J138" i="5"/>
  <c r="H151" i="5"/>
  <c r="J157" i="5"/>
  <c r="J167" i="5"/>
  <c r="J168" i="5"/>
  <c r="L176" i="5"/>
  <c r="H181" i="5"/>
  <c r="H183" i="5"/>
  <c r="E109" i="5"/>
  <c r="H76" i="5"/>
  <c r="J96" i="5"/>
  <c r="E17" i="5"/>
  <c r="H26" i="5"/>
  <c r="E32" i="5"/>
  <c r="H39" i="5"/>
  <c r="E54" i="5"/>
  <c r="E56" i="5"/>
  <c r="H69" i="5"/>
  <c r="L77" i="5"/>
  <c r="E79" i="5"/>
  <c r="H86" i="5"/>
  <c r="J90" i="5"/>
  <c r="H108" i="5"/>
  <c r="J109" i="5"/>
  <c r="J160" i="5"/>
  <c r="H166" i="5"/>
  <c r="L167" i="5"/>
  <c r="L168" i="5"/>
  <c r="E171" i="5"/>
  <c r="J183" i="5"/>
  <c r="L33" i="5"/>
  <c r="J33" i="5"/>
  <c r="H33" i="5"/>
  <c r="H2" i="5"/>
  <c r="H4" i="5"/>
  <c r="J4" i="5"/>
  <c r="L9" i="5"/>
  <c r="H10" i="5"/>
  <c r="J12" i="5"/>
  <c r="H12" i="5"/>
  <c r="L17" i="5"/>
  <c r="H18" i="5"/>
  <c r="J20" i="5"/>
  <c r="H20" i="5"/>
  <c r="L25" i="5"/>
  <c r="H62" i="5"/>
  <c r="L62" i="5"/>
  <c r="J81" i="5"/>
  <c r="E93" i="5"/>
  <c r="E44" i="5"/>
  <c r="J45" i="5"/>
  <c r="H45" i="5"/>
  <c r="J14" i="5"/>
  <c r="J15" i="5"/>
  <c r="J23" i="5"/>
  <c r="H27" i="5"/>
  <c r="J53" i="5"/>
  <c r="J60" i="5"/>
  <c r="H71" i="5"/>
  <c r="L71" i="5"/>
  <c r="H78" i="5"/>
  <c r="L91" i="5"/>
  <c r="J7" i="5"/>
  <c r="L5" i="5"/>
  <c r="E38" i="5"/>
  <c r="L43" i="5"/>
  <c r="J48" i="5"/>
  <c r="J50" i="5"/>
  <c r="H65" i="5"/>
  <c r="J65" i="5"/>
  <c r="E94" i="5"/>
  <c r="H8" i="5"/>
  <c r="E72" i="5"/>
  <c r="H46" i="5"/>
  <c r="L46" i="5"/>
  <c r="E2" i="5"/>
  <c r="L3" i="5"/>
  <c r="J9" i="5"/>
  <c r="E10" i="5"/>
  <c r="J11" i="5"/>
  <c r="J17" i="5"/>
  <c r="E18" i="5"/>
  <c r="J25" i="5"/>
  <c r="E26" i="5"/>
  <c r="H6" i="5"/>
  <c r="L7" i="5"/>
  <c r="H14" i="5"/>
  <c r="L15" i="5"/>
  <c r="H22" i="5"/>
  <c r="L23" i="5"/>
  <c r="L26" i="5"/>
  <c r="H31" i="5"/>
  <c r="E40" i="5"/>
  <c r="L45" i="5"/>
  <c r="L51" i="5"/>
  <c r="H54" i="5"/>
  <c r="L64" i="5"/>
  <c r="E71" i="5"/>
  <c r="L93" i="5"/>
  <c r="L94" i="5"/>
  <c r="J98" i="5"/>
  <c r="H98" i="5"/>
  <c r="J102" i="5"/>
  <c r="E117" i="5"/>
  <c r="L81" i="5"/>
  <c r="H94" i="5"/>
  <c r="L41" i="5"/>
  <c r="J46" i="5"/>
  <c r="H61" i="5"/>
  <c r="J62" i="5"/>
  <c r="L63" i="5"/>
  <c r="L66" i="5"/>
  <c r="H67" i="5"/>
  <c r="J69" i="5"/>
  <c r="H79" i="5"/>
  <c r="L79" i="5"/>
  <c r="H95" i="5"/>
  <c r="L95" i="5"/>
  <c r="E103" i="5"/>
  <c r="L31" i="5"/>
  <c r="J40" i="5"/>
  <c r="L14" i="5"/>
  <c r="L22" i="5"/>
  <c r="L32" i="5"/>
  <c r="L40" i="5"/>
  <c r="H51" i="5"/>
  <c r="J57" i="5"/>
  <c r="H58" i="5"/>
  <c r="E58" i="5"/>
  <c r="L65" i="5"/>
  <c r="E85" i="5"/>
  <c r="E102" i="5"/>
  <c r="E30" i="5"/>
  <c r="H34" i="5"/>
  <c r="E34" i="5"/>
  <c r="J38" i="5"/>
  <c r="L39" i="5"/>
  <c r="E47" i="5"/>
  <c r="L53" i="5"/>
  <c r="H59" i="5"/>
  <c r="H77" i="5"/>
  <c r="E81" i="5"/>
  <c r="H81" i="5"/>
  <c r="L98" i="5"/>
  <c r="H100" i="5"/>
  <c r="J100" i="5"/>
  <c r="J114" i="5"/>
  <c r="H114" i="5"/>
  <c r="H123" i="5"/>
  <c r="J123" i="5"/>
  <c r="E136" i="5"/>
  <c r="H36" i="5"/>
  <c r="H52" i="5"/>
  <c r="J64" i="5"/>
  <c r="L87" i="5"/>
  <c r="E129" i="5"/>
  <c r="J136" i="5"/>
  <c r="L80" i="5"/>
  <c r="H85" i="5"/>
  <c r="E86" i="5"/>
  <c r="E112" i="5"/>
  <c r="E113" i="5"/>
  <c r="H121" i="5"/>
  <c r="L136" i="5"/>
  <c r="E144" i="5"/>
  <c r="L67" i="5"/>
  <c r="L76" i="5"/>
  <c r="J87" i="5"/>
  <c r="L102" i="5"/>
  <c r="E126" i="5"/>
  <c r="J127" i="5"/>
  <c r="L68" i="5"/>
  <c r="L69" i="5"/>
  <c r="L78" i="5"/>
  <c r="J79" i="5"/>
  <c r="J85" i="5"/>
  <c r="H88" i="5"/>
  <c r="J95" i="5"/>
  <c r="L96" i="5"/>
  <c r="L110" i="5"/>
  <c r="E111" i="5"/>
  <c r="H125" i="5"/>
  <c r="L125" i="5"/>
  <c r="L131" i="5"/>
  <c r="E67" i="5"/>
  <c r="J71" i="5"/>
  <c r="L85" i="5"/>
  <c r="E89" i="5"/>
  <c r="E90" i="5"/>
  <c r="H96" i="5"/>
  <c r="E96" i="5"/>
  <c r="E101" i="5"/>
  <c r="H104" i="5"/>
  <c r="E104" i="5"/>
  <c r="J108" i="5"/>
  <c r="H109" i="5"/>
  <c r="L100" i="5"/>
  <c r="L101" i="5"/>
  <c r="L114" i="5"/>
  <c r="L123" i="5"/>
  <c r="J126" i="5"/>
  <c r="H133" i="5"/>
  <c r="L133" i="5"/>
  <c r="J153" i="5"/>
  <c r="L180" i="5"/>
  <c r="L97" i="5"/>
  <c r="L120" i="5"/>
  <c r="H127" i="5"/>
  <c r="H158" i="5"/>
  <c r="J158" i="5"/>
  <c r="J170" i="5"/>
  <c r="L89" i="5"/>
  <c r="L107" i="5"/>
  <c r="L115" i="5"/>
  <c r="L116" i="5"/>
  <c r="H117" i="5"/>
  <c r="L128" i="5"/>
  <c r="H160" i="5"/>
  <c r="L108" i="5"/>
  <c r="H115" i="5"/>
  <c r="J143" i="5"/>
  <c r="L148" i="5"/>
  <c r="E151" i="5"/>
  <c r="L126" i="5"/>
  <c r="H149" i="5"/>
  <c r="L170" i="5"/>
  <c r="H170" i="5"/>
  <c r="L122" i="5"/>
  <c r="H145" i="5"/>
  <c r="J173" i="5"/>
  <c r="L124" i="5"/>
  <c r="J125" i="5"/>
  <c r="J133" i="5"/>
  <c r="L143" i="5"/>
  <c r="L155" i="5"/>
  <c r="J174" i="5"/>
  <c r="J134" i="5"/>
  <c r="J145" i="5"/>
  <c r="E158" i="5"/>
  <c r="E164" i="5"/>
  <c r="E182" i="5"/>
  <c r="E179" i="5"/>
  <c r="J144" i="5"/>
  <c r="L156" i="5"/>
  <c r="H171" i="5"/>
  <c r="J171" i="5"/>
  <c r="J177" i="5"/>
  <c r="L138" i="5"/>
  <c r="H147" i="5"/>
  <c r="E150" i="5"/>
  <c r="L152" i="5"/>
  <c r="J159" i="5"/>
  <c r="L163" i="5"/>
  <c r="H150" i="5"/>
  <c r="H164" i="5"/>
  <c r="E168" i="5"/>
  <c r="E175" i="5"/>
  <c r="L175" i="5"/>
  <c r="E172" i="5"/>
  <c r="L178" i="5"/>
  <c r="L151" i="5"/>
  <c r="J152" i="5"/>
  <c r="L166" i="5"/>
  <c r="J178" i="5"/>
  <c r="L154" i="5"/>
  <c r="L159" i="5"/>
  <c r="J165" i="5"/>
  <c r="L144" i="5"/>
  <c r="L153" i="5"/>
  <c r="L158" i="5"/>
  <c r="E161" i="5"/>
  <c r="L157" i="5"/>
  <c r="L165" i="5"/>
  <c r="L173" i="5"/>
  <c r="L181" i="5"/>
  <c r="L183" i="5"/>
  <c r="L175" i="1"/>
  <c r="G171" i="1"/>
  <c r="G167" i="1"/>
  <c r="H167" i="1" s="1"/>
  <c r="G163" i="1"/>
  <c r="D161" i="1"/>
  <c r="F159" i="1"/>
  <c r="L159" i="1" s="1"/>
  <c r="C155" i="1"/>
  <c r="O155" i="1" s="1"/>
  <c r="F152" i="1"/>
  <c r="J152" i="1" s="1"/>
  <c r="D131" i="1"/>
  <c r="D126" i="1"/>
  <c r="D124" i="1"/>
  <c r="D120" i="1"/>
  <c r="D116" i="1"/>
  <c r="D114" i="1"/>
  <c r="D112" i="1"/>
  <c r="D110" i="1"/>
  <c r="F79" i="1"/>
  <c r="L79" i="1" s="1"/>
  <c r="D50" i="1"/>
  <c r="D48" i="1"/>
  <c r="G35" i="1"/>
  <c r="O35" i="1" s="1"/>
  <c r="D29" i="1"/>
  <c r="D25" i="1"/>
  <c r="D21" i="1"/>
  <c r="K8" i="1"/>
  <c r="L8" i="1" s="1"/>
  <c r="K24" i="1"/>
  <c r="L24" i="1" s="1"/>
  <c r="K32" i="1"/>
  <c r="K40" i="1"/>
  <c r="K48" i="1"/>
  <c r="L48" i="1" s="1"/>
  <c r="K56" i="1"/>
  <c r="L56" i="1" s="1"/>
  <c r="K64" i="1"/>
  <c r="L64" i="1" s="1"/>
  <c r="K72" i="1"/>
  <c r="L72" i="1" s="1"/>
  <c r="K80" i="1"/>
  <c r="L80" i="1" s="1"/>
  <c r="K104" i="1"/>
  <c r="K112" i="1"/>
  <c r="L112" i="1" s="1"/>
  <c r="K120" i="1"/>
  <c r="L120" i="1" s="1"/>
  <c r="K128" i="1"/>
  <c r="L128" i="1" s="1"/>
  <c r="K136" i="1"/>
  <c r="L136" i="1" s="1"/>
  <c r="K144" i="1"/>
  <c r="K152" i="1"/>
  <c r="K160" i="1"/>
  <c r="K176" i="1"/>
  <c r="D181" i="1"/>
  <c r="D179" i="1"/>
  <c r="C181" i="1"/>
  <c r="C179" i="1"/>
  <c r="O179" i="1" s="1"/>
  <c r="D175" i="1"/>
  <c r="E175" i="1" s="1"/>
  <c r="F171" i="1"/>
  <c r="L171" i="1" s="1"/>
  <c r="F163" i="1"/>
  <c r="L163" i="1" s="1"/>
  <c r="C161" i="1"/>
  <c r="D159" i="1"/>
  <c r="E159" i="1" s="1"/>
  <c r="G147" i="1"/>
  <c r="O147" i="1" s="1"/>
  <c r="D145" i="1"/>
  <c r="F135" i="1"/>
  <c r="J135" i="1" s="1"/>
  <c r="C126" i="1"/>
  <c r="C124" i="1"/>
  <c r="D122" i="1"/>
  <c r="E122" i="1" s="1"/>
  <c r="C120" i="1"/>
  <c r="O120" i="1" s="1"/>
  <c r="D118" i="1"/>
  <c r="E118" i="1" s="1"/>
  <c r="C116" i="1"/>
  <c r="O116" i="1" s="1"/>
  <c r="C114" i="1"/>
  <c r="O114" i="1" s="1"/>
  <c r="C112" i="1"/>
  <c r="O112" i="1" s="1"/>
  <c r="C110" i="1"/>
  <c r="F108" i="1"/>
  <c r="J108" i="1" s="1"/>
  <c r="G103" i="1"/>
  <c r="G99" i="1"/>
  <c r="O99" i="1" s="1"/>
  <c r="G87" i="1"/>
  <c r="F81" i="1"/>
  <c r="L81" i="1" s="1"/>
  <c r="D79" i="1"/>
  <c r="G58" i="1"/>
  <c r="H58" i="1" s="1"/>
  <c r="G56" i="1"/>
  <c r="H56" i="1" s="1"/>
  <c r="G54" i="1"/>
  <c r="H54" i="1" s="1"/>
  <c r="D52" i="1"/>
  <c r="E52" i="1" s="1"/>
  <c r="C50" i="1"/>
  <c r="O50" i="1" s="1"/>
  <c r="C48" i="1"/>
  <c r="G43" i="1"/>
  <c r="H43" i="1" s="1"/>
  <c r="G40" i="1"/>
  <c r="O40" i="1" s="1"/>
  <c r="F35" i="1"/>
  <c r="J35" i="1" s="1"/>
  <c r="G31" i="1"/>
  <c r="H31" i="1" s="1"/>
  <c r="C29" i="1"/>
  <c r="C25" i="1"/>
  <c r="C21" i="1"/>
  <c r="D17" i="1"/>
  <c r="E17" i="1" s="1"/>
  <c r="I2" i="1"/>
  <c r="K9" i="1"/>
  <c r="K17" i="1"/>
  <c r="L17" i="1" s="1"/>
  <c r="K25" i="1"/>
  <c r="L25" i="1" s="1"/>
  <c r="K33" i="1"/>
  <c r="L33" i="1" s="1"/>
  <c r="K49" i="1"/>
  <c r="L49" i="1" s="1"/>
  <c r="K57" i="1"/>
  <c r="L57" i="1" s="1"/>
  <c r="K89" i="1"/>
  <c r="L89" i="1" s="1"/>
  <c r="K97" i="1"/>
  <c r="L97" i="1" s="1"/>
  <c r="K105" i="1"/>
  <c r="K113" i="1"/>
  <c r="L113" i="1" s="1"/>
  <c r="K121" i="1"/>
  <c r="L121" i="1" s="1"/>
  <c r="K129" i="1"/>
  <c r="L129" i="1" s="1"/>
  <c r="K137" i="1"/>
  <c r="L137" i="1" s="1"/>
  <c r="K145" i="1"/>
  <c r="L145" i="1" s="1"/>
  <c r="K153" i="1"/>
  <c r="L153" i="1" s="1"/>
  <c r="K161" i="1"/>
  <c r="L161" i="1" s="1"/>
  <c r="K169" i="1"/>
  <c r="L169" i="1" s="1"/>
  <c r="K177" i="1"/>
  <c r="L177" i="1" s="1"/>
  <c r="F103" i="1"/>
  <c r="J103" i="1" s="1"/>
  <c r="G101" i="1"/>
  <c r="H101" i="1" s="1"/>
  <c r="F99" i="1"/>
  <c r="J99" i="1" s="1"/>
  <c r="G97" i="1"/>
  <c r="H97" i="1" s="1"/>
  <c r="G93" i="1"/>
  <c r="H93" i="1" s="1"/>
  <c r="G89" i="1"/>
  <c r="H89" i="1" s="1"/>
  <c r="F87" i="1"/>
  <c r="L87" i="1" s="1"/>
  <c r="G85" i="1"/>
  <c r="H85" i="1" s="1"/>
  <c r="G60" i="1"/>
  <c r="H60" i="1" s="1"/>
  <c r="F40" i="1"/>
  <c r="G14" i="1"/>
  <c r="O14" i="1" s="1"/>
  <c r="G10" i="1"/>
  <c r="G6" i="1"/>
  <c r="K10" i="1"/>
  <c r="K18" i="1"/>
  <c r="L18" i="1" s="1"/>
  <c r="K26" i="1"/>
  <c r="K34" i="1"/>
  <c r="K42" i="1"/>
  <c r="K50" i="1"/>
  <c r="L50" i="1" s="1"/>
  <c r="K58" i="1"/>
  <c r="L58" i="1" s="1"/>
  <c r="K66" i="1"/>
  <c r="L66" i="1" s="1"/>
  <c r="K74" i="1"/>
  <c r="L74" i="1" s="1"/>
  <c r="K82" i="1"/>
  <c r="K114" i="1"/>
  <c r="L114" i="1" s="1"/>
  <c r="K130" i="1"/>
  <c r="K138" i="1"/>
  <c r="K146" i="1"/>
  <c r="K178" i="1"/>
  <c r="F147" i="1"/>
  <c r="J147" i="1" s="1"/>
  <c r="G182" i="1"/>
  <c r="H182" i="1" s="1"/>
  <c r="F176" i="1"/>
  <c r="J176" i="1" s="1"/>
  <c r="C173" i="1"/>
  <c r="E173" i="1" s="1"/>
  <c r="C171" i="1"/>
  <c r="E171" i="1" s="1"/>
  <c r="C163" i="1"/>
  <c r="E163" i="1" s="1"/>
  <c r="G151" i="1"/>
  <c r="D149" i="1"/>
  <c r="D147" i="1"/>
  <c r="E147" i="1" s="1"/>
  <c r="F139" i="1"/>
  <c r="J139" i="1" s="1"/>
  <c r="G130" i="1"/>
  <c r="O130" i="1" s="1"/>
  <c r="D103" i="1"/>
  <c r="D101" i="1"/>
  <c r="D99" i="1"/>
  <c r="E99" i="1" s="1"/>
  <c r="D97" i="1"/>
  <c r="D93" i="1"/>
  <c r="D89" i="1"/>
  <c r="D87" i="1"/>
  <c r="D85" i="1"/>
  <c r="G82" i="1"/>
  <c r="O82" i="1" s="1"/>
  <c r="D60" i="1"/>
  <c r="C58" i="1"/>
  <c r="C56" i="1"/>
  <c r="E56" i="1" s="1"/>
  <c r="G44" i="1"/>
  <c r="O44" i="1" s="1"/>
  <c r="D40" i="1"/>
  <c r="E40" i="1" s="1"/>
  <c r="C38" i="1"/>
  <c r="E38" i="1" s="1"/>
  <c r="G32" i="1"/>
  <c r="O32" i="1" s="1"/>
  <c r="F27" i="1"/>
  <c r="J27" i="1" s="1"/>
  <c r="F23" i="1"/>
  <c r="J23" i="1" s="1"/>
  <c r="F14" i="1"/>
  <c r="F10" i="1"/>
  <c r="F6" i="1"/>
  <c r="J6" i="1" s="1"/>
  <c r="D4" i="1"/>
  <c r="K3" i="1"/>
  <c r="K11" i="1"/>
  <c r="K27" i="1"/>
  <c r="K35" i="1"/>
  <c r="K43" i="1"/>
  <c r="L43" i="1" s="1"/>
  <c r="K99" i="1"/>
  <c r="K115" i="1"/>
  <c r="L115" i="1" s="1"/>
  <c r="K123" i="1"/>
  <c r="L123" i="1" s="1"/>
  <c r="K139" i="1"/>
  <c r="K147" i="1"/>
  <c r="K155" i="1"/>
  <c r="L155" i="1" s="1"/>
  <c r="K179" i="1"/>
  <c r="L179" i="1" s="1"/>
  <c r="G176" i="1"/>
  <c r="C176" i="1"/>
  <c r="E176" i="1" s="1"/>
  <c r="F160" i="1"/>
  <c r="H160" i="1" s="1"/>
  <c r="F151" i="1"/>
  <c r="J151" i="1" s="1"/>
  <c r="F144" i="1"/>
  <c r="H144" i="1" s="1"/>
  <c r="F125" i="1"/>
  <c r="J125" i="1" s="1"/>
  <c r="F119" i="1"/>
  <c r="J119" i="1" s="1"/>
  <c r="G109" i="1"/>
  <c r="H109" i="1" s="1"/>
  <c r="C103" i="1"/>
  <c r="C101" i="1"/>
  <c r="C97" i="1"/>
  <c r="C93" i="1"/>
  <c r="C89" i="1"/>
  <c r="C87" i="1"/>
  <c r="C85" i="1"/>
  <c r="F82" i="1"/>
  <c r="J82" i="1" s="1"/>
  <c r="G78" i="1"/>
  <c r="H78" i="1" s="1"/>
  <c r="G74" i="1"/>
  <c r="O74" i="1" s="1"/>
  <c r="G68" i="1"/>
  <c r="H68" i="1" s="1"/>
  <c r="C60" i="1"/>
  <c r="F47" i="1"/>
  <c r="J47" i="1" s="1"/>
  <c r="F44" i="1"/>
  <c r="J44" i="1" s="1"/>
  <c r="C34" i="1"/>
  <c r="E34" i="1" s="1"/>
  <c r="F32" i="1"/>
  <c r="G28" i="1"/>
  <c r="O28" i="1" s="1"/>
  <c r="G24" i="1"/>
  <c r="O24" i="1" s="1"/>
  <c r="G20" i="1"/>
  <c r="O20" i="1" s="1"/>
  <c r="D14" i="1"/>
  <c r="E14" i="1" s="1"/>
  <c r="C10" i="1"/>
  <c r="E10" i="1" s="1"/>
  <c r="C6" i="1"/>
  <c r="E6" i="1" s="1"/>
  <c r="K4" i="1"/>
  <c r="L4" i="1" s="1"/>
  <c r="K12" i="1"/>
  <c r="L12" i="1" s="1"/>
  <c r="K20" i="1"/>
  <c r="K28" i="1"/>
  <c r="L28" i="1" s="1"/>
  <c r="K44" i="1"/>
  <c r="K52" i="1"/>
  <c r="L52" i="1" s="1"/>
  <c r="K60" i="1"/>
  <c r="L60" i="1" s="1"/>
  <c r="K68" i="1"/>
  <c r="L68" i="1" s="1"/>
  <c r="K76" i="1"/>
  <c r="L76" i="1" s="1"/>
  <c r="K116" i="1"/>
  <c r="L116" i="1" s="1"/>
  <c r="K124" i="1"/>
  <c r="L124" i="1" s="1"/>
  <c r="K132" i="1"/>
  <c r="L132" i="1" s="1"/>
  <c r="K140" i="1"/>
  <c r="L140" i="1" s="1"/>
  <c r="K148" i="1"/>
  <c r="K156" i="1"/>
  <c r="L156" i="1" s="1"/>
  <c r="K164" i="1"/>
  <c r="L164" i="1" s="1"/>
  <c r="K172" i="1"/>
  <c r="K180" i="1"/>
  <c r="K5" i="1"/>
  <c r="K13" i="1"/>
  <c r="K21" i="1"/>
  <c r="L21" i="1" s="1"/>
  <c r="K29" i="1"/>
  <c r="L29" i="1" s="1"/>
  <c r="K37" i="1"/>
  <c r="L37" i="1" s="1"/>
  <c r="K85" i="1"/>
  <c r="L85" i="1" s="1"/>
  <c r="K93" i="1"/>
  <c r="L93" i="1" s="1"/>
  <c r="K101" i="1"/>
  <c r="L101" i="1" s="1"/>
  <c r="K109" i="1"/>
  <c r="L109" i="1" s="1"/>
  <c r="K117" i="1"/>
  <c r="L117" i="1" s="1"/>
  <c r="K133" i="1"/>
  <c r="K141" i="1"/>
  <c r="K149" i="1"/>
  <c r="L149" i="1" s="1"/>
  <c r="K157" i="1"/>
  <c r="L157" i="1" s="1"/>
  <c r="K165" i="1"/>
  <c r="L165" i="1" s="1"/>
  <c r="K173" i="1"/>
  <c r="L173" i="1" s="1"/>
  <c r="K181" i="1"/>
  <c r="L181" i="1" s="1"/>
  <c r="F20" i="1"/>
  <c r="J20" i="1" s="1"/>
  <c r="D177" i="1"/>
  <c r="E177" i="1" s="1"/>
  <c r="F166" i="1"/>
  <c r="L166" i="1" s="1"/>
  <c r="C151" i="1"/>
  <c r="E151" i="1" s="1"/>
  <c r="F148" i="1"/>
  <c r="H148" i="1" s="1"/>
  <c r="C136" i="1"/>
  <c r="E136" i="1" s="1"/>
  <c r="G126" i="1"/>
  <c r="H126" i="1" s="1"/>
  <c r="G110" i="1"/>
  <c r="H110" i="1" s="1"/>
  <c r="C109" i="1"/>
  <c r="E109" i="1" s="1"/>
  <c r="D78" i="1"/>
  <c r="E78" i="1" s="1"/>
  <c r="D76" i="1"/>
  <c r="E76" i="1" s="1"/>
  <c r="D72" i="1"/>
  <c r="E72" i="1" s="1"/>
  <c r="D70" i="1"/>
  <c r="E70" i="1" s="1"/>
  <c r="C68" i="1"/>
  <c r="E68" i="1" s="1"/>
  <c r="F55" i="1"/>
  <c r="L55" i="1" s="1"/>
  <c r="D37" i="1"/>
  <c r="E37" i="1" s="1"/>
  <c r="D20" i="1"/>
  <c r="E20" i="1" s="1"/>
  <c r="F11" i="1"/>
  <c r="J11" i="1" s="1"/>
  <c r="F7" i="1"/>
  <c r="J7" i="1" s="1"/>
  <c r="G3" i="1"/>
  <c r="O3" i="1" s="1"/>
  <c r="K6" i="1"/>
  <c r="K14" i="1"/>
  <c r="K30" i="1"/>
  <c r="K38" i="1"/>
  <c r="K54" i="1"/>
  <c r="L54" i="1" s="1"/>
  <c r="K62" i="1"/>
  <c r="L62" i="1" s="1"/>
  <c r="K70" i="1"/>
  <c r="L70" i="1" s="1"/>
  <c r="K142" i="1"/>
  <c r="L142" i="1" s="1"/>
  <c r="K150" i="1"/>
  <c r="K174" i="1"/>
  <c r="L174" i="1" s="1"/>
  <c r="K182" i="1"/>
  <c r="L182" i="1" s="1"/>
  <c r="G15" i="1"/>
  <c r="O15" i="1" s="1"/>
  <c r="C13" i="1"/>
  <c r="E13" i="1" s="1"/>
  <c r="D11" i="1"/>
  <c r="E11" i="1" s="1"/>
  <c r="C9" i="1"/>
  <c r="E9" i="1" s="1"/>
  <c r="D7" i="1"/>
  <c r="E7" i="1" s="1"/>
  <c r="C5" i="1"/>
  <c r="E5" i="1" s="1"/>
  <c r="F3" i="1"/>
  <c r="K7" i="1"/>
  <c r="K15" i="1"/>
  <c r="K23" i="1"/>
  <c r="K31" i="1"/>
  <c r="L31" i="1" s="1"/>
  <c r="K39" i="1"/>
  <c r="L39" i="1" s="1"/>
  <c r="K111" i="1"/>
  <c r="L111" i="1" s="1"/>
  <c r="K127" i="1"/>
  <c r="K135" i="1"/>
  <c r="K143" i="1"/>
  <c r="L143" i="1" s="1"/>
  <c r="H72" i="1"/>
  <c r="J60" i="1"/>
  <c r="H62" i="1"/>
  <c r="H91" i="1"/>
  <c r="J110" i="1"/>
  <c r="O91" i="1"/>
  <c r="H70" i="1"/>
  <c r="J129" i="1"/>
  <c r="H179" i="1"/>
  <c r="J140" i="1"/>
  <c r="E36" i="1"/>
  <c r="H155" i="1"/>
  <c r="J118" i="1"/>
  <c r="L167" i="1"/>
  <c r="H175" i="1"/>
  <c r="J52" i="1"/>
  <c r="J111" i="1"/>
  <c r="H95" i="1"/>
  <c r="E183" i="1"/>
  <c r="J77" i="1"/>
  <c r="J181" i="1"/>
  <c r="L134" i="1"/>
  <c r="J122" i="1"/>
  <c r="O95" i="1"/>
  <c r="E169" i="1"/>
  <c r="J137" i="1"/>
  <c r="J80" i="1"/>
  <c r="J70" i="1"/>
  <c r="J36" i="1"/>
  <c r="L183" i="1"/>
  <c r="L78" i="1"/>
  <c r="O72" i="1"/>
  <c r="J126" i="1"/>
  <c r="J123" i="1"/>
  <c r="O122" i="1"/>
  <c r="J96" i="1"/>
  <c r="J74" i="1"/>
  <c r="J24" i="1"/>
  <c r="L91" i="1"/>
  <c r="J134" i="1"/>
  <c r="H183" i="1"/>
  <c r="J170" i="1"/>
  <c r="J155" i="1"/>
  <c r="J112" i="1"/>
  <c r="J39" i="1"/>
  <c r="E32" i="1"/>
  <c r="J175" i="1"/>
  <c r="E165" i="1"/>
  <c r="O134" i="1"/>
  <c r="O118" i="1"/>
  <c r="O66" i="1"/>
  <c r="H48" i="1"/>
  <c r="E33" i="1"/>
  <c r="E30" i="1"/>
  <c r="L98" i="1"/>
  <c r="H52" i="1"/>
  <c r="O36" i="1"/>
  <c r="J161" i="1"/>
  <c r="L122" i="1"/>
  <c r="J116" i="1"/>
  <c r="J114" i="1"/>
  <c r="J101" i="1"/>
  <c r="J85" i="1"/>
  <c r="L65" i="1"/>
  <c r="J62" i="1"/>
  <c r="H132" i="1"/>
  <c r="J120" i="1"/>
  <c r="L110" i="1"/>
  <c r="J102" i="1"/>
  <c r="J76" i="1"/>
  <c r="J65" i="1"/>
  <c r="H64" i="1"/>
  <c r="J54" i="1"/>
  <c r="J28" i="1"/>
  <c r="J124" i="1"/>
  <c r="H122" i="1"/>
  <c r="H118" i="1"/>
  <c r="J109" i="1"/>
  <c r="L95" i="1"/>
  <c r="J31" i="1"/>
  <c r="E24" i="1"/>
  <c r="H174" i="1"/>
  <c r="E167" i="1"/>
  <c r="J145" i="1"/>
  <c r="J95" i="1"/>
  <c r="J93" i="1"/>
  <c r="J91" i="1"/>
  <c r="J89" i="1"/>
  <c r="H66" i="1"/>
  <c r="J63" i="1"/>
  <c r="E28" i="1"/>
  <c r="J113" i="1"/>
  <c r="L107" i="1"/>
  <c r="H76" i="1"/>
  <c r="J183" i="1"/>
  <c r="J179" i="1"/>
  <c r="J173" i="1"/>
  <c r="J167" i="1"/>
  <c r="J149" i="1"/>
  <c r="L118" i="1"/>
  <c r="O107" i="1"/>
  <c r="H18" i="1"/>
  <c r="J182" i="1"/>
  <c r="G180" i="1"/>
  <c r="E174" i="1"/>
  <c r="C166" i="1"/>
  <c r="D166" i="1"/>
  <c r="G166" i="1"/>
  <c r="F180" i="1"/>
  <c r="F178" i="1"/>
  <c r="J177" i="1"/>
  <c r="O175" i="1"/>
  <c r="O174" i="1"/>
  <c r="J157" i="1"/>
  <c r="H142" i="1"/>
  <c r="G168" i="1"/>
  <c r="C168" i="1"/>
  <c r="D168" i="1"/>
  <c r="L170" i="1"/>
  <c r="C180" i="1"/>
  <c r="C178" i="1"/>
  <c r="J169" i="1"/>
  <c r="J153" i="1"/>
  <c r="J117" i="1"/>
  <c r="O132" i="1"/>
  <c r="J121" i="1"/>
  <c r="E182" i="1"/>
  <c r="J165" i="1"/>
  <c r="J174" i="1"/>
  <c r="G172" i="1"/>
  <c r="H164" i="1"/>
  <c r="J164" i="1"/>
  <c r="O138" i="1"/>
  <c r="J115" i="1"/>
  <c r="O183" i="1"/>
  <c r="F172" i="1"/>
  <c r="D170" i="1"/>
  <c r="E170" i="1" s="1"/>
  <c r="G170" i="1"/>
  <c r="H170" i="1" s="1"/>
  <c r="C162" i="1"/>
  <c r="D162" i="1"/>
  <c r="F162" i="1"/>
  <c r="G162" i="1"/>
  <c r="C172" i="1"/>
  <c r="F168" i="1"/>
  <c r="L168" i="1" s="1"/>
  <c r="C158" i="1"/>
  <c r="D158" i="1"/>
  <c r="F158" i="1"/>
  <c r="L158" i="1" s="1"/>
  <c r="G158" i="1"/>
  <c r="J136" i="1"/>
  <c r="H156" i="1"/>
  <c r="J156" i="1"/>
  <c r="C154" i="1"/>
  <c r="D154" i="1"/>
  <c r="F154" i="1"/>
  <c r="L154" i="1" s="1"/>
  <c r="G154" i="1"/>
  <c r="G178" i="1"/>
  <c r="O159" i="1"/>
  <c r="C157" i="1"/>
  <c r="C153" i="1"/>
  <c r="C149" i="1"/>
  <c r="C145" i="1"/>
  <c r="C142" i="1"/>
  <c r="F138" i="1"/>
  <c r="H134" i="1"/>
  <c r="F133" i="1"/>
  <c r="D132" i="1"/>
  <c r="E132" i="1" s="1"/>
  <c r="C131" i="1"/>
  <c r="G131" i="1"/>
  <c r="G128" i="1"/>
  <c r="H128" i="1" s="1"/>
  <c r="G125" i="1"/>
  <c r="C125" i="1"/>
  <c r="D125" i="1"/>
  <c r="C119" i="1"/>
  <c r="D119" i="1"/>
  <c r="G119" i="1"/>
  <c r="H112" i="1"/>
  <c r="J97" i="1"/>
  <c r="C94" i="1"/>
  <c r="D94" i="1"/>
  <c r="G94" i="1"/>
  <c r="F94" i="1"/>
  <c r="L94" i="1" s="1"/>
  <c r="G88" i="1"/>
  <c r="C88" i="1"/>
  <c r="D88" i="1"/>
  <c r="F88" i="1"/>
  <c r="D164" i="1"/>
  <c r="D160" i="1"/>
  <c r="D156" i="1"/>
  <c r="D152" i="1"/>
  <c r="D148" i="1"/>
  <c r="D144" i="1"/>
  <c r="D138" i="1"/>
  <c r="E138" i="1" s="1"/>
  <c r="G137" i="1"/>
  <c r="H137" i="1" s="1"/>
  <c r="C137" i="1"/>
  <c r="D128" i="1"/>
  <c r="G113" i="1"/>
  <c r="H113" i="1" s="1"/>
  <c r="C113" i="1"/>
  <c r="D113" i="1"/>
  <c r="C90" i="1"/>
  <c r="D90" i="1"/>
  <c r="G90" i="1"/>
  <c r="F90" i="1"/>
  <c r="L90" i="1" s="1"/>
  <c r="J73" i="1"/>
  <c r="C164" i="1"/>
  <c r="C160" i="1"/>
  <c r="C156" i="1"/>
  <c r="C152" i="1"/>
  <c r="G150" i="1"/>
  <c r="O150" i="1" s="1"/>
  <c r="C148" i="1"/>
  <c r="G146" i="1"/>
  <c r="O146" i="1" s="1"/>
  <c r="C144" i="1"/>
  <c r="C143" i="1"/>
  <c r="G143" i="1"/>
  <c r="H143" i="1" s="1"/>
  <c r="J142" i="1"/>
  <c r="G140" i="1"/>
  <c r="O140" i="1" s="1"/>
  <c r="C128" i="1"/>
  <c r="H120" i="1"/>
  <c r="H114" i="1"/>
  <c r="E91" i="1"/>
  <c r="E64" i="1"/>
  <c r="O64" i="1"/>
  <c r="J56" i="1"/>
  <c r="F146" i="1"/>
  <c r="G133" i="1"/>
  <c r="C133" i="1"/>
  <c r="C115" i="1"/>
  <c r="D115" i="1"/>
  <c r="G115" i="1"/>
  <c r="H115" i="1" s="1"/>
  <c r="G83" i="1"/>
  <c r="C83" i="1"/>
  <c r="F83" i="1"/>
  <c r="D83" i="1"/>
  <c r="E82" i="1"/>
  <c r="J72" i="1"/>
  <c r="F150" i="1"/>
  <c r="G181" i="1"/>
  <c r="H181" i="1" s="1"/>
  <c r="G173" i="1"/>
  <c r="G165" i="1"/>
  <c r="H165" i="1" s="1"/>
  <c r="G161" i="1"/>
  <c r="H161" i="1" s="1"/>
  <c r="G157" i="1"/>
  <c r="H157" i="1" s="1"/>
  <c r="G153" i="1"/>
  <c r="H153" i="1" s="1"/>
  <c r="G149" i="1"/>
  <c r="H149" i="1" s="1"/>
  <c r="G145" i="1"/>
  <c r="H145" i="1" s="1"/>
  <c r="J143" i="1"/>
  <c r="F141" i="1"/>
  <c r="D140" i="1"/>
  <c r="E140" i="1" s="1"/>
  <c r="C139" i="1"/>
  <c r="G139" i="1"/>
  <c r="G136" i="1"/>
  <c r="E134" i="1"/>
  <c r="F130" i="1"/>
  <c r="F127" i="1"/>
  <c r="L126" i="1"/>
  <c r="L102" i="1"/>
  <c r="C61" i="1"/>
  <c r="D61" i="1"/>
  <c r="G61" i="1"/>
  <c r="F61" i="1"/>
  <c r="L61" i="1" s="1"/>
  <c r="J43" i="1"/>
  <c r="H39" i="1"/>
  <c r="O39" i="1"/>
  <c r="J132" i="1"/>
  <c r="G121" i="1"/>
  <c r="H121" i="1" s="1"/>
  <c r="C121" i="1"/>
  <c r="D121" i="1"/>
  <c r="G177" i="1"/>
  <c r="H177" i="1" s="1"/>
  <c r="G169" i="1"/>
  <c r="O169" i="1" s="1"/>
  <c r="D150" i="1"/>
  <c r="E150" i="1" s="1"/>
  <c r="D146" i="1"/>
  <c r="E146" i="1" s="1"/>
  <c r="F131" i="1"/>
  <c r="D130" i="1"/>
  <c r="E130" i="1" s="1"/>
  <c r="G129" i="1"/>
  <c r="H129" i="1" s="1"/>
  <c r="C129" i="1"/>
  <c r="J128" i="1"/>
  <c r="C123" i="1"/>
  <c r="D123" i="1"/>
  <c r="G123" i="1"/>
  <c r="H123" i="1" s="1"/>
  <c r="H116" i="1"/>
  <c r="J107" i="1"/>
  <c r="H107" i="1"/>
  <c r="J98" i="1"/>
  <c r="L96" i="1"/>
  <c r="C69" i="1"/>
  <c r="D69" i="1"/>
  <c r="G69" i="1"/>
  <c r="F69" i="1"/>
  <c r="L69" i="1" s="1"/>
  <c r="C135" i="1"/>
  <c r="G135" i="1"/>
  <c r="G117" i="1"/>
  <c r="H117" i="1" s="1"/>
  <c r="C117" i="1"/>
  <c r="D117" i="1"/>
  <c r="C111" i="1"/>
  <c r="D111" i="1"/>
  <c r="G111" i="1"/>
  <c r="H111" i="1" s="1"/>
  <c r="G104" i="1"/>
  <c r="C104" i="1"/>
  <c r="F104" i="1"/>
  <c r="L92" i="1"/>
  <c r="J92" i="1"/>
  <c r="J86" i="1"/>
  <c r="G84" i="1"/>
  <c r="C84" i="1"/>
  <c r="D84" i="1"/>
  <c r="F84" i="1"/>
  <c r="J71" i="1"/>
  <c r="J64" i="1"/>
  <c r="G59" i="1"/>
  <c r="C59" i="1"/>
  <c r="D59" i="1"/>
  <c r="F59" i="1"/>
  <c r="G51" i="1"/>
  <c r="C51" i="1"/>
  <c r="D51" i="1"/>
  <c r="F51" i="1"/>
  <c r="G141" i="1"/>
  <c r="C141" i="1"/>
  <c r="C127" i="1"/>
  <c r="G127" i="1"/>
  <c r="H124" i="1"/>
  <c r="C106" i="1"/>
  <c r="D106" i="1"/>
  <c r="G106" i="1"/>
  <c r="F106" i="1"/>
  <c r="F105" i="1"/>
  <c r="D105" i="1"/>
  <c r="E105" i="1" s="1"/>
  <c r="G105" i="1"/>
  <c r="O105" i="1" s="1"/>
  <c r="G100" i="1"/>
  <c r="C100" i="1"/>
  <c r="D100" i="1"/>
  <c r="F100" i="1"/>
  <c r="O76" i="1"/>
  <c r="G67" i="1"/>
  <c r="C67" i="1"/>
  <c r="D67" i="1"/>
  <c r="F67" i="1"/>
  <c r="L67" i="1" s="1"/>
  <c r="F46" i="1"/>
  <c r="L46" i="1" s="1"/>
  <c r="C46" i="1"/>
  <c r="D46" i="1"/>
  <c r="G46" i="1"/>
  <c r="J33" i="1"/>
  <c r="C102" i="1"/>
  <c r="D102" i="1"/>
  <c r="G102" i="1"/>
  <c r="H102" i="1" s="1"/>
  <c r="L86" i="1"/>
  <c r="E62" i="1"/>
  <c r="O62" i="1"/>
  <c r="H50" i="1"/>
  <c r="J49" i="1"/>
  <c r="E107" i="1"/>
  <c r="G96" i="1"/>
  <c r="H96" i="1" s="1"/>
  <c r="C96" i="1"/>
  <c r="D96" i="1"/>
  <c r="L73" i="1"/>
  <c r="D42" i="1"/>
  <c r="E42" i="1" s="1"/>
  <c r="F42" i="1"/>
  <c r="G42" i="1"/>
  <c r="O42" i="1" s="1"/>
  <c r="O23" i="1"/>
  <c r="J21" i="1"/>
  <c r="J8" i="1"/>
  <c r="O11" i="1"/>
  <c r="C98" i="1"/>
  <c r="D98" i="1"/>
  <c r="G98" i="1"/>
  <c r="H98" i="1" s="1"/>
  <c r="E95" i="1"/>
  <c r="G92" i="1"/>
  <c r="H92" i="1" s="1"/>
  <c r="C92" i="1"/>
  <c r="D92" i="1"/>
  <c r="H80" i="1"/>
  <c r="O70" i="1"/>
  <c r="J57" i="1"/>
  <c r="C53" i="1"/>
  <c r="D53" i="1"/>
  <c r="G53" i="1"/>
  <c r="F53" i="1"/>
  <c r="L53" i="1" s="1"/>
  <c r="J48" i="1"/>
  <c r="E44" i="1"/>
  <c r="G108" i="1"/>
  <c r="C108" i="1"/>
  <c r="C86" i="1"/>
  <c r="D86" i="1"/>
  <c r="G86" i="1"/>
  <c r="H86" i="1" s="1"/>
  <c r="G75" i="1"/>
  <c r="C75" i="1"/>
  <c r="D75" i="1"/>
  <c r="F75" i="1"/>
  <c r="E54" i="1"/>
  <c r="F41" i="1"/>
  <c r="G41" i="1"/>
  <c r="D41" i="1"/>
  <c r="C41" i="1"/>
  <c r="J29" i="1"/>
  <c r="C81" i="1"/>
  <c r="D81" i="1"/>
  <c r="G81" i="1"/>
  <c r="J78" i="1"/>
  <c r="C65" i="1"/>
  <c r="D65" i="1"/>
  <c r="G65" i="1"/>
  <c r="H65" i="1" s="1"/>
  <c r="L63" i="1"/>
  <c r="C49" i="1"/>
  <c r="D49" i="1"/>
  <c r="G49" i="1"/>
  <c r="H49" i="1" s="1"/>
  <c r="G79" i="1"/>
  <c r="C79" i="1"/>
  <c r="C77" i="1"/>
  <c r="D77" i="1"/>
  <c r="G77" i="1"/>
  <c r="H77" i="1" s="1"/>
  <c r="E74" i="1"/>
  <c r="G71" i="1"/>
  <c r="H71" i="1" s="1"/>
  <c r="C71" i="1"/>
  <c r="D71" i="1"/>
  <c r="J66" i="1"/>
  <c r="G55" i="1"/>
  <c r="C55" i="1"/>
  <c r="D55" i="1"/>
  <c r="O52" i="1"/>
  <c r="J50" i="1"/>
  <c r="C80" i="1"/>
  <c r="L77" i="1"/>
  <c r="C73" i="1"/>
  <c r="D73" i="1"/>
  <c r="G73" i="1"/>
  <c r="H73" i="1" s="1"/>
  <c r="L71" i="1"/>
  <c r="J68" i="1"/>
  <c r="C57" i="1"/>
  <c r="D57" i="1"/>
  <c r="G57" i="1"/>
  <c r="H57" i="1" s="1"/>
  <c r="E66" i="1"/>
  <c r="G63" i="1"/>
  <c r="H63" i="1" s="1"/>
  <c r="C63" i="1"/>
  <c r="D63" i="1"/>
  <c r="J58" i="1"/>
  <c r="G47" i="1"/>
  <c r="C47" i="1"/>
  <c r="D47" i="1"/>
  <c r="F45" i="1"/>
  <c r="G45" i="1"/>
  <c r="C45" i="1"/>
  <c r="D45" i="1"/>
  <c r="H36" i="1"/>
  <c r="O7" i="1"/>
  <c r="H4" i="1"/>
  <c r="O18" i="1"/>
  <c r="E18" i="1"/>
  <c r="O27" i="1"/>
  <c r="J25" i="1"/>
  <c r="J37" i="1"/>
  <c r="H17" i="1"/>
  <c r="J12" i="1"/>
  <c r="J4" i="1"/>
  <c r="L36" i="1"/>
  <c r="G19" i="1"/>
  <c r="G38" i="1"/>
  <c r="G34" i="1"/>
  <c r="G30" i="1"/>
  <c r="O30" i="1" s="1"/>
  <c r="G26" i="1"/>
  <c r="O26" i="1" s="1"/>
  <c r="G22" i="1"/>
  <c r="F19" i="1"/>
  <c r="J17" i="1"/>
  <c r="F15" i="1"/>
  <c r="J15" i="1" s="1"/>
  <c r="D43" i="1"/>
  <c r="E43" i="1" s="1"/>
  <c r="D39" i="1"/>
  <c r="E39" i="1" s="1"/>
  <c r="F38" i="1"/>
  <c r="D35" i="1"/>
  <c r="E35" i="1" s="1"/>
  <c r="F34" i="1"/>
  <c r="D31" i="1"/>
  <c r="E31" i="1" s="1"/>
  <c r="F30" i="1"/>
  <c r="D27" i="1"/>
  <c r="E27" i="1" s="1"/>
  <c r="F26" i="1"/>
  <c r="J26" i="1" s="1"/>
  <c r="D23" i="1"/>
  <c r="E23" i="1" s="1"/>
  <c r="F22" i="1"/>
  <c r="G16" i="1"/>
  <c r="C12" i="1"/>
  <c r="C8" i="1"/>
  <c r="C4" i="1"/>
  <c r="G2" i="1"/>
  <c r="G37" i="1"/>
  <c r="O37" i="1" s="1"/>
  <c r="G33" i="1"/>
  <c r="H33" i="1" s="1"/>
  <c r="G29" i="1"/>
  <c r="H29" i="1" s="1"/>
  <c r="G25" i="1"/>
  <c r="G21" i="1"/>
  <c r="D19" i="1"/>
  <c r="J18" i="1"/>
  <c r="F16" i="1"/>
  <c r="L16" i="1" s="1"/>
  <c r="D15" i="1"/>
  <c r="E15" i="1" s="1"/>
  <c r="D3" i="1"/>
  <c r="E3" i="1" s="1"/>
  <c r="F2" i="1"/>
  <c r="D26" i="1"/>
  <c r="E26" i="1" s="1"/>
  <c r="D22" i="1"/>
  <c r="C19" i="1"/>
  <c r="O17" i="1"/>
  <c r="G13" i="1"/>
  <c r="G9" i="1"/>
  <c r="G5" i="1"/>
  <c r="C22" i="1"/>
  <c r="D16" i="1"/>
  <c r="F13" i="1"/>
  <c r="F9" i="1"/>
  <c r="F5" i="1"/>
  <c r="D2" i="1"/>
  <c r="E2" i="1" s="1"/>
  <c r="C16" i="1"/>
  <c r="G12" i="1"/>
  <c r="H12" i="1" s="1"/>
  <c r="G8" i="1"/>
  <c r="H8" i="1" s="1"/>
  <c r="K2" i="1"/>
  <c r="L135" i="1" l="1"/>
  <c r="M181" i="8"/>
  <c r="P165" i="8"/>
  <c r="Q165" i="8" s="1"/>
  <c r="P8" i="8"/>
  <c r="R8" i="8" s="1"/>
  <c r="N8" i="8" s="1"/>
  <c r="P123" i="8"/>
  <c r="Q123" i="8" s="1"/>
  <c r="S123" i="8" s="1"/>
  <c r="P104" i="8"/>
  <c r="Q104" i="8" s="1"/>
  <c r="S104" i="8" s="1"/>
  <c r="P181" i="8"/>
  <c r="R181" i="8" s="1"/>
  <c r="N181" i="8" s="1"/>
  <c r="M157" i="8"/>
  <c r="M164" i="8"/>
  <c r="P88" i="8"/>
  <c r="M123" i="8"/>
  <c r="P141" i="8"/>
  <c r="P95" i="8"/>
  <c r="M78" i="8"/>
  <c r="M62" i="8"/>
  <c r="M149" i="8"/>
  <c r="M131" i="8"/>
  <c r="M111" i="8"/>
  <c r="P118" i="8"/>
  <c r="M88" i="8"/>
  <c r="P105" i="8"/>
  <c r="L114" i="8"/>
  <c r="H130" i="8"/>
  <c r="P108" i="8"/>
  <c r="L48" i="8"/>
  <c r="H159" i="8"/>
  <c r="H29" i="8"/>
  <c r="M95" i="8"/>
  <c r="M119" i="8"/>
  <c r="M141" i="8"/>
  <c r="P121" i="8"/>
  <c r="L115" i="8"/>
  <c r="L103" i="8"/>
  <c r="L176" i="8"/>
  <c r="P160" i="8"/>
  <c r="M163" i="8"/>
  <c r="J130" i="8"/>
  <c r="M121" i="8"/>
  <c r="L71" i="8"/>
  <c r="L30" i="8"/>
  <c r="P168" i="8"/>
  <c r="P16" i="8"/>
  <c r="L112" i="8"/>
  <c r="M41" i="8"/>
  <c r="P2" i="8"/>
  <c r="H182" i="8"/>
  <c r="P157" i="8"/>
  <c r="H4" i="8"/>
  <c r="M108" i="8"/>
  <c r="L20" i="8"/>
  <c r="L117" i="8"/>
  <c r="P6" i="8"/>
  <c r="H128" i="8"/>
  <c r="L99" i="8"/>
  <c r="L177" i="8"/>
  <c r="L66" i="8"/>
  <c r="L75" i="8"/>
  <c r="M144" i="8"/>
  <c r="M165" i="8"/>
  <c r="L142" i="8"/>
  <c r="L136" i="8"/>
  <c r="L31" i="8"/>
  <c r="H26" i="8"/>
  <c r="P26" i="8" s="1"/>
  <c r="H120" i="8"/>
  <c r="L148" i="8"/>
  <c r="L116" i="8"/>
  <c r="L183" i="8"/>
  <c r="L100" i="8"/>
  <c r="J145" i="8"/>
  <c r="P111" i="8"/>
  <c r="L110" i="8"/>
  <c r="J128" i="8"/>
  <c r="P144" i="8"/>
  <c r="H74" i="8"/>
  <c r="L128" i="8"/>
  <c r="L85" i="8"/>
  <c r="P149" i="8"/>
  <c r="H99" i="8"/>
  <c r="M2" i="8"/>
  <c r="L106" i="8"/>
  <c r="L76" i="8"/>
  <c r="L38" i="8"/>
  <c r="J55" i="8"/>
  <c r="L151" i="8"/>
  <c r="H129" i="8"/>
  <c r="J135" i="8"/>
  <c r="L82" i="8"/>
  <c r="L130" i="8"/>
  <c r="M25" i="8"/>
  <c r="H30" i="8"/>
  <c r="M104" i="8"/>
  <c r="P119" i="8"/>
  <c r="E170" i="8"/>
  <c r="M175" i="8"/>
  <c r="P175" i="8"/>
  <c r="E156" i="8"/>
  <c r="H150" i="8"/>
  <c r="J161" i="8"/>
  <c r="H161" i="8"/>
  <c r="E177" i="8"/>
  <c r="E146" i="8"/>
  <c r="E124" i="8"/>
  <c r="L153" i="8"/>
  <c r="J134" i="8"/>
  <c r="H134" i="8"/>
  <c r="E137" i="8"/>
  <c r="E128" i="8"/>
  <c r="J110" i="8"/>
  <c r="H110" i="8"/>
  <c r="E171" i="8"/>
  <c r="P163" i="8"/>
  <c r="H142" i="8"/>
  <c r="J142" i="8"/>
  <c r="H137" i="8"/>
  <c r="J137" i="8"/>
  <c r="M113" i="8"/>
  <c r="P113" i="8"/>
  <c r="J182" i="8"/>
  <c r="P98" i="8"/>
  <c r="M98" i="8"/>
  <c r="E109" i="8"/>
  <c r="M93" i="8"/>
  <c r="P93" i="8"/>
  <c r="P81" i="8"/>
  <c r="M81" i="8"/>
  <c r="P60" i="8"/>
  <c r="M60" i="8"/>
  <c r="M83" i="8"/>
  <c r="P83" i="8"/>
  <c r="E130" i="8"/>
  <c r="P94" i="8"/>
  <c r="M94" i="8"/>
  <c r="M42" i="8"/>
  <c r="P42" i="8"/>
  <c r="J107" i="8"/>
  <c r="E85" i="8"/>
  <c r="H27" i="8"/>
  <c r="J27" i="8"/>
  <c r="E5" i="8"/>
  <c r="P56" i="8"/>
  <c r="M56" i="8"/>
  <c r="H38" i="8"/>
  <c r="J38" i="8"/>
  <c r="H75" i="8"/>
  <c r="H37" i="8"/>
  <c r="J37" i="8"/>
  <c r="H64" i="8"/>
  <c r="E3" i="8"/>
  <c r="P10" i="8"/>
  <c r="M10" i="8"/>
  <c r="P49" i="8"/>
  <c r="P62" i="8"/>
  <c r="E162" i="8"/>
  <c r="P146" i="8"/>
  <c r="M146" i="8"/>
  <c r="J158" i="8"/>
  <c r="H158" i="8"/>
  <c r="E118" i="8"/>
  <c r="H174" i="8"/>
  <c r="J174" i="8"/>
  <c r="P170" i="8"/>
  <c r="M170" i="8"/>
  <c r="L171" i="8"/>
  <c r="J136" i="8"/>
  <c r="H136" i="8"/>
  <c r="E102" i="8"/>
  <c r="P164" i="8"/>
  <c r="J129" i="8"/>
  <c r="L145" i="8"/>
  <c r="M79" i="8"/>
  <c r="P79" i="8"/>
  <c r="E59" i="8"/>
  <c r="H116" i="8"/>
  <c r="J116" i="8"/>
  <c r="E92" i="8"/>
  <c r="J112" i="8"/>
  <c r="H112" i="8"/>
  <c r="L129" i="8"/>
  <c r="E45" i="8"/>
  <c r="P5" i="8"/>
  <c r="M5" i="8"/>
  <c r="H45" i="8"/>
  <c r="J45" i="8"/>
  <c r="L45" i="8"/>
  <c r="E75" i="8"/>
  <c r="H15" i="8"/>
  <c r="J15" i="8"/>
  <c r="H3" i="8"/>
  <c r="J3" i="8"/>
  <c r="E30" i="8"/>
  <c r="E15" i="8"/>
  <c r="J20" i="8"/>
  <c r="H20" i="8"/>
  <c r="H46" i="8"/>
  <c r="J46" i="8"/>
  <c r="L37" i="8"/>
  <c r="E154" i="8"/>
  <c r="H151" i="8"/>
  <c r="J151" i="8"/>
  <c r="M156" i="8"/>
  <c r="P156" i="8"/>
  <c r="J177" i="8"/>
  <c r="H177" i="8"/>
  <c r="E140" i="8"/>
  <c r="E135" i="8"/>
  <c r="L143" i="8"/>
  <c r="E169" i="8"/>
  <c r="P162" i="8"/>
  <c r="M162" i="8"/>
  <c r="P127" i="8"/>
  <c r="M127" i="8"/>
  <c r="E142" i="8"/>
  <c r="M102" i="8"/>
  <c r="P102" i="8"/>
  <c r="E110" i="8"/>
  <c r="J91" i="8"/>
  <c r="H91" i="8"/>
  <c r="J109" i="8"/>
  <c r="H109" i="8"/>
  <c r="J115" i="8"/>
  <c r="H115" i="8"/>
  <c r="M59" i="8"/>
  <c r="P59" i="8"/>
  <c r="L92" i="8"/>
  <c r="M77" i="8"/>
  <c r="P77" i="8"/>
  <c r="L158" i="8"/>
  <c r="M118" i="8"/>
  <c r="E112" i="8"/>
  <c r="P86" i="8"/>
  <c r="M86" i="8"/>
  <c r="H63" i="8"/>
  <c r="J63" i="8"/>
  <c r="M52" i="8"/>
  <c r="P52" i="8"/>
  <c r="P72" i="8"/>
  <c r="M72" i="8"/>
  <c r="L63" i="8"/>
  <c r="M33" i="8"/>
  <c r="P33" i="8"/>
  <c r="E38" i="8"/>
  <c r="E14" i="8"/>
  <c r="M70" i="8"/>
  <c r="P70" i="8"/>
  <c r="J150" i="8"/>
  <c r="L74" i="8"/>
  <c r="L15" i="8"/>
  <c r="L3" i="8"/>
  <c r="M105" i="8"/>
  <c r="M6" i="8"/>
  <c r="J30" i="8"/>
  <c r="J29" i="8"/>
  <c r="P41" i="8"/>
  <c r="J7" i="8"/>
  <c r="J31" i="8"/>
  <c r="H183" i="8"/>
  <c r="J183" i="8"/>
  <c r="E150" i="8"/>
  <c r="E183" i="8"/>
  <c r="J166" i="8"/>
  <c r="H166" i="8"/>
  <c r="E151" i="8"/>
  <c r="P178" i="8"/>
  <c r="M178" i="8"/>
  <c r="P155" i="8"/>
  <c r="M155" i="8"/>
  <c r="H153" i="8"/>
  <c r="J153" i="8"/>
  <c r="E134" i="8"/>
  <c r="L166" i="8"/>
  <c r="E174" i="8"/>
  <c r="L169" i="8"/>
  <c r="J159" i="8"/>
  <c r="P126" i="8"/>
  <c r="M126" i="8"/>
  <c r="E136" i="8"/>
  <c r="H122" i="8"/>
  <c r="J122" i="8"/>
  <c r="M89" i="8"/>
  <c r="P89" i="8"/>
  <c r="E115" i="8"/>
  <c r="E116" i="8"/>
  <c r="H92" i="8"/>
  <c r="J92" i="8"/>
  <c r="P68" i="8"/>
  <c r="M68" i="8"/>
  <c r="P80" i="8"/>
  <c r="M80" i="8"/>
  <c r="L109" i="8"/>
  <c r="E84" i="8"/>
  <c r="E117" i="8"/>
  <c r="M87" i="8"/>
  <c r="P87" i="8"/>
  <c r="H65" i="8"/>
  <c r="J65" i="8"/>
  <c r="M32" i="8"/>
  <c r="P32" i="8"/>
  <c r="P11" i="8"/>
  <c r="M11" i="8"/>
  <c r="E66" i="8"/>
  <c r="M44" i="8"/>
  <c r="M18" i="8"/>
  <c r="P18" i="8"/>
  <c r="E37" i="8"/>
  <c r="E13" i="8"/>
  <c r="E64" i="8"/>
  <c r="E29" i="8"/>
  <c r="P14" i="8"/>
  <c r="M14" i="8"/>
  <c r="E47" i="8"/>
  <c r="H47" i="8"/>
  <c r="J47" i="8"/>
  <c r="E120" i="8"/>
  <c r="J75" i="8"/>
  <c r="E55" i="8"/>
  <c r="E46" i="8"/>
  <c r="H19" i="8"/>
  <c r="J19" i="8"/>
  <c r="P25" i="8"/>
  <c r="L27" i="8"/>
  <c r="L4" i="8"/>
  <c r="M8" i="8"/>
  <c r="E167" i="8"/>
  <c r="E159" i="8"/>
  <c r="E153" i="8"/>
  <c r="H152" i="8"/>
  <c r="J152" i="8"/>
  <c r="M133" i="8"/>
  <c r="P133" i="8"/>
  <c r="H169" i="8"/>
  <c r="J169" i="8"/>
  <c r="E91" i="8"/>
  <c r="H171" i="8"/>
  <c r="J171" i="8"/>
  <c r="E67" i="8"/>
  <c r="E65" i="8"/>
  <c r="J100" i="8"/>
  <c r="H100" i="8"/>
  <c r="P23" i="8"/>
  <c r="M23" i="8"/>
  <c r="H73" i="8"/>
  <c r="J73" i="8"/>
  <c r="L73" i="8"/>
  <c r="M61" i="8"/>
  <c r="P61" i="8"/>
  <c r="E40" i="8"/>
  <c r="E21" i="8"/>
  <c r="M13" i="8"/>
  <c r="P13" i="8"/>
  <c r="E31" i="8"/>
  <c r="P44" i="8"/>
  <c r="L46" i="8"/>
  <c r="J74" i="8"/>
  <c r="P167" i="8"/>
  <c r="M167" i="8"/>
  <c r="M168" i="8"/>
  <c r="L159" i="8"/>
  <c r="E152" i="8"/>
  <c r="M124" i="8"/>
  <c r="P124" i="8"/>
  <c r="M160" i="8"/>
  <c r="H140" i="8"/>
  <c r="J140" i="8"/>
  <c r="P173" i="8"/>
  <c r="L137" i="8"/>
  <c r="M101" i="8"/>
  <c r="P101" i="8"/>
  <c r="E132" i="8"/>
  <c r="H114" i="8"/>
  <c r="J114" i="8"/>
  <c r="M96" i="8"/>
  <c r="P96" i="8"/>
  <c r="J148" i="8"/>
  <c r="H148" i="8"/>
  <c r="M67" i="8"/>
  <c r="P67" i="8"/>
  <c r="M43" i="8"/>
  <c r="P43" i="8"/>
  <c r="H84" i="8"/>
  <c r="J84" i="8"/>
  <c r="L84" i="8"/>
  <c r="M24" i="8"/>
  <c r="P24" i="8"/>
  <c r="H117" i="8"/>
  <c r="J117" i="8"/>
  <c r="E97" i="8"/>
  <c r="H85" i="8"/>
  <c r="J85" i="8"/>
  <c r="E22" i="8"/>
  <c r="J99" i="8"/>
  <c r="P51" i="8"/>
  <c r="M51" i="8"/>
  <c r="E56" i="8"/>
  <c r="H66" i="8"/>
  <c r="E50" i="8"/>
  <c r="L29" i="8"/>
  <c r="H36" i="8"/>
  <c r="M36" i="8" s="1"/>
  <c r="H9" i="8"/>
  <c r="J9" i="8"/>
  <c r="H76" i="8"/>
  <c r="J76" i="8"/>
  <c r="H71" i="8"/>
  <c r="L91" i="8"/>
  <c r="E20" i="8"/>
  <c r="P78" i="8"/>
  <c r="L65" i="8"/>
  <c r="P179" i="8"/>
  <c r="M179" i="8"/>
  <c r="E144" i="8"/>
  <c r="E161" i="8"/>
  <c r="L150" i="8"/>
  <c r="J147" i="8"/>
  <c r="L134" i="8"/>
  <c r="L174" i="8"/>
  <c r="E138" i="8"/>
  <c r="M173" i="8"/>
  <c r="P131" i="8"/>
  <c r="M132" i="8"/>
  <c r="P132" i="8"/>
  <c r="L107" i="8"/>
  <c r="H90" i="8"/>
  <c r="J90" i="8"/>
  <c r="M58" i="8"/>
  <c r="P58" i="8"/>
  <c r="E106" i="8"/>
  <c r="J103" i="8"/>
  <c r="E42" i="8"/>
  <c r="J82" i="8"/>
  <c r="J57" i="8"/>
  <c r="H57" i="8"/>
  <c r="H97" i="8"/>
  <c r="J97" i="8"/>
  <c r="E54" i="8"/>
  <c r="M22" i="8"/>
  <c r="P22" i="8"/>
  <c r="H40" i="8"/>
  <c r="H28" i="8"/>
  <c r="J28" i="8"/>
  <c r="M17" i="8"/>
  <c r="P17" i="8"/>
  <c r="L47" i="8"/>
  <c r="H21" i="8"/>
  <c r="J21" i="8"/>
  <c r="E7" i="8"/>
  <c r="E71" i="8"/>
  <c r="L19" i="8"/>
  <c r="E9" i="8"/>
  <c r="M16" i="8"/>
  <c r="L120" i="8"/>
  <c r="H55" i="8"/>
  <c r="M49" i="8"/>
  <c r="J40" i="8"/>
  <c r="J4" i="8"/>
  <c r="E178" i="8"/>
  <c r="E175" i="8"/>
  <c r="M172" i="8"/>
  <c r="P172" i="8"/>
  <c r="L161" i="8"/>
  <c r="E158" i="8"/>
  <c r="P125" i="8"/>
  <c r="M125" i="8"/>
  <c r="L147" i="8"/>
  <c r="E145" i="8"/>
  <c r="H176" i="8"/>
  <c r="J176" i="8"/>
  <c r="M180" i="8"/>
  <c r="P180" i="8"/>
  <c r="M138" i="8"/>
  <c r="P138" i="8"/>
  <c r="P139" i="8"/>
  <c r="M139" i="8"/>
  <c r="M154" i="8"/>
  <c r="P154" i="8"/>
  <c r="E93" i="8"/>
  <c r="M69" i="8"/>
  <c r="P69" i="8"/>
  <c r="E148" i="8"/>
  <c r="E83" i="8"/>
  <c r="J143" i="8"/>
  <c r="L140" i="8"/>
  <c r="L135" i="8"/>
  <c r="H106" i="8"/>
  <c r="J106" i="8"/>
  <c r="E57" i="8"/>
  <c r="P34" i="8"/>
  <c r="M34" i="8"/>
  <c r="L53" i="8"/>
  <c r="M54" i="8"/>
  <c r="P54" i="8"/>
  <c r="M35" i="8"/>
  <c r="P35" i="8"/>
  <c r="E39" i="8"/>
  <c r="E6" i="8"/>
  <c r="L57" i="8"/>
  <c r="H39" i="8"/>
  <c r="J39" i="8"/>
  <c r="L12" i="8"/>
  <c r="H50" i="8"/>
  <c r="J50" i="8"/>
  <c r="E27" i="8"/>
  <c r="E19" i="8"/>
  <c r="L7" i="8"/>
  <c r="E76" i="8"/>
  <c r="H48" i="8"/>
  <c r="L64" i="8"/>
  <c r="E4" i="8"/>
  <c r="J53" i="8"/>
  <c r="J12" i="8"/>
  <c r="O97" i="1"/>
  <c r="O93" i="1"/>
  <c r="M15" i="6"/>
  <c r="P181" i="6"/>
  <c r="Q181" i="6" s="1"/>
  <c r="S181" i="6" s="1"/>
  <c r="P112" i="6"/>
  <c r="R112" i="6" s="1"/>
  <c r="N112" i="6" s="1"/>
  <c r="M70" i="6"/>
  <c r="M72" i="6"/>
  <c r="P171" i="6"/>
  <c r="H174" i="6"/>
  <c r="M131" i="6"/>
  <c r="P126" i="6"/>
  <c r="O2" i="1"/>
  <c r="P23" i="6"/>
  <c r="M138" i="6"/>
  <c r="M181" i="6"/>
  <c r="L166" i="6"/>
  <c r="P2" i="6"/>
  <c r="M37" i="6"/>
  <c r="M157" i="6"/>
  <c r="L105" i="6"/>
  <c r="L102" i="6"/>
  <c r="P18" i="6"/>
  <c r="M126" i="6"/>
  <c r="L108" i="6"/>
  <c r="P144" i="6"/>
  <c r="P15" i="6"/>
  <c r="P109" i="6"/>
  <c r="P99" i="6"/>
  <c r="H182" i="6"/>
  <c r="L73" i="6"/>
  <c r="P35" i="6"/>
  <c r="H122" i="6"/>
  <c r="P29" i="6"/>
  <c r="P6" i="6"/>
  <c r="L151" i="6"/>
  <c r="P157" i="6"/>
  <c r="P70" i="6"/>
  <c r="P59" i="6"/>
  <c r="M99" i="6"/>
  <c r="H63" i="6"/>
  <c r="P156" i="6"/>
  <c r="M149" i="6"/>
  <c r="P43" i="6"/>
  <c r="M170" i="6"/>
  <c r="L152" i="6"/>
  <c r="L110" i="6"/>
  <c r="H124" i="6"/>
  <c r="L71" i="6"/>
  <c r="L19" i="6"/>
  <c r="P7" i="6"/>
  <c r="P45" i="6"/>
  <c r="P170" i="6"/>
  <c r="L177" i="6"/>
  <c r="P37" i="6"/>
  <c r="M101" i="6"/>
  <c r="M59" i="6"/>
  <c r="P149" i="6"/>
  <c r="P121" i="6"/>
  <c r="P138" i="6"/>
  <c r="P85" i="6"/>
  <c r="M43" i="6"/>
  <c r="M123" i="6"/>
  <c r="P168" i="6"/>
  <c r="M144" i="6"/>
  <c r="M148" i="6"/>
  <c r="P115" i="6"/>
  <c r="M45" i="6"/>
  <c r="M162" i="6"/>
  <c r="M96" i="6"/>
  <c r="L84" i="6"/>
  <c r="M171" i="6"/>
  <c r="L158" i="6"/>
  <c r="L81" i="6"/>
  <c r="J150" i="6"/>
  <c r="L63" i="6"/>
  <c r="M6" i="6"/>
  <c r="L169" i="6"/>
  <c r="L174" i="6"/>
  <c r="H105" i="6"/>
  <c r="H19" i="6"/>
  <c r="L182" i="6"/>
  <c r="P123" i="6"/>
  <c r="H132" i="6"/>
  <c r="H11" i="6"/>
  <c r="L57" i="6"/>
  <c r="M2" i="6"/>
  <c r="J65" i="6"/>
  <c r="J86" i="6"/>
  <c r="H14" i="6"/>
  <c r="M14" i="6" s="1"/>
  <c r="L140" i="6"/>
  <c r="J68" i="6"/>
  <c r="M36" i="6"/>
  <c r="E162" i="6"/>
  <c r="M180" i="6"/>
  <c r="P180" i="6"/>
  <c r="M161" i="6"/>
  <c r="P161" i="6"/>
  <c r="H169" i="6"/>
  <c r="J169" i="6"/>
  <c r="P155" i="6"/>
  <c r="M155" i="6"/>
  <c r="E128" i="6"/>
  <c r="H150" i="6"/>
  <c r="J145" i="6"/>
  <c r="P176" i="6"/>
  <c r="M135" i="6"/>
  <c r="P135" i="6"/>
  <c r="H177" i="6"/>
  <c r="J177" i="6"/>
  <c r="H152" i="6"/>
  <c r="J152" i="6"/>
  <c r="E93" i="6"/>
  <c r="M106" i="6"/>
  <c r="P106" i="6"/>
  <c r="H158" i="6"/>
  <c r="J158" i="6"/>
  <c r="H141" i="6"/>
  <c r="J141" i="6"/>
  <c r="H151" i="6"/>
  <c r="M128" i="6"/>
  <c r="P128" i="6"/>
  <c r="E76" i="6"/>
  <c r="J97" i="6"/>
  <c r="H97" i="6"/>
  <c r="L153" i="6"/>
  <c r="L124" i="6"/>
  <c r="L122" i="6"/>
  <c r="L167" i="6"/>
  <c r="J132" i="6"/>
  <c r="L94" i="6"/>
  <c r="E7" i="6"/>
  <c r="P32" i="6"/>
  <c r="M32" i="6"/>
  <c r="E91" i="6"/>
  <c r="E58" i="6"/>
  <c r="L100" i="6"/>
  <c r="M115" i="6"/>
  <c r="H107" i="6"/>
  <c r="J107" i="6"/>
  <c r="P104" i="6"/>
  <c r="P72" i="6"/>
  <c r="L86" i="6"/>
  <c r="M69" i="6"/>
  <c r="P69" i="6"/>
  <c r="P26" i="6"/>
  <c r="M26" i="6"/>
  <c r="M17" i="6"/>
  <c r="P17" i="6"/>
  <c r="L97" i="6"/>
  <c r="H71" i="6"/>
  <c r="J71" i="6"/>
  <c r="H60" i="6"/>
  <c r="J60" i="6"/>
  <c r="E46" i="6"/>
  <c r="J111" i="6"/>
  <c r="P5" i="6"/>
  <c r="M5" i="6"/>
  <c r="H62" i="6"/>
  <c r="J62" i="6"/>
  <c r="E25" i="6"/>
  <c r="H78" i="6"/>
  <c r="L11" i="6"/>
  <c r="J19" i="6"/>
  <c r="E154" i="6"/>
  <c r="H179" i="6"/>
  <c r="J179" i="6"/>
  <c r="E156" i="6"/>
  <c r="M172" i="6"/>
  <c r="P172" i="6"/>
  <c r="E150" i="6"/>
  <c r="P137" i="6"/>
  <c r="M137" i="6"/>
  <c r="E163" i="6"/>
  <c r="M125" i="6"/>
  <c r="P125" i="6"/>
  <c r="E85" i="6"/>
  <c r="E121" i="6"/>
  <c r="E106" i="6"/>
  <c r="H127" i="6"/>
  <c r="J127" i="6"/>
  <c r="M76" i="6"/>
  <c r="P76" i="6"/>
  <c r="P131" i="6"/>
  <c r="P88" i="6"/>
  <c r="M88" i="6"/>
  <c r="E32" i="6"/>
  <c r="M58" i="6"/>
  <c r="P58" i="6"/>
  <c r="E66" i="6"/>
  <c r="H61" i="6"/>
  <c r="J61" i="6"/>
  <c r="J40" i="6"/>
  <c r="H40" i="6"/>
  <c r="E38" i="6"/>
  <c r="E12" i="6"/>
  <c r="E63" i="6"/>
  <c r="P77" i="6"/>
  <c r="L25" i="6"/>
  <c r="E9" i="6"/>
  <c r="P36" i="6"/>
  <c r="E176" i="6"/>
  <c r="H183" i="6"/>
  <c r="J183" i="6"/>
  <c r="E182" i="6"/>
  <c r="M173" i="6"/>
  <c r="P173" i="6"/>
  <c r="E136" i="6"/>
  <c r="E175" i="6"/>
  <c r="E142" i="6"/>
  <c r="E77" i="6"/>
  <c r="H142" i="6"/>
  <c r="J142" i="6"/>
  <c r="L142" i="6"/>
  <c r="E120" i="6"/>
  <c r="M165" i="6"/>
  <c r="P165" i="6"/>
  <c r="E151" i="6"/>
  <c r="E143" i="6"/>
  <c r="E113" i="6"/>
  <c r="E89" i="6"/>
  <c r="J124" i="6"/>
  <c r="H113" i="6"/>
  <c r="J113" i="6"/>
  <c r="L113" i="6"/>
  <c r="L132" i="6"/>
  <c r="P148" i="6"/>
  <c r="E159" i="6"/>
  <c r="L127" i="6"/>
  <c r="H95" i="6"/>
  <c r="E42" i="6"/>
  <c r="E31" i="6"/>
  <c r="M49" i="6"/>
  <c r="P49" i="6"/>
  <c r="E105" i="6"/>
  <c r="H92" i="6"/>
  <c r="J92" i="6"/>
  <c r="P96" i="6"/>
  <c r="E108" i="6"/>
  <c r="L83" i="6"/>
  <c r="H66" i="6"/>
  <c r="J66" i="6"/>
  <c r="H24" i="6"/>
  <c r="J24" i="6"/>
  <c r="P16" i="6"/>
  <c r="M16" i="6"/>
  <c r="E61" i="6"/>
  <c r="H55" i="6"/>
  <c r="J55" i="6"/>
  <c r="E40" i="6"/>
  <c r="M12" i="6"/>
  <c r="P12" i="6"/>
  <c r="E62" i="6"/>
  <c r="H38" i="6"/>
  <c r="J38" i="6"/>
  <c r="H25" i="6"/>
  <c r="J25" i="6"/>
  <c r="M77" i="6"/>
  <c r="E81" i="6"/>
  <c r="H30" i="6"/>
  <c r="J30" i="6"/>
  <c r="E3" i="6"/>
  <c r="E57" i="6"/>
  <c r="P53" i="6"/>
  <c r="M53" i="6"/>
  <c r="P10" i="6"/>
  <c r="M10" i="6"/>
  <c r="L24" i="6"/>
  <c r="M35" i="6"/>
  <c r="E144" i="6"/>
  <c r="H164" i="6"/>
  <c r="J164" i="6"/>
  <c r="M120" i="6"/>
  <c r="P120" i="6"/>
  <c r="M114" i="6"/>
  <c r="P114" i="6"/>
  <c r="E90" i="6"/>
  <c r="J119" i="6"/>
  <c r="M159" i="6"/>
  <c r="P159" i="6"/>
  <c r="E87" i="6"/>
  <c r="E67" i="6"/>
  <c r="M42" i="6"/>
  <c r="P42" i="6"/>
  <c r="P93" i="6"/>
  <c r="P51" i="6"/>
  <c r="M51" i="6"/>
  <c r="P28" i="6"/>
  <c r="M28" i="6"/>
  <c r="M31" i="6"/>
  <c r="P31" i="6"/>
  <c r="E102" i="6"/>
  <c r="H91" i="6"/>
  <c r="J91" i="6"/>
  <c r="L91" i="6"/>
  <c r="M93" i="6"/>
  <c r="M79" i="6"/>
  <c r="P79" i="6"/>
  <c r="H83" i="6"/>
  <c r="J83" i="6"/>
  <c r="L61" i="6"/>
  <c r="L40" i="6"/>
  <c r="H54" i="6"/>
  <c r="J54" i="6"/>
  <c r="L22" i="6"/>
  <c r="L55" i="6"/>
  <c r="P13" i="6"/>
  <c r="M13" i="6"/>
  <c r="E48" i="6"/>
  <c r="E174" i="6"/>
  <c r="M160" i="6"/>
  <c r="M136" i="6"/>
  <c r="P136" i="6"/>
  <c r="M175" i="6"/>
  <c r="P175" i="6"/>
  <c r="E69" i="6"/>
  <c r="M98" i="6"/>
  <c r="P98" i="6"/>
  <c r="M121" i="6"/>
  <c r="H166" i="6"/>
  <c r="L145" i="6"/>
  <c r="P154" i="6"/>
  <c r="M154" i="6"/>
  <c r="L119" i="6"/>
  <c r="E141" i="6"/>
  <c r="E98" i="6"/>
  <c r="P118" i="6"/>
  <c r="M118" i="6"/>
  <c r="E82" i="6"/>
  <c r="P162" i="6"/>
  <c r="E129" i="6"/>
  <c r="E111" i="6"/>
  <c r="H89" i="6"/>
  <c r="J89" i="6"/>
  <c r="P90" i="6"/>
  <c r="M90" i="6"/>
  <c r="P178" i="6"/>
  <c r="M178" i="6"/>
  <c r="J153" i="6"/>
  <c r="H153" i="6"/>
  <c r="H110" i="6"/>
  <c r="J110" i="6"/>
  <c r="H167" i="6"/>
  <c r="J167" i="6"/>
  <c r="P139" i="6"/>
  <c r="M139" i="6"/>
  <c r="M87" i="6"/>
  <c r="P87" i="6"/>
  <c r="M67" i="6"/>
  <c r="P67" i="6"/>
  <c r="E41" i="6"/>
  <c r="E50" i="6"/>
  <c r="E28" i="6"/>
  <c r="E100" i="6"/>
  <c r="H100" i="6"/>
  <c r="J100" i="6"/>
  <c r="E73" i="6"/>
  <c r="E54" i="6"/>
  <c r="E35" i="6"/>
  <c r="E84" i="6"/>
  <c r="J81" i="6"/>
  <c r="H81" i="6"/>
  <c r="J9" i="6"/>
  <c r="H9" i="6"/>
  <c r="J57" i="6"/>
  <c r="H57" i="6"/>
  <c r="E34" i="6"/>
  <c r="J3" i="6"/>
  <c r="H3" i="6"/>
  <c r="P64" i="6"/>
  <c r="M64" i="6"/>
  <c r="E47" i="6"/>
  <c r="L9" i="6"/>
  <c r="L3" i="6"/>
  <c r="M85" i="6"/>
  <c r="J182" i="6"/>
  <c r="H147" i="6"/>
  <c r="J147" i="6"/>
  <c r="H134" i="6"/>
  <c r="J134" i="6"/>
  <c r="M116" i="6"/>
  <c r="P116" i="6"/>
  <c r="H133" i="6"/>
  <c r="J133" i="6"/>
  <c r="H143" i="6"/>
  <c r="J143" i="6"/>
  <c r="P117" i="6"/>
  <c r="M117" i="6"/>
  <c r="M82" i="6"/>
  <c r="P82" i="6"/>
  <c r="H140" i="6"/>
  <c r="J140" i="6"/>
  <c r="L111" i="6"/>
  <c r="M156" i="6"/>
  <c r="H130" i="6"/>
  <c r="M112" i="6"/>
  <c r="M168" i="6"/>
  <c r="E74" i="6"/>
  <c r="E95" i="6"/>
  <c r="E65" i="6"/>
  <c r="P33" i="6"/>
  <c r="M33" i="6"/>
  <c r="M50" i="6"/>
  <c r="P50" i="6"/>
  <c r="H108" i="6"/>
  <c r="M44" i="6"/>
  <c r="P44" i="6"/>
  <c r="E68" i="6"/>
  <c r="J48" i="6"/>
  <c r="H48" i="6"/>
  <c r="E60" i="6"/>
  <c r="E29" i="6"/>
  <c r="M52" i="6"/>
  <c r="P52" i="6"/>
  <c r="H34" i="6"/>
  <c r="E8" i="6"/>
  <c r="L66" i="6"/>
  <c r="L34" i="6"/>
  <c r="E4" i="6"/>
  <c r="J22" i="6"/>
  <c r="M29" i="6"/>
  <c r="M18" i="6"/>
  <c r="E171" i="6"/>
  <c r="E178" i="6"/>
  <c r="E169" i="6"/>
  <c r="E183" i="6"/>
  <c r="E146" i="6"/>
  <c r="M176" i="6"/>
  <c r="E177" i="6"/>
  <c r="L147" i="6"/>
  <c r="E109" i="6"/>
  <c r="P160" i="6"/>
  <c r="E133" i="6"/>
  <c r="E114" i="6"/>
  <c r="J174" i="6"/>
  <c r="E140" i="6"/>
  <c r="E153" i="6"/>
  <c r="E130" i="6"/>
  <c r="E103" i="6"/>
  <c r="M74" i="6"/>
  <c r="P74" i="6"/>
  <c r="L95" i="6"/>
  <c r="E23" i="6"/>
  <c r="E49" i="6"/>
  <c r="P20" i="6"/>
  <c r="M20" i="6"/>
  <c r="L179" i="6"/>
  <c r="H102" i="6"/>
  <c r="J122" i="6"/>
  <c r="E107" i="6"/>
  <c r="L107" i="6"/>
  <c r="M104" i="6"/>
  <c r="E83" i="6"/>
  <c r="H68" i="6"/>
  <c r="H47" i="6"/>
  <c r="P21" i="6"/>
  <c r="M21" i="6"/>
  <c r="E39" i="6"/>
  <c r="E27" i="6"/>
  <c r="H8" i="6"/>
  <c r="J8" i="6"/>
  <c r="L48" i="6"/>
  <c r="L78" i="6"/>
  <c r="L60" i="6"/>
  <c r="M23" i="6"/>
  <c r="L30" i="6"/>
  <c r="J63" i="6"/>
  <c r="M4" i="6"/>
  <c r="P4" i="6"/>
  <c r="M7" i="6"/>
  <c r="E170" i="6"/>
  <c r="L183" i="6"/>
  <c r="M146" i="6"/>
  <c r="P146" i="6"/>
  <c r="H163" i="6"/>
  <c r="J163" i="6"/>
  <c r="E101" i="6"/>
  <c r="E158" i="6"/>
  <c r="E126" i="6"/>
  <c r="H94" i="6"/>
  <c r="H129" i="6"/>
  <c r="J129" i="6"/>
  <c r="P75" i="6"/>
  <c r="M75" i="6"/>
  <c r="P101" i="6"/>
  <c r="L130" i="6"/>
  <c r="E122" i="6"/>
  <c r="M103" i="6"/>
  <c r="P103" i="6"/>
  <c r="E167" i="6"/>
  <c r="L133" i="6"/>
  <c r="P80" i="6"/>
  <c r="M80" i="6"/>
  <c r="E15" i="6"/>
  <c r="H65" i="6"/>
  <c r="M41" i="6"/>
  <c r="P41" i="6"/>
  <c r="E20" i="6"/>
  <c r="J108" i="6"/>
  <c r="E92" i="6"/>
  <c r="L92" i="6"/>
  <c r="J95" i="6"/>
  <c r="L89" i="6"/>
  <c r="H56" i="6"/>
  <c r="J56" i="6"/>
  <c r="E17" i="6"/>
  <c r="E71" i="6"/>
  <c r="H39" i="6"/>
  <c r="J39" i="6"/>
  <c r="E6" i="6"/>
  <c r="H73" i="6"/>
  <c r="J73" i="6"/>
  <c r="H46" i="6"/>
  <c r="J46" i="6"/>
  <c r="L27" i="6"/>
  <c r="H27" i="6"/>
  <c r="J84" i="6"/>
  <c r="H84" i="6"/>
  <c r="L47" i="6"/>
  <c r="M109" i="6"/>
  <c r="L54" i="6"/>
  <c r="P70" i="5"/>
  <c r="R70" i="5" s="1"/>
  <c r="N70" i="5" s="1"/>
  <c r="O89" i="1"/>
  <c r="P130" i="5"/>
  <c r="Q130" i="5" s="1"/>
  <c r="M30" i="5"/>
  <c r="P111" i="5"/>
  <c r="Q111" i="5" s="1"/>
  <c r="S111" i="5" s="1"/>
  <c r="P172" i="5"/>
  <c r="R172" i="5" s="1"/>
  <c r="N172" i="5" s="1"/>
  <c r="M111" i="5"/>
  <c r="P117" i="5"/>
  <c r="R117" i="5" s="1"/>
  <c r="N117" i="5" s="1"/>
  <c r="P18" i="5"/>
  <c r="R18" i="5" s="1"/>
  <c r="N18" i="5" s="1"/>
  <c r="M52" i="5"/>
  <c r="M56" i="5"/>
  <c r="M47" i="5"/>
  <c r="P147" i="5"/>
  <c r="Q147" i="5" s="1"/>
  <c r="P86" i="5"/>
  <c r="Q86" i="5" s="1"/>
  <c r="S86" i="5" s="1"/>
  <c r="M103" i="5"/>
  <c r="P59" i="5"/>
  <c r="Q59" i="5" s="1"/>
  <c r="P88" i="5"/>
  <c r="Q88" i="5" s="1"/>
  <c r="P30" i="5"/>
  <c r="R30" i="5" s="1"/>
  <c r="N30" i="5" s="1"/>
  <c r="M90" i="5"/>
  <c r="P176" i="5"/>
  <c r="R176" i="5" s="1"/>
  <c r="N176" i="5" s="1"/>
  <c r="M70" i="5"/>
  <c r="P168" i="5"/>
  <c r="R168" i="5" s="1"/>
  <c r="N168" i="5" s="1"/>
  <c r="M176" i="5"/>
  <c r="P103" i="5"/>
  <c r="Q103" i="5" s="1"/>
  <c r="S103" i="5" s="1"/>
  <c r="P160" i="5"/>
  <c r="R160" i="5" s="1"/>
  <c r="N160" i="5" s="1"/>
  <c r="M18" i="5"/>
  <c r="P56" i="5"/>
  <c r="R56" i="5" s="1"/>
  <c r="N56" i="5" s="1"/>
  <c r="P57" i="5"/>
  <c r="Q57" i="5" s="1"/>
  <c r="M168" i="5"/>
  <c r="M86" i="5"/>
  <c r="M172" i="5"/>
  <c r="P20" i="5"/>
  <c r="Q20" i="5" s="1"/>
  <c r="M167" i="5"/>
  <c r="P77" i="5"/>
  <c r="P4" i="5"/>
  <c r="P167" i="5"/>
  <c r="M160" i="5"/>
  <c r="M48" i="5"/>
  <c r="P10" i="5"/>
  <c r="P90" i="5"/>
  <c r="J31" i="5"/>
  <c r="M31" i="5" s="1"/>
  <c r="L58" i="5"/>
  <c r="H24" i="5"/>
  <c r="P47" i="5"/>
  <c r="H44" i="5"/>
  <c r="L179" i="5"/>
  <c r="L162" i="5"/>
  <c r="P127" i="5"/>
  <c r="L121" i="5"/>
  <c r="L129" i="5"/>
  <c r="P54" i="5"/>
  <c r="P52" i="5"/>
  <c r="J150" i="5"/>
  <c r="H136" i="5"/>
  <c r="M136" i="5" s="1"/>
  <c r="H132" i="5"/>
  <c r="L105" i="5"/>
  <c r="H16" i="5"/>
  <c r="M2" i="5"/>
  <c r="L50" i="5"/>
  <c r="L164" i="5"/>
  <c r="H101" i="5"/>
  <c r="M101" i="5" s="1"/>
  <c r="H42" i="5"/>
  <c r="L37" i="5"/>
  <c r="J44" i="5"/>
  <c r="M171" i="5"/>
  <c r="H134" i="5"/>
  <c r="H177" i="5"/>
  <c r="J58" i="5"/>
  <c r="L169" i="5"/>
  <c r="L42" i="5"/>
  <c r="L44" i="5"/>
  <c r="H113" i="5"/>
  <c r="H129" i="5"/>
  <c r="H99" i="5"/>
  <c r="J121" i="5"/>
  <c r="L24" i="5"/>
  <c r="L182" i="5"/>
  <c r="P48" i="5"/>
  <c r="H19" i="5"/>
  <c r="H28" i="5"/>
  <c r="P104" i="5"/>
  <c r="M104" i="5"/>
  <c r="P145" i="5"/>
  <c r="P36" i="5"/>
  <c r="M36" i="5"/>
  <c r="M183" i="5"/>
  <c r="P183" i="5"/>
  <c r="E181" i="5"/>
  <c r="E166" i="5"/>
  <c r="M151" i="5"/>
  <c r="P151" i="5"/>
  <c r="M138" i="5"/>
  <c r="P138" i="5"/>
  <c r="H179" i="5"/>
  <c r="J179" i="5"/>
  <c r="H174" i="5"/>
  <c r="L174" i="5"/>
  <c r="E143" i="5"/>
  <c r="L177" i="5"/>
  <c r="M170" i="5"/>
  <c r="P170" i="5"/>
  <c r="P126" i="5"/>
  <c r="M126" i="5"/>
  <c r="E148" i="5"/>
  <c r="M108" i="5"/>
  <c r="P108" i="5"/>
  <c r="L134" i="5"/>
  <c r="E116" i="5"/>
  <c r="L139" i="5"/>
  <c r="E180" i="5"/>
  <c r="P171" i="5"/>
  <c r="P133" i="5"/>
  <c r="M133" i="5"/>
  <c r="M114" i="5"/>
  <c r="P114" i="5"/>
  <c r="E59" i="5"/>
  <c r="E110" i="5"/>
  <c r="P109" i="5"/>
  <c r="E65" i="5"/>
  <c r="J105" i="5"/>
  <c r="H105" i="5"/>
  <c r="L6" i="5"/>
  <c r="H63" i="5"/>
  <c r="J63" i="5"/>
  <c r="L99" i="5"/>
  <c r="E57" i="5"/>
  <c r="E23" i="5"/>
  <c r="J28" i="5"/>
  <c r="L19" i="5"/>
  <c r="L11" i="5"/>
  <c r="L72" i="5"/>
  <c r="M54" i="5"/>
  <c r="H21" i="5"/>
  <c r="J21" i="5"/>
  <c r="M57" i="5"/>
  <c r="E29" i="5"/>
  <c r="E49" i="5"/>
  <c r="H37" i="5"/>
  <c r="J129" i="5"/>
  <c r="L83" i="5"/>
  <c r="P62" i="5"/>
  <c r="M62" i="5"/>
  <c r="L34" i="5"/>
  <c r="E24" i="5"/>
  <c r="L21" i="5"/>
  <c r="M10" i="5"/>
  <c r="M178" i="5"/>
  <c r="P178" i="5"/>
  <c r="E147" i="5"/>
  <c r="H141" i="5"/>
  <c r="J141" i="5"/>
  <c r="M143" i="5"/>
  <c r="P143" i="5"/>
  <c r="H140" i="5"/>
  <c r="J140" i="5"/>
  <c r="E162" i="5"/>
  <c r="M116" i="5"/>
  <c r="P116" i="5"/>
  <c r="E139" i="5"/>
  <c r="H120" i="5"/>
  <c r="J120" i="5"/>
  <c r="H142" i="5"/>
  <c r="J142" i="5"/>
  <c r="E169" i="5"/>
  <c r="M39" i="5"/>
  <c r="P39" i="5"/>
  <c r="E66" i="5"/>
  <c r="E6" i="5"/>
  <c r="H74" i="5"/>
  <c r="J74" i="5"/>
  <c r="H73" i="5"/>
  <c r="J73" i="5"/>
  <c r="E82" i="5"/>
  <c r="E39" i="5"/>
  <c r="P7" i="5"/>
  <c r="M7" i="5"/>
  <c r="E19" i="5"/>
  <c r="E5" i="5"/>
  <c r="H72" i="5"/>
  <c r="J72" i="5"/>
  <c r="H92" i="5"/>
  <c r="J92" i="5"/>
  <c r="P71" i="5"/>
  <c r="M71" i="5"/>
  <c r="E28" i="5"/>
  <c r="J27" i="5"/>
  <c r="E16" i="5"/>
  <c r="L74" i="5"/>
  <c r="P2" i="5"/>
  <c r="E178" i="5"/>
  <c r="M173" i="5"/>
  <c r="P173" i="5"/>
  <c r="P158" i="5"/>
  <c r="M158" i="5"/>
  <c r="H175" i="5"/>
  <c r="J175" i="5"/>
  <c r="E130" i="5"/>
  <c r="M130" i="5"/>
  <c r="E156" i="5"/>
  <c r="E174" i="5"/>
  <c r="E137" i="5"/>
  <c r="E145" i="5"/>
  <c r="H135" i="5"/>
  <c r="J135" i="5"/>
  <c r="H128" i="5"/>
  <c r="J128" i="5"/>
  <c r="P115" i="5"/>
  <c r="M115" i="5"/>
  <c r="J180" i="5"/>
  <c r="H180" i="5"/>
  <c r="E100" i="5"/>
  <c r="L140" i="5"/>
  <c r="M125" i="5"/>
  <c r="P125" i="5"/>
  <c r="H110" i="5"/>
  <c r="J110" i="5"/>
  <c r="E76" i="5"/>
  <c r="J164" i="5"/>
  <c r="J99" i="5"/>
  <c r="J35" i="5"/>
  <c r="H35" i="5"/>
  <c r="M98" i="5"/>
  <c r="P98" i="5"/>
  <c r="H55" i="5"/>
  <c r="J55" i="5"/>
  <c r="P65" i="5"/>
  <c r="M65" i="5"/>
  <c r="M32" i="5"/>
  <c r="P32" i="5"/>
  <c r="P95" i="5"/>
  <c r="M95" i="5"/>
  <c r="E119" i="5"/>
  <c r="E52" i="5"/>
  <c r="E7" i="5"/>
  <c r="E11" i="5"/>
  <c r="E3" i="5"/>
  <c r="E92" i="5"/>
  <c r="E43" i="5"/>
  <c r="J22" i="5"/>
  <c r="M22" i="5" s="1"/>
  <c r="H49" i="5"/>
  <c r="J49" i="5"/>
  <c r="H84" i="5"/>
  <c r="J84" i="5"/>
  <c r="H29" i="5"/>
  <c r="J29" i="5"/>
  <c r="J61" i="5"/>
  <c r="M25" i="5"/>
  <c r="P25" i="5"/>
  <c r="E8" i="5"/>
  <c r="J8" i="5"/>
  <c r="E155" i="5"/>
  <c r="H156" i="5"/>
  <c r="J156" i="5"/>
  <c r="E141" i="5"/>
  <c r="E135" i="5"/>
  <c r="H118" i="5"/>
  <c r="J118" i="5"/>
  <c r="M107" i="5"/>
  <c r="P107" i="5"/>
  <c r="E146" i="5"/>
  <c r="M100" i="5"/>
  <c r="P100" i="5"/>
  <c r="E131" i="5"/>
  <c r="P85" i="5"/>
  <c r="M85" i="5"/>
  <c r="M76" i="5"/>
  <c r="P76" i="5"/>
  <c r="E121" i="5"/>
  <c r="E132" i="5"/>
  <c r="M87" i="5"/>
  <c r="P87" i="5"/>
  <c r="E60" i="5"/>
  <c r="E20" i="5"/>
  <c r="L132" i="5"/>
  <c r="E53" i="5"/>
  <c r="E63" i="5"/>
  <c r="E31" i="5"/>
  <c r="E105" i="5"/>
  <c r="E73" i="5"/>
  <c r="L119" i="5"/>
  <c r="M94" i="5"/>
  <c r="P94" i="5"/>
  <c r="E51" i="5"/>
  <c r="L92" i="5"/>
  <c r="E50" i="5"/>
  <c r="H13" i="5"/>
  <c r="J13" i="5"/>
  <c r="E37" i="5"/>
  <c r="L55" i="5"/>
  <c r="M12" i="5"/>
  <c r="L28" i="5"/>
  <c r="L135" i="5"/>
  <c r="E149" i="5"/>
  <c r="E127" i="5"/>
  <c r="J146" i="5"/>
  <c r="H146" i="5"/>
  <c r="P123" i="5"/>
  <c r="M123" i="5"/>
  <c r="E142" i="5"/>
  <c r="M96" i="5"/>
  <c r="P96" i="5"/>
  <c r="M78" i="5"/>
  <c r="P78" i="5"/>
  <c r="L118" i="5"/>
  <c r="E12" i="5"/>
  <c r="E75" i="5"/>
  <c r="M53" i="5"/>
  <c r="P53" i="5"/>
  <c r="H119" i="5"/>
  <c r="J119" i="5"/>
  <c r="P51" i="5"/>
  <c r="M51" i="5"/>
  <c r="P15" i="5"/>
  <c r="M15" i="5"/>
  <c r="H11" i="5"/>
  <c r="P38" i="5"/>
  <c r="L73" i="5"/>
  <c r="E91" i="5"/>
  <c r="M117" i="5"/>
  <c r="H83" i="5"/>
  <c r="J83" i="5"/>
  <c r="J19" i="5"/>
  <c r="E173" i="5"/>
  <c r="H153" i="5"/>
  <c r="H148" i="5"/>
  <c r="J148" i="5"/>
  <c r="E165" i="5"/>
  <c r="M144" i="5"/>
  <c r="P144" i="5"/>
  <c r="H161" i="5"/>
  <c r="J161" i="5"/>
  <c r="J137" i="5"/>
  <c r="H137" i="5"/>
  <c r="E122" i="5"/>
  <c r="L149" i="5"/>
  <c r="M147" i="5"/>
  <c r="E98" i="5"/>
  <c r="E118" i="5"/>
  <c r="H112" i="5"/>
  <c r="J112" i="5"/>
  <c r="H131" i="5"/>
  <c r="J131" i="5"/>
  <c r="P69" i="5"/>
  <c r="M69" i="5"/>
  <c r="M67" i="5"/>
  <c r="P67" i="5"/>
  <c r="H82" i="5"/>
  <c r="J82" i="5"/>
  <c r="E4" i="5"/>
  <c r="H60" i="5"/>
  <c r="E42" i="5"/>
  <c r="E22" i="5"/>
  <c r="E36" i="5"/>
  <c r="M88" i="5"/>
  <c r="E55" i="5"/>
  <c r="H106" i="5"/>
  <c r="J106" i="5"/>
  <c r="E61" i="5"/>
  <c r="L113" i="5"/>
  <c r="E45" i="5"/>
  <c r="E15" i="5"/>
  <c r="E21" i="5"/>
  <c r="P46" i="5"/>
  <c r="M46" i="5"/>
  <c r="P12" i="5"/>
  <c r="E27" i="5"/>
  <c r="J6" i="5"/>
  <c r="E84" i="5"/>
  <c r="M38" i="5"/>
  <c r="M20" i="5"/>
  <c r="M9" i="5"/>
  <c r="P9" i="5"/>
  <c r="J16" i="5"/>
  <c r="L13" i="5"/>
  <c r="P166" i="5"/>
  <c r="M166" i="5"/>
  <c r="M165" i="5"/>
  <c r="P165" i="5"/>
  <c r="M159" i="5"/>
  <c r="P159" i="5"/>
  <c r="M152" i="5"/>
  <c r="P152" i="5"/>
  <c r="L141" i="5"/>
  <c r="P157" i="5"/>
  <c r="M157" i="5"/>
  <c r="E154" i="5"/>
  <c r="H163" i="5"/>
  <c r="J163" i="5"/>
  <c r="L161" i="5"/>
  <c r="L150" i="5"/>
  <c r="M122" i="5"/>
  <c r="P122" i="5"/>
  <c r="H162" i="5"/>
  <c r="J162" i="5"/>
  <c r="J139" i="5"/>
  <c r="H139" i="5"/>
  <c r="E120" i="5"/>
  <c r="E97" i="5"/>
  <c r="M97" i="5"/>
  <c r="P97" i="5"/>
  <c r="E115" i="5"/>
  <c r="L142" i="5"/>
  <c r="E88" i="5"/>
  <c r="E68" i="5"/>
  <c r="H169" i="5"/>
  <c r="J169" i="5"/>
  <c r="M102" i="5"/>
  <c r="P102" i="5"/>
  <c r="M109" i="5"/>
  <c r="H75" i="5"/>
  <c r="J75" i="5"/>
  <c r="E41" i="5"/>
  <c r="M14" i="5"/>
  <c r="P14" i="5"/>
  <c r="E35" i="5"/>
  <c r="E106" i="5"/>
  <c r="L61" i="5"/>
  <c r="J113" i="5"/>
  <c r="H93" i="5"/>
  <c r="J93" i="5"/>
  <c r="P64" i="5"/>
  <c r="M64" i="5"/>
  <c r="M45" i="5"/>
  <c r="P45" i="5"/>
  <c r="P26" i="5"/>
  <c r="M26" i="5"/>
  <c r="H3" i="5"/>
  <c r="H5" i="5"/>
  <c r="J5" i="5"/>
  <c r="L27" i="5"/>
  <c r="J37" i="5"/>
  <c r="L84" i="5"/>
  <c r="J34" i="5"/>
  <c r="M77" i="5"/>
  <c r="L49" i="5"/>
  <c r="J24" i="5"/>
  <c r="L16" i="5"/>
  <c r="J3" i="5"/>
  <c r="E183" i="5"/>
  <c r="E163" i="5"/>
  <c r="H182" i="5"/>
  <c r="J182" i="5"/>
  <c r="M181" i="5"/>
  <c r="P181" i="5"/>
  <c r="E157" i="5"/>
  <c r="M154" i="5"/>
  <c r="P154" i="5"/>
  <c r="H155" i="5"/>
  <c r="J155" i="5"/>
  <c r="M145" i="5"/>
  <c r="M124" i="5"/>
  <c r="P124" i="5"/>
  <c r="E140" i="5"/>
  <c r="E177" i="5"/>
  <c r="E170" i="5"/>
  <c r="J149" i="5"/>
  <c r="J132" i="5"/>
  <c r="E108" i="5"/>
  <c r="M89" i="5"/>
  <c r="P89" i="5"/>
  <c r="L146" i="5"/>
  <c r="L137" i="5"/>
  <c r="E114" i="5"/>
  <c r="M68" i="5"/>
  <c r="P68" i="5"/>
  <c r="M127" i="5"/>
  <c r="P80" i="5"/>
  <c r="M80" i="5"/>
  <c r="E99" i="5"/>
  <c r="M59" i="5"/>
  <c r="L112" i="5"/>
  <c r="E74" i="5"/>
  <c r="M40" i="5"/>
  <c r="P40" i="5"/>
  <c r="E14" i="5"/>
  <c r="L35" i="5"/>
  <c r="P79" i="5"/>
  <c r="M79" i="5"/>
  <c r="H66" i="5"/>
  <c r="J66" i="5"/>
  <c r="L106" i="5"/>
  <c r="P81" i="5"/>
  <c r="M81" i="5"/>
  <c r="J41" i="5"/>
  <c r="H41" i="5"/>
  <c r="P23" i="5"/>
  <c r="M23" i="5"/>
  <c r="E13" i="5"/>
  <c r="L60" i="5"/>
  <c r="H50" i="5"/>
  <c r="H43" i="5"/>
  <c r="J43" i="5"/>
  <c r="J91" i="5"/>
  <c r="H91" i="5"/>
  <c r="L82" i="5"/>
  <c r="E83" i="5"/>
  <c r="L75" i="5"/>
  <c r="M17" i="5"/>
  <c r="P17" i="5"/>
  <c r="M4" i="5"/>
  <c r="M33" i="5"/>
  <c r="P33" i="5"/>
  <c r="J42" i="5"/>
  <c r="L8" i="5"/>
  <c r="L29" i="5"/>
  <c r="L139" i="1"/>
  <c r="O167" i="1"/>
  <c r="H47" i="1"/>
  <c r="O38" i="1"/>
  <c r="O43" i="1"/>
  <c r="H81" i="1"/>
  <c r="E48" i="1"/>
  <c r="O48" i="1"/>
  <c r="O9" i="1"/>
  <c r="L27" i="1"/>
  <c r="O6" i="1"/>
  <c r="L119" i="1"/>
  <c r="E50" i="1"/>
  <c r="O5" i="1"/>
  <c r="E93" i="1"/>
  <c r="O10" i="1"/>
  <c r="O21" i="1"/>
  <c r="L11" i="1"/>
  <c r="H79" i="1"/>
  <c r="J79" i="1"/>
  <c r="E120" i="1"/>
  <c r="L99" i="1"/>
  <c r="L47" i="1"/>
  <c r="E89" i="1"/>
  <c r="H139" i="1"/>
  <c r="O136" i="1"/>
  <c r="L40" i="1"/>
  <c r="E124" i="1"/>
  <c r="E85" i="1"/>
  <c r="O85" i="1"/>
  <c r="H135" i="1"/>
  <c r="M135" i="1" s="1"/>
  <c r="O173" i="1"/>
  <c r="O68" i="1"/>
  <c r="O34" i="1"/>
  <c r="L7" i="1"/>
  <c r="E126" i="1"/>
  <c r="H119" i="1"/>
  <c r="H87" i="1"/>
  <c r="H32" i="1"/>
  <c r="L125" i="1"/>
  <c r="J87" i="1"/>
  <c r="H125" i="1"/>
  <c r="E116" i="1"/>
  <c r="E179" i="1"/>
  <c r="E181" i="1"/>
  <c r="J81" i="1"/>
  <c r="O182" i="1"/>
  <c r="O87" i="1"/>
  <c r="H6" i="1"/>
  <c r="H10" i="1"/>
  <c r="E97" i="1"/>
  <c r="H151" i="1"/>
  <c r="J166" i="1"/>
  <c r="L147" i="1"/>
  <c r="L176" i="1"/>
  <c r="L151" i="1"/>
  <c r="E103" i="1"/>
  <c r="O58" i="1"/>
  <c r="H7" i="1"/>
  <c r="H3" i="1"/>
  <c r="H28" i="1"/>
  <c r="M28" i="1" s="1"/>
  <c r="H27" i="1"/>
  <c r="H171" i="1"/>
  <c r="L35" i="1"/>
  <c r="J3" i="1"/>
  <c r="L3" i="1"/>
  <c r="O163" i="1"/>
  <c r="L108" i="1"/>
  <c r="O54" i="1"/>
  <c r="E161" i="1"/>
  <c r="J159" i="1"/>
  <c r="L178" i="1"/>
  <c r="H147" i="1"/>
  <c r="E29" i="1"/>
  <c r="H166" i="1"/>
  <c r="J148" i="1"/>
  <c r="H176" i="1"/>
  <c r="H35" i="1"/>
  <c r="E60" i="1"/>
  <c r="H44" i="1"/>
  <c r="L144" i="1"/>
  <c r="E114" i="1"/>
  <c r="L148" i="1"/>
  <c r="J160" i="1"/>
  <c r="L6" i="1"/>
  <c r="H11" i="1"/>
  <c r="L32" i="1"/>
  <c r="O31" i="1"/>
  <c r="L23" i="1"/>
  <c r="E101" i="1"/>
  <c r="E25" i="1"/>
  <c r="O103" i="1"/>
  <c r="L160" i="1"/>
  <c r="E110" i="1"/>
  <c r="O171" i="1"/>
  <c r="O60" i="1"/>
  <c r="L82" i="1"/>
  <c r="H159" i="1"/>
  <c r="L44" i="1"/>
  <c r="L20" i="1"/>
  <c r="H14" i="1"/>
  <c r="L152" i="1"/>
  <c r="E21" i="1"/>
  <c r="E112" i="1"/>
  <c r="O110" i="1"/>
  <c r="O126" i="1"/>
  <c r="H82" i="1"/>
  <c r="J55" i="1"/>
  <c r="O151" i="1"/>
  <c r="E87" i="1"/>
  <c r="H152" i="1"/>
  <c r="H74" i="1"/>
  <c r="M74" i="1" s="1"/>
  <c r="H20" i="1"/>
  <c r="O109" i="1"/>
  <c r="O78" i="1"/>
  <c r="J171" i="1"/>
  <c r="H24" i="1"/>
  <c r="M24" i="1" s="1"/>
  <c r="E155" i="1"/>
  <c r="L103" i="1"/>
  <c r="O176" i="1"/>
  <c r="O124" i="1"/>
  <c r="H163" i="1"/>
  <c r="O13" i="1"/>
  <c r="O25" i="1"/>
  <c r="J40" i="1"/>
  <c r="H40" i="1"/>
  <c r="J144" i="1"/>
  <c r="J163" i="1"/>
  <c r="J10" i="1"/>
  <c r="O101" i="1"/>
  <c r="L180" i="1"/>
  <c r="H103" i="1"/>
  <c r="H23" i="1"/>
  <c r="L10" i="1"/>
  <c r="H108" i="1"/>
  <c r="L42" i="1"/>
  <c r="E58" i="1"/>
  <c r="O56" i="1"/>
  <c r="J32" i="1"/>
  <c r="H99" i="1"/>
  <c r="L14" i="1"/>
  <c r="L5" i="1"/>
  <c r="J14" i="1"/>
  <c r="H55" i="1"/>
  <c r="L146" i="1"/>
  <c r="L13" i="1"/>
  <c r="L138" i="1"/>
  <c r="M155" i="1"/>
  <c r="M66" i="1"/>
  <c r="J46" i="1"/>
  <c r="P91" i="1"/>
  <c r="M114" i="1"/>
  <c r="M76" i="1"/>
  <c r="M110" i="1"/>
  <c r="P62" i="1"/>
  <c r="M109" i="1"/>
  <c r="P70" i="1"/>
  <c r="P114" i="1"/>
  <c r="M60" i="1"/>
  <c r="M58" i="1"/>
  <c r="M89" i="1"/>
  <c r="M62" i="1"/>
  <c r="P52" i="1"/>
  <c r="M122" i="1"/>
  <c r="M179" i="1"/>
  <c r="M54" i="1"/>
  <c r="M31" i="1"/>
  <c r="M52" i="1"/>
  <c r="P80" i="1"/>
  <c r="M107" i="1"/>
  <c r="P122" i="1"/>
  <c r="M120" i="1"/>
  <c r="P89" i="1"/>
  <c r="M17" i="1"/>
  <c r="P183" i="1"/>
  <c r="M175" i="1"/>
  <c r="M70" i="1"/>
  <c r="M134" i="1"/>
  <c r="M167" i="1"/>
  <c r="M39" i="1"/>
  <c r="L2" i="1"/>
  <c r="M68" i="1"/>
  <c r="M183" i="1"/>
  <c r="M85" i="1"/>
  <c r="M91" i="1"/>
  <c r="P109" i="1"/>
  <c r="P155" i="1"/>
  <c r="P179" i="1"/>
  <c r="M142" i="1"/>
  <c r="P31" i="1"/>
  <c r="P95" i="1"/>
  <c r="P110" i="1"/>
  <c r="M118" i="1"/>
  <c r="M112" i="1"/>
  <c r="P175" i="1"/>
  <c r="P167" i="1"/>
  <c r="P132" i="1"/>
  <c r="P120" i="1"/>
  <c r="H30" i="1"/>
  <c r="P49" i="1"/>
  <c r="P54" i="1"/>
  <c r="P101" i="1"/>
  <c r="P93" i="1"/>
  <c r="P118" i="1"/>
  <c r="O29" i="1"/>
  <c r="H34" i="1"/>
  <c r="M50" i="1"/>
  <c r="H46" i="1"/>
  <c r="P17" i="1"/>
  <c r="P76" i="1"/>
  <c r="H2" i="1"/>
  <c r="H22" i="1"/>
  <c r="H38" i="1"/>
  <c r="M95" i="1"/>
  <c r="H69" i="1"/>
  <c r="H61" i="1"/>
  <c r="P153" i="1"/>
  <c r="M153" i="1"/>
  <c r="M29" i="1"/>
  <c r="P98" i="1"/>
  <c r="M65" i="1"/>
  <c r="P65" i="1"/>
  <c r="P57" i="1"/>
  <c r="P177" i="1"/>
  <c r="M177" i="1"/>
  <c r="P33" i="1"/>
  <c r="M129" i="1"/>
  <c r="P129" i="1"/>
  <c r="O8" i="1"/>
  <c r="E8" i="1"/>
  <c r="P18" i="1"/>
  <c r="M18" i="1"/>
  <c r="O47" i="1"/>
  <c r="E47" i="1"/>
  <c r="O73" i="1"/>
  <c r="E73" i="1"/>
  <c r="O71" i="1"/>
  <c r="E71" i="1"/>
  <c r="O75" i="1"/>
  <c r="E75" i="1"/>
  <c r="H21" i="1"/>
  <c r="M21" i="1" s="1"/>
  <c r="O96" i="1"/>
  <c r="E96" i="1"/>
  <c r="M57" i="1"/>
  <c r="M78" i="1"/>
  <c r="H100" i="1"/>
  <c r="L100" i="1"/>
  <c r="J105" i="1"/>
  <c r="H105" i="1"/>
  <c r="L105" i="1"/>
  <c r="O141" i="1"/>
  <c r="E141" i="1"/>
  <c r="O69" i="1"/>
  <c r="E69" i="1"/>
  <c r="H127" i="1"/>
  <c r="L127" i="1"/>
  <c r="L141" i="1"/>
  <c r="H141" i="1"/>
  <c r="P123" i="1"/>
  <c r="M123" i="1"/>
  <c r="E128" i="1"/>
  <c r="O128" i="1"/>
  <c r="O137" i="1"/>
  <c r="E137" i="1"/>
  <c r="E157" i="1"/>
  <c r="O157" i="1"/>
  <c r="M132" i="1"/>
  <c r="M157" i="1"/>
  <c r="P157" i="1"/>
  <c r="M145" i="1"/>
  <c r="P145" i="1"/>
  <c r="H172" i="1"/>
  <c r="J172" i="1"/>
  <c r="M116" i="1"/>
  <c r="M165" i="1"/>
  <c r="P165" i="1"/>
  <c r="P134" i="1"/>
  <c r="J2" i="1"/>
  <c r="O57" i="1"/>
  <c r="E57" i="1"/>
  <c r="P77" i="1"/>
  <c r="M77" i="1"/>
  <c r="O65" i="1"/>
  <c r="E65" i="1"/>
  <c r="H53" i="1"/>
  <c r="P73" i="1"/>
  <c r="M73" i="1"/>
  <c r="P86" i="1"/>
  <c r="M86" i="1"/>
  <c r="O67" i="1"/>
  <c r="E67" i="1"/>
  <c r="L106" i="1"/>
  <c r="H106" i="1"/>
  <c r="P58" i="1"/>
  <c r="P68" i="1"/>
  <c r="P92" i="1"/>
  <c r="M92" i="1"/>
  <c r="O129" i="1"/>
  <c r="E129" i="1"/>
  <c r="H130" i="1"/>
  <c r="J130" i="1"/>
  <c r="M33" i="1"/>
  <c r="M56" i="1"/>
  <c r="P56" i="1"/>
  <c r="M93" i="1"/>
  <c r="O148" i="1"/>
  <c r="E148" i="1"/>
  <c r="H94" i="1"/>
  <c r="J94" i="1"/>
  <c r="O119" i="1"/>
  <c r="E119" i="1"/>
  <c r="E142" i="1"/>
  <c r="O142" i="1"/>
  <c r="J127" i="1"/>
  <c r="E158" i="1"/>
  <c r="O158" i="1"/>
  <c r="P85" i="1"/>
  <c r="E166" i="1"/>
  <c r="O166" i="1"/>
  <c r="E22" i="1"/>
  <c r="O22" i="1"/>
  <c r="O33" i="1"/>
  <c r="H26" i="1"/>
  <c r="H19" i="1"/>
  <c r="J19" i="1"/>
  <c r="L19" i="1"/>
  <c r="H37" i="1"/>
  <c r="J22" i="1"/>
  <c r="E80" i="1"/>
  <c r="O80" i="1"/>
  <c r="O108" i="1"/>
  <c r="E108" i="1"/>
  <c r="O100" i="1"/>
  <c r="E100" i="1"/>
  <c r="O111" i="1"/>
  <c r="E111" i="1"/>
  <c r="P60" i="1"/>
  <c r="P96" i="1"/>
  <c r="M96" i="1"/>
  <c r="O121" i="1"/>
  <c r="E121" i="1"/>
  <c r="O61" i="1"/>
  <c r="E61" i="1"/>
  <c r="M128" i="1"/>
  <c r="P128" i="1"/>
  <c r="J61" i="1"/>
  <c r="P137" i="1"/>
  <c r="M137" i="1"/>
  <c r="E145" i="1"/>
  <c r="O145" i="1"/>
  <c r="H162" i="1"/>
  <c r="J162" i="1"/>
  <c r="P156" i="1"/>
  <c r="M156" i="1"/>
  <c r="O177" i="1"/>
  <c r="M98" i="1"/>
  <c r="P117" i="1"/>
  <c r="M117" i="1"/>
  <c r="E178" i="1"/>
  <c r="O178" i="1"/>
  <c r="E168" i="1"/>
  <c r="O168" i="1"/>
  <c r="P111" i="1"/>
  <c r="M111" i="1"/>
  <c r="O161" i="1"/>
  <c r="E19" i="1"/>
  <c r="O19" i="1"/>
  <c r="O12" i="1"/>
  <c r="E12" i="1"/>
  <c r="P12" i="1"/>
  <c r="M12" i="1"/>
  <c r="O49" i="1"/>
  <c r="E49" i="1"/>
  <c r="O41" i="1"/>
  <c r="E41" i="1"/>
  <c r="M64" i="1"/>
  <c r="P64" i="1"/>
  <c r="P8" i="1"/>
  <c r="M8" i="1"/>
  <c r="L34" i="1"/>
  <c r="H84" i="1"/>
  <c r="L84" i="1"/>
  <c r="J84" i="1"/>
  <c r="H104" i="1"/>
  <c r="L104" i="1"/>
  <c r="J104" i="1"/>
  <c r="O135" i="1"/>
  <c r="E135" i="1"/>
  <c r="J150" i="1"/>
  <c r="H150" i="1"/>
  <c r="M72" i="1"/>
  <c r="P72" i="1"/>
  <c r="H83" i="1"/>
  <c r="L83" i="1"/>
  <c r="J83" i="1"/>
  <c r="O115" i="1"/>
  <c r="E115" i="1"/>
  <c r="O152" i="1"/>
  <c r="E152" i="1"/>
  <c r="O131" i="1"/>
  <c r="E131" i="1"/>
  <c r="H154" i="1"/>
  <c r="J154" i="1"/>
  <c r="M182" i="1"/>
  <c r="P182" i="1"/>
  <c r="H136" i="1"/>
  <c r="P136" i="1" s="1"/>
  <c r="M161" i="1"/>
  <c r="P161" i="1"/>
  <c r="M149" i="1"/>
  <c r="P149" i="1"/>
  <c r="E180" i="1"/>
  <c r="O180" i="1"/>
  <c r="P112" i="1"/>
  <c r="L162" i="1"/>
  <c r="H178" i="1"/>
  <c r="J178" i="1"/>
  <c r="H5" i="1"/>
  <c r="J5" i="1"/>
  <c r="H9" i="1"/>
  <c r="J9" i="1"/>
  <c r="L38" i="1"/>
  <c r="O45" i="1"/>
  <c r="E45" i="1"/>
  <c r="O53" i="1"/>
  <c r="E53" i="1"/>
  <c r="O98" i="1"/>
  <c r="E98" i="1"/>
  <c r="P29" i="1"/>
  <c r="H42" i="1"/>
  <c r="J42" i="1"/>
  <c r="P66" i="1"/>
  <c r="O106" i="1"/>
  <c r="E106" i="1"/>
  <c r="H59" i="1"/>
  <c r="L59" i="1"/>
  <c r="J59" i="1"/>
  <c r="O104" i="1"/>
  <c r="E104" i="1"/>
  <c r="M49" i="1"/>
  <c r="H131" i="1"/>
  <c r="L131" i="1"/>
  <c r="P50" i="1"/>
  <c r="J69" i="1"/>
  <c r="O83" i="1"/>
  <c r="E83" i="1"/>
  <c r="O133" i="1"/>
  <c r="E133" i="1"/>
  <c r="O156" i="1"/>
  <c r="E156" i="1"/>
  <c r="H90" i="1"/>
  <c r="J90" i="1"/>
  <c r="O113" i="1"/>
  <c r="E113" i="1"/>
  <c r="O94" i="1"/>
  <c r="E94" i="1"/>
  <c r="E149" i="1"/>
  <c r="O149" i="1"/>
  <c r="P142" i="1"/>
  <c r="P107" i="1"/>
  <c r="O165" i="1"/>
  <c r="E162" i="1"/>
  <c r="O162" i="1"/>
  <c r="J131" i="1"/>
  <c r="O170" i="1"/>
  <c r="M170" i="1"/>
  <c r="P170" i="1"/>
  <c r="H180" i="1"/>
  <c r="J180" i="1"/>
  <c r="H169" i="1"/>
  <c r="H13" i="1"/>
  <c r="J13" i="1"/>
  <c r="J16" i="1"/>
  <c r="H16" i="1"/>
  <c r="O4" i="1"/>
  <c r="E4" i="1"/>
  <c r="H15" i="1"/>
  <c r="L15" i="1"/>
  <c r="P36" i="1"/>
  <c r="M36" i="1"/>
  <c r="L26" i="1"/>
  <c r="H25" i="1"/>
  <c r="P25" i="1" s="1"/>
  <c r="P43" i="1"/>
  <c r="M43" i="1"/>
  <c r="P71" i="1"/>
  <c r="M71" i="1"/>
  <c r="L30" i="1"/>
  <c r="O92" i="1"/>
  <c r="E92" i="1"/>
  <c r="P113" i="1"/>
  <c r="M113" i="1"/>
  <c r="O127" i="1"/>
  <c r="E127" i="1"/>
  <c r="H51" i="1"/>
  <c r="L51" i="1"/>
  <c r="J51" i="1"/>
  <c r="O84" i="1"/>
  <c r="E84" i="1"/>
  <c r="O143" i="1"/>
  <c r="E143" i="1"/>
  <c r="O160" i="1"/>
  <c r="E160" i="1"/>
  <c r="H88" i="1"/>
  <c r="L88" i="1"/>
  <c r="J88" i="1"/>
  <c r="M97" i="1"/>
  <c r="P97" i="1"/>
  <c r="H133" i="1"/>
  <c r="L133" i="1"/>
  <c r="E154" i="1"/>
  <c r="O154" i="1"/>
  <c r="H168" i="1"/>
  <c r="J168" i="1"/>
  <c r="J133" i="1"/>
  <c r="P115" i="1"/>
  <c r="M115" i="1"/>
  <c r="P78" i="1"/>
  <c r="P121" i="1"/>
  <c r="M121" i="1"/>
  <c r="H173" i="1"/>
  <c r="O181" i="1"/>
  <c r="P181" i="1"/>
  <c r="M181" i="1"/>
  <c r="E16" i="1"/>
  <c r="O16" i="1"/>
  <c r="P4" i="1"/>
  <c r="M4" i="1"/>
  <c r="J34" i="1"/>
  <c r="H45" i="1"/>
  <c r="L45" i="1"/>
  <c r="O77" i="1"/>
  <c r="E77" i="1"/>
  <c r="P63" i="1"/>
  <c r="M63" i="1"/>
  <c r="H41" i="1"/>
  <c r="L41" i="1"/>
  <c r="J41" i="1"/>
  <c r="H75" i="1"/>
  <c r="L75" i="1"/>
  <c r="J75" i="1"/>
  <c r="L9" i="1"/>
  <c r="J38" i="1"/>
  <c r="E46" i="1"/>
  <c r="O46" i="1"/>
  <c r="O59" i="1"/>
  <c r="E59" i="1"/>
  <c r="O117" i="1"/>
  <c r="E117" i="1"/>
  <c r="J106" i="1"/>
  <c r="O123" i="1"/>
  <c r="E123" i="1"/>
  <c r="P39" i="1"/>
  <c r="M101" i="1"/>
  <c r="M124" i="1"/>
  <c r="P124" i="1"/>
  <c r="O139" i="1"/>
  <c r="E139" i="1"/>
  <c r="L22" i="1"/>
  <c r="M143" i="1"/>
  <c r="P143" i="1"/>
  <c r="O164" i="1"/>
  <c r="E164" i="1"/>
  <c r="O125" i="1"/>
  <c r="E125" i="1"/>
  <c r="E153" i="1"/>
  <c r="O153" i="1"/>
  <c r="P116" i="1"/>
  <c r="L150" i="1"/>
  <c r="M174" i="1"/>
  <c r="P174" i="1"/>
  <c r="J100" i="1"/>
  <c r="H140" i="1"/>
  <c r="J53" i="1"/>
  <c r="O63" i="1"/>
  <c r="E63" i="1"/>
  <c r="O55" i="1"/>
  <c r="E55" i="1"/>
  <c r="O79" i="1"/>
  <c r="E79" i="1"/>
  <c r="O81" i="1"/>
  <c r="E81" i="1"/>
  <c r="O86" i="1"/>
  <c r="E86" i="1"/>
  <c r="M48" i="1"/>
  <c r="P48" i="1"/>
  <c r="O102" i="1"/>
  <c r="E102" i="1"/>
  <c r="J30" i="1"/>
  <c r="H67" i="1"/>
  <c r="J67" i="1"/>
  <c r="O51" i="1"/>
  <c r="E51" i="1"/>
  <c r="M80" i="1"/>
  <c r="M102" i="1"/>
  <c r="P102" i="1"/>
  <c r="M126" i="1"/>
  <c r="P126" i="1"/>
  <c r="H146" i="1"/>
  <c r="J146" i="1"/>
  <c r="O144" i="1"/>
  <c r="E144" i="1"/>
  <c r="J45" i="1"/>
  <c r="O90" i="1"/>
  <c r="E90" i="1"/>
  <c r="O88" i="1"/>
  <c r="E88" i="1"/>
  <c r="H138" i="1"/>
  <c r="J138" i="1"/>
  <c r="H158" i="1"/>
  <c r="J158" i="1"/>
  <c r="E172" i="1"/>
  <c r="O172" i="1"/>
  <c r="J141" i="1"/>
  <c r="P164" i="1"/>
  <c r="M164" i="1"/>
  <c r="L172" i="1"/>
  <c r="L130" i="1"/>
  <c r="R165" i="8" l="1"/>
  <c r="N165" i="8" s="1"/>
  <c r="T165" i="8" s="1"/>
  <c r="M99" i="8"/>
  <c r="Q8" i="8"/>
  <c r="S8" i="8" s="1"/>
  <c r="R123" i="8"/>
  <c r="N123" i="8" s="1"/>
  <c r="T123" i="8" s="1"/>
  <c r="Q181" i="8"/>
  <c r="S181" i="8" s="1"/>
  <c r="R104" i="8"/>
  <c r="N104" i="8" s="1"/>
  <c r="T104" i="8" s="1"/>
  <c r="K15" i="9"/>
  <c r="B32" i="3" s="1"/>
  <c r="K19" i="9"/>
  <c r="B36" i="3" s="1"/>
  <c r="K18" i="9"/>
  <c r="B35" i="3" s="1"/>
  <c r="K14" i="9"/>
  <c r="B31" i="3" s="1"/>
  <c r="K17" i="9"/>
  <c r="B34" i="3" s="1"/>
  <c r="P55" i="8"/>
  <c r="Q55" i="8" s="1"/>
  <c r="S55" i="8" s="1"/>
  <c r="M66" i="8"/>
  <c r="K16" i="9"/>
  <c r="B33" i="3" s="1"/>
  <c r="M48" i="8"/>
  <c r="R138" i="8"/>
  <c r="N138" i="8" s="1"/>
  <c r="Q138" i="8"/>
  <c r="R101" i="8"/>
  <c r="N101" i="8" s="1"/>
  <c r="Q101" i="8"/>
  <c r="S101" i="8" s="1"/>
  <c r="R89" i="8"/>
  <c r="N89" i="8" s="1"/>
  <c r="Q89" i="8"/>
  <c r="S89" i="8" s="1"/>
  <c r="R33" i="8"/>
  <c r="N33" i="8" s="1"/>
  <c r="Q33" i="8"/>
  <c r="S33" i="8" s="1"/>
  <c r="R162" i="8"/>
  <c r="N162" i="8" s="1"/>
  <c r="Q162" i="8"/>
  <c r="S162" i="8" s="1"/>
  <c r="R62" i="8"/>
  <c r="N62" i="8" s="1"/>
  <c r="Q62" i="8"/>
  <c r="S62" i="8" s="1"/>
  <c r="R6" i="8"/>
  <c r="N6" i="8" s="1"/>
  <c r="Q6" i="8"/>
  <c r="S6" i="8" s="1"/>
  <c r="R108" i="8"/>
  <c r="N108" i="8" s="1"/>
  <c r="Q108" i="8"/>
  <c r="S108" i="8" s="1"/>
  <c r="R35" i="8"/>
  <c r="N35" i="8" s="1"/>
  <c r="Q35" i="8"/>
  <c r="S35" i="8" s="1"/>
  <c r="R69" i="8"/>
  <c r="N69" i="8" s="1"/>
  <c r="Q69" i="8"/>
  <c r="S69" i="8" s="1"/>
  <c r="R125" i="8"/>
  <c r="N125" i="8" s="1"/>
  <c r="Q125" i="8"/>
  <c r="S125" i="8" s="1"/>
  <c r="R78" i="8"/>
  <c r="N78" i="8" s="1"/>
  <c r="Q78" i="8"/>
  <c r="S78" i="8" s="1"/>
  <c r="R44" i="8"/>
  <c r="N44" i="8" s="1"/>
  <c r="Q44" i="8"/>
  <c r="S44" i="8" s="1"/>
  <c r="R25" i="8"/>
  <c r="N25" i="8" s="1"/>
  <c r="Q25" i="8"/>
  <c r="S25" i="8" s="1"/>
  <c r="R18" i="8"/>
  <c r="N18" i="8" s="1"/>
  <c r="Q18" i="8"/>
  <c r="S18" i="8" s="1"/>
  <c r="R80" i="8"/>
  <c r="N80" i="8" s="1"/>
  <c r="Q80" i="8"/>
  <c r="S80" i="8" s="1"/>
  <c r="R178" i="8"/>
  <c r="N178" i="8" s="1"/>
  <c r="Q178" i="8"/>
  <c r="S178" i="8" s="1"/>
  <c r="R59" i="8"/>
  <c r="N59" i="8" s="1"/>
  <c r="Q59" i="8"/>
  <c r="S59" i="8" s="1"/>
  <c r="R164" i="8"/>
  <c r="N164" i="8" s="1"/>
  <c r="Q164" i="8"/>
  <c r="S164" i="8" s="1"/>
  <c r="R49" i="8"/>
  <c r="N49" i="8" s="1"/>
  <c r="Q49" i="8"/>
  <c r="S49" i="8" s="1"/>
  <c r="R98" i="8"/>
  <c r="N98" i="8" s="1"/>
  <c r="Q98" i="8"/>
  <c r="S98" i="8" s="1"/>
  <c r="R163" i="8"/>
  <c r="N163" i="8" s="1"/>
  <c r="Q163" i="8"/>
  <c r="S163" i="8" s="1"/>
  <c r="R149" i="8"/>
  <c r="N149" i="8" s="1"/>
  <c r="Q149" i="8"/>
  <c r="S149" i="8" s="1"/>
  <c r="R111" i="8"/>
  <c r="N111" i="8" s="1"/>
  <c r="Q111" i="8"/>
  <c r="S111" i="8" s="1"/>
  <c r="R141" i="8"/>
  <c r="N141" i="8" s="1"/>
  <c r="Q141" i="8"/>
  <c r="S141" i="8" s="1"/>
  <c r="R180" i="8"/>
  <c r="N180" i="8" s="1"/>
  <c r="Q180" i="8"/>
  <c r="S180" i="8" s="1"/>
  <c r="R22" i="8"/>
  <c r="N22" i="8" s="1"/>
  <c r="Q22" i="8"/>
  <c r="S22" i="8" s="1"/>
  <c r="R86" i="8"/>
  <c r="N86" i="8" s="1"/>
  <c r="Q86" i="8"/>
  <c r="S86" i="8" s="1"/>
  <c r="R102" i="8"/>
  <c r="N102" i="8" s="1"/>
  <c r="Q102" i="8"/>
  <c r="S102" i="8" s="1"/>
  <c r="R42" i="8"/>
  <c r="N42" i="8" s="1"/>
  <c r="Q42" i="8"/>
  <c r="S42" i="8" s="1"/>
  <c r="R60" i="8"/>
  <c r="N60" i="8" s="1"/>
  <c r="Q60" i="8"/>
  <c r="S60" i="8" s="1"/>
  <c r="R119" i="8"/>
  <c r="N119" i="8" s="1"/>
  <c r="Q119" i="8"/>
  <c r="S119" i="8" s="1"/>
  <c r="R16" i="8"/>
  <c r="N16" i="8" s="1"/>
  <c r="Q16" i="8"/>
  <c r="S16" i="8" s="1"/>
  <c r="R54" i="8"/>
  <c r="N54" i="8" s="1"/>
  <c r="Q54" i="8"/>
  <c r="S54" i="8" s="1"/>
  <c r="R55" i="8"/>
  <c r="N55" i="8" s="1"/>
  <c r="R132" i="8"/>
  <c r="Q132" i="8"/>
  <c r="R96" i="8"/>
  <c r="N96" i="8" s="1"/>
  <c r="Q96" i="8"/>
  <c r="S96" i="8" s="1"/>
  <c r="R173" i="8"/>
  <c r="N173" i="8" s="1"/>
  <c r="Q173" i="8"/>
  <c r="S173" i="8" s="1"/>
  <c r="R13" i="8"/>
  <c r="N13" i="8" s="1"/>
  <c r="Q13" i="8"/>
  <c r="S13" i="8" s="1"/>
  <c r="R87" i="8"/>
  <c r="N87" i="8" s="1"/>
  <c r="Q87" i="8"/>
  <c r="S87" i="8" s="1"/>
  <c r="R68" i="8"/>
  <c r="N68" i="8" s="1"/>
  <c r="Q68" i="8"/>
  <c r="S68" i="8" s="1"/>
  <c r="R41" i="8"/>
  <c r="N41" i="8" s="1"/>
  <c r="Q41" i="8"/>
  <c r="S41" i="8" s="1"/>
  <c r="R10" i="8"/>
  <c r="N10" i="8" s="1"/>
  <c r="Q10" i="8"/>
  <c r="S10" i="8" s="1"/>
  <c r="R113" i="8"/>
  <c r="N113" i="8" s="1"/>
  <c r="Q113" i="8"/>
  <c r="S113" i="8" s="1"/>
  <c r="R175" i="8"/>
  <c r="N175" i="8" s="1"/>
  <c r="Q175" i="8"/>
  <c r="S175" i="8" s="1"/>
  <c r="R26" i="8"/>
  <c r="N26" i="8" s="1"/>
  <c r="Q26" i="8"/>
  <c r="S26" i="8" s="1"/>
  <c r="R168" i="8"/>
  <c r="N168" i="8" s="1"/>
  <c r="Q168" i="8"/>
  <c r="S168" i="8" s="1"/>
  <c r="R160" i="8"/>
  <c r="N160" i="8" s="1"/>
  <c r="Q160" i="8"/>
  <c r="S160" i="8" s="1"/>
  <c r="R105" i="8"/>
  <c r="N105" i="8" s="1"/>
  <c r="Q105" i="8"/>
  <c r="S105" i="8" s="1"/>
  <c r="R88" i="8"/>
  <c r="N88" i="8" s="1"/>
  <c r="Q88" i="8"/>
  <c r="S88" i="8" s="1"/>
  <c r="R154" i="8"/>
  <c r="N154" i="8" s="1"/>
  <c r="Q154" i="8"/>
  <c r="R172" i="8"/>
  <c r="N172" i="8" s="1"/>
  <c r="Q172" i="8"/>
  <c r="S172" i="8" s="1"/>
  <c r="R14" i="8"/>
  <c r="N14" i="8" s="1"/>
  <c r="Q14" i="8"/>
  <c r="R70" i="8"/>
  <c r="N70" i="8" s="1"/>
  <c r="Q70" i="8"/>
  <c r="S70" i="8" s="1"/>
  <c r="R72" i="8"/>
  <c r="N72" i="8" s="1"/>
  <c r="Q72" i="8"/>
  <c r="S72" i="8" s="1"/>
  <c r="R5" i="8"/>
  <c r="N5" i="8" s="1"/>
  <c r="Q5" i="8"/>
  <c r="S5" i="8" s="1"/>
  <c r="R56" i="8"/>
  <c r="N56" i="8" s="1"/>
  <c r="Q56" i="8"/>
  <c r="S56" i="8" s="1"/>
  <c r="R81" i="8"/>
  <c r="N81" i="8" s="1"/>
  <c r="Q81" i="8"/>
  <c r="S81" i="8" s="1"/>
  <c r="R95" i="8"/>
  <c r="N95" i="8" s="1"/>
  <c r="Q95" i="8"/>
  <c r="S95" i="8" s="1"/>
  <c r="R17" i="8"/>
  <c r="N17" i="8" s="1"/>
  <c r="Q17" i="8"/>
  <c r="S17" i="8" s="1"/>
  <c r="R58" i="8"/>
  <c r="N58" i="8" s="1"/>
  <c r="Q58" i="8"/>
  <c r="S58" i="8" s="1"/>
  <c r="R131" i="8"/>
  <c r="N131" i="8" s="1"/>
  <c r="Q131" i="8"/>
  <c r="S131" i="8" s="1"/>
  <c r="R43" i="8"/>
  <c r="N43" i="8" s="1"/>
  <c r="Q43" i="8"/>
  <c r="S43" i="8" s="1"/>
  <c r="R167" i="8"/>
  <c r="N167" i="8" s="1"/>
  <c r="Q167" i="8"/>
  <c r="S167" i="8" s="1"/>
  <c r="R23" i="8"/>
  <c r="N23" i="8" s="1"/>
  <c r="Q23" i="8"/>
  <c r="S23" i="8" s="1"/>
  <c r="R52" i="8"/>
  <c r="N52" i="8" s="1"/>
  <c r="Q52" i="8"/>
  <c r="S52" i="8" s="1"/>
  <c r="R79" i="8"/>
  <c r="N79" i="8" s="1"/>
  <c r="Q79" i="8"/>
  <c r="S79" i="8" s="1"/>
  <c r="R94" i="8"/>
  <c r="N94" i="8" s="1"/>
  <c r="Q94" i="8"/>
  <c r="S94" i="8" s="1"/>
  <c r="R93" i="8"/>
  <c r="N93" i="8" s="1"/>
  <c r="Q93" i="8"/>
  <c r="S93" i="8" s="1"/>
  <c r="R144" i="8"/>
  <c r="N144" i="8" s="1"/>
  <c r="Q144" i="8"/>
  <c r="S144" i="8" s="1"/>
  <c r="R157" i="8"/>
  <c r="N157" i="8" s="1"/>
  <c r="Q157" i="8"/>
  <c r="S157" i="8" s="1"/>
  <c r="R118" i="8"/>
  <c r="N118" i="8" s="1"/>
  <c r="Q118" i="8"/>
  <c r="S118" i="8" s="1"/>
  <c r="R11" i="8"/>
  <c r="N11" i="8" s="1"/>
  <c r="Q11" i="8"/>
  <c r="S11" i="8" s="1"/>
  <c r="R126" i="8"/>
  <c r="N126" i="8" s="1"/>
  <c r="Q126" i="8"/>
  <c r="S126" i="8" s="1"/>
  <c r="R77" i="8"/>
  <c r="N77" i="8" s="1"/>
  <c r="Q77" i="8"/>
  <c r="S77" i="8" s="1"/>
  <c r="R127" i="8"/>
  <c r="N127" i="8" s="1"/>
  <c r="Q127" i="8"/>
  <c r="S127" i="8" s="1"/>
  <c r="R146" i="8"/>
  <c r="N146" i="8" s="1"/>
  <c r="Q146" i="8"/>
  <c r="S146" i="8" s="1"/>
  <c r="R34" i="8"/>
  <c r="N34" i="8" s="1"/>
  <c r="Q34" i="8"/>
  <c r="S34" i="8" s="1"/>
  <c r="R139" i="8"/>
  <c r="N139" i="8" s="1"/>
  <c r="Q139" i="8"/>
  <c r="S139" i="8" s="1"/>
  <c r="R179" i="8"/>
  <c r="N179" i="8" s="1"/>
  <c r="Q179" i="8"/>
  <c r="S179" i="8" s="1"/>
  <c r="R51" i="8"/>
  <c r="N51" i="8" s="1"/>
  <c r="Q51" i="8"/>
  <c r="S51" i="8" s="1"/>
  <c r="R24" i="8"/>
  <c r="N24" i="8" s="1"/>
  <c r="Q24" i="8"/>
  <c r="S24" i="8" s="1"/>
  <c r="R67" i="8"/>
  <c r="N67" i="8" s="1"/>
  <c r="Q67" i="8"/>
  <c r="R124" i="8"/>
  <c r="N124" i="8" s="1"/>
  <c r="Q124" i="8"/>
  <c r="R61" i="8"/>
  <c r="N61" i="8" s="1"/>
  <c r="Q61" i="8"/>
  <c r="S61" i="8" s="1"/>
  <c r="R133" i="8"/>
  <c r="N133" i="8" s="1"/>
  <c r="Q133" i="8"/>
  <c r="S133" i="8" s="1"/>
  <c r="R32" i="8"/>
  <c r="N32" i="8" s="1"/>
  <c r="Q32" i="8"/>
  <c r="S32" i="8" s="1"/>
  <c r="R155" i="8"/>
  <c r="N155" i="8" s="1"/>
  <c r="Q155" i="8"/>
  <c r="S155" i="8" s="1"/>
  <c r="R156" i="8"/>
  <c r="N156" i="8" s="1"/>
  <c r="Q156" i="8"/>
  <c r="R170" i="8"/>
  <c r="N170" i="8" s="1"/>
  <c r="Q170" i="8"/>
  <c r="S170" i="8" s="1"/>
  <c r="R83" i="8"/>
  <c r="N83" i="8" s="1"/>
  <c r="Q83" i="8"/>
  <c r="S83" i="8" s="1"/>
  <c r="R2" i="8"/>
  <c r="N2" i="8" s="1"/>
  <c r="Q2" i="8"/>
  <c r="S2" i="8" s="1"/>
  <c r="R121" i="8"/>
  <c r="N121" i="8" s="1"/>
  <c r="Q121" i="8"/>
  <c r="S121" i="8" s="1"/>
  <c r="P103" i="8"/>
  <c r="P176" i="8"/>
  <c r="M85" i="8"/>
  <c r="P31" i="8"/>
  <c r="M76" i="8"/>
  <c r="M130" i="8"/>
  <c r="M128" i="8"/>
  <c r="P75" i="8"/>
  <c r="T8" i="8"/>
  <c r="P110" i="8"/>
  <c r="P38" i="8"/>
  <c r="P151" i="8"/>
  <c r="N132" i="8"/>
  <c r="P182" i="8"/>
  <c r="M148" i="8"/>
  <c r="M112" i="8"/>
  <c r="M136" i="8"/>
  <c r="M26" i="8"/>
  <c r="P115" i="8"/>
  <c r="P128" i="8"/>
  <c r="P76" i="8"/>
  <c r="P106" i="8"/>
  <c r="M152" i="8"/>
  <c r="P20" i="8"/>
  <c r="P130" i="8"/>
  <c r="M50" i="8"/>
  <c r="M20" i="8"/>
  <c r="M9" i="8"/>
  <c r="P136" i="8"/>
  <c r="P28" i="8"/>
  <c r="M97" i="8"/>
  <c r="P117" i="8"/>
  <c r="M182" i="8"/>
  <c r="P39" i="8"/>
  <c r="M117" i="8"/>
  <c r="M28" i="8"/>
  <c r="M142" i="8"/>
  <c r="M55" i="8"/>
  <c r="P114" i="8"/>
  <c r="P122" i="8"/>
  <c r="P177" i="8"/>
  <c r="P36" i="8"/>
  <c r="P21" i="8"/>
  <c r="P116" i="8"/>
  <c r="M38" i="8"/>
  <c r="P48" i="8"/>
  <c r="M40" i="8"/>
  <c r="P183" i="8"/>
  <c r="P100" i="8"/>
  <c r="M115" i="8"/>
  <c r="M151" i="8"/>
  <c r="P90" i="8"/>
  <c r="P9" i="8"/>
  <c r="P148" i="8"/>
  <c r="M183" i="8"/>
  <c r="P142" i="8"/>
  <c r="P97" i="8"/>
  <c r="M110" i="8"/>
  <c r="P143" i="8"/>
  <c r="M143" i="8"/>
  <c r="M100" i="8"/>
  <c r="P145" i="8"/>
  <c r="M145" i="8"/>
  <c r="P171" i="8"/>
  <c r="M171" i="8"/>
  <c r="M122" i="8"/>
  <c r="M150" i="8"/>
  <c r="P150" i="8"/>
  <c r="P82" i="8"/>
  <c r="M169" i="8"/>
  <c r="P169" i="8"/>
  <c r="M15" i="8"/>
  <c r="P15" i="8"/>
  <c r="M57" i="8"/>
  <c r="P57" i="8"/>
  <c r="S165" i="8"/>
  <c r="P47" i="8"/>
  <c r="M47" i="8"/>
  <c r="M31" i="8"/>
  <c r="M21" i="8"/>
  <c r="P99" i="8"/>
  <c r="M109" i="8"/>
  <c r="P109" i="8"/>
  <c r="M82" i="8"/>
  <c r="P30" i="8"/>
  <c r="M75" i="8"/>
  <c r="P158" i="8"/>
  <c r="M158" i="8"/>
  <c r="P45" i="8"/>
  <c r="M45" i="8"/>
  <c r="M176" i="8"/>
  <c r="P152" i="8"/>
  <c r="M53" i="8"/>
  <c r="P53" i="8"/>
  <c r="P107" i="8"/>
  <c r="M107" i="8"/>
  <c r="P29" i="8"/>
  <c r="M29" i="8"/>
  <c r="P159" i="8"/>
  <c r="M159" i="8"/>
  <c r="P73" i="8"/>
  <c r="M73" i="8"/>
  <c r="P112" i="8"/>
  <c r="M30" i="8"/>
  <c r="P129" i="8"/>
  <c r="M129" i="8"/>
  <c r="P135" i="8"/>
  <c r="M135" i="8"/>
  <c r="P19" i="8"/>
  <c r="M19" i="8"/>
  <c r="M91" i="8"/>
  <c r="P91" i="8"/>
  <c r="P84" i="8"/>
  <c r="M84" i="8"/>
  <c r="M71" i="8"/>
  <c r="P37" i="8"/>
  <c r="M37" i="8"/>
  <c r="P46" i="8"/>
  <c r="M46" i="8"/>
  <c r="P40" i="8"/>
  <c r="M153" i="8"/>
  <c r="P153" i="8"/>
  <c r="P50" i="8"/>
  <c r="M7" i="8"/>
  <c r="P7" i="8"/>
  <c r="M12" i="8"/>
  <c r="P12" i="8"/>
  <c r="P147" i="8"/>
  <c r="M147" i="8"/>
  <c r="M161" i="8"/>
  <c r="P161" i="8"/>
  <c r="M65" i="8"/>
  <c r="P65" i="8"/>
  <c r="P71" i="8"/>
  <c r="P166" i="8"/>
  <c r="M166" i="8"/>
  <c r="P63" i="8"/>
  <c r="M63" i="8"/>
  <c r="P85" i="8"/>
  <c r="M106" i="8"/>
  <c r="M177" i="8"/>
  <c r="M39" i="8"/>
  <c r="M140" i="8"/>
  <c r="P140" i="8"/>
  <c r="P137" i="8"/>
  <c r="M137" i="8"/>
  <c r="P64" i="8"/>
  <c r="M64" i="8"/>
  <c r="M120" i="8"/>
  <c r="P120" i="8"/>
  <c r="M134" i="8"/>
  <c r="P134" i="8"/>
  <c r="M116" i="8"/>
  <c r="P4" i="8"/>
  <c r="M4" i="8"/>
  <c r="P66" i="8"/>
  <c r="P92" i="8"/>
  <c r="M92" i="8"/>
  <c r="M114" i="8"/>
  <c r="M103" i="8"/>
  <c r="M90" i="8"/>
  <c r="M174" i="8"/>
  <c r="P174" i="8"/>
  <c r="P27" i="8"/>
  <c r="M27" i="8"/>
  <c r="P3" i="8"/>
  <c r="M3" i="8"/>
  <c r="P74" i="8"/>
  <c r="M74" i="8"/>
  <c r="M139" i="1"/>
  <c r="Q112" i="6"/>
  <c r="S112" i="6" s="1"/>
  <c r="R181" i="6"/>
  <c r="N181" i="6" s="1"/>
  <c r="T181" i="6" s="1"/>
  <c r="M151" i="6"/>
  <c r="M68" i="6"/>
  <c r="P105" i="6"/>
  <c r="Q105" i="6" s="1"/>
  <c r="S105" i="6" s="1"/>
  <c r="K18" i="7"/>
  <c r="B26" i="3" s="1"/>
  <c r="K16" i="7"/>
  <c r="B24" i="3" s="1"/>
  <c r="K14" i="7"/>
  <c r="B22" i="3" s="1"/>
  <c r="K19" i="7"/>
  <c r="B27" i="3" s="1"/>
  <c r="K17" i="7"/>
  <c r="B25" i="3" s="1"/>
  <c r="M105" i="6"/>
  <c r="P102" i="6"/>
  <c r="Q102" i="6" s="1"/>
  <c r="S102" i="6" s="1"/>
  <c r="P152" i="6"/>
  <c r="R152" i="6" s="1"/>
  <c r="N152" i="6" s="1"/>
  <c r="K15" i="7"/>
  <c r="B23" i="3" s="1"/>
  <c r="R64" i="6"/>
  <c r="N64" i="6" s="1"/>
  <c r="Q64" i="6"/>
  <c r="S64" i="6" s="1"/>
  <c r="R93" i="6"/>
  <c r="N93" i="6" s="1"/>
  <c r="Q93" i="6"/>
  <c r="R173" i="6"/>
  <c r="N173" i="6" s="1"/>
  <c r="Q173" i="6"/>
  <c r="S173" i="6" s="1"/>
  <c r="R76" i="6"/>
  <c r="N76" i="6" s="1"/>
  <c r="Q76" i="6"/>
  <c r="S76" i="6" s="1"/>
  <c r="R149" i="6"/>
  <c r="N149" i="6" s="1"/>
  <c r="Q149" i="6"/>
  <c r="S149" i="6" s="1"/>
  <c r="R7" i="6"/>
  <c r="N7" i="6" s="1"/>
  <c r="Q7" i="6"/>
  <c r="S7" i="6" s="1"/>
  <c r="R6" i="6"/>
  <c r="N6" i="6" s="1"/>
  <c r="Q6" i="6"/>
  <c r="S6" i="6" s="1"/>
  <c r="R15" i="6"/>
  <c r="N15" i="6" s="1"/>
  <c r="Q15" i="6"/>
  <c r="S15" i="6" s="1"/>
  <c r="R162" i="6"/>
  <c r="N162" i="6" s="1"/>
  <c r="Q162" i="6"/>
  <c r="S162" i="6" s="1"/>
  <c r="R72" i="6"/>
  <c r="N72" i="6" s="1"/>
  <c r="Q72" i="6"/>
  <c r="S72" i="6" s="1"/>
  <c r="R41" i="6"/>
  <c r="N41" i="6" s="1"/>
  <c r="Q41" i="6"/>
  <c r="R103" i="6"/>
  <c r="N103" i="6" s="1"/>
  <c r="Q103" i="6"/>
  <c r="R4" i="6"/>
  <c r="N4" i="6" s="1"/>
  <c r="Q4" i="6"/>
  <c r="S4" i="6" s="1"/>
  <c r="R74" i="6"/>
  <c r="N74" i="6" s="1"/>
  <c r="Q74" i="6"/>
  <c r="R33" i="6"/>
  <c r="N33" i="6" s="1"/>
  <c r="Q33" i="6"/>
  <c r="S33" i="6" s="1"/>
  <c r="R42" i="6"/>
  <c r="N42" i="6" s="1"/>
  <c r="Q42" i="6"/>
  <c r="R114" i="6"/>
  <c r="N114" i="6" s="1"/>
  <c r="Q114" i="6"/>
  <c r="S114" i="6" s="1"/>
  <c r="R96" i="6"/>
  <c r="N96" i="6" s="1"/>
  <c r="Q96" i="6"/>
  <c r="S96" i="6" s="1"/>
  <c r="R77" i="6"/>
  <c r="N77" i="6" s="1"/>
  <c r="Q77" i="6"/>
  <c r="S77" i="6" s="1"/>
  <c r="R156" i="6"/>
  <c r="N156" i="6" s="1"/>
  <c r="Q156" i="6"/>
  <c r="S156" i="6" s="1"/>
  <c r="R29" i="6"/>
  <c r="N29" i="6" s="1"/>
  <c r="Q29" i="6"/>
  <c r="S29" i="6" s="1"/>
  <c r="R144" i="6"/>
  <c r="N144" i="6" s="1"/>
  <c r="Q144" i="6"/>
  <c r="S144" i="6" s="1"/>
  <c r="R2" i="6"/>
  <c r="N2" i="6" s="1"/>
  <c r="Q2" i="6"/>
  <c r="S2" i="6" s="1"/>
  <c r="R160" i="6"/>
  <c r="N160" i="6" s="1"/>
  <c r="Q160" i="6"/>
  <c r="S160" i="6" s="1"/>
  <c r="R139" i="6"/>
  <c r="N139" i="6" s="1"/>
  <c r="Q139" i="6"/>
  <c r="S139" i="6" s="1"/>
  <c r="R178" i="6"/>
  <c r="N178" i="6" s="1"/>
  <c r="Q178" i="6"/>
  <c r="S178" i="6" s="1"/>
  <c r="R154" i="6"/>
  <c r="N154" i="6" s="1"/>
  <c r="Q154" i="6"/>
  <c r="S154" i="6" s="1"/>
  <c r="R175" i="6"/>
  <c r="N175" i="6" s="1"/>
  <c r="Q175" i="6"/>
  <c r="R13" i="6"/>
  <c r="N13" i="6" s="1"/>
  <c r="Q13" i="6"/>
  <c r="S13" i="6" s="1"/>
  <c r="R31" i="6"/>
  <c r="N31" i="6" s="1"/>
  <c r="Q31" i="6"/>
  <c r="S31" i="6" s="1"/>
  <c r="R16" i="6"/>
  <c r="N16" i="6" s="1"/>
  <c r="Q16" i="6"/>
  <c r="S16" i="6" s="1"/>
  <c r="R58" i="6"/>
  <c r="N58" i="6" s="1"/>
  <c r="Q58" i="6"/>
  <c r="S58" i="6" s="1"/>
  <c r="R5" i="6"/>
  <c r="N5" i="6" s="1"/>
  <c r="Q5" i="6"/>
  <c r="S5" i="6" s="1"/>
  <c r="R17" i="6"/>
  <c r="N17" i="6" s="1"/>
  <c r="Q17" i="6"/>
  <c r="S17" i="6" s="1"/>
  <c r="R104" i="6"/>
  <c r="N104" i="6" s="1"/>
  <c r="Q104" i="6"/>
  <c r="S104" i="6" s="1"/>
  <c r="R32" i="6"/>
  <c r="N32" i="6" s="1"/>
  <c r="Q32" i="6"/>
  <c r="S32" i="6" s="1"/>
  <c r="R155" i="6"/>
  <c r="N155" i="6" s="1"/>
  <c r="Q155" i="6"/>
  <c r="S155" i="6" s="1"/>
  <c r="R168" i="6"/>
  <c r="N168" i="6" s="1"/>
  <c r="Q168" i="6"/>
  <c r="S168" i="6" s="1"/>
  <c r="R171" i="6"/>
  <c r="N171" i="6" s="1"/>
  <c r="Q171" i="6"/>
  <c r="S171" i="6" s="1"/>
  <c r="R10" i="6"/>
  <c r="N10" i="6" s="1"/>
  <c r="Q10" i="6"/>
  <c r="S10" i="6" s="1"/>
  <c r="R35" i="6"/>
  <c r="N35" i="6" s="1"/>
  <c r="Q35" i="6"/>
  <c r="S35" i="6" s="1"/>
  <c r="R146" i="6"/>
  <c r="N146" i="6" s="1"/>
  <c r="Q146" i="6"/>
  <c r="R20" i="6"/>
  <c r="N20" i="6" s="1"/>
  <c r="Q20" i="6"/>
  <c r="S20" i="6" s="1"/>
  <c r="R44" i="6"/>
  <c r="N44" i="6" s="1"/>
  <c r="Q44" i="6"/>
  <c r="S44" i="6" s="1"/>
  <c r="R79" i="6"/>
  <c r="N79" i="6" s="1"/>
  <c r="Q79" i="6"/>
  <c r="S79" i="6" s="1"/>
  <c r="R120" i="6"/>
  <c r="N120" i="6" s="1"/>
  <c r="Q120" i="6"/>
  <c r="S120" i="6" s="1"/>
  <c r="R12" i="6"/>
  <c r="N12" i="6" s="1"/>
  <c r="Q12" i="6"/>
  <c r="R137" i="6"/>
  <c r="N137" i="6" s="1"/>
  <c r="Q137" i="6"/>
  <c r="S137" i="6" s="1"/>
  <c r="R135" i="6"/>
  <c r="N135" i="6" s="1"/>
  <c r="Q135" i="6"/>
  <c r="S135" i="6" s="1"/>
  <c r="R52" i="6"/>
  <c r="N52" i="6" s="1"/>
  <c r="Q52" i="6"/>
  <c r="S52" i="6" s="1"/>
  <c r="R82" i="6"/>
  <c r="N82" i="6" s="1"/>
  <c r="Q82" i="6"/>
  <c r="S82" i="6" s="1"/>
  <c r="R116" i="6"/>
  <c r="N116" i="6" s="1"/>
  <c r="Q116" i="6"/>
  <c r="S116" i="6" s="1"/>
  <c r="R90" i="6"/>
  <c r="N90" i="6" s="1"/>
  <c r="Q90" i="6"/>
  <c r="S90" i="6" s="1"/>
  <c r="R118" i="6"/>
  <c r="N118" i="6" s="1"/>
  <c r="Q118" i="6"/>
  <c r="S118" i="6" s="1"/>
  <c r="R136" i="6"/>
  <c r="N136" i="6" s="1"/>
  <c r="Q136" i="6"/>
  <c r="S136" i="6" s="1"/>
  <c r="R148" i="6"/>
  <c r="N148" i="6" s="1"/>
  <c r="Q148" i="6"/>
  <c r="S148" i="6" s="1"/>
  <c r="R106" i="6"/>
  <c r="N106" i="6" s="1"/>
  <c r="Q106" i="6"/>
  <c r="S106" i="6" s="1"/>
  <c r="R37" i="6"/>
  <c r="N37" i="6" s="1"/>
  <c r="Q37" i="6"/>
  <c r="S37" i="6" s="1"/>
  <c r="R59" i="6"/>
  <c r="N59" i="6" s="1"/>
  <c r="Q59" i="6"/>
  <c r="S59" i="6" s="1"/>
  <c r="R18" i="6"/>
  <c r="N18" i="6" s="1"/>
  <c r="Q18" i="6"/>
  <c r="S18" i="6" s="1"/>
  <c r="R101" i="6"/>
  <c r="N101" i="6" s="1"/>
  <c r="Q101" i="6"/>
  <c r="S101" i="6" s="1"/>
  <c r="R67" i="6"/>
  <c r="N67" i="6" s="1"/>
  <c r="Q67" i="6"/>
  <c r="R28" i="6"/>
  <c r="N28" i="6" s="1"/>
  <c r="Q28" i="6"/>
  <c r="S28" i="6" s="1"/>
  <c r="R159" i="6"/>
  <c r="N159" i="6" s="1"/>
  <c r="Q159" i="6"/>
  <c r="S159" i="6" s="1"/>
  <c r="R53" i="6"/>
  <c r="N53" i="6" s="1"/>
  <c r="Q53" i="6"/>
  <c r="S53" i="6" s="1"/>
  <c r="R49" i="6"/>
  <c r="N49" i="6" s="1"/>
  <c r="Q49" i="6"/>
  <c r="S49" i="6" s="1"/>
  <c r="R172" i="6"/>
  <c r="N172" i="6" s="1"/>
  <c r="Q172" i="6"/>
  <c r="S172" i="6" s="1"/>
  <c r="R26" i="6"/>
  <c r="N26" i="6" s="1"/>
  <c r="Q26" i="6"/>
  <c r="S26" i="6" s="1"/>
  <c r="R128" i="6"/>
  <c r="N128" i="6" s="1"/>
  <c r="Q128" i="6"/>
  <c r="S128" i="6" s="1"/>
  <c r="R176" i="6"/>
  <c r="N176" i="6" s="1"/>
  <c r="Q176" i="6"/>
  <c r="S176" i="6" s="1"/>
  <c r="R161" i="6"/>
  <c r="N161" i="6" s="1"/>
  <c r="Q161" i="6"/>
  <c r="S161" i="6" s="1"/>
  <c r="R123" i="6"/>
  <c r="N123" i="6" s="1"/>
  <c r="Q123" i="6"/>
  <c r="S123" i="6" s="1"/>
  <c r="R85" i="6"/>
  <c r="N85" i="6" s="1"/>
  <c r="Q85" i="6"/>
  <c r="S85" i="6" s="1"/>
  <c r="R70" i="6"/>
  <c r="N70" i="6" s="1"/>
  <c r="Q70" i="6"/>
  <c r="S70" i="6" s="1"/>
  <c r="R23" i="6"/>
  <c r="N23" i="6" s="1"/>
  <c r="Q23" i="6"/>
  <c r="S23" i="6" s="1"/>
  <c r="R80" i="6"/>
  <c r="N80" i="6" s="1"/>
  <c r="Q80" i="6"/>
  <c r="S80" i="6" s="1"/>
  <c r="R21" i="6"/>
  <c r="N21" i="6" s="1"/>
  <c r="Q21" i="6"/>
  <c r="S21" i="6" s="1"/>
  <c r="R50" i="6"/>
  <c r="N50" i="6" s="1"/>
  <c r="Q50" i="6"/>
  <c r="S50" i="6" s="1"/>
  <c r="R165" i="6"/>
  <c r="N165" i="6" s="1"/>
  <c r="Q165" i="6"/>
  <c r="S165" i="6" s="1"/>
  <c r="R36" i="6"/>
  <c r="N36" i="6" s="1"/>
  <c r="Q36" i="6"/>
  <c r="S36" i="6" s="1"/>
  <c r="R88" i="6"/>
  <c r="N88" i="6" s="1"/>
  <c r="Q88" i="6"/>
  <c r="S88" i="6" s="1"/>
  <c r="R69" i="6"/>
  <c r="N69" i="6" s="1"/>
  <c r="Q69" i="6"/>
  <c r="S69" i="6" s="1"/>
  <c r="R138" i="6"/>
  <c r="N138" i="6" s="1"/>
  <c r="Q138" i="6"/>
  <c r="S138" i="6" s="1"/>
  <c r="R170" i="6"/>
  <c r="N170" i="6" s="1"/>
  <c r="Q170" i="6"/>
  <c r="S170" i="6" s="1"/>
  <c r="R157" i="6"/>
  <c r="N157" i="6" s="1"/>
  <c r="Q157" i="6"/>
  <c r="S157" i="6" s="1"/>
  <c r="R99" i="6"/>
  <c r="N99" i="6" s="1"/>
  <c r="Q99" i="6"/>
  <c r="S99" i="6" s="1"/>
  <c r="R75" i="6"/>
  <c r="N75" i="6" s="1"/>
  <c r="Q75" i="6"/>
  <c r="S75" i="6" s="1"/>
  <c r="R117" i="6"/>
  <c r="N117" i="6" s="1"/>
  <c r="Q117" i="6"/>
  <c r="S117" i="6" s="1"/>
  <c r="R87" i="6"/>
  <c r="N87" i="6" s="1"/>
  <c r="Q87" i="6"/>
  <c r="R98" i="6"/>
  <c r="N98" i="6" s="1"/>
  <c r="Q98" i="6"/>
  <c r="S98" i="6" s="1"/>
  <c r="R51" i="6"/>
  <c r="N51" i="6" s="1"/>
  <c r="Q51" i="6"/>
  <c r="S51" i="6" s="1"/>
  <c r="R131" i="6"/>
  <c r="N131" i="6" s="1"/>
  <c r="Q131" i="6"/>
  <c r="S131" i="6" s="1"/>
  <c r="R125" i="6"/>
  <c r="N125" i="6" s="1"/>
  <c r="Q125" i="6"/>
  <c r="S125" i="6" s="1"/>
  <c r="R180" i="6"/>
  <c r="N180" i="6" s="1"/>
  <c r="Q180" i="6"/>
  <c r="S180" i="6" s="1"/>
  <c r="R115" i="6"/>
  <c r="N115" i="6" s="1"/>
  <c r="Q115" i="6"/>
  <c r="S115" i="6" s="1"/>
  <c r="R121" i="6"/>
  <c r="N121" i="6" s="1"/>
  <c r="Q121" i="6"/>
  <c r="S121" i="6" s="1"/>
  <c r="R45" i="6"/>
  <c r="N45" i="6" s="1"/>
  <c r="Q45" i="6"/>
  <c r="S45" i="6" s="1"/>
  <c r="R43" i="6"/>
  <c r="N43" i="6" s="1"/>
  <c r="Q43" i="6"/>
  <c r="S43" i="6" s="1"/>
  <c r="R109" i="6"/>
  <c r="N109" i="6" s="1"/>
  <c r="Q109" i="6"/>
  <c r="S109" i="6" s="1"/>
  <c r="R126" i="6"/>
  <c r="N126" i="6" s="1"/>
  <c r="Q126" i="6"/>
  <c r="S126" i="6" s="1"/>
  <c r="P166" i="6"/>
  <c r="P14" i="6"/>
  <c r="M169" i="6"/>
  <c r="M71" i="6"/>
  <c r="M177" i="6"/>
  <c r="P151" i="6"/>
  <c r="M63" i="6"/>
  <c r="P81" i="6"/>
  <c r="P177" i="6"/>
  <c r="M141" i="6"/>
  <c r="M152" i="6"/>
  <c r="P110" i="6"/>
  <c r="M134" i="6"/>
  <c r="P39" i="6"/>
  <c r="M158" i="6"/>
  <c r="P71" i="6"/>
  <c r="Q70" i="5"/>
  <c r="S70" i="5" s="1"/>
  <c r="P140" i="6"/>
  <c r="P65" i="6"/>
  <c r="M81" i="6"/>
  <c r="P150" i="6"/>
  <c r="P141" i="6"/>
  <c r="P46" i="6"/>
  <c r="M73" i="6"/>
  <c r="P8" i="6"/>
  <c r="P169" i="6"/>
  <c r="P163" i="6"/>
  <c r="P134" i="6"/>
  <c r="M163" i="6"/>
  <c r="P62" i="6"/>
  <c r="P84" i="6"/>
  <c r="M164" i="6"/>
  <c r="P38" i="6"/>
  <c r="M102" i="6"/>
  <c r="P158" i="6"/>
  <c r="P78" i="6"/>
  <c r="M78" i="6"/>
  <c r="P147" i="6"/>
  <c r="M147" i="6"/>
  <c r="P55" i="6"/>
  <c r="M55" i="6"/>
  <c r="M84" i="6"/>
  <c r="P24" i="6"/>
  <c r="M24" i="6"/>
  <c r="M113" i="6"/>
  <c r="P113" i="6"/>
  <c r="M25" i="6"/>
  <c r="P25" i="6"/>
  <c r="M150" i="6"/>
  <c r="M100" i="6"/>
  <c r="P100" i="6"/>
  <c r="M122" i="6"/>
  <c r="P122" i="6"/>
  <c r="P68" i="6"/>
  <c r="P129" i="6"/>
  <c r="M38" i="6"/>
  <c r="P86" i="6"/>
  <c r="M86" i="6"/>
  <c r="M124" i="6"/>
  <c r="P124" i="6"/>
  <c r="P47" i="6"/>
  <c r="M47" i="6"/>
  <c r="M130" i="6"/>
  <c r="P130" i="6"/>
  <c r="P73" i="6"/>
  <c r="P19" i="6"/>
  <c r="P182" i="6"/>
  <c r="P91" i="6"/>
  <c r="M91" i="6"/>
  <c r="M8" i="6"/>
  <c r="M127" i="6"/>
  <c r="P127" i="6"/>
  <c r="P11" i="6"/>
  <c r="M11" i="6"/>
  <c r="M39" i="6"/>
  <c r="P107" i="6"/>
  <c r="M107" i="6"/>
  <c r="M19" i="6"/>
  <c r="M110" i="6"/>
  <c r="M182" i="6"/>
  <c r="P57" i="6"/>
  <c r="M153" i="6"/>
  <c r="P153" i="6"/>
  <c r="M65" i="6"/>
  <c r="P63" i="6"/>
  <c r="M145" i="6"/>
  <c r="P145" i="6"/>
  <c r="M22" i="6"/>
  <c r="P22" i="6"/>
  <c r="M57" i="6"/>
  <c r="M174" i="6"/>
  <c r="M46" i="6"/>
  <c r="M89" i="6"/>
  <c r="P89" i="6"/>
  <c r="M30" i="6"/>
  <c r="P30" i="6"/>
  <c r="M95" i="6"/>
  <c r="P95" i="6"/>
  <c r="P34" i="6"/>
  <c r="M34" i="6"/>
  <c r="M111" i="6"/>
  <c r="P111" i="6"/>
  <c r="M9" i="6"/>
  <c r="P9" i="6"/>
  <c r="P108" i="6"/>
  <c r="M140" i="6"/>
  <c r="M62" i="6"/>
  <c r="P174" i="6"/>
  <c r="P94" i="6"/>
  <c r="M94" i="6"/>
  <c r="P56" i="6"/>
  <c r="P143" i="6"/>
  <c r="M48" i="6"/>
  <c r="P48" i="6"/>
  <c r="M92" i="6"/>
  <c r="P92" i="6"/>
  <c r="R130" i="5"/>
  <c r="N130" i="5" s="1"/>
  <c r="T130" i="5" s="1"/>
  <c r="P54" i="6"/>
  <c r="M54" i="6"/>
  <c r="M66" i="6"/>
  <c r="P66" i="6"/>
  <c r="M40" i="6"/>
  <c r="P40" i="6"/>
  <c r="M108" i="6"/>
  <c r="P83" i="6"/>
  <c r="M83" i="6"/>
  <c r="M166" i="6"/>
  <c r="P164" i="6"/>
  <c r="M129" i="6"/>
  <c r="M56" i="6"/>
  <c r="M143" i="6"/>
  <c r="P179" i="6"/>
  <c r="M179" i="6"/>
  <c r="P3" i="6"/>
  <c r="M3" i="6"/>
  <c r="M27" i="6"/>
  <c r="P27" i="6"/>
  <c r="P133" i="6"/>
  <c r="M133" i="6"/>
  <c r="P183" i="6"/>
  <c r="M183" i="6"/>
  <c r="M60" i="6"/>
  <c r="P60" i="6"/>
  <c r="M119" i="6"/>
  <c r="P119" i="6"/>
  <c r="P61" i="6"/>
  <c r="M61" i="6"/>
  <c r="P132" i="6"/>
  <c r="M132" i="6"/>
  <c r="M142" i="6"/>
  <c r="P142" i="6"/>
  <c r="M97" i="6"/>
  <c r="P97" i="6"/>
  <c r="P167" i="6"/>
  <c r="M167" i="6"/>
  <c r="K14" i="4"/>
  <c r="B13" i="3" s="1"/>
  <c r="R111" i="5"/>
  <c r="N111" i="5" s="1"/>
  <c r="T111" i="5" s="1"/>
  <c r="Q172" i="5"/>
  <c r="S172" i="5" s="1"/>
  <c r="R147" i="5"/>
  <c r="N147" i="5" s="1"/>
  <c r="T147" i="5" s="1"/>
  <c r="R57" i="5"/>
  <c r="N57" i="5" s="1"/>
  <c r="T57" i="5" s="1"/>
  <c r="Q117" i="5"/>
  <c r="S117" i="5" s="1"/>
  <c r="Q18" i="5"/>
  <c r="S18" i="5" s="1"/>
  <c r="R88" i="5"/>
  <c r="N88" i="5" s="1"/>
  <c r="T88" i="5" s="1"/>
  <c r="R59" i="5"/>
  <c r="N59" i="5" s="1"/>
  <c r="T59" i="5" s="1"/>
  <c r="P155" i="5"/>
  <c r="R155" i="5" s="1"/>
  <c r="N155" i="5" s="1"/>
  <c r="K19" i="4"/>
  <c r="B18" i="3" s="1"/>
  <c r="K15" i="4"/>
  <c r="B14" i="3" s="1"/>
  <c r="M129" i="5"/>
  <c r="P121" i="5"/>
  <c r="Q121" i="5" s="1"/>
  <c r="S121" i="5" s="1"/>
  <c r="P136" i="5"/>
  <c r="R136" i="5" s="1"/>
  <c r="N136" i="5" s="1"/>
  <c r="K16" i="4"/>
  <c r="B15" i="3" s="1"/>
  <c r="M131" i="5"/>
  <c r="K18" i="4"/>
  <c r="B17" i="3" s="1"/>
  <c r="Q168" i="5"/>
  <c r="S168" i="5" s="1"/>
  <c r="K17" i="4"/>
  <c r="B16" i="3" s="1"/>
  <c r="M37" i="5"/>
  <c r="R86" i="5"/>
  <c r="N86" i="5" s="1"/>
  <c r="T86" i="5" s="1"/>
  <c r="P179" i="5"/>
  <c r="R179" i="5" s="1"/>
  <c r="N179" i="5" s="1"/>
  <c r="P44" i="5"/>
  <c r="R44" i="5" s="1"/>
  <c r="N44" i="5" s="1"/>
  <c r="P24" i="5"/>
  <c r="R24" i="5" s="1"/>
  <c r="N24" i="5" s="1"/>
  <c r="P31" i="5"/>
  <c r="R31" i="5" s="1"/>
  <c r="N31" i="5" s="1"/>
  <c r="M121" i="5"/>
  <c r="Q30" i="5"/>
  <c r="S30" i="5" s="1"/>
  <c r="R103" i="5"/>
  <c r="N103" i="5" s="1"/>
  <c r="T103" i="5" s="1"/>
  <c r="P129" i="5"/>
  <c r="Q129" i="5" s="1"/>
  <c r="S129" i="5" s="1"/>
  <c r="M58" i="5"/>
  <c r="R20" i="5"/>
  <c r="N20" i="5" s="1"/>
  <c r="T20" i="5" s="1"/>
  <c r="M175" i="5"/>
  <c r="Q176" i="5"/>
  <c r="S176" i="5" s="1"/>
  <c r="P63" i="5"/>
  <c r="Q63" i="5" s="1"/>
  <c r="S63" i="5" s="1"/>
  <c r="M43" i="5"/>
  <c r="M156" i="5"/>
  <c r="P128" i="5"/>
  <c r="R128" i="5" s="1"/>
  <c r="N128" i="5" s="1"/>
  <c r="M44" i="5"/>
  <c r="Q56" i="5"/>
  <c r="S56" i="5" s="1"/>
  <c r="Q160" i="5"/>
  <c r="S160" i="5" s="1"/>
  <c r="R39" i="5"/>
  <c r="N39" i="5" s="1"/>
  <c r="Q39" i="5"/>
  <c r="S39" i="5" s="1"/>
  <c r="R116" i="5"/>
  <c r="N116" i="5" s="1"/>
  <c r="Q116" i="5"/>
  <c r="S116" i="5" s="1"/>
  <c r="R114" i="5"/>
  <c r="N114" i="5" s="1"/>
  <c r="Q114" i="5"/>
  <c r="S114" i="5" s="1"/>
  <c r="R127" i="5"/>
  <c r="N127" i="5" s="1"/>
  <c r="Q127" i="5"/>
  <c r="S127" i="5" s="1"/>
  <c r="R79" i="5"/>
  <c r="N79" i="5" s="1"/>
  <c r="Q79" i="5"/>
  <c r="S79" i="5" s="1"/>
  <c r="R154" i="5"/>
  <c r="N154" i="5" s="1"/>
  <c r="Q154" i="5"/>
  <c r="S154" i="5" s="1"/>
  <c r="P162" i="5"/>
  <c r="R165" i="5"/>
  <c r="N165" i="5" s="1"/>
  <c r="Q165" i="5"/>
  <c r="S165" i="5" s="1"/>
  <c r="R51" i="5"/>
  <c r="N51" i="5" s="1"/>
  <c r="Q51" i="5"/>
  <c r="S51" i="5" s="1"/>
  <c r="R98" i="5"/>
  <c r="N98" i="5" s="1"/>
  <c r="Q98" i="5"/>
  <c r="S98" i="5" s="1"/>
  <c r="M180" i="5"/>
  <c r="R62" i="5"/>
  <c r="N62" i="5" s="1"/>
  <c r="Q62" i="5"/>
  <c r="S62" i="5" s="1"/>
  <c r="R108" i="5"/>
  <c r="N108" i="5" s="1"/>
  <c r="Q108" i="5"/>
  <c r="S108" i="5" s="1"/>
  <c r="R151" i="5"/>
  <c r="N151" i="5" s="1"/>
  <c r="Q151" i="5"/>
  <c r="S151" i="5" s="1"/>
  <c r="R36" i="5"/>
  <c r="N36" i="5" s="1"/>
  <c r="Q36" i="5"/>
  <c r="S36" i="5" s="1"/>
  <c r="R90" i="5"/>
  <c r="N90" i="5" s="1"/>
  <c r="Q90" i="5"/>
  <c r="S90" i="5" s="1"/>
  <c r="R89" i="5"/>
  <c r="N89" i="5" s="1"/>
  <c r="Q89" i="5"/>
  <c r="S89" i="5" s="1"/>
  <c r="R14" i="5"/>
  <c r="N14" i="5" s="1"/>
  <c r="Q14" i="5"/>
  <c r="S14" i="5" s="1"/>
  <c r="R102" i="5"/>
  <c r="N102" i="5" s="1"/>
  <c r="Q102" i="5"/>
  <c r="S102" i="5" s="1"/>
  <c r="R46" i="5"/>
  <c r="N46" i="5" s="1"/>
  <c r="Q46" i="5"/>
  <c r="S46" i="5" s="1"/>
  <c r="R76" i="5"/>
  <c r="N76" i="5" s="1"/>
  <c r="Q76" i="5"/>
  <c r="S76" i="5" s="1"/>
  <c r="R107" i="5"/>
  <c r="N107" i="5" s="1"/>
  <c r="Q107" i="5"/>
  <c r="S107" i="5" s="1"/>
  <c r="R95" i="5"/>
  <c r="N95" i="5" s="1"/>
  <c r="Q95" i="5"/>
  <c r="S95" i="5" s="1"/>
  <c r="R158" i="5"/>
  <c r="N158" i="5" s="1"/>
  <c r="Q158" i="5"/>
  <c r="S158" i="5" s="1"/>
  <c r="R178" i="5"/>
  <c r="N178" i="5" s="1"/>
  <c r="Q178" i="5"/>
  <c r="S178" i="5" s="1"/>
  <c r="R48" i="5"/>
  <c r="N48" i="5" s="1"/>
  <c r="Q48" i="5"/>
  <c r="S48" i="5" s="1"/>
  <c r="R80" i="5"/>
  <c r="N80" i="5" s="1"/>
  <c r="Q80" i="5"/>
  <c r="S80" i="5" s="1"/>
  <c r="R124" i="5"/>
  <c r="N124" i="5" s="1"/>
  <c r="Q124" i="5"/>
  <c r="S124" i="5" s="1"/>
  <c r="P5" i="5"/>
  <c r="R64" i="5"/>
  <c r="N64" i="5" s="1"/>
  <c r="Q64" i="5"/>
  <c r="S64" i="5" s="1"/>
  <c r="R97" i="5"/>
  <c r="N97" i="5" s="1"/>
  <c r="Q97" i="5"/>
  <c r="R122" i="5"/>
  <c r="N122" i="5" s="1"/>
  <c r="Q122" i="5"/>
  <c r="R157" i="5"/>
  <c r="N157" i="5" s="1"/>
  <c r="Q157" i="5"/>
  <c r="S157" i="5" s="1"/>
  <c r="R94" i="5"/>
  <c r="N94" i="5" s="1"/>
  <c r="Q94" i="5"/>
  <c r="S94" i="5" s="1"/>
  <c r="R32" i="5"/>
  <c r="N32" i="5" s="1"/>
  <c r="Q32" i="5"/>
  <c r="S32" i="5" s="1"/>
  <c r="R115" i="5"/>
  <c r="N115" i="5" s="1"/>
  <c r="Q115" i="5"/>
  <c r="S115" i="5" s="1"/>
  <c r="R173" i="5"/>
  <c r="N173" i="5" s="1"/>
  <c r="Q173" i="5"/>
  <c r="S173" i="5" s="1"/>
  <c r="R133" i="5"/>
  <c r="N133" i="5" s="1"/>
  <c r="Q133" i="5"/>
  <c r="S133" i="5" s="1"/>
  <c r="R145" i="5"/>
  <c r="N145" i="5" s="1"/>
  <c r="Q145" i="5"/>
  <c r="S145" i="5" s="1"/>
  <c r="R4" i="5"/>
  <c r="N4" i="5" s="1"/>
  <c r="Q4" i="5"/>
  <c r="S4" i="5" s="1"/>
  <c r="R166" i="5"/>
  <c r="N166" i="5" s="1"/>
  <c r="Q166" i="5"/>
  <c r="S166" i="5" s="1"/>
  <c r="R38" i="5"/>
  <c r="N38" i="5" s="1"/>
  <c r="Q38" i="5"/>
  <c r="S38" i="5" s="1"/>
  <c r="R123" i="5"/>
  <c r="N123" i="5" s="1"/>
  <c r="Q123" i="5"/>
  <c r="S123" i="5" s="1"/>
  <c r="R125" i="5"/>
  <c r="N125" i="5" s="1"/>
  <c r="Q125" i="5"/>
  <c r="S125" i="5" s="1"/>
  <c r="R171" i="5"/>
  <c r="N171" i="5" s="1"/>
  <c r="Q171" i="5"/>
  <c r="S171" i="5" s="1"/>
  <c r="R52" i="5"/>
  <c r="N52" i="5" s="1"/>
  <c r="Q52" i="5"/>
  <c r="S52" i="5" s="1"/>
  <c r="R47" i="5"/>
  <c r="N47" i="5" s="1"/>
  <c r="Q47" i="5"/>
  <c r="S47" i="5" s="1"/>
  <c r="R23" i="5"/>
  <c r="N23" i="5" s="1"/>
  <c r="Q23" i="5"/>
  <c r="S23" i="5" s="1"/>
  <c r="R12" i="5"/>
  <c r="N12" i="5" s="1"/>
  <c r="Q12" i="5"/>
  <c r="R81" i="5"/>
  <c r="N81" i="5" s="1"/>
  <c r="Q81" i="5"/>
  <c r="S81" i="5" s="1"/>
  <c r="R181" i="5"/>
  <c r="N181" i="5" s="1"/>
  <c r="Q181" i="5"/>
  <c r="R33" i="5"/>
  <c r="N33" i="5" s="1"/>
  <c r="Q33" i="5"/>
  <c r="S33" i="5" s="1"/>
  <c r="R68" i="5"/>
  <c r="N68" i="5" s="1"/>
  <c r="Q68" i="5"/>
  <c r="S68" i="5" s="1"/>
  <c r="R152" i="5"/>
  <c r="N152" i="5" s="1"/>
  <c r="Q152" i="5"/>
  <c r="S152" i="5" s="1"/>
  <c r="R144" i="5"/>
  <c r="N144" i="5" s="1"/>
  <c r="Q144" i="5"/>
  <c r="S144" i="5" s="1"/>
  <c r="R53" i="5"/>
  <c r="N53" i="5" s="1"/>
  <c r="Q53" i="5"/>
  <c r="S53" i="5" s="1"/>
  <c r="R78" i="5"/>
  <c r="N78" i="5" s="1"/>
  <c r="Q78" i="5"/>
  <c r="S78" i="5" s="1"/>
  <c r="R85" i="5"/>
  <c r="N85" i="5" s="1"/>
  <c r="Q85" i="5"/>
  <c r="S85" i="5" s="1"/>
  <c r="R143" i="5"/>
  <c r="N143" i="5" s="1"/>
  <c r="Q143" i="5"/>
  <c r="S143" i="5" s="1"/>
  <c r="R109" i="5"/>
  <c r="N109" i="5" s="1"/>
  <c r="Q109" i="5"/>
  <c r="S109" i="5" s="1"/>
  <c r="R126" i="5"/>
  <c r="N126" i="5" s="1"/>
  <c r="Q126" i="5"/>
  <c r="S126" i="5" s="1"/>
  <c r="R183" i="5"/>
  <c r="N183" i="5" s="1"/>
  <c r="Q183" i="5"/>
  <c r="S183" i="5" s="1"/>
  <c r="R54" i="5"/>
  <c r="N54" i="5" s="1"/>
  <c r="Q54" i="5"/>
  <c r="S54" i="5" s="1"/>
  <c r="R40" i="5"/>
  <c r="N40" i="5" s="1"/>
  <c r="Q40" i="5"/>
  <c r="S40" i="5" s="1"/>
  <c r="R87" i="5"/>
  <c r="N87" i="5" s="1"/>
  <c r="Q87" i="5"/>
  <c r="S87" i="5" s="1"/>
  <c r="R65" i="5"/>
  <c r="N65" i="5" s="1"/>
  <c r="Q65" i="5"/>
  <c r="S65" i="5" s="1"/>
  <c r="R71" i="5"/>
  <c r="N71" i="5" s="1"/>
  <c r="Q71" i="5"/>
  <c r="S71" i="5" s="1"/>
  <c r="R170" i="5"/>
  <c r="N170" i="5" s="1"/>
  <c r="Q170" i="5"/>
  <c r="S170" i="5" s="1"/>
  <c r="R138" i="5"/>
  <c r="N138" i="5" s="1"/>
  <c r="Q138" i="5"/>
  <c r="S138" i="5" s="1"/>
  <c r="R104" i="5"/>
  <c r="N104" i="5" s="1"/>
  <c r="Q104" i="5"/>
  <c r="S104" i="5" s="1"/>
  <c r="R167" i="5"/>
  <c r="N167" i="5" s="1"/>
  <c r="Q167" i="5"/>
  <c r="S167" i="5" s="1"/>
  <c r="R17" i="5"/>
  <c r="N17" i="5" s="1"/>
  <c r="Q17" i="5"/>
  <c r="S17" i="5" s="1"/>
  <c r="R45" i="5"/>
  <c r="N45" i="5" s="1"/>
  <c r="Q45" i="5"/>
  <c r="S45" i="5" s="1"/>
  <c r="R77" i="5"/>
  <c r="N77" i="5" s="1"/>
  <c r="Q77" i="5"/>
  <c r="S77" i="5" s="1"/>
  <c r="R67" i="5"/>
  <c r="N67" i="5" s="1"/>
  <c r="Q67" i="5"/>
  <c r="S67" i="5" s="1"/>
  <c r="R26" i="5"/>
  <c r="N26" i="5" s="1"/>
  <c r="Q26" i="5"/>
  <c r="S26" i="5" s="1"/>
  <c r="R159" i="5"/>
  <c r="N159" i="5" s="1"/>
  <c r="Q159" i="5"/>
  <c r="S159" i="5" s="1"/>
  <c r="R9" i="5"/>
  <c r="N9" i="5" s="1"/>
  <c r="Q9" i="5"/>
  <c r="S9" i="5" s="1"/>
  <c r="R69" i="5"/>
  <c r="N69" i="5" s="1"/>
  <c r="Q69" i="5"/>
  <c r="S69" i="5" s="1"/>
  <c r="R15" i="5"/>
  <c r="N15" i="5" s="1"/>
  <c r="Q15" i="5"/>
  <c r="S15" i="5" s="1"/>
  <c r="R96" i="5"/>
  <c r="N96" i="5" s="1"/>
  <c r="Q96" i="5"/>
  <c r="S96" i="5" s="1"/>
  <c r="R100" i="5"/>
  <c r="N100" i="5" s="1"/>
  <c r="Q100" i="5"/>
  <c r="S100" i="5" s="1"/>
  <c r="R25" i="5"/>
  <c r="N25" i="5" s="1"/>
  <c r="Q25" i="5"/>
  <c r="S25" i="5" s="1"/>
  <c r="R2" i="5"/>
  <c r="N2" i="5" s="1"/>
  <c r="Q2" i="5"/>
  <c r="S2" i="5" s="1"/>
  <c r="R7" i="5"/>
  <c r="N7" i="5" s="1"/>
  <c r="Q7" i="5"/>
  <c r="P58" i="5"/>
  <c r="R10" i="5"/>
  <c r="N10" i="5" s="1"/>
  <c r="Q10" i="5"/>
  <c r="S10" i="5" s="1"/>
  <c r="M169" i="5"/>
  <c r="P105" i="5"/>
  <c r="M164" i="5"/>
  <c r="P101" i="5"/>
  <c r="S57" i="5"/>
  <c r="P93" i="5"/>
  <c r="P163" i="5"/>
  <c r="M162" i="5"/>
  <c r="P131" i="5"/>
  <c r="M63" i="5"/>
  <c r="S147" i="5"/>
  <c r="P41" i="5"/>
  <c r="M3" i="5"/>
  <c r="P146" i="5"/>
  <c r="M146" i="5"/>
  <c r="P49" i="5"/>
  <c r="M49" i="5"/>
  <c r="M155" i="5"/>
  <c r="M24" i="5"/>
  <c r="P169" i="5"/>
  <c r="M41" i="5"/>
  <c r="M34" i="5"/>
  <c r="P34" i="5"/>
  <c r="M6" i="5"/>
  <c r="P6" i="5"/>
  <c r="P110" i="5"/>
  <c r="P153" i="5"/>
  <c r="M75" i="5"/>
  <c r="P75" i="5"/>
  <c r="M106" i="5"/>
  <c r="P106" i="5"/>
  <c r="P141" i="5"/>
  <c r="M141" i="5"/>
  <c r="P43" i="5"/>
  <c r="M50" i="5"/>
  <c r="M139" i="5"/>
  <c r="P139" i="5"/>
  <c r="M148" i="5"/>
  <c r="M110" i="5"/>
  <c r="M153" i="5"/>
  <c r="P66" i="5"/>
  <c r="P50" i="5"/>
  <c r="M42" i="5"/>
  <c r="M177" i="5"/>
  <c r="P177" i="5"/>
  <c r="P175" i="5"/>
  <c r="P148" i="5"/>
  <c r="P73" i="5"/>
  <c r="M73" i="5"/>
  <c r="M66" i="5"/>
  <c r="P42" i="5"/>
  <c r="P180" i="5"/>
  <c r="P72" i="5"/>
  <c r="M72" i="5"/>
  <c r="M93" i="5"/>
  <c r="P119" i="5"/>
  <c r="M119" i="5"/>
  <c r="M132" i="5"/>
  <c r="P132" i="5"/>
  <c r="P91" i="5"/>
  <c r="P164" i="5"/>
  <c r="P21" i="5"/>
  <c r="M21" i="5"/>
  <c r="P83" i="5"/>
  <c r="M83" i="5"/>
  <c r="P156" i="5"/>
  <c r="P112" i="5"/>
  <c r="M112" i="5"/>
  <c r="M149" i="5"/>
  <c r="P149" i="5"/>
  <c r="P60" i="5"/>
  <c r="M60" i="5"/>
  <c r="P27" i="5"/>
  <c r="M27" i="5"/>
  <c r="M61" i="5"/>
  <c r="P61" i="5"/>
  <c r="P113" i="5"/>
  <c r="M113" i="5"/>
  <c r="P37" i="5"/>
  <c r="P22" i="5"/>
  <c r="P118" i="5"/>
  <c r="M118" i="5"/>
  <c r="P135" i="5"/>
  <c r="M135" i="5"/>
  <c r="P92" i="5"/>
  <c r="M92" i="5"/>
  <c r="S20" i="5"/>
  <c r="M163" i="5"/>
  <c r="M182" i="5"/>
  <c r="M179" i="5"/>
  <c r="M91" i="5"/>
  <c r="M105" i="5"/>
  <c r="S59" i="5"/>
  <c r="P134" i="5"/>
  <c r="M134" i="5"/>
  <c r="M128" i="5"/>
  <c r="P120" i="5"/>
  <c r="P84" i="5"/>
  <c r="M84" i="5"/>
  <c r="M29" i="5"/>
  <c r="P29" i="5"/>
  <c r="P82" i="5"/>
  <c r="M82" i="5"/>
  <c r="M16" i="5"/>
  <c r="P16" i="5"/>
  <c r="P142" i="5"/>
  <c r="M142" i="5"/>
  <c r="P13" i="5"/>
  <c r="M13" i="5"/>
  <c r="P3" i="5"/>
  <c r="P28" i="5"/>
  <c r="M28" i="5"/>
  <c r="M55" i="5"/>
  <c r="P55" i="5"/>
  <c r="P182" i="5"/>
  <c r="M74" i="5"/>
  <c r="P74" i="5"/>
  <c r="M11" i="5"/>
  <c r="P11" i="5"/>
  <c r="P174" i="5"/>
  <c r="M174" i="5"/>
  <c r="M5" i="5"/>
  <c r="M120" i="5"/>
  <c r="M137" i="5"/>
  <c r="P137" i="5"/>
  <c r="S88" i="5"/>
  <c r="P150" i="5"/>
  <c r="M150" i="5"/>
  <c r="M8" i="5"/>
  <c r="P8" i="5"/>
  <c r="M35" i="5"/>
  <c r="P35" i="5"/>
  <c r="P161" i="5"/>
  <c r="M161" i="5"/>
  <c r="P140" i="5"/>
  <c r="M140" i="5"/>
  <c r="S130" i="5"/>
  <c r="M19" i="5"/>
  <c r="P19" i="5"/>
  <c r="P99" i="5"/>
  <c r="M99" i="5"/>
  <c r="P47" i="1"/>
  <c r="Q47" i="1" s="1"/>
  <c r="S47" i="1" s="1"/>
  <c r="M81" i="1"/>
  <c r="K15" i="2"/>
  <c r="B4" i="3" s="1"/>
  <c r="K16" i="2"/>
  <c r="B5" i="3" s="1"/>
  <c r="K14" i="2"/>
  <c r="B3" i="3" s="1"/>
  <c r="K18" i="2"/>
  <c r="B7" i="3" s="1"/>
  <c r="K19" i="2"/>
  <c r="B8" i="3" s="1"/>
  <c r="K17" i="2"/>
  <c r="B6" i="3" s="1"/>
  <c r="P27" i="1"/>
  <c r="R27" i="1" s="1"/>
  <c r="N27" i="1" s="1"/>
  <c r="M119" i="1"/>
  <c r="M99" i="1"/>
  <c r="P139" i="1"/>
  <c r="R139" i="1" s="1"/>
  <c r="N139" i="1" s="1"/>
  <c r="P79" i="1"/>
  <c r="R79" i="1" s="1"/>
  <c r="N79" i="1" s="1"/>
  <c r="M79" i="1"/>
  <c r="M47" i="1"/>
  <c r="P7" i="1"/>
  <c r="Q7" i="1" s="1"/>
  <c r="S7" i="1" s="1"/>
  <c r="P135" i="1"/>
  <c r="R135" i="1" s="1"/>
  <c r="N135" i="1" s="1"/>
  <c r="M87" i="1"/>
  <c r="P87" i="1"/>
  <c r="Q87" i="1" s="1"/>
  <c r="S87" i="1" s="1"/>
  <c r="M125" i="1"/>
  <c r="P119" i="1"/>
  <c r="Q119" i="1" s="1"/>
  <c r="S119" i="1" s="1"/>
  <c r="P125" i="1"/>
  <c r="Q125" i="1" s="1"/>
  <c r="S125" i="1" s="1"/>
  <c r="P81" i="1"/>
  <c r="R81" i="1" s="1"/>
  <c r="N81" i="1" s="1"/>
  <c r="M151" i="1"/>
  <c r="P28" i="1"/>
  <c r="R28" i="1" s="1"/>
  <c r="N28" i="1" s="1"/>
  <c r="M166" i="1"/>
  <c r="P151" i="1"/>
  <c r="Q151" i="1" s="1"/>
  <c r="S151" i="1" s="1"/>
  <c r="M147" i="1"/>
  <c r="P6" i="1"/>
  <c r="R6" i="1" s="1"/>
  <c r="N6" i="1" s="1"/>
  <c r="P176" i="1"/>
  <c r="Q176" i="1" s="1"/>
  <c r="S176" i="1" s="1"/>
  <c r="M171" i="1"/>
  <c r="M27" i="1"/>
  <c r="P3" i="1"/>
  <c r="Q3" i="1" s="1"/>
  <c r="S3" i="1" s="1"/>
  <c r="M3" i="1"/>
  <c r="M144" i="1"/>
  <c r="M7" i="1"/>
  <c r="P35" i="1"/>
  <c r="Q35" i="1" s="1"/>
  <c r="S35" i="1" s="1"/>
  <c r="M20" i="1"/>
  <c r="P148" i="1"/>
  <c r="Q148" i="1" s="1"/>
  <c r="S148" i="1" s="1"/>
  <c r="P166" i="1"/>
  <c r="R166" i="1" s="1"/>
  <c r="N166" i="1" s="1"/>
  <c r="M176" i="1"/>
  <c r="P108" i="1"/>
  <c r="Q108" i="1" s="1"/>
  <c r="S108" i="1" s="1"/>
  <c r="P24" i="1"/>
  <c r="Q24" i="1" s="1"/>
  <c r="S24" i="1" s="1"/>
  <c r="M6" i="1"/>
  <c r="P159" i="1"/>
  <c r="Q159" i="1" s="1"/>
  <c r="S159" i="1" s="1"/>
  <c r="M35" i="1"/>
  <c r="P20" i="1"/>
  <c r="Q20" i="1" s="1"/>
  <c r="S20" i="1" s="1"/>
  <c r="M148" i="1"/>
  <c r="P147" i="1"/>
  <c r="Q147" i="1" s="1"/>
  <c r="S147" i="1" s="1"/>
  <c r="M152" i="1"/>
  <c r="P55" i="1"/>
  <c r="R55" i="1" s="1"/>
  <c r="N55" i="1" s="1"/>
  <c r="M11" i="1"/>
  <c r="M44" i="1"/>
  <c r="M159" i="1"/>
  <c r="Q39" i="1"/>
  <c r="S39" i="1" s="1"/>
  <c r="R39" i="1"/>
  <c r="N39" i="1" s="1"/>
  <c r="Q115" i="1"/>
  <c r="S115" i="1" s="1"/>
  <c r="R115" i="1"/>
  <c r="N115" i="1" s="1"/>
  <c r="Q113" i="1"/>
  <c r="S113" i="1" s="1"/>
  <c r="R113" i="1"/>
  <c r="N113" i="1" s="1"/>
  <c r="Q57" i="1"/>
  <c r="S57" i="1" s="1"/>
  <c r="R57" i="1"/>
  <c r="N57" i="1" s="1"/>
  <c r="Q132" i="1"/>
  <c r="S132" i="1" s="1"/>
  <c r="R132" i="1"/>
  <c r="N132" i="1" s="1"/>
  <c r="Q109" i="1"/>
  <c r="S109" i="1" s="1"/>
  <c r="R109" i="1"/>
  <c r="N109" i="1" s="1"/>
  <c r="Q183" i="1"/>
  <c r="S183" i="1" s="1"/>
  <c r="R183" i="1"/>
  <c r="N183" i="1" s="1"/>
  <c r="Q80" i="1"/>
  <c r="S80" i="1" s="1"/>
  <c r="R80" i="1"/>
  <c r="N80" i="1" s="1"/>
  <c r="Q174" i="1"/>
  <c r="S174" i="1" s="1"/>
  <c r="R174" i="1"/>
  <c r="N174" i="1" s="1"/>
  <c r="Q112" i="1"/>
  <c r="S112" i="1" s="1"/>
  <c r="R112" i="1"/>
  <c r="N112" i="1" s="1"/>
  <c r="Q72" i="1"/>
  <c r="S72" i="1" s="1"/>
  <c r="R72" i="1"/>
  <c r="N72" i="1" s="1"/>
  <c r="Q8" i="1"/>
  <c r="S8" i="1" s="1"/>
  <c r="R8" i="1"/>
  <c r="N8" i="1" s="1"/>
  <c r="Q96" i="1"/>
  <c r="S96" i="1" s="1"/>
  <c r="R96" i="1"/>
  <c r="N96" i="1" s="1"/>
  <c r="Q56" i="1"/>
  <c r="S56" i="1" s="1"/>
  <c r="R56" i="1"/>
  <c r="N56" i="1" s="1"/>
  <c r="P11" i="1"/>
  <c r="Q145" i="1"/>
  <c r="S145" i="1" s="1"/>
  <c r="R145" i="1"/>
  <c r="N145" i="1" s="1"/>
  <c r="Q65" i="1"/>
  <c r="S65" i="1" s="1"/>
  <c r="R65" i="1"/>
  <c r="N65" i="1" s="1"/>
  <c r="Q54" i="1"/>
  <c r="S54" i="1" s="1"/>
  <c r="R54" i="1"/>
  <c r="N54" i="1" s="1"/>
  <c r="Q52" i="1"/>
  <c r="S52" i="1" s="1"/>
  <c r="R52" i="1"/>
  <c r="N52" i="1" s="1"/>
  <c r="P152" i="1"/>
  <c r="Q12" i="1"/>
  <c r="S12" i="1" s="1"/>
  <c r="R12" i="1"/>
  <c r="N12" i="1" s="1"/>
  <c r="Q134" i="1"/>
  <c r="S134" i="1" s="1"/>
  <c r="R134" i="1"/>
  <c r="N134" i="1" s="1"/>
  <c r="Q62" i="1"/>
  <c r="S62" i="1" s="1"/>
  <c r="R62" i="1"/>
  <c r="N62" i="1" s="1"/>
  <c r="Q137" i="1"/>
  <c r="S137" i="1" s="1"/>
  <c r="R137" i="1"/>
  <c r="N137" i="1" s="1"/>
  <c r="Q64" i="1"/>
  <c r="S64" i="1" s="1"/>
  <c r="R64" i="1"/>
  <c r="N64" i="1" s="1"/>
  <c r="Q129" i="1"/>
  <c r="S129" i="1" s="1"/>
  <c r="R129" i="1"/>
  <c r="N129" i="1" s="1"/>
  <c r="Q126" i="1"/>
  <c r="S126" i="1" s="1"/>
  <c r="R126" i="1"/>
  <c r="N126" i="1" s="1"/>
  <c r="Q124" i="1"/>
  <c r="S124" i="1" s="1"/>
  <c r="R124" i="1"/>
  <c r="N124" i="1" s="1"/>
  <c r="Q25" i="1"/>
  <c r="S25" i="1" s="1"/>
  <c r="R25" i="1"/>
  <c r="N25" i="1" s="1"/>
  <c r="Q107" i="1"/>
  <c r="S107" i="1" s="1"/>
  <c r="R107" i="1"/>
  <c r="N107" i="1" s="1"/>
  <c r="Q77" i="1"/>
  <c r="S77" i="1" s="1"/>
  <c r="R77" i="1"/>
  <c r="N77" i="1" s="1"/>
  <c r="Q165" i="1"/>
  <c r="S165" i="1" s="1"/>
  <c r="R165" i="1"/>
  <c r="N165" i="1" s="1"/>
  <c r="Q157" i="1"/>
  <c r="S157" i="1" s="1"/>
  <c r="R157" i="1"/>
  <c r="N157" i="1" s="1"/>
  <c r="Q18" i="1"/>
  <c r="S18" i="1" s="1"/>
  <c r="R18" i="1"/>
  <c r="N18" i="1" s="1"/>
  <c r="Q98" i="1"/>
  <c r="S98" i="1" s="1"/>
  <c r="R98" i="1"/>
  <c r="N98" i="1" s="1"/>
  <c r="Q49" i="1"/>
  <c r="S49" i="1" s="1"/>
  <c r="R49" i="1"/>
  <c r="N49" i="1" s="1"/>
  <c r="Q167" i="1"/>
  <c r="S167" i="1" s="1"/>
  <c r="R167" i="1"/>
  <c r="N167" i="1" s="1"/>
  <c r="Q110" i="1"/>
  <c r="S110" i="1" s="1"/>
  <c r="R110" i="1"/>
  <c r="N110" i="1" s="1"/>
  <c r="Q89" i="1"/>
  <c r="S89" i="1" s="1"/>
  <c r="R89" i="1"/>
  <c r="N89" i="1" s="1"/>
  <c r="Q29" i="1"/>
  <c r="S29" i="1" s="1"/>
  <c r="R29" i="1"/>
  <c r="N29" i="1" s="1"/>
  <c r="Q156" i="1"/>
  <c r="S156" i="1" s="1"/>
  <c r="R156" i="1"/>
  <c r="N156" i="1" s="1"/>
  <c r="Q60" i="1"/>
  <c r="R60" i="1"/>
  <c r="N60" i="1" s="1"/>
  <c r="Q179" i="1"/>
  <c r="S179" i="1" s="1"/>
  <c r="R179" i="1"/>
  <c r="N179" i="1" s="1"/>
  <c r="Q116" i="1"/>
  <c r="S116" i="1" s="1"/>
  <c r="R116" i="1"/>
  <c r="N116" i="1" s="1"/>
  <c r="Q143" i="1"/>
  <c r="S143" i="1" s="1"/>
  <c r="R143" i="1"/>
  <c r="N143" i="1" s="1"/>
  <c r="Q4" i="1"/>
  <c r="S4" i="1" s="1"/>
  <c r="R4" i="1"/>
  <c r="N4" i="1" s="1"/>
  <c r="Q97" i="1"/>
  <c r="S97" i="1" s="1"/>
  <c r="R97" i="1"/>
  <c r="N97" i="1" s="1"/>
  <c r="Q170" i="1"/>
  <c r="R170" i="1"/>
  <c r="N170" i="1" s="1"/>
  <c r="Q142" i="1"/>
  <c r="S142" i="1" s="1"/>
  <c r="R142" i="1"/>
  <c r="N142" i="1" s="1"/>
  <c r="Q50" i="1"/>
  <c r="S50" i="1" s="1"/>
  <c r="R50" i="1"/>
  <c r="N50" i="1" s="1"/>
  <c r="Q149" i="1"/>
  <c r="S149" i="1" s="1"/>
  <c r="R149" i="1"/>
  <c r="N149" i="1" s="1"/>
  <c r="Q182" i="1"/>
  <c r="S182" i="1" s="1"/>
  <c r="R182" i="1"/>
  <c r="N182" i="1" s="1"/>
  <c r="Q85" i="1"/>
  <c r="S85" i="1" s="1"/>
  <c r="R85" i="1"/>
  <c r="N85" i="1" s="1"/>
  <c r="Q92" i="1"/>
  <c r="S92" i="1" s="1"/>
  <c r="R92" i="1"/>
  <c r="N92" i="1" s="1"/>
  <c r="Q86" i="1"/>
  <c r="R86" i="1"/>
  <c r="N86" i="1" s="1"/>
  <c r="Q33" i="1"/>
  <c r="S33" i="1" s="1"/>
  <c r="R33" i="1"/>
  <c r="N33" i="1" s="1"/>
  <c r="Q153" i="1"/>
  <c r="S153" i="1" s="1"/>
  <c r="R153" i="1"/>
  <c r="N153" i="1" s="1"/>
  <c r="Q76" i="1"/>
  <c r="S76" i="1" s="1"/>
  <c r="R76" i="1"/>
  <c r="N76" i="1" s="1"/>
  <c r="Q175" i="1"/>
  <c r="S175" i="1" s="1"/>
  <c r="R175" i="1"/>
  <c r="N175" i="1" s="1"/>
  <c r="P74" i="1"/>
  <c r="Q114" i="1"/>
  <c r="S114" i="1" s="1"/>
  <c r="R114" i="1"/>
  <c r="N114" i="1" s="1"/>
  <c r="Q181" i="1"/>
  <c r="R181" i="1"/>
  <c r="N181" i="1" s="1"/>
  <c r="Q43" i="1"/>
  <c r="S43" i="1" s="1"/>
  <c r="R43" i="1"/>
  <c r="N43" i="1" s="1"/>
  <c r="Q136" i="1"/>
  <c r="S136" i="1" s="1"/>
  <c r="R136" i="1"/>
  <c r="N136" i="1" s="1"/>
  <c r="Q128" i="1"/>
  <c r="S128" i="1" s="1"/>
  <c r="R128" i="1"/>
  <c r="N128" i="1" s="1"/>
  <c r="Q63" i="1"/>
  <c r="R63" i="1"/>
  <c r="N63" i="1" s="1"/>
  <c r="Q121" i="1"/>
  <c r="S121" i="1" s="1"/>
  <c r="R121" i="1"/>
  <c r="N121" i="1" s="1"/>
  <c r="Q68" i="1"/>
  <c r="S68" i="1" s="1"/>
  <c r="R68" i="1"/>
  <c r="N68" i="1" s="1"/>
  <c r="P163" i="1"/>
  <c r="Q118" i="1"/>
  <c r="S118" i="1" s="1"/>
  <c r="R118" i="1"/>
  <c r="N118" i="1" s="1"/>
  <c r="Q95" i="1"/>
  <c r="S95" i="1" s="1"/>
  <c r="R95" i="1"/>
  <c r="N95" i="1" s="1"/>
  <c r="M82" i="1"/>
  <c r="Q36" i="1"/>
  <c r="S36" i="1" s="1"/>
  <c r="R36" i="1"/>
  <c r="N36" i="1" s="1"/>
  <c r="Q58" i="1"/>
  <c r="S58" i="1" s="1"/>
  <c r="R58" i="1"/>
  <c r="N58" i="1" s="1"/>
  <c r="Q73" i="1"/>
  <c r="S73" i="1" s="1"/>
  <c r="R73" i="1"/>
  <c r="N73" i="1" s="1"/>
  <c r="Q123" i="1"/>
  <c r="S123" i="1" s="1"/>
  <c r="R123" i="1"/>
  <c r="N123" i="1" s="1"/>
  <c r="Q177" i="1"/>
  <c r="R177" i="1"/>
  <c r="N177" i="1" s="1"/>
  <c r="Q93" i="1"/>
  <c r="S93" i="1" s="1"/>
  <c r="R93" i="1"/>
  <c r="N93" i="1" s="1"/>
  <c r="Q91" i="1"/>
  <c r="S91" i="1" s="1"/>
  <c r="R91" i="1"/>
  <c r="N91" i="1" s="1"/>
  <c r="Q48" i="1"/>
  <c r="S48" i="1" s="1"/>
  <c r="R48" i="1"/>
  <c r="N48" i="1" s="1"/>
  <c r="Q102" i="1"/>
  <c r="S102" i="1" s="1"/>
  <c r="R102" i="1"/>
  <c r="N102" i="1" s="1"/>
  <c r="Q78" i="1"/>
  <c r="S78" i="1" s="1"/>
  <c r="R78" i="1"/>
  <c r="N78" i="1" s="1"/>
  <c r="Q117" i="1"/>
  <c r="S117" i="1" s="1"/>
  <c r="R117" i="1"/>
  <c r="N117" i="1" s="1"/>
  <c r="Q17" i="1"/>
  <c r="S17" i="1" s="1"/>
  <c r="R17" i="1"/>
  <c r="N17" i="1" s="1"/>
  <c r="Q120" i="1"/>
  <c r="S120" i="1" s="1"/>
  <c r="R120" i="1"/>
  <c r="N120" i="1" s="1"/>
  <c r="Q31" i="1"/>
  <c r="S31" i="1" s="1"/>
  <c r="R31" i="1"/>
  <c r="N31" i="1" s="1"/>
  <c r="Q122" i="1"/>
  <c r="R122" i="1"/>
  <c r="N122" i="1" s="1"/>
  <c r="Q164" i="1"/>
  <c r="S164" i="1" s="1"/>
  <c r="R164" i="1"/>
  <c r="N164" i="1" s="1"/>
  <c r="Q71" i="1"/>
  <c r="S71" i="1" s="1"/>
  <c r="R71" i="1"/>
  <c r="N71" i="1" s="1"/>
  <c r="Q66" i="1"/>
  <c r="S66" i="1" s="1"/>
  <c r="R66" i="1"/>
  <c r="N66" i="1" s="1"/>
  <c r="Q161" i="1"/>
  <c r="S161" i="1" s="1"/>
  <c r="R161" i="1"/>
  <c r="N161" i="1" s="1"/>
  <c r="Q111" i="1"/>
  <c r="S111" i="1" s="1"/>
  <c r="R111" i="1"/>
  <c r="N111" i="1" s="1"/>
  <c r="Q101" i="1"/>
  <c r="S101" i="1" s="1"/>
  <c r="R101" i="1"/>
  <c r="N101" i="1" s="1"/>
  <c r="Q155" i="1"/>
  <c r="S155" i="1" s="1"/>
  <c r="R155" i="1"/>
  <c r="N155" i="1" s="1"/>
  <c r="Q70" i="1"/>
  <c r="R70" i="1"/>
  <c r="N70" i="1" s="1"/>
  <c r="M163" i="1"/>
  <c r="P44" i="1"/>
  <c r="P82" i="1"/>
  <c r="P160" i="1"/>
  <c r="M160" i="1"/>
  <c r="P23" i="1"/>
  <c r="M55" i="1"/>
  <c r="M32" i="1"/>
  <c r="M23" i="1"/>
  <c r="M14" i="1"/>
  <c r="P32" i="1"/>
  <c r="M103" i="1"/>
  <c r="M10" i="1"/>
  <c r="M40" i="1"/>
  <c r="P40" i="1"/>
  <c r="P144" i="1"/>
  <c r="P10" i="1"/>
  <c r="P14" i="1"/>
  <c r="M108" i="1"/>
  <c r="P171" i="1"/>
  <c r="P99" i="1"/>
  <c r="P103" i="1"/>
  <c r="M37" i="1"/>
  <c r="M46" i="1"/>
  <c r="P37" i="1"/>
  <c r="M2" i="1"/>
  <c r="M42" i="1"/>
  <c r="P46" i="1"/>
  <c r="P21" i="1"/>
  <c r="P61" i="1"/>
  <c r="M69" i="1"/>
  <c r="P53" i="1"/>
  <c r="P178" i="1"/>
  <c r="M180" i="1"/>
  <c r="M16" i="1"/>
  <c r="P94" i="1"/>
  <c r="M158" i="1"/>
  <c r="P2" i="1"/>
  <c r="M136" i="1"/>
  <c r="P180" i="1"/>
  <c r="P69" i="1"/>
  <c r="M168" i="1"/>
  <c r="M61" i="1"/>
  <c r="M13" i="1"/>
  <c r="P154" i="1"/>
  <c r="M154" i="1"/>
  <c r="P67" i="1"/>
  <c r="M178" i="1"/>
  <c r="P90" i="1"/>
  <c r="M138" i="1"/>
  <c r="P169" i="1"/>
  <c r="M5" i="1"/>
  <c r="P168" i="1"/>
  <c r="M9" i="1"/>
  <c r="P9" i="1"/>
  <c r="P45" i="1"/>
  <c r="M45" i="1"/>
  <c r="M173" i="1"/>
  <c r="P173" i="1"/>
  <c r="P42" i="1"/>
  <c r="P15" i="1"/>
  <c r="M15" i="1"/>
  <c r="M131" i="1"/>
  <c r="P131" i="1"/>
  <c r="P84" i="1"/>
  <c r="M84" i="1"/>
  <c r="M94" i="1"/>
  <c r="M146" i="1"/>
  <c r="P5" i="1"/>
  <c r="M140" i="1"/>
  <c r="P140" i="1"/>
  <c r="M67" i="1"/>
  <c r="P75" i="1"/>
  <c r="M75" i="1"/>
  <c r="M34" i="1"/>
  <c r="P34" i="1"/>
  <c r="P19" i="1"/>
  <c r="M19" i="1"/>
  <c r="M141" i="1"/>
  <c r="P141" i="1"/>
  <c r="P158" i="1"/>
  <c r="M26" i="1"/>
  <c r="P26" i="1"/>
  <c r="P127" i="1"/>
  <c r="M127" i="1"/>
  <c r="P13" i="1"/>
  <c r="M25" i="1"/>
  <c r="M22" i="1"/>
  <c r="P22" i="1"/>
  <c r="P88" i="1"/>
  <c r="M88" i="1"/>
  <c r="M53" i="1"/>
  <c r="M38" i="1"/>
  <c r="P38" i="1"/>
  <c r="M169" i="1"/>
  <c r="M105" i="1"/>
  <c r="P105" i="1"/>
  <c r="M130" i="1"/>
  <c r="P130" i="1"/>
  <c r="P41" i="1"/>
  <c r="M41" i="1"/>
  <c r="P51" i="1"/>
  <c r="M51" i="1"/>
  <c r="M30" i="1"/>
  <c r="P30" i="1"/>
  <c r="P104" i="1"/>
  <c r="M104" i="1"/>
  <c r="M90" i="1"/>
  <c r="P138" i="1"/>
  <c r="P16" i="1"/>
  <c r="P172" i="1"/>
  <c r="M172" i="1"/>
  <c r="M150" i="1"/>
  <c r="P150" i="1"/>
  <c r="M133" i="1"/>
  <c r="P133" i="1"/>
  <c r="P146" i="1"/>
  <c r="P59" i="1"/>
  <c r="M59" i="1"/>
  <c r="M162" i="1"/>
  <c r="P162" i="1"/>
  <c r="P83" i="1"/>
  <c r="M83" i="1"/>
  <c r="P106" i="1"/>
  <c r="M106" i="1"/>
  <c r="P100" i="1"/>
  <c r="M100" i="1"/>
  <c r="T6" i="8" l="1"/>
  <c r="T144" i="8"/>
  <c r="T88" i="8"/>
  <c r="T42" i="8"/>
  <c r="T181" i="8"/>
  <c r="T132" i="8"/>
  <c r="T160" i="8"/>
  <c r="T59" i="8"/>
  <c r="T83" i="8"/>
  <c r="T108" i="8"/>
  <c r="T146" i="8"/>
  <c r="T175" i="8"/>
  <c r="T16" i="8"/>
  <c r="B37" i="3"/>
  <c r="T162" i="8"/>
  <c r="T121" i="8"/>
  <c r="T95" i="8"/>
  <c r="T168" i="8"/>
  <c r="T13" i="8"/>
  <c r="T105" i="8"/>
  <c r="T124" i="8"/>
  <c r="T170" i="8"/>
  <c r="T156" i="8"/>
  <c r="T54" i="8"/>
  <c r="T93" i="8"/>
  <c r="T56" i="8"/>
  <c r="T118" i="8"/>
  <c r="R3" i="8"/>
  <c r="N3" i="8" s="1"/>
  <c r="Q3" i="8"/>
  <c r="S3" i="8" s="1"/>
  <c r="R120" i="8"/>
  <c r="N120" i="8" s="1"/>
  <c r="Q120" i="8"/>
  <c r="S120" i="8" s="1"/>
  <c r="R12" i="8"/>
  <c r="N12" i="8" s="1"/>
  <c r="Q12" i="8"/>
  <c r="S12" i="8" s="1"/>
  <c r="R99" i="8"/>
  <c r="N99" i="8" s="1"/>
  <c r="Q99" i="8"/>
  <c r="S99" i="8" s="1"/>
  <c r="R171" i="8"/>
  <c r="N171" i="8" s="1"/>
  <c r="Q171" i="8"/>
  <c r="S171" i="8" s="1"/>
  <c r="R36" i="8"/>
  <c r="N36" i="8" s="1"/>
  <c r="Q36" i="8"/>
  <c r="S36" i="8" s="1"/>
  <c r="R136" i="8"/>
  <c r="N136" i="8" s="1"/>
  <c r="Q136" i="8"/>
  <c r="R38" i="8"/>
  <c r="N38" i="8" s="1"/>
  <c r="Q38" i="8"/>
  <c r="S38" i="8" s="1"/>
  <c r="R31" i="8"/>
  <c r="N31" i="8" s="1"/>
  <c r="Q31" i="8"/>
  <c r="S31" i="8" s="1"/>
  <c r="R74" i="8"/>
  <c r="N74" i="8" s="1"/>
  <c r="Q74" i="8"/>
  <c r="S74" i="8" s="1"/>
  <c r="R174" i="8"/>
  <c r="N174" i="8" s="1"/>
  <c r="Q174" i="8"/>
  <c r="S174" i="8" s="1"/>
  <c r="R46" i="8"/>
  <c r="N46" i="8" s="1"/>
  <c r="Q46" i="8"/>
  <c r="S46" i="8" s="1"/>
  <c r="R112" i="8"/>
  <c r="N112" i="8" s="1"/>
  <c r="Q112" i="8"/>
  <c r="S112" i="8" s="1"/>
  <c r="R29" i="8"/>
  <c r="N29" i="8" s="1"/>
  <c r="Q29" i="8"/>
  <c r="S29" i="8" s="1"/>
  <c r="R30" i="8"/>
  <c r="N30" i="8" s="1"/>
  <c r="Q30" i="8"/>
  <c r="S30" i="8" s="1"/>
  <c r="R48" i="8"/>
  <c r="N48" i="8" s="1"/>
  <c r="Q48" i="8"/>
  <c r="S48" i="8" s="1"/>
  <c r="R177" i="8"/>
  <c r="N177" i="8" s="1"/>
  <c r="Q177" i="8"/>
  <c r="S177" i="8" s="1"/>
  <c r="R39" i="8"/>
  <c r="N39" i="8" s="1"/>
  <c r="Q39" i="8"/>
  <c r="S39" i="8" s="1"/>
  <c r="R106" i="8"/>
  <c r="N106" i="8" s="1"/>
  <c r="Q106" i="8"/>
  <c r="S106" i="8" s="1"/>
  <c r="R110" i="8"/>
  <c r="N110" i="8" s="1"/>
  <c r="Q110" i="8"/>
  <c r="S110" i="8" s="1"/>
  <c r="R27" i="8"/>
  <c r="N27" i="8" s="1"/>
  <c r="Q27" i="8"/>
  <c r="S27" i="8" s="1"/>
  <c r="R64" i="8"/>
  <c r="N64" i="8" s="1"/>
  <c r="Q64" i="8"/>
  <c r="S64" i="8" s="1"/>
  <c r="R85" i="8"/>
  <c r="N85" i="8" s="1"/>
  <c r="Q85" i="8"/>
  <c r="S85" i="8" s="1"/>
  <c r="R71" i="8"/>
  <c r="N71" i="8" s="1"/>
  <c r="Q71" i="8"/>
  <c r="S71" i="8" s="1"/>
  <c r="R161" i="8"/>
  <c r="N161" i="8" s="1"/>
  <c r="Q161" i="8"/>
  <c r="S161" i="8" s="1"/>
  <c r="R7" i="8"/>
  <c r="N7" i="8" s="1"/>
  <c r="Q7" i="8"/>
  <c r="S7" i="8" s="1"/>
  <c r="R47" i="8"/>
  <c r="N47" i="8" s="1"/>
  <c r="Q47" i="8"/>
  <c r="S47" i="8" s="1"/>
  <c r="R145" i="8"/>
  <c r="N145" i="8" s="1"/>
  <c r="Q145" i="8"/>
  <c r="S145" i="8" s="1"/>
  <c r="R97" i="8"/>
  <c r="N97" i="8" s="1"/>
  <c r="Q97" i="8"/>
  <c r="S97" i="8" s="1"/>
  <c r="R122" i="8"/>
  <c r="N122" i="8" s="1"/>
  <c r="Q122" i="8"/>
  <c r="S122" i="8" s="1"/>
  <c r="R76" i="8"/>
  <c r="N76" i="8" s="1"/>
  <c r="Q76" i="8"/>
  <c r="S76" i="8" s="1"/>
  <c r="R182" i="8"/>
  <c r="N182" i="8" s="1"/>
  <c r="Q182" i="8"/>
  <c r="S182" i="8" s="1"/>
  <c r="R92" i="8"/>
  <c r="N92" i="8" s="1"/>
  <c r="Q92" i="8"/>
  <c r="S92" i="8" s="1"/>
  <c r="R129" i="8"/>
  <c r="N129" i="8" s="1"/>
  <c r="Q129" i="8"/>
  <c r="S129" i="8" s="1"/>
  <c r="R73" i="8"/>
  <c r="N73" i="8" s="1"/>
  <c r="Q73" i="8"/>
  <c r="S73" i="8" s="1"/>
  <c r="R107" i="8"/>
  <c r="N107" i="8" s="1"/>
  <c r="Q107" i="8"/>
  <c r="S107" i="8" s="1"/>
  <c r="R15" i="8"/>
  <c r="N15" i="8" s="1"/>
  <c r="Q15" i="8"/>
  <c r="S15" i="8" s="1"/>
  <c r="R142" i="8"/>
  <c r="N142" i="8" s="1"/>
  <c r="Q142" i="8"/>
  <c r="S142" i="8" s="1"/>
  <c r="R116" i="8"/>
  <c r="N116" i="8" s="1"/>
  <c r="Q116" i="8"/>
  <c r="S116" i="8" s="1"/>
  <c r="R114" i="8"/>
  <c r="N114" i="8" s="1"/>
  <c r="Q114" i="8"/>
  <c r="S114" i="8" s="1"/>
  <c r="R128" i="8"/>
  <c r="N128" i="8" s="1"/>
  <c r="Q128" i="8"/>
  <c r="S128" i="8" s="1"/>
  <c r="R75" i="8"/>
  <c r="N75" i="8" s="1"/>
  <c r="Q75" i="8"/>
  <c r="S75" i="8" s="1"/>
  <c r="T5" i="8"/>
  <c r="R134" i="8"/>
  <c r="N134" i="8" s="1"/>
  <c r="Q134" i="8"/>
  <c r="S134" i="8" s="1"/>
  <c r="R137" i="8"/>
  <c r="N137" i="8" s="1"/>
  <c r="Q137" i="8"/>
  <c r="S137" i="8" s="1"/>
  <c r="R50" i="8"/>
  <c r="N50" i="8" s="1"/>
  <c r="Q50" i="8"/>
  <c r="S50" i="8" s="1"/>
  <c r="R37" i="8"/>
  <c r="N37" i="8" s="1"/>
  <c r="Q37" i="8"/>
  <c r="S37" i="8" s="1"/>
  <c r="R84" i="8"/>
  <c r="N84" i="8" s="1"/>
  <c r="Q84" i="8"/>
  <c r="S84" i="8" s="1"/>
  <c r="R19" i="8"/>
  <c r="N19" i="8" s="1"/>
  <c r="Q19" i="8"/>
  <c r="S19" i="8" s="1"/>
  <c r="R53" i="8"/>
  <c r="N53" i="8" s="1"/>
  <c r="Q53" i="8"/>
  <c r="S53" i="8" s="1"/>
  <c r="R109" i="8"/>
  <c r="N109" i="8" s="1"/>
  <c r="Q109" i="8"/>
  <c r="S109" i="8" s="1"/>
  <c r="R100" i="8"/>
  <c r="N100" i="8" s="1"/>
  <c r="Q100" i="8"/>
  <c r="S100" i="8" s="1"/>
  <c r="R176" i="8"/>
  <c r="N176" i="8" s="1"/>
  <c r="Q176" i="8"/>
  <c r="S176" i="8" s="1"/>
  <c r="R63" i="8"/>
  <c r="N63" i="8" s="1"/>
  <c r="Q63" i="8"/>
  <c r="S63" i="8" s="1"/>
  <c r="R147" i="8"/>
  <c r="N147" i="8" s="1"/>
  <c r="Q147" i="8"/>
  <c r="S147" i="8" s="1"/>
  <c r="R153" i="8"/>
  <c r="N153" i="8" s="1"/>
  <c r="Q153" i="8"/>
  <c r="S153" i="8" s="1"/>
  <c r="R91" i="8"/>
  <c r="N91" i="8" s="1"/>
  <c r="Q91" i="8"/>
  <c r="S91" i="8" s="1"/>
  <c r="R159" i="8"/>
  <c r="N159" i="8" s="1"/>
  <c r="Q159" i="8"/>
  <c r="S159" i="8" s="1"/>
  <c r="R45" i="8"/>
  <c r="N45" i="8" s="1"/>
  <c r="Q45" i="8"/>
  <c r="S45" i="8" s="1"/>
  <c r="R169" i="8"/>
  <c r="N169" i="8" s="1"/>
  <c r="Q169" i="8"/>
  <c r="S169" i="8" s="1"/>
  <c r="R143" i="8"/>
  <c r="N143" i="8" s="1"/>
  <c r="Q143" i="8"/>
  <c r="S143" i="8" s="1"/>
  <c r="R148" i="8"/>
  <c r="N148" i="8" s="1"/>
  <c r="Q148" i="8"/>
  <c r="S148" i="8" s="1"/>
  <c r="R183" i="8"/>
  <c r="N183" i="8" s="1"/>
  <c r="Q183" i="8"/>
  <c r="R21" i="8"/>
  <c r="N21" i="8" s="1"/>
  <c r="Q21" i="8"/>
  <c r="S21" i="8" s="1"/>
  <c r="R117" i="8"/>
  <c r="N117" i="8" s="1"/>
  <c r="Q117" i="8"/>
  <c r="S117" i="8" s="1"/>
  <c r="R115" i="8"/>
  <c r="N115" i="8" s="1"/>
  <c r="Q115" i="8"/>
  <c r="S115" i="8" s="1"/>
  <c r="R103" i="8"/>
  <c r="N103" i="8" s="1"/>
  <c r="Q103" i="8"/>
  <c r="S103" i="8" s="1"/>
  <c r="T157" i="8"/>
  <c r="R135" i="8"/>
  <c r="N135" i="8" s="1"/>
  <c r="Q135" i="8"/>
  <c r="S135" i="8" s="1"/>
  <c r="R152" i="8"/>
  <c r="N152" i="8" s="1"/>
  <c r="Q152" i="8"/>
  <c r="S152" i="8" s="1"/>
  <c r="R150" i="8"/>
  <c r="N150" i="8" s="1"/>
  <c r="Q150" i="8"/>
  <c r="S150" i="8" s="1"/>
  <c r="R9" i="8"/>
  <c r="N9" i="8" s="1"/>
  <c r="Q9" i="8"/>
  <c r="S9" i="8" s="1"/>
  <c r="R130" i="8"/>
  <c r="N130" i="8" s="1"/>
  <c r="Q130" i="8"/>
  <c r="S130" i="8" s="1"/>
  <c r="T141" i="8"/>
  <c r="R66" i="8"/>
  <c r="N66" i="8" s="1"/>
  <c r="Q66" i="8"/>
  <c r="S66" i="8" s="1"/>
  <c r="R4" i="8"/>
  <c r="N4" i="8" s="1"/>
  <c r="Q4" i="8"/>
  <c r="S4" i="8" s="1"/>
  <c r="R140" i="8"/>
  <c r="N140" i="8" s="1"/>
  <c r="Q140" i="8"/>
  <c r="S140" i="8" s="1"/>
  <c r="R166" i="8"/>
  <c r="N166" i="8" s="1"/>
  <c r="Q166" i="8"/>
  <c r="S166" i="8" s="1"/>
  <c r="R65" i="8"/>
  <c r="N65" i="8" s="1"/>
  <c r="Q65" i="8"/>
  <c r="S65" i="8" s="1"/>
  <c r="R40" i="8"/>
  <c r="N40" i="8" s="1"/>
  <c r="Q40" i="8"/>
  <c r="S40" i="8" s="1"/>
  <c r="R158" i="8"/>
  <c r="N158" i="8" s="1"/>
  <c r="Q158" i="8"/>
  <c r="S158" i="8" s="1"/>
  <c r="R57" i="8"/>
  <c r="N57" i="8" s="1"/>
  <c r="Q57" i="8"/>
  <c r="S57" i="8" s="1"/>
  <c r="R82" i="8"/>
  <c r="N82" i="8" s="1"/>
  <c r="Q82" i="8"/>
  <c r="S82" i="8" s="1"/>
  <c r="R90" i="8"/>
  <c r="N90" i="8" s="1"/>
  <c r="Q90" i="8"/>
  <c r="S90" i="8" s="1"/>
  <c r="R28" i="8"/>
  <c r="N28" i="8" s="1"/>
  <c r="Q28" i="8"/>
  <c r="S28" i="8" s="1"/>
  <c r="R20" i="8"/>
  <c r="N20" i="8" s="1"/>
  <c r="Q20" i="8"/>
  <c r="S20" i="8" s="1"/>
  <c r="R151" i="8"/>
  <c r="N151" i="8" s="1"/>
  <c r="Q151" i="8"/>
  <c r="S151" i="8" s="1"/>
  <c r="T14" i="8"/>
  <c r="T2" i="8"/>
  <c r="T87" i="8"/>
  <c r="T67" i="8"/>
  <c r="T41" i="8"/>
  <c r="T77" i="8"/>
  <c r="T25" i="8"/>
  <c r="T78" i="8"/>
  <c r="T35" i="8"/>
  <c r="T138" i="8"/>
  <c r="T172" i="8"/>
  <c r="T26" i="8"/>
  <c r="S14" i="8"/>
  <c r="T11" i="8"/>
  <c r="T58" i="8"/>
  <c r="T94" i="8"/>
  <c r="T112" i="6"/>
  <c r="T22" i="8"/>
  <c r="T154" i="8"/>
  <c r="T167" i="8"/>
  <c r="T80" i="8"/>
  <c r="T133" i="8"/>
  <c r="T18" i="8"/>
  <c r="T179" i="8"/>
  <c r="T43" i="8"/>
  <c r="T125" i="8"/>
  <c r="T52" i="8"/>
  <c r="T89" i="8"/>
  <c r="T101" i="8"/>
  <c r="T163" i="8"/>
  <c r="T113" i="8"/>
  <c r="T96" i="8"/>
  <c r="S156" i="8"/>
  <c r="T164" i="8"/>
  <c r="S124" i="8"/>
  <c r="T51" i="8"/>
  <c r="T34" i="8"/>
  <c r="T68" i="8"/>
  <c r="T111" i="8"/>
  <c r="T79" i="8"/>
  <c r="T69" i="8"/>
  <c r="T60" i="8"/>
  <c r="T33" i="8"/>
  <c r="T10" i="8"/>
  <c r="T119" i="8"/>
  <c r="T149" i="8"/>
  <c r="S67" i="8"/>
  <c r="T178" i="8"/>
  <c r="S132" i="8"/>
  <c r="S154" i="8"/>
  <c r="T173" i="8"/>
  <c r="T32" i="8"/>
  <c r="T98" i="8"/>
  <c r="T24" i="8"/>
  <c r="T86" i="8"/>
  <c r="T17" i="8"/>
  <c r="T139" i="8"/>
  <c r="S138" i="8"/>
  <c r="T61" i="8"/>
  <c r="T155" i="8"/>
  <c r="T62" i="8"/>
  <c r="T70" i="8"/>
  <c r="T55" i="8"/>
  <c r="T127" i="8"/>
  <c r="T81" i="8"/>
  <c r="T102" i="8"/>
  <c r="T44" i="8"/>
  <c r="T126" i="8"/>
  <c r="T131" i="8"/>
  <c r="T180" i="8"/>
  <c r="T49" i="8"/>
  <c r="T72" i="8"/>
  <c r="T23" i="8"/>
  <c r="R105" i="6"/>
  <c r="N105" i="6" s="1"/>
  <c r="T105" i="6" s="1"/>
  <c r="R102" i="6"/>
  <c r="N102" i="6" s="1"/>
  <c r="T102" i="6" s="1"/>
  <c r="B28" i="3"/>
  <c r="T171" i="6"/>
  <c r="T82" i="6"/>
  <c r="T20" i="6"/>
  <c r="T101" i="6"/>
  <c r="T29" i="6"/>
  <c r="T136" i="6"/>
  <c r="T15" i="6"/>
  <c r="T156" i="6"/>
  <c r="T23" i="6"/>
  <c r="T28" i="6"/>
  <c r="T6" i="6"/>
  <c r="T43" i="6"/>
  <c r="T98" i="6"/>
  <c r="T99" i="6"/>
  <c r="T74" i="6"/>
  <c r="T126" i="6"/>
  <c r="T121" i="6"/>
  <c r="T176" i="6"/>
  <c r="T168" i="6"/>
  <c r="T70" i="6"/>
  <c r="T37" i="6"/>
  <c r="T59" i="6"/>
  <c r="T69" i="6"/>
  <c r="T50" i="6"/>
  <c r="T157" i="6"/>
  <c r="T170" i="6"/>
  <c r="T103" i="6"/>
  <c r="T85" i="6"/>
  <c r="T109" i="6"/>
  <c r="T18" i="6"/>
  <c r="T175" i="6"/>
  <c r="Q152" i="6"/>
  <c r="S152" i="6" s="1"/>
  <c r="T35" i="6"/>
  <c r="T115" i="6"/>
  <c r="T58" i="6"/>
  <c r="T159" i="6"/>
  <c r="T106" i="6"/>
  <c r="T149" i="6"/>
  <c r="T45" i="6"/>
  <c r="T123" i="6"/>
  <c r="T2" i="6"/>
  <c r="T7" i="6"/>
  <c r="R97" i="6"/>
  <c r="N97" i="6" s="1"/>
  <c r="Q97" i="6"/>
  <c r="S97" i="6" s="1"/>
  <c r="R164" i="6"/>
  <c r="N164" i="6" s="1"/>
  <c r="Q164" i="6"/>
  <c r="S164" i="6" s="1"/>
  <c r="R66" i="6"/>
  <c r="N66" i="6" s="1"/>
  <c r="Q66" i="6"/>
  <c r="S66" i="6" s="1"/>
  <c r="R54" i="6"/>
  <c r="N54" i="6" s="1"/>
  <c r="Q54" i="6"/>
  <c r="S54" i="6" s="1"/>
  <c r="R56" i="6"/>
  <c r="N56" i="6" s="1"/>
  <c r="Q56" i="6"/>
  <c r="S56" i="6" s="1"/>
  <c r="R91" i="6"/>
  <c r="N91" i="6" s="1"/>
  <c r="Q91" i="6"/>
  <c r="S91" i="6" s="1"/>
  <c r="R113" i="6"/>
  <c r="N113" i="6" s="1"/>
  <c r="Q113" i="6"/>
  <c r="S113" i="6" s="1"/>
  <c r="R8" i="6"/>
  <c r="N8" i="6" s="1"/>
  <c r="Q8" i="6"/>
  <c r="S8" i="6" s="1"/>
  <c r="R110" i="6"/>
  <c r="N110" i="6" s="1"/>
  <c r="Q110" i="6"/>
  <c r="S110" i="6" s="1"/>
  <c r="R132" i="6"/>
  <c r="N132" i="6" s="1"/>
  <c r="Q132" i="6"/>
  <c r="S132" i="6" s="1"/>
  <c r="R111" i="6"/>
  <c r="N111" i="6" s="1"/>
  <c r="Q111" i="6"/>
  <c r="S111" i="6" s="1"/>
  <c r="R30" i="6"/>
  <c r="N30" i="6" s="1"/>
  <c r="Q30" i="6"/>
  <c r="S30" i="6" s="1"/>
  <c r="R22" i="6"/>
  <c r="N22" i="6" s="1"/>
  <c r="Q22" i="6"/>
  <c r="S22" i="6" s="1"/>
  <c r="R127" i="6"/>
  <c r="N127" i="6" s="1"/>
  <c r="Q127" i="6"/>
  <c r="S127" i="6" s="1"/>
  <c r="R182" i="6"/>
  <c r="N182" i="6" s="1"/>
  <c r="Q182" i="6"/>
  <c r="S182" i="6" s="1"/>
  <c r="R100" i="6"/>
  <c r="N100" i="6" s="1"/>
  <c r="Q100" i="6"/>
  <c r="S100" i="6" s="1"/>
  <c r="R38" i="6"/>
  <c r="N38" i="6" s="1"/>
  <c r="Q38" i="6"/>
  <c r="S38" i="6" s="1"/>
  <c r="R71" i="6"/>
  <c r="N71" i="6" s="1"/>
  <c r="Q71" i="6"/>
  <c r="S71" i="6" s="1"/>
  <c r="R94" i="6"/>
  <c r="N94" i="6" s="1"/>
  <c r="Q94" i="6"/>
  <c r="S94" i="6" s="1"/>
  <c r="R19" i="6"/>
  <c r="N19" i="6" s="1"/>
  <c r="Q19" i="6"/>
  <c r="S19" i="6" s="1"/>
  <c r="R47" i="6"/>
  <c r="N47" i="6" s="1"/>
  <c r="Q47" i="6"/>
  <c r="S47" i="6" s="1"/>
  <c r="R55" i="6"/>
  <c r="N55" i="6" s="1"/>
  <c r="Q55" i="6"/>
  <c r="S55" i="6" s="1"/>
  <c r="R61" i="6"/>
  <c r="N61" i="6" s="1"/>
  <c r="Q61" i="6"/>
  <c r="S61" i="6" s="1"/>
  <c r="R133" i="6"/>
  <c r="N133" i="6" s="1"/>
  <c r="Q133" i="6"/>
  <c r="S133" i="6" s="1"/>
  <c r="R40" i="6"/>
  <c r="N40" i="6" s="1"/>
  <c r="Q40" i="6"/>
  <c r="S40" i="6" s="1"/>
  <c r="R92" i="6"/>
  <c r="N92" i="6" s="1"/>
  <c r="Q92" i="6"/>
  <c r="S92" i="6" s="1"/>
  <c r="R89" i="6"/>
  <c r="N89" i="6" s="1"/>
  <c r="Q89" i="6"/>
  <c r="S89" i="6" s="1"/>
  <c r="R145" i="6"/>
  <c r="N145" i="6" s="1"/>
  <c r="Q145" i="6"/>
  <c r="S145" i="6" s="1"/>
  <c r="R107" i="6"/>
  <c r="N107" i="6" s="1"/>
  <c r="Q107" i="6"/>
  <c r="S107" i="6" s="1"/>
  <c r="R11" i="6"/>
  <c r="N11" i="6" s="1"/>
  <c r="Q11" i="6"/>
  <c r="S11" i="6" s="1"/>
  <c r="R124" i="6"/>
  <c r="N124" i="6" s="1"/>
  <c r="Q124" i="6"/>
  <c r="S124" i="6" s="1"/>
  <c r="R134" i="6"/>
  <c r="N134" i="6" s="1"/>
  <c r="Q134" i="6"/>
  <c r="S134" i="6" s="1"/>
  <c r="R151" i="6"/>
  <c r="N151" i="6" s="1"/>
  <c r="Q151" i="6"/>
  <c r="S151" i="6" s="1"/>
  <c r="R60" i="6"/>
  <c r="N60" i="6" s="1"/>
  <c r="Q60" i="6"/>
  <c r="S60" i="6" s="1"/>
  <c r="R27" i="6"/>
  <c r="N27" i="6" s="1"/>
  <c r="Q27" i="6"/>
  <c r="S27" i="6" s="1"/>
  <c r="R179" i="6"/>
  <c r="N179" i="6" s="1"/>
  <c r="Q179" i="6"/>
  <c r="S179" i="6" s="1"/>
  <c r="R108" i="6"/>
  <c r="N108" i="6" s="1"/>
  <c r="Q108" i="6"/>
  <c r="S108" i="6" s="1"/>
  <c r="R24" i="6"/>
  <c r="N24" i="6" s="1"/>
  <c r="Q24" i="6"/>
  <c r="S24" i="6" s="1"/>
  <c r="R147" i="6"/>
  <c r="N147" i="6" s="1"/>
  <c r="Q147" i="6"/>
  <c r="S147" i="6" s="1"/>
  <c r="R84" i="6"/>
  <c r="N84" i="6" s="1"/>
  <c r="Q84" i="6"/>
  <c r="S84" i="6" s="1"/>
  <c r="R163" i="6"/>
  <c r="N163" i="6" s="1"/>
  <c r="Q163" i="6"/>
  <c r="S163" i="6" s="1"/>
  <c r="R46" i="6"/>
  <c r="N46" i="6" s="1"/>
  <c r="Q46" i="6"/>
  <c r="S46" i="6" s="1"/>
  <c r="R65" i="6"/>
  <c r="N65" i="6" s="1"/>
  <c r="Q65" i="6"/>
  <c r="S65" i="6" s="1"/>
  <c r="R39" i="6"/>
  <c r="N39" i="6" s="1"/>
  <c r="Q39" i="6"/>
  <c r="T138" i="6"/>
  <c r="R83" i="6"/>
  <c r="N83" i="6" s="1"/>
  <c r="Q83" i="6"/>
  <c r="S83" i="6" s="1"/>
  <c r="R48" i="6"/>
  <c r="N48" i="6" s="1"/>
  <c r="Q48" i="6"/>
  <c r="S48" i="6" s="1"/>
  <c r="R174" i="6"/>
  <c r="N174" i="6" s="1"/>
  <c r="Q174" i="6"/>
  <c r="S174" i="6" s="1"/>
  <c r="R34" i="6"/>
  <c r="N34" i="6" s="1"/>
  <c r="Q34" i="6"/>
  <c r="S34" i="6" s="1"/>
  <c r="R153" i="6"/>
  <c r="N153" i="6" s="1"/>
  <c r="Q153" i="6"/>
  <c r="S153" i="6" s="1"/>
  <c r="R57" i="6"/>
  <c r="N57" i="6" s="1"/>
  <c r="Q57" i="6"/>
  <c r="S57" i="6" s="1"/>
  <c r="R73" i="6"/>
  <c r="N73" i="6" s="1"/>
  <c r="Q73" i="6"/>
  <c r="S73" i="6" s="1"/>
  <c r="R129" i="6"/>
  <c r="N129" i="6" s="1"/>
  <c r="Q129" i="6"/>
  <c r="S129" i="6" s="1"/>
  <c r="R177" i="6"/>
  <c r="N177" i="6" s="1"/>
  <c r="Q177" i="6"/>
  <c r="S177" i="6" s="1"/>
  <c r="R167" i="6"/>
  <c r="N167" i="6" s="1"/>
  <c r="Q167" i="6"/>
  <c r="S167" i="6" s="1"/>
  <c r="R142" i="6"/>
  <c r="N142" i="6" s="1"/>
  <c r="Q142" i="6"/>
  <c r="S142" i="6" s="1"/>
  <c r="R119" i="6"/>
  <c r="N119" i="6" s="1"/>
  <c r="Q119" i="6"/>
  <c r="S119" i="6" s="1"/>
  <c r="R86" i="6"/>
  <c r="N86" i="6" s="1"/>
  <c r="Q86" i="6"/>
  <c r="S86" i="6" s="1"/>
  <c r="R68" i="6"/>
  <c r="N68" i="6" s="1"/>
  <c r="Q68" i="6"/>
  <c r="S68" i="6" s="1"/>
  <c r="R78" i="6"/>
  <c r="N78" i="6" s="1"/>
  <c r="Q78" i="6"/>
  <c r="S78" i="6" s="1"/>
  <c r="T17" i="6"/>
  <c r="R169" i="6"/>
  <c r="N169" i="6" s="1"/>
  <c r="Q169" i="6"/>
  <c r="S169" i="6" s="1"/>
  <c r="R140" i="6"/>
  <c r="N140" i="6" s="1"/>
  <c r="Q140" i="6"/>
  <c r="S140" i="6" s="1"/>
  <c r="R81" i="6"/>
  <c r="N81" i="6" s="1"/>
  <c r="Q81" i="6"/>
  <c r="S81" i="6" s="1"/>
  <c r="R14" i="6"/>
  <c r="N14" i="6" s="1"/>
  <c r="Q14" i="6"/>
  <c r="S14" i="6" s="1"/>
  <c r="R9" i="6"/>
  <c r="N9" i="6" s="1"/>
  <c r="Q9" i="6"/>
  <c r="S9" i="6" s="1"/>
  <c r="R25" i="6"/>
  <c r="N25" i="6" s="1"/>
  <c r="Q25" i="6"/>
  <c r="S25" i="6" s="1"/>
  <c r="R141" i="6"/>
  <c r="N141" i="6" s="1"/>
  <c r="Q141" i="6"/>
  <c r="S141" i="6" s="1"/>
  <c r="R183" i="6"/>
  <c r="N183" i="6" s="1"/>
  <c r="Q183" i="6"/>
  <c r="S183" i="6" s="1"/>
  <c r="R3" i="6"/>
  <c r="N3" i="6" s="1"/>
  <c r="Q3" i="6"/>
  <c r="S3" i="6" s="1"/>
  <c r="R143" i="6"/>
  <c r="N143" i="6" s="1"/>
  <c r="Q143" i="6"/>
  <c r="S143" i="6" s="1"/>
  <c r="R95" i="6"/>
  <c r="N95" i="6" s="1"/>
  <c r="Q95" i="6"/>
  <c r="S95" i="6" s="1"/>
  <c r="R63" i="6"/>
  <c r="N63" i="6" s="1"/>
  <c r="Q63" i="6"/>
  <c r="S63" i="6" s="1"/>
  <c r="R130" i="6"/>
  <c r="N130" i="6" s="1"/>
  <c r="Q130" i="6"/>
  <c r="S130" i="6" s="1"/>
  <c r="R122" i="6"/>
  <c r="N122" i="6" s="1"/>
  <c r="Q122" i="6"/>
  <c r="S122" i="6" s="1"/>
  <c r="R158" i="6"/>
  <c r="N158" i="6" s="1"/>
  <c r="Q158" i="6"/>
  <c r="S158" i="6" s="1"/>
  <c r="R62" i="6"/>
  <c r="N62" i="6" s="1"/>
  <c r="Q62" i="6"/>
  <c r="S62" i="6" s="1"/>
  <c r="R150" i="6"/>
  <c r="N150" i="6" s="1"/>
  <c r="Q150" i="6"/>
  <c r="S150" i="6" s="1"/>
  <c r="R166" i="6"/>
  <c r="N166" i="6" s="1"/>
  <c r="Q166" i="6"/>
  <c r="S166" i="6" s="1"/>
  <c r="T42" i="6"/>
  <c r="T125" i="6"/>
  <c r="T146" i="6"/>
  <c r="T144" i="6"/>
  <c r="T70" i="5"/>
  <c r="T93" i="6"/>
  <c r="T41" i="6"/>
  <c r="T117" i="6"/>
  <c r="T104" i="6"/>
  <c r="T178" i="6"/>
  <c r="S42" i="6"/>
  <c r="S146" i="6"/>
  <c r="T32" i="6"/>
  <c r="T33" i="6"/>
  <c r="T44" i="6"/>
  <c r="T162" i="6"/>
  <c r="S41" i="6"/>
  <c r="T76" i="6"/>
  <c r="T131" i="6"/>
  <c r="T165" i="6"/>
  <c r="T67" i="6"/>
  <c r="T87" i="6"/>
  <c r="T116" i="6"/>
  <c r="T36" i="6"/>
  <c r="S87" i="6"/>
  <c r="T118" i="6"/>
  <c r="T88" i="6"/>
  <c r="T53" i="6"/>
  <c r="T26" i="6"/>
  <c r="T51" i="6"/>
  <c r="T128" i="6"/>
  <c r="T172" i="5"/>
  <c r="T12" i="6"/>
  <c r="T80" i="6"/>
  <c r="T64" i="6"/>
  <c r="T77" i="6"/>
  <c r="T31" i="6"/>
  <c r="T139" i="6"/>
  <c r="T4" i="6"/>
  <c r="T96" i="6"/>
  <c r="S93" i="6"/>
  <c r="S175" i="6"/>
  <c r="T13" i="6"/>
  <c r="T75" i="6"/>
  <c r="T180" i="6"/>
  <c r="S67" i="6"/>
  <c r="T172" i="6"/>
  <c r="T137" i="6"/>
  <c r="T10" i="6"/>
  <c r="T154" i="6"/>
  <c r="T49" i="6"/>
  <c r="T160" i="6"/>
  <c r="T90" i="6"/>
  <c r="T52" i="6"/>
  <c r="T5" i="6"/>
  <c r="S103" i="6"/>
  <c r="T21" i="6"/>
  <c r="T114" i="6"/>
  <c r="T79" i="6"/>
  <c r="T16" i="6"/>
  <c r="S12" i="6"/>
  <c r="T148" i="6"/>
  <c r="T120" i="6"/>
  <c r="T155" i="6"/>
  <c r="T173" i="6"/>
  <c r="T135" i="6"/>
  <c r="S74" i="6"/>
  <c r="T161" i="6"/>
  <c r="T72" i="6"/>
  <c r="R121" i="5"/>
  <c r="N121" i="5" s="1"/>
  <c r="T121" i="5" s="1"/>
  <c r="T117" i="5"/>
  <c r="B19" i="3"/>
  <c r="B9" i="3"/>
  <c r="T39" i="5"/>
  <c r="R129" i="5"/>
  <c r="N129" i="5" s="1"/>
  <c r="T129" i="5" s="1"/>
  <c r="T127" i="5"/>
  <c r="T18" i="5"/>
  <c r="Q31" i="5"/>
  <c r="S31" i="5" s="1"/>
  <c r="T168" i="5"/>
  <c r="Q155" i="5"/>
  <c r="S155" i="5" s="1"/>
  <c r="T154" i="5"/>
  <c r="T108" i="5"/>
  <c r="T32" i="5"/>
  <c r="T97" i="5"/>
  <c r="T178" i="5"/>
  <c r="T79" i="5"/>
  <c r="Q128" i="5"/>
  <c r="S128" i="5" s="1"/>
  <c r="T173" i="5"/>
  <c r="Q24" i="5"/>
  <c r="S24" i="5" s="1"/>
  <c r="Q179" i="5"/>
  <c r="S179" i="5" s="1"/>
  <c r="Q136" i="5"/>
  <c r="S136" i="5" s="1"/>
  <c r="Q44" i="5"/>
  <c r="S44" i="5" s="1"/>
  <c r="T47" i="5"/>
  <c r="T116" i="5"/>
  <c r="T38" i="5"/>
  <c r="T133" i="5"/>
  <c r="T114" i="5"/>
  <c r="T30" i="5"/>
  <c r="T48" i="5"/>
  <c r="R63" i="5"/>
  <c r="N63" i="5" s="1"/>
  <c r="T63" i="5" s="1"/>
  <c r="T181" i="5"/>
  <c r="T145" i="5"/>
  <c r="T53" i="5"/>
  <c r="T100" i="5"/>
  <c r="T36" i="5"/>
  <c r="T9" i="5"/>
  <c r="T123" i="5"/>
  <c r="T25" i="5"/>
  <c r="T69" i="5"/>
  <c r="T183" i="5"/>
  <c r="T98" i="5"/>
  <c r="T77" i="5"/>
  <c r="T40" i="5"/>
  <c r="T52" i="5"/>
  <c r="T4" i="5"/>
  <c r="T12" i="5"/>
  <c r="T176" i="5"/>
  <c r="T7" i="5"/>
  <c r="T76" i="5"/>
  <c r="T14" i="5"/>
  <c r="T157" i="5"/>
  <c r="T68" i="5"/>
  <c r="T45" i="5"/>
  <c r="T65" i="5"/>
  <c r="T115" i="5"/>
  <c r="T122" i="5"/>
  <c r="T160" i="5"/>
  <c r="T56" i="5"/>
  <c r="R99" i="5"/>
  <c r="N99" i="5" s="1"/>
  <c r="Q99" i="5"/>
  <c r="S99" i="5" s="1"/>
  <c r="T95" i="5"/>
  <c r="R174" i="5"/>
  <c r="N174" i="5" s="1"/>
  <c r="Q174" i="5"/>
  <c r="S174" i="5" s="1"/>
  <c r="R134" i="5"/>
  <c r="N134" i="5" s="1"/>
  <c r="Q134" i="5"/>
  <c r="S134" i="5" s="1"/>
  <c r="R118" i="5"/>
  <c r="N118" i="5" s="1"/>
  <c r="Q118" i="5"/>
  <c r="S118" i="5" s="1"/>
  <c r="R21" i="5"/>
  <c r="N21" i="5" s="1"/>
  <c r="Q21" i="5"/>
  <c r="S21" i="5" s="1"/>
  <c r="R132" i="5"/>
  <c r="N132" i="5" s="1"/>
  <c r="Q132" i="5"/>
  <c r="S132" i="5" s="1"/>
  <c r="R43" i="5"/>
  <c r="N43" i="5" s="1"/>
  <c r="Q43" i="5"/>
  <c r="S43" i="5" s="1"/>
  <c r="R141" i="5"/>
  <c r="N141" i="5" s="1"/>
  <c r="Q141" i="5"/>
  <c r="S141" i="5" s="1"/>
  <c r="R131" i="5"/>
  <c r="N131" i="5" s="1"/>
  <c r="Q131" i="5"/>
  <c r="S131" i="5" s="1"/>
  <c r="R163" i="5"/>
  <c r="N163" i="5" s="1"/>
  <c r="Q163" i="5"/>
  <c r="S163" i="5" s="1"/>
  <c r="R19" i="5"/>
  <c r="N19" i="5" s="1"/>
  <c r="Q19" i="5"/>
  <c r="S19" i="5" s="1"/>
  <c r="R137" i="5"/>
  <c r="N137" i="5" s="1"/>
  <c r="Q137" i="5"/>
  <c r="S137" i="5" s="1"/>
  <c r="R74" i="5"/>
  <c r="N74" i="5" s="1"/>
  <c r="Q74" i="5"/>
  <c r="S74" i="5" s="1"/>
  <c r="R55" i="5"/>
  <c r="N55" i="5" s="1"/>
  <c r="Q55" i="5"/>
  <c r="S55" i="5" s="1"/>
  <c r="R84" i="5"/>
  <c r="N84" i="5" s="1"/>
  <c r="Q84" i="5"/>
  <c r="S84" i="5" s="1"/>
  <c r="R22" i="5"/>
  <c r="N22" i="5" s="1"/>
  <c r="Q22" i="5"/>
  <c r="S22" i="5" s="1"/>
  <c r="R164" i="5"/>
  <c r="N164" i="5" s="1"/>
  <c r="Q164" i="5"/>
  <c r="S164" i="5" s="1"/>
  <c r="R73" i="5"/>
  <c r="N73" i="5" s="1"/>
  <c r="Q73" i="5"/>
  <c r="S73" i="5" s="1"/>
  <c r="R153" i="5"/>
  <c r="N153" i="5" s="1"/>
  <c r="Q153" i="5"/>
  <c r="S153" i="5" s="1"/>
  <c r="R49" i="5"/>
  <c r="N49" i="5" s="1"/>
  <c r="Q49" i="5"/>
  <c r="S49" i="5" s="1"/>
  <c r="R146" i="5"/>
  <c r="N146" i="5" s="1"/>
  <c r="Q146" i="5"/>
  <c r="S146" i="5" s="1"/>
  <c r="R41" i="5"/>
  <c r="N41" i="5" s="1"/>
  <c r="Q41" i="5"/>
  <c r="S41" i="5" s="1"/>
  <c r="R5" i="5"/>
  <c r="N5" i="5" s="1"/>
  <c r="Q5" i="5"/>
  <c r="S5" i="5" s="1"/>
  <c r="R161" i="5"/>
  <c r="N161" i="5" s="1"/>
  <c r="Q161" i="5"/>
  <c r="S161" i="5" s="1"/>
  <c r="R8" i="5"/>
  <c r="N8" i="5" s="1"/>
  <c r="Q8" i="5"/>
  <c r="S8" i="5" s="1"/>
  <c r="R60" i="5"/>
  <c r="N60" i="5" s="1"/>
  <c r="Q60" i="5"/>
  <c r="S60" i="5" s="1"/>
  <c r="R112" i="5"/>
  <c r="N112" i="5" s="1"/>
  <c r="Q112" i="5"/>
  <c r="S112" i="5" s="1"/>
  <c r="R72" i="5"/>
  <c r="N72" i="5" s="1"/>
  <c r="Q72" i="5"/>
  <c r="S72" i="5" s="1"/>
  <c r="R139" i="5"/>
  <c r="N139" i="5" s="1"/>
  <c r="Q139" i="5"/>
  <c r="S139" i="5" s="1"/>
  <c r="R110" i="5"/>
  <c r="N110" i="5" s="1"/>
  <c r="Q110" i="5"/>
  <c r="S110" i="5" s="1"/>
  <c r="R34" i="5"/>
  <c r="N34" i="5" s="1"/>
  <c r="Q34" i="5"/>
  <c r="S34" i="5" s="1"/>
  <c r="R93" i="5"/>
  <c r="N93" i="5" s="1"/>
  <c r="Q93" i="5"/>
  <c r="S93" i="5" s="1"/>
  <c r="R101" i="5"/>
  <c r="N101" i="5" s="1"/>
  <c r="Q101" i="5"/>
  <c r="S101" i="5" s="1"/>
  <c r="R61" i="5"/>
  <c r="N61" i="5" s="1"/>
  <c r="Q61" i="5"/>
  <c r="S61" i="5" s="1"/>
  <c r="R119" i="5"/>
  <c r="N119" i="5" s="1"/>
  <c r="Q119" i="5"/>
  <c r="S119" i="5" s="1"/>
  <c r="R13" i="5"/>
  <c r="N13" i="5" s="1"/>
  <c r="Q13" i="5"/>
  <c r="S13" i="5" s="1"/>
  <c r="R92" i="5"/>
  <c r="N92" i="5" s="1"/>
  <c r="Q92" i="5"/>
  <c r="S92" i="5" s="1"/>
  <c r="T170" i="5"/>
  <c r="R150" i="5"/>
  <c r="N150" i="5" s="1"/>
  <c r="Q150" i="5"/>
  <c r="S150" i="5" s="1"/>
  <c r="R29" i="5"/>
  <c r="N29" i="5" s="1"/>
  <c r="Q29" i="5"/>
  <c r="S29" i="5" s="1"/>
  <c r="R149" i="5"/>
  <c r="N149" i="5" s="1"/>
  <c r="Q149" i="5"/>
  <c r="S149" i="5" s="1"/>
  <c r="R180" i="5"/>
  <c r="N180" i="5" s="1"/>
  <c r="Q180" i="5"/>
  <c r="S180" i="5" s="1"/>
  <c r="R148" i="5"/>
  <c r="N148" i="5" s="1"/>
  <c r="Q148" i="5"/>
  <c r="S148" i="5" s="1"/>
  <c r="R106" i="5"/>
  <c r="N106" i="5" s="1"/>
  <c r="Q106" i="5"/>
  <c r="S106" i="5" s="1"/>
  <c r="T10" i="5"/>
  <c r="T54" i="5"/>
  <c r="T90" i="5"/>
  <c r="R28" i="5"/>
  <c r="N28" i="5" s="1"/>
  <c r="Q28" i="5"/>
  <c r="S28" i="5" s="1"/>
  <c r="R82" i="5"/>
  <c r="N82" i="5" s="1"/>
  <c r="Q82" i="5"/>
  <c r="S82" i="5" s="1"/>
  <c r="R120" i="5"/>
  <c r="N120" i="5" s="1"/>
  <c r="Q120" i="5"/>
  <c r="S120" i="5" s="1"/>
  <c r="R37" i="5"/>
  <c r="N37" i="5" s="1"/>
  <c r="Q37" i="5"/>
  <c r="S37" i="5" s="1"/>
  <c r="R50" i="5"/>
  <c r="N50" i="5" s="1"/>
  <c r="Q50" i="5"/>
  <c r="S50" i="5" s="1"/>
  <c r="R35" i="5"/>
  <c r="N35" i="5" s="1"/>
  <c r="Q35" i="5"/>
  <c r="S35" i="5" s="1"/>
  <c r="R11" i="5"/>
  <c r="N11" i="5" s="1"/>
  <c r="Q11" i="5"/>
  <c r="S11" i="5" s="1"/>
  <c r="R142" i="5"/>
  <c r="N142" i="5" s="1"/>
  <c r="Q142" i="5"/>
  <c r="S142" i="5" s="1"/>
  <c r="R135" i="5"/>
  <c r="N135" i="5" s="1"/>
  <c r="Q135" i="5"/>
  <c r="S135" i="5" s="1"/>
  <c r="R27" i="5"/>
  <c r="N27" i="5" s="1"/>
  <c r="Q27" i="5"/>
  <c r="S27" i="5" s="1"/>
  <c r="R156" i="5"/>
  <c r="N156" i="5" s="1"/>
  <c r="Q156" i="5"/>
  <c r="S156" i="5" s="1"/>
  <c r="R83" i="5"/>
  <c r="N83" i="5" s="1"/>
  <c r="Q83" i="5"/>
  <c r="S83" i="5" s="1"/>
  <c r="R91" i="5"/>
  <c r="N91" i="5" s="1"/>
  <c r="Q91" i="5"/>
  <c r="S91" i="5" s="1"/>
  <c r="R42" i="5"/>
  <c r="N42" i="5" s="1"/>
  <c r="Q42" i="5"/>
  <c r="S42" i="5" s="1"/>
  <c r="R175" i="5"/>
  <c r="N175" i="5" s="1"/>
  <c r="Q175" i="5"/>
  <c r="S175" i="5" s="1"/>
  <c r="R6" i="5"/>
  <c r="N6" i="5" s="1"/>
  <c r="Q6" i="5"/>
  <c r="S6" i="5" s="1"/>
  <c r="T165" i="5"/>
  <c r="R105" i="5"/>
  <c r="N105" i="5" s="1"/>
  <c r="Q105" i="5"/>
  <c r="S105" i="5" s="1"/>
  <c r="R58" i="5"/>
  <c r="N58" i="5" s="1"/>
  <c r="Q58" i="5"/>
  <c r="S58" i="5" s="1"/>
  <c r="R162" i="5"/>
  <c r="N162" i="5" s="1"/>
  <c r="Q162" i="5"/>
  <c r="S162" i="5" s="1"/>
  <c r="R140" i="5"/>
  <c r="N140" i="5" s="1"/>
  <c r="Q140" i="5"/>
  <c r="S140" i="5" s="1"/>
  <c r="R182" i="5"/>
  <c r="N182" i="5" s="1"/>
  <c r="Q182" i="5"/>
  <c r="S182" i="5" s="1"/>
  <c r="R3" i="5"/>
  <c r="N3" i="5" s="1"/>
  <c r="Q3" i="5"/>
  <c r="S3" i="5" s="1"/>
  <c r="R16" i="5"/>
  <c r="N16" i="5" s="1"/>
  <c r="Q16" i="5"/>
  <c r="S16" i="5" s="1"/>
  <c r="R113" i="5"/>
  <c r="N113" i="5" s="1"/>
  <c r="Q113" i="5"/>
  <c r="S113" i="5" s="1"/>
  <c r="R177" i="5"/>
  <c r="N177" i="5" s="1"/>
  <c r="Q177" i="5"/>
  <c r="S177" i="5" s="1"/>
  <c r="R66" i="5"/>
  <c r="N66" i="5" s="1"/>
  <c r="Q66" i="5"/>
  <c r="S66" i="5" s="1"/>
  <c r="R75" i="5"/>
  <c r="N75" i="5" s="1"/>
  <c r="Q75" i="5"/>
  <c r="S75" i="5" s="1"/>
  <c r="R169" i="5"/>
  <c r="N169" i="5" s="1"/>
  <c r="Q169" i="5"/>
  <c r="S169" i="5" s="1"/>
  <c r="T167" i="5"/>
  <c r="T158" i="5"/>
  <c r="T51" i="5"/>
  <c r="T125" i="5"/>
  <c r="T89" i="5"/>
  <c r="T85" i="5"/>
  <c r="T102" i="5"/>
  <c r="T67" i="5"/>
  <c r="S7" i="5"/>
  <c r="T17" i="5"/>
  <c r="T26" i="5"/>
  <c r="T171" i="5"/>
  <c r="T159" i="5"/>
  <c r="T143" i="5"/>
  <c r="T87" i="5"/>
  <c r="T152" i="5"/>
  <c r="T64" i="5"/>
  <c r="T151" i="5"/>
  <c r="T23" i="5"/>
  <c r="T104" i="5"/>
  <c r="T15" i="5"/>
  <c r="S97" i="5"/>
  <c r="T109" i="5"/>
  <c r="T166" i="5"/>
  <c r="S122" i="5"/>
  <c r="T138" i="5"/>
  <c r="T71" i="5"/>
  <c r="T107" i="5"/>
  <c r="T81" i="5"/>
  <c r="S12" i="5"/>
  <c r="T94" i="5"/>
  <c r="T126" i="5"/>
  <c r="T33" i="5"/>
  <c r="T2" i="5"/>
  <c r="S181" i="5"/>
  <c r="T144" i="5"/>
  <c r="T78" i="5"/>
  <c r="T124" i="5"/>
  <c r="T46" i="5"/>
  <c r="T96" i="5"/>
  <c r="T62" i="5"/>
  <c r="T80" i="5"/>
  <c r="R47" i="1"/>
  <c r="N47" i="1" s="1"/>
  <c r="T47" i="1" s="1"/>
  <c r="Q27" i="1"/>
  <c r="S27" i="1" s="1"/>
  <c r="Q79" i="1"/>
  <c r="S79" i="1" s="1"/>
  <c r="Q139" i="1"/>
  <c r="S139" i="1" s="1"/>
  <c r="R7" i="1"/>
  <c r="N7" i="1" s="1"/>
  <c r="T7" i="1" s="1"/>
  <c r="Q135" i="1"/>
  <c r="S135" i="1" s="1"/>
  <c r="R148" i="1"/>
  <c r="N148" i="1" s="1"/>
  <c r="T148" i="1" s="1"/>
  <c r="R87" i="1"/>
  <c r="N87" i="1" s="1"/>
  <c r="T87" i="1" s="1"/>
  <c r="Q81" i="1"/>
  <c r="S81" i="1" s="1"/>
  <c r="R119" i="1"/>
  <c r="N119" i="1" s="1"/>
  <c r="T119" i="1" s="1"/>
  <c r="Q28" i="1"/>
  <c r="S28" i="1" s="1"/>
  <c r="R151" i="1"/>
  <c r="N151" i="1" s="1"/>
  <c r="T151" i="1" s="1"/>
  <c r="R125" i="1"/>
  <c r="N125" i="1" s="1"/>
  <c r="T125" i="1" s="1"/>
  <c r="T49" i="1"/>
  <c r="T165" i="1"/>
  <c r="R3" i="1"/>
  <c r="N3" i="1" s="1"/>
  <c r="T3" i="1" s="1"/>
  <c r="Q166" i="1"/>
  <c r="S166" i="1" s="1"/>
  <c r="Q6" i="1"/>
  <c r="S6" i="1" s="1"/>
  <c r="R176" i="1"/>
  <c r="N176" i="1" s="1"/>
  <c r="T176" i="1" s="1"/>
  <c r="R35" i="1"/>
  <c r="N35" i="1" s="1"/>
  <c r="T35" i="1" s="1"/>
  <c r="T118" i="1"/>
  <c r="T175" i="1"/>
  <c r="R108" i="1"/>
  <c r="N108" i="1" s="1"/>
  <c r="T108" i="1" s="1"/>
  <c r="R24" i="1"/>
  <c r="N24" i="1" s="1"/>
  <c r="T24" i="1" s="1"/>
  <c r="Q55" i="1"/>
  <c r="S55" i="1" s="1"/>
  <c r="T183" i="1"/>
  <c r="T57" i="1"/>
  <c r="T109" i="1"/>
  <c r="R159" i="1"/>
  <c r="N159" i="1" s="1"/>
  <c r="T159" i="1" s="1"/>
  <c r="T113" i="1"/>
  <c r="R20" i="1"/>
  <c r="N20" i="1" s="1"/>
  <c r="T20" i="1" s="1"/>
  <c r="R147" i="1"/>
  <c r="N147" i="1" s="1"/>
  <c r="T147" i="1" s="1"/>
  <c r="T77" i="1"/>
  <c r="T174" i="1"/>
  <c r="T76" i="1"/>
  <c r="T4" i="1"/>
  <c r="T179" i="1"/>
  <c r="T29" i="1"/>
  <c r="T98" i="1"/>
  <c r="T25" i="1"/>
  <c r="T96" i="1"/>
  <c r="T177" i="1"/>
  <c r="T89" i="1"/>
  <c r="T64" i="1"/>
  <c r="T50" i="1"/>
  <c r="T129" i="1"/>
  <c r="T56" i="1"/>
  <c r="T112" i="1"/>
  <c r="T110" i="1"/>
  <c r="T137" i="1"/>
  <c r="T8" i="1"/>
  <c r="T115" i="1"/>
  <c r="T170" i="1"/>
  <c r="T60" i="1"/>
  <c r="T54" i="1"/>
  <c r="T18" i="1"/>
  <c r="T132" i="1"/>
  <c r="S170" i="1"/>
  <c r="T62" i="1"/>
  <c r="T143" i="1"/>
  <c r="T157" i="1"/>
  <c r="T12" i="1"/>
  <c r="T80" i="1"/>
  <c r="T63" i="1"/>
  <c r="T181" i="1"/>
  <c r="T167" i="1"/>
  <c r="S60" i="1"/>
  <c r="T111" i="1"/>
  <c r="T71" i="1"/>
  <c r="T120" i="1"/>
  <c r="T102" i="1"/>
  <c r="T128" i="1"/>
  <c r="T33" i="1"/>
  <c r="T182" i="1"/>
  <c r="T39" i="1"/>
  <c r="T136" i="1"/>
  <c r="T126" i="1"/>
  <c r="T72" i="1"/>
  <c r="T114" i="1"/>
  <c r="T123" i="1"/>
  <c r="T121" i="1"/>
  <c r="T145" i="1"/>
  <c r="T142" i="1"/>
  <c r="T124" i="1"/>
  <c r="T17" i="1"/>
  <c r="T70" i="1"/>
  <c r="T65" i="1"/>
  <c r="T86" i="1"/>
  <c r="T156" i="1"/>
  <c r="T134" i="1"/>
  <c r="T95" i="1"/>
  <c r="S86" i="1"/>
  <c r="S63" i="1"/>
  <c r="T85" i="1"/>
  <c r="T122" i="1"/>
  <c r="T117" i="1"/>
  <c r="T155" i="1"/>
  <c r="S122" i="1"/>
  <c r="T52" i="1"/>
  <c r="T43" i="1"/>
  <c r="T164" i="1"/>
  <c r="S177" i="1"/>
  <c r="T91" i="1"/>
  <c r="T161" i="1"/>
  <c r="T36" i="1"/>
  <c r="T58" i="1"/>
  <c r="Q69" i="1"/>
  <c r="S69" i="1" s="1"/>
  <c r="R69" i="1"/>
  <c r="N69" i="1" s="1"/>
  <c r="T68" i="1"/>
  <c r="Q21" i="1"/>
  <c r="S21" i="1" s="1"/>
  <c r="R21" i="1"/>
  <c r="N21" i="1" s="1"/>
  <c r="Q37" i="1"/>
  <c r="S37" i="1" s="1"/>
  <c r="R37" i="1"/>
  <c r="N37" i="1" s="1"/>
  <c r="Q100" i="1"/>
  <c r="S100" i="1" s="1"/>
  <c r="R100" i="1"/>
  <c r="N100" i="1" s="1"/>
  <c r="Q133" i="1"/>
  <c r="S133" i="1" s="1"/>
  <c r="R133" i="1"/>
  <c r="N133" i="1" s="1"/>
  <c r="Q105" i="1"/>
  <c r="S105" i="1" s="1"/>
  <c r="R105" i="1"/>
  <c r="N105" i="1" s="1"/>
  <c r="Q38" i="1"/>
  <c r="S38" i="1" s="1"/>
  <c r="R38" i="1"/>
  <c r="N38" i="1" s="1"/>
  <c r="Q88" i="1"/>
  <c r="S88" i="1" s="1"/>
  <c r="R88" i="1"/>
  <c r="N88" i="1" s="1"/>
  <c r="Q42" i="1"/>
  <c r="S42" i="1" s="1"/>
  <c r="R42" i="1"/>
  <c r="N42" i="1" s="1"/>
  <c r="S181" i="1"/>
  <c r="T78" i="1"/>
  <c r="Q171" i="1"/>
  <c r="S171" i="1" s="1"/>
  <c r="R171" i="1"/>
  <c r="N171" i="1" s="1"/>
  <c r="Q23" i="1"/>
  <c r="S23" i="1" s="1"/>
  <c r="R23" i="1"/>
  <c r="N23" i="1" s="1"/>
  <c r="Q138" i="1"/>
  <c r="S138" i="1" s="1"/>
  <c r="R138" i="1"/>
  <c r="N138" i="1" s="1"/>
  <c r="Q75" i="1"/>
  <c r="S75" i="1" s="1"/>
  <c r="R75" i="1"/>
  <c r="N75" i="1" s="1"/>
  <c r="Q158" i="1"/>
  <c r="S158" i="1" s="1"/>
  <c r="R158" i="1"/>
  <c r="N158" i="1" s="1"/>
  <c r="Q84" i="1"/>
  <c r="S84" i="1" s="1"/>
  <c r="R84" i="1"/>
  <c r="N84" i="1" s="1"/>
  <c r="Q15" i="1"/>
  <c r="S15" i="1" s="1"/>
  <c r="R15" i="1"/>
  <c r="N15" i="1" s="1"/>
  <c r="Q45" i="1"/>
  <c r="S45" i="1" s="1"/>
  <c r="R45" i="1"/>
  <c r="N45" i="1" s="1"/>
  <c r="Q2" i="1"/>
  <c r="S2" i="1" s="1"/>
  <c r="R2" i="1"/>
  <c r="N2" i="1" s="1"/>
  <c r="Q146" i="1"/>
  <c r="S146" i="1" s="1"/>
  <c r="R146" i="1"/>
  <c r="N146" i="1" s="1"/>
  <c r="Q130" i="1"/>
  <c r="S130" i="1" s="1"/>
  <c r="R130" i="1"/>
  <c r="N130" i="1" s="1"/>
  <c r="Q13" i="1"/>
  <c r="S13" i="1" s="1"/>
  <c r="R13" i="1"/>
  <c r="N13" i="1" s="1"/>
  <c r="Q26" i="1"/>
  <c r="S26" i="1" s="1"/>
  <c r="R26" i="1"/>
  <c r="N26" i="1" s="1"/>
  <c r="Q141" i="1"/>
  <c r="S141" i="1" s="1"/>
  <c r="R141" i="1"/>
  <c r="N141" i="1" s="1"/>
  <c r="Q5" i="1"/>
  <c r="S5" i="1" s="1"/>
  <c r="R5" i="1"/>
  <c r="N5" i="1" s="1"/>
  <c r="Q131" i="1"/>
  <c r="S131" i="1" s="1"/>
  <c r="R131" i="1"/>
  <c r="N131" i="1" s="1"/>
  <c r="Q9" i="1"/>
  <c r="S9" i="1" s="1"/>
  <c r="R9" i="1"/>
  <c r="N9" i="1" s="1"/>
  <c r="Q169" i="1"/>
  <c r="S169" i="1" s="1"/>
  <c r="R169" i="1"/>
  <c r="N169" i="1" s="1"/>
  <c r="Q83" i="1"/>
  <c r="S83" i="1" s="1"/>
  <c r="R83" i="1"/>
  <c r="N83" i="1" s="1"/>
  <c r="Q40" i="1"/>
  <c r="S40" i="1" s="1"/>
  <c r="R40" i="1"/>
  <c r="N40" i="1" s="1"/>
  <c r="Q162" i="1"/>
  <c r="S162" i="1" s="1"/>
  <c r="R162" i="1"/>
  <c r="N162" i="1" s="1"/>
  <c r="Q22" i="1"/>
  <c r="S22" i="1" s="1"/>
  <c r="R22" i="1"/>
  <c r="N22" i="1" s="1"/>
  <c r="T107" i="1"/>
  <c r="T73" i="1"/>
  <c r="T66" i="1"/>
  <c r="Q180" i="1"/>
  <c r="S180" i="1" s="1"/>
  <c r="R180" i="1"/>
  <c r="N180" i="1" s="1"/>
  <c r="Q46" i="1"/>
  <c r="S46" i="1" s="1"/>
  <c r="R46" i="1"/>
  <c r="N46" i="1" s="1"/>
  <c r="Q160" i="1"/>
  <c r="R160" i="1"/>
  <c r="N160" i="1" s="1"/>
  <c r="Q154" i="1"/>
  <c r="S154" i="1" s="1"/>
  <c r="R154" i="1"/>
  <c r="N154" i="1" s="1"/>
  <c r="T97" i="1"/>
  <c r="Q178" i="1"/>
  <c r="S178" i="1" s="1"/>
  <c r="R178" i="1"/>
  <c r="N178" i="1" s="1"/>
  <c r="Q61" i="1"/>
  <c r="S61" i="1" s="1"/>
  <c r="R61" i="1"/>
  <c r="N61" i="1" s="1"/>
  <c r="S70" i="1"/>
  <c r="Q14" i="1"/>
  <c r="R14" i="1"/>
  <c r="N14" i="1" s="1"/>
  <c r="Q82" i="1"/>
  <c r="R82" i="1"/>
  <c r="N82" i="1" s="1"/>
  <c r="Q74" i="1"/>
  <c r="R74" i="1"/>
  <c r="N74" i="1" s="1"/>
  <c r="Q106" i="1"/>
  <c r="S106" i="1" s="1"/>
  <c r="R106" i="1"/>
  <c r="N106" i="1" s="1"/>
  <c r="Q19" i="1"/>
  <c r="S19" i="1" s="1"/>
  <c r="R19" i="1"/>
  <c r="N19" i="1" s="1"/>
  <c r="Q51" i="1"/>
  <c r="S51" i="1" s="1"/>
  <c r="R51" i="1"/>
  <c r="N51" i="1" s="1"/>
  <c r="Q173" i="1"/>
  <c r="S173" i="1" s="1"/>
  <c r="R173" i="1"/>
  <c r="N173" i="1" s="1"/>
  <c r="Q59" i="1"/>
  <c r="S59" i="1" s="1"/>
  <c r="R59" i="1"/>
  <c r="N59" i="1" s="1"/>
  <c r="Q16" i="1"/>
  <c r="S16" i="1" s="1"/>
  <c r="R16" i="1"/>
  <c r="N16" i="1" s="1"/>
  <c r="Q104" i="1"/>
  <c r="S104" i="1" s="1"/>
  <c r="R104" i="1"/>
  <c r="N104" i="1" s="1"/>
  <c r="T116" i="1"/>
  <c r="Q127" i="1"/>
  <c r="S127" i="1" s="1"/>
  <c r="R127" i="1"/>
  <c r="N127" i="1" s="1"/>
  <c r="Q140" i="1"/>
  <c r="S140" i="1" s="1"/>
  <c r="R140" i="1"/>
  <c r="N140" i="1" s="1"/>
  <c r="Q67" i="1"/>
  <c r="S67" i="1" s="1"/>
  <c r="R67" i="1"/>
  <c r="N67" i="1" s="1"/>
  <c r="Q53" i="1"/>
  <c r="S53" i="1" s="1"/>
  <c r="R53" i="1"/>
  <c r="N53" i="1" s="1"/>
  <c r="T48" i="1"/>
  <c r="Q103" i="1"/>
  <c r="S103" i="1" s="1"/>
  <c r="R103" i="1"/>
  <c r="N103" i="1" s="1"/>
  <c r="Q10" i="1"/>
  <c r="S10" i="1" s="1"/>
  <c r="R10" i="1"/>
  <c r="N10" i="1" s="1"/>
  <c r="Q94" i="1"/>
  <c r="S94" i="1" s="1"/>
  <c r="R94" i="1"/>
  <c r="N94" i="1" s="1"/>
  <c r="Q34" i="1"/>
  <c r="S34" i="1" s="1"/>
  <c r="R34" i="1"/>
  <c r="N34" i="1" s="1"/>
  <c r="Q172" i="1"/>
  <c r="S172" i="1" s="1"/>
  <c r="R172" i="1"/>
  <c r="N172" i="1" s="1"/>
  <c r="Q168" i="1"/>
  <c r="S168" i="1" s="1"/>
  <c r="R168" i="1"/>
  <c r="N168" i="1" s="1"/>
  <c r="Q90" i="1"/>
  <c r="S90" i="1" s="1"/>
  <c r="R90" i="1"/>
  <c r="N90" i="1" s="1"/>
  <c r="T31" i="1"/>
  <c r="Q150" i="1"/>
  <c r="S150" i="1" s="1"/>
  <c r="R150" i="1"/>
  <c r="N150" i="1" s="1"/>
  <c r="Q30" i="1"/>
  <c r="S30" i="1" s="1"/>
  <c r="R30" i="1"/>
  <c r="N30" i="1" s="1"/>
  <c r="Q41" i="1"/>
  <c r="S41" i="1" s="1"/>
  <c r="R41" i="1"/>
  <c r="N41" i="1" s="1"/>
  <c r="T149" i="1"/>
  <c r="T93" i="1"/>
  <c r="T101" i="1"/>
  <c r="Q99" i="1"/>
  <c r="S99" i="1" s="1"/>
  <c r="R99" i="1"/>
  <c r="N99" i="1" s="1"/>
  <c r="Q144" i="1"/>
  <c r="S144" i="1" s="1"/>
  <c r="R144" i="1"/>
  <c r="N144" i="1" s="1"/>
  <c r="Q32" i="1"/>
  <c r="S32" i="1" s="1"/>
  <c r="R32" i="1"/>
  <c r="N32" i="1" s="1"/>
  <c r="Q44" i="1"/>
  <c r="S44" i="1" s="1"/>
  <c r="R44" i="1"/>
  <c r="N44" i="1" s="1"/>
  <c r="Q11" i="1"/>
  <c r="R11" i="1"/>
  <c r="N11" i="1" s="1"/>
  <c r="Q163" i="1"/>
  <c r="R163" i="1"/>
  <c r="N163" i="1" s="1"/>
  <c r="Q152" i="1"/>
  <c r="S152" i="1" s="1"/>
  <c r="R152" i="1"/>
  <c r="N152" i="1" s="1"/>
  <c r="T153" i="1"/>
  <c r="T92" i="1"/>
  <c r="T75" i="8" l="1"/>
  <c r="T122" i="8"/>
  <c r="T151" i="8"/>
  <c r="T99" i="8"/>
  <c r="T110" i="8"/>
  <c r="T9" i="8"/>
  <c r="T136" i="8"/>
  <c r="T128" i="8"/>
  <c r="T117" i="8"/>
  <c r="T176" i="8"/>
  <c r="T100" i="8"/>
  <c r="L14" i="9"/>
  <c r="C31" i="3" s="1"/>
  <c r="T28" i="8"/>
  <c r="T142" i="8"/>
  <c r="T114" i="8"/>
  <c r="M14" i="9"/>
  <c r="D31" i="3" s="1"/>
  <c r="T38" i="8"/>
  <c r="T90" i="8"/>
  <c r="T116" i="8"/>
  <c r="M15" i="9"/>
  <c r="D32" i="3" s="1"/>
  <c r="L15" i="9"/>
  <c r="C32" i="3" s="1"/>
  <c r="L18" i="9"/>
  <c r="C35" i="3" s="1"/>
  <c r="T20" i="8"/>
  <c r="T115" i="8"/>
  <c r="M17" i="9"/>
  <c r="D34" i="3" s="1"/>
  <c r="T130" i="8"/>
  <c r="L17" i="9"/>
  <c r="C34" i="3" s="1"/>
  <c r="T31" i="8"/>
  <c r="L19" i="9"/>
  <c r="C36" i="3" s="1"/>
  <c r="M16" i="9"/>
  <c r="D33" i="3" s="1"/>
  <c r="T103" i="8"/>
  <c r="T76" i="8"/>
  <c r="L16" i="9"/>
  <c r="C33" i="3" s="1"/>
  <c r="T48" i="8"/>
  <c r="T97" i="8"/>
  <c r="T182" i="8"/>
  <c r="T3" i="8"/>
  <c r="T107" i="8"/>
  <c r="T40" i="8"/>
  <c r="T84" i="8"/>
  <c r="T82" i="8"/>
  <c r="T112" i="8"/>
  <c r="T143" i="8"/>
  <c r="T50" i="8"/>
  <c r="T135" i="8"/>
  <c r="T45" i="8"/>
  <c r="T73" i="8"/>
  <c r="T4" i="8"/>
  <c r="T177" i="8"/>
  <c r="T85" i="8"/>
  <c r="T147" i="8"/>
  <c r="S136" i="8"/>
  <c r="M18" i="9" s="1"/>
  <c r="T39" i="8"/>
  <c r="T27" i="8"/>
  <c r="T129" i="8"/>
  <c r="T153" i="8"/>
  <c r="T106" i="8"/>
  <c r="T109" i="8"/>
  <c r="T12" i="8"/>
  <c r="T21" i="8"/>
  <c r="T183" i="8"/>
  <c r="S183" i="8"/>
  <c r="M19" i="9" s="1"/>
  <c r="D36" i="3" s="1"/>
  <c r="T158" i="8"/>
  <c r="T161" i="8"/>
  <c r="T47" i="8"/>
  <c r="T53" i="8"/>
  <c r="T148" i="8"/>
  <c r="T169" i="8"/>
  <c r="T30" i="8"/>
  <c r="T71" i="8"/>
  <c r="T140" i="8"/>
  <c r="T7" i="8"/>
  <c r="T120" i="8"/>
  <c r="T63" i="8"/>
  <c r="T36" i="8"/>
  <c r="T152" i="8"/>
  <c r="T166" i="8"/>
  <c r="T134" i="8"/>
  <c r="T92" i="8"/>
  <c r="T145" i="8"/>
  <c r="T91" i="8"/>
  <c r="T171" i="8"/>
  <c r="T66" i="8"/>
  <c r="T74" i="8"/>
  <c r="T37" i="8"/>
  <c r="T29" i="8"/>
  <c r="T64" i="8"/>
  <c r="T57" i="8"/>
  <c r="T19" i="8"/>
  <c r="T65" i="8"/>
  <c r="T159" i="8"/>
  <c r="T46" i="8"/>
  <c r="T137" i="8"/>
  <c r="T174" i="8"/>
  <c r="T15" i="8"/>
  <c r="T150" i="8"/>
  <c r="T163" i="6"/>
  <c r="T152" i="6"/>
  <c r="T71" i="6"/>
  <c r="T177" i="6"/>
  <c r="T14" i="6"/>
  <c r="L15" i="7"/>
  <c r="C23" i="3" s="1"/>
  <c r="T39" i="6"/>
  <c r="M16" i="7"/>
  <c r="D24" i="3" s="1"/>
  <c r="M18" i="7"/>
  <c r="D26" i="3" s="1"/>
  <c r="T141" i="6"/>
  <c r="T81" i="6"/>
  <c r="L18" i="7"/>
  <c r="C26" i="3" s="1"/>
  <c r="M14" i="7"/>
  <c r="D22" i="3" s="1"/>
  <c r="L14" i="7"/>
  <c r="C22" i="3" s="1"/>
  <c r="T65" i="6"/>
  <c r="T166" i="6"/>
  <c r="L16" i="7"/>
  <c r="C24" i="3" s="1"/>
  <c r="M17" i="7"/>
  <c r="D25" i="3" s="1"/>
  <c r="M19" i="7"/>
  <c r="D27" i="3" s="1"/>
  <c r="T150" i="6"/>
  <c r="L17" i="7"/>
  <c r="C25" i="3" s="1"/>
  <c r="L19" i="7"/>
  <c r="C27" i="3" s="1"/>
  <c r="T46" i="6"/>
  <c r="T110" i="6"/>
  <c r="T134" i="6"/>
  <c r="T140" i="6"/>
  <c r="T8" i="6"/>
  <c r="T151" i="6"/>
  <c r="T60" i="6"/>
  <c r="T122" i="6"/>
  <c r="T38" i="6"/>
  <c r="S39" i="6"/>
  <c r="M15" i="7" s="1"/>
  <c r="T66" i="6"/>
  <c r="T3" i="6"/>
  <c r="T153" i="6"/>
  <c r="T145" i="6"/>
  <c r="T169" i="6"/>
  <c r="T62" i="6"/>
  <c r="T78" i="6"/>
  <c r="T84" i="6"/>
  <c r="T124" i="6"/>
  <c r="T147" i="6"/>
  <c r="T91" i="6"/>
  <c r="T132" i="6"/>
  <c r="T57" i="6"/>
  <c r="T27" i="6"/>
  <c r="T108" i="6"/>
  <c r="T24" i="6"/>
  <c r="T63" i="6"/>
  <c r="T48" i="6"/>
  <c r="T19" i="6"/>
  <c r="T129" i="6"/>
  <c r="T183" i="6"/>
  <c r="T73" i="6"/>
  <c r="T119" i="6"/>
  <c r="T54" i="6"/>
  <c r="T30" i="6"/>
  <c r="T68" i="6"/>
  <c r="T86" i="6"/>
  <c r="T133" i="6"/>
  <c r="T55" i="6"/>
  <c r="T34" i="6"/>
  <c r="T164" i="6"/>
  <c r="T107" i="6"/>
  <c r="T127" i="6"/>
  <c r="T130" i="6"/>
  <c r="T22" i="6"/>
  <c r="T158" i="6"/>
  <c r="T56" i="6"/>
  <c r="T167" i="6"/>
  <c r="T143" i="6"/>
  <c r="T113" i="6"/>
  <c r="T40" i="6"/>
  <c r="T89" i="6"/>
  <c r="T182" i="6"/>
  <c r="T61" i="6"/>
  <c r="T25" i="6"/>
  <c r="T92" i="6"/>
  <c r="T94" i="6"/>
  <c r="T179" i="6"/>
  <c r="T83" i="6"/>
  <c r="T9" i="6"/>
  <c r="T142" i="6"/>
  <c r="T95" i="6"/>
  <c r="T100" i="6"/>
  <c r="T111" i="6"/>
  <c r="T11" i="6"/>
  <c r="T47" i="6"/>
  <c r="T174" i="6"/>
  <c r="T97" i="6"/>
  <c r="T136" i="5"/>
  <c r="T155" i="5"/>
  <c r="T44" i="5"/>
  <c r="T24" i="5"/>
  <c r="T31" i="5"/>
  <c r="M15" i="4"/>
  <c r="D14" i="3" s="1"/>
  <c r="T5" i="5"/>
  <c r="L18" i="4"/>
  <c r="C17" i="3" s="1"/>
  <c r="T128" i="5"/>
  <c r="T179" i="5"/>
  <c r="M16" i="4"/>
  <c r="M14" i="4"/>
  <c r="L15" i="4"/>
  <c r="C14" i="3" s="1"/>
  <c r="L16" i="4"/>
  <c r="C15" i="3" s="1"/>
  <c r="L14" i="4"/>
  <c r="C13" i="3" s="1"/>
  <c r="M19" i="4"/>
  <c r="M18" i="4"/>
  <c r="D17" i="3" s="1"/>
  <c r="L17" i="4"/>
  <c r="C16" i="3" s="1"/>
  <c r="L19" i="4"/>
  <c r="C18" i="3" s="1"/>
  <c r="M17" i="4"/>
  <c r="D16" i="3" s="1"/>
  <c r="T131" i="5"/>
  <c r="T105" i="5"/>
  <c r="T41" i="5"/>
  <c r="T73" i="5"/>
  <c r="T163" i="5"/>
  <c r="T101" i="5"/>
  <c r="T162" i="5"/>
  <c r="T161" i="5"/>
  <c r="T58" i="5"/>
  <c r="T175" i="5"/>
  <c r="T93" i="5"/>
  <c r="T134" i="5"/>
  <c r="T106" i="5"/>
  <c r="T19" i="5"/>
  <c r="T140" i="5"/>
  <c r="T99" i="5"/>
  <c r="T120" i="5"/>
  <c r="T21" i="5"/>
  <c r="T156" i="5"/>
  <c r="T13" i="5"/>
  <c r="T135" i="5"/>
  <c r="T66" i="5"/>
  <c r="T75" i="5"/>
  <c r="T8" i="5"/>
  <c r="T74" i="5"/>
  <c r="T149" i="5"/>
  <c r="T118" i="5"/>
  <c r="T6" i="5"/>
  <c r="T11" i="5"/>
  <c r="T16" i="5"/>
  <c r="T137" i="5"/>
  <c r="T91" i="5"/>
  <c r="T113" i="5"/>
  <c r="T164" i="5"/>
  <c r="T50" i="5"/>
  <c r="T139" i="5"/>
  <c r="T37" i="5"/>
  <c r="T177" i="5"/>
  <c r="T82" i="5"/>
  <c r="T119" i="5"/>
  <c r="T61" i="5"/>
  <c r="T27" i="5"/>
  <c r="T22" i="5"/>
  <c r="T92" i="5"/>
  <c r="T153" i="5"/>
  <c r="T42" i="5"/>
  <c r="T150" i="5"/>
  <c r="T34" i="5"/>
  <c r="T169" i="5"/>
  <c r="T174" i="5"/>
  <c r="T43" i="5"/>
  <c r="T146" i="5"/>
  <c r="T72" i="5"/>
  <c r="T142" i="5"/>
  <c r="T29" i="5"/>
  <c r="T112" i="5"/>
  <c r="T49" i="5"/>
  <c r="T83" i="5"/>
  <c r="T180" i="5"/>
  <c r="T182" i="5"/>
  <c r="T60" i="5"/>
  <c r="T3" i="5"/>
  <c r="T55" i="5"/>
  <c r="T141" i="5"/>
  <c r="T84" i="5"/>
  <c r="T110" i="5"/>
  <c r="T148" i="5"/>
  <c r="T132" i="5"/>
  <c r="T28" i="5"/>
  <c r="T35" i="5"/>
  <c r="T27" i="1"/>
  <c r="M17" i="2"/>
  <c r="D6" i="3" s="1"/>
  <c r="L16" i="2"/>
  <c r="C5" i="3" s="1"/>
  <c r="L19" i="2"/>
  <c r="C8" i="3" s="1"/>
  <c r="L15" i="2"/>
  <c r="C4" i="3" s="1"/>
  <c r="M18" i="2"/>
  <c r="D7" i="3" s="1"/>
  <c r="M15" i="2"/>
  <c r="D4" i="3" s="1"/>
  <c r="L17" i="2"/>
  <c r="C6" i="3" s="1"/>
  <c r="L14" i="2"/>
  <c r="C3" i="3" s="1"/>
  <c r="L18" i="2"/>
  <c r="C7" i="3" s="1"/>
  <c r="T79" i="1"/>
  <c r="T139" i="1"/>
  <c r="T135" i="1"/>
  <c r="T28" i="1"/>
  <c r="T81" i="1"/>
  <c r="T166" i="1"/>
  <c r="T6" i="1"/>
  <c r="T180" i="1"/>
  <c r="T9" i="1"/>
  <c r="T26" i="1"/>
  <c r="T138" i="1"/>
  <c r="T130" i="1"/>
  <c r="T55" i="1"/>
  <c r="T173" i="1"/>
  <c r="T21" i="1"/>
  <c r="T15" i="1"/>
  <c r="T150" i="1"/>
  <c r="T106" i="1"/>
  <c r="T5" i="1"/>
  <c r="T105" i="1"/>
  <c r="T22" i="1"/>
  <c r="T61" i="1"/>
  <c r="T172" i="1"/>
  <c r="T37" i="1"/>
  <c r="T44" i="1"/>
  <c r="T34" i="1"/>
  <c r="T158" i="1"/>
  <c r="T88" i="1"/>
  <c r="T131" i="1"/>
  <c r="T90" i="1"/>
  <c r="T94" i="1"/>
  <c r="T51" i="1"/>
  <c r="T178" i="1"/>
  <c r="T69" i="1"/>
  <c r="T104" i="1"/>
  <c r="T99" i="1"/>
  <c r="T103" i="1"/>
  <c r="T59" i="1"/>
  <c r="T83" i="1"/>
  <c r="T127" i="1"/>
  <c r="T162" i="1"/>
  <c r="T19" i="1"/>
  <c r="T171" i="1"/>
  <c r="T100" i="1"/>
  <c r="T45" i="1"/>
  <c r="T2" i="1"/>
  <c r="T67" i="1"/>
  <c r="T42" i="1"/>
  <c r="T169" i="1"/>
  <c r="T146" i="1"/>
  <c r="T84" i="1"/>
  <c r="T133" i="1"/>
  <c r="T41" i="1"/>
  <c r="T53" i="1"/>
  <c r="T32" i="1"/>
  <c r="T23" i="1"/>
  <c r="T141" i="1"/>
  <c r="T46" i="1"/>
  <c r="T16" i="1"/>
  <c r="S14" i="1"/>
  <c r="T14" i="1"/>
  <c r="T154" i="1"/>
  <c r="T144" i="1"/>
  <c r="S11" i="1"/>
  <c r="T11" i="1"/>
  <c r="S163" i="1"/>
  <c r="T163" i="1"/>
  <c r="T140" i="1"/>
  <c r="T168" i="1"/>
  <c r="T38" i="1"/>
  <c r="S160" i="1"/>
  <c r="T160" i="1"/>
  <c r="T10" i="1"/>
  <c r="T30" i="1"/>
  <c r="T13" i="1"/>
  <c r="T75" i="1"/>
  <c r="S74" i="1"/>
  <c r="T74" i="1"/>
  <c r="T40" i="1"/>
  <c r="S82" i="1"/>
  <c r="T82" i="1"/>
  <c r="T152" i="1"/>
  <c r="N14" i="9" l="1"/>
  <c r="E31" i="3" s="1"/>
  <c r="N15" i="9"/>
  <c r="E32" i="3" s="1"/>
  <c r="C37" i="3"/>
  <c r="N18" i="9"/>
  <c r="E35" i="3" s="1"/>
  <c r="D35" i="3"/>
  <c r="D37" i="3" s="1"/>
  <c r="N19" i="9"/>
  <c r="E36" i="3" s="1"/>
  <c r="N17" i="9"/>
  <c r="E34" i="3" s="1"/>
  <c r="N16" i="9"/>
  <c r="E33" i="3" s="1"/>
  <c r="C28" i="3"/>
  <c r="C19" i="3"/>
  <c r="N15" i="7"/>
  <c r="E23" i="3" s="1"/>
  <c r="D23" i="3"/>
  <c r="D28" i="3" s="1"/>
  <c r="N16" i="7"/>
  <c r="E24" i="3" s="1"/>
  <c r="N18" i="7"/>
  <c r="E26" i="3" s="1"/>
  <c r="N17" i="7"/>
  <c r="E25" i="3" s="1"/>
  <c r="N14" i="7"/>
  <c r="E22" i="3" s="1"/>
  <c r="N19" i="7"/>
  <c r="C9" i="3"/>
  <c r="E17" i="3"/>
  <c r="E16" i="3"/>
  <c r="E14" i="3"/>
  <c r="E4" i="3"/>
  <c r="N17" i="4"/>
  <c r="N18" i="4"/>
  <c r="E6" i="3"/>
  <c r="N15" i="4"/>
  <c r="E7" i="3"/>
  <c r="M14" i="2"/>
  <c r="M16" i="2"/>
  <c r="N17" i="2"/>
  <c r="N15" i="2"/>
  <c r="M19" i="2"/>
  <c r="N18" i="2"/>
  <c r="E37" i="3" l="1"/>
  <c r="N21" i="9"/>
  <c r="I7" i="3" s="1"/>
  <c r="N21" i="7"/>
  <c r="E27" i="3"/>
  <c r="I6" i="3" s="1"/>
  <c r="N16" i="2"/>
  <c r="D5" i="3"/>
  <c r="E5" i="3" s="1"/>
  <c r="N19" i="2"/>
  <c r="D8" i="3"/>
  <c r="E8" i="3" s="1"/>
  <c r="N14" i="2"/>
  <c r="D3" i="3"/>
  <c r="N19" i="4"/>
  <c r="D18" i="3"/>
  <c r="E18" i="3" s="1"/>
  <c r="N16" i="4"/>
  <c r="D15" i="3"/>
  <c r="E15" i="3" s="1"/>
  <c r="N14" i="4"/>
  <c r="D13" i="3"/>
  <c r="E28" i="3" l="1"/>
  <c r="E13" i="3"/>
  <c r="E19" i="3" s="1"/>
  <c r="D19" i="3"/>
  <c r="E3" i="3"/>
  <c r="D9" i="3"/>
  <c r="N21" i="2"/>
  <c r="N21" i="4"/>
  <c r="I5" i="3" l="1"/>
  <c r="I4" i="3"/>
  <c r="E9" i="3"/>
</calcChain>
</file>

<file path=xl/sharedStrings.xml><?xml version="1.0" encoding="utf-8"?>
<sst xmlns="http://schemas.openxmlformats.org/spreadsheetml/2006/main" count="252" uniqueCount="51">
  <si>
    <t>Max Oran</t>
  </si>
  <si>
    <t>Min Oran</t>
  </si>
  <si>
    <t>Aylar</t>
  </si>
  <si>
    <t>Kar/Zarar</t>
  </si>
  <si>
    <t>Toplam Masraf</t>
  </si>
  <si>
    <t>Toplam Ödenen</t>
  </si>
  <si>
    <t>Toplam Borç</t>
  </si>
  <si>
    <t>Max Adet</t>
  </si>
  <si>
    <t>Min Adet</t>
  </si>
  <si>
    <t>Max TL</t>
  </si>
  <si>
    <t>Min TL</t>
  </si>
  <si>
    <t>Hukuk Servisine Sevk Maliyeti</t>
  </si>
  <si>
    <t>3. İhbar Dağıtım Maliyeti</t>
  </si>
  <si>
    <t>2. İhbar Dağıtım Maliyeti</t>
  </si>
  <si>
    <t>1. İhbar Dağıtım Maliyeti</t>
  </si>
  <si>
    <t>İhbar Adet Aralığı</t>
  </si>
  <si>
    <t>Borç Aralığı</t>
  </si>
  <si>
    <t>Toplam Kar/Zarar</t>
  </si>
  <si>
    <t>Toplam Maliyet</t>
  </si>
  <si>
    <t>Hukuk Servisi Tutarı</t>
  </si>
  <si>
    <t>Hukuk Servisine Sevk Edilen</t>
  </si>
  <si>
    <t>Toplam Dağitim Maliyeti</t>
  </si>
  <si>
    <t>Toplam Ödenen Tutar</t>
  </si>
  <si>
    <t>Toplam Ödenen Adet</t>
  </si>
  <si>
    <t>Toplam Tutar</t>
  </si>
  <si>
    <t>Ortalama Borç</t>
  </si>
  <si>
    <t>Ay</t>
  </si>
  <si>
    <t>Tarih</t>
  </si>
  <si>
    <t>Hukuk Servisi Tahsilat Oranı</t>
  </si>
  <si>
    <t>Hukuk Servisinde Tahsilat Tutarı</t>
  </si>
  <si>
    <t>İhbar Adeti</t>
  </si>
  <si>
    <t>İhbardan Sonra Ödeme Oranı</t>
  </si>
  <si>
    <t>İlk Dağıtımda Ödeyen</t>
  </si>
  <si>
    <t>İkinci Dağıtımda Ulaşan</t>
  </si>
  <si>
    <t>İkinci Dağıtımda Ödeyen</t>
  </si>
  <si>
    <t>Üçüncü Dağıtımda Ulaşan</t>
  </si>
  <si>
    <t>İlk Dağıtımda Ulaşan</t>
  </si>
  <si>
    <t>Üçüncü Dağıtımda Ödeyen</t>
  </si>
  <si>
    <t>1. Dağıtımda Aboneye Ulaşma Oranı %</t>
  </si>
  <si>
    <t>3. Dağıtımda Aboneye Ulaşma Oranı %</t>
  </si>
  <si>
    <t>2. Dağıtımda Aboneye Ulaşma Oranı %</t>
  </si>
  <si>
    <t>İhbar Ulaştığında Ödeme Oranı %</t>
  </si>
  <si>
    <t xml:space="preserve">Sonuç </t>
  </si>
  <si>
    <t>STANDART SÜREÇ</t>
  </si>
  <si>
    <t>Mart, Nisan, Mayıs 1 İhbar - Hukuka Sevk</t>
  </si>
  <si>
    <t>STANDART</t>
  </si>
  <si>
    <t>İLKBAHAR TEK İHBAR</t>
  </si>
  <si>
    <t>SENARYO</t>
  </si>
  <si>
    <t>SONUÇ</t>
  </si>
  <si>
    <t>İLKBAHAR HUKUK SEVKSİZ</t>
  </si>
  <si>
    <t>İLKBAHAR İHBARSIZ VE SEVKSİZ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</si>
</sst>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₺&quot;* #,##0.00_-;\-&quot;₺&quot;* #,##0.00_-;_-&quot;₺&quot;* &quot;-&quot;??_-;_-@_-"/>
    <numFmt numFmtId="164" formatCode="_ &quot;₹&quot;\ * #,##0.00_ ;_ &quot;₹&quot;\ * \-#,##0.00_ ;_ &quot;₹&quot;\ * &quot;-&quot;??_ ;_ @_ "/>
    <numFmt numFmtId="165" formatCode="_-[$₺-41F]* #,##0.00_-;\-[$₺-41F]* #,##0.00_-;_-[$₺-41F]* &quot;-&quot;??_-;_-@_-"/>
    <numFmt numFmtId="166" formatCode="@*********** \="/>
  </numFmts>
  <fonts count="11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2"/>
      <color indexed="8"/>
      <name val="Calibri"/>
      <family val="2"/>
      <scheme val="minor"/>
    </font>
    <font>
      <b/>
      <sz val="12"/>
      <color indexed="8"/>
      <name val="Calibri Light"/>
      <family val="2"/>
      <scheme val="major"/>
    </font>
    <font>
      <sz val="12"/>
      <color indexed="8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 Light"/>
      <family val="2"/>
      <scheme val="major"/>
    </font>
    <font>
      <b/>
      <sz val="11"/>
      <color indexed="8"/>
      <name val="Calibri Light"/>
      <family val="2"/>
      <charset val="16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4" fontId="3" fillId="0" borderId="0" xfId="0" applyNumberFormat="1" applyFont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4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/>
    </xf>
    <xf numFmtId="44" fontId="9" fillId="0" borderId="1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44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3" fillId="3" borderId="1" xfId="0" applyNumberFormat="1" applyFont="1" applyFill="1" applyBorder="1" applyAlignment="1">
      <alignment horizontal="center"/>
    </xf>
    <xf numFmtId="44" fontId="10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araBirimi" xfId="1" builtinId="4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34" formatCode="_-&quot;₺&quot;* #,##0.00_-;\-&quot;₺&quot;* #,##0.00_-;_-&quot;₺&quot;* &quot;-&quot;??_-;_-@_-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66" formatCode="@*********** \=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67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67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67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67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İterasyonlar!$I$3</c:f>
              <c:strCache>
                <c:ptCount val="1"/>
                <c:pt idx="0">
                  <c:v>SONUÇ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İterasyonlar!$H$4:$H$7</c:f>
              <c:strCache>
                <c:ptCount val="4"/>
                <c:pt idx="0">
                  <c:v>STANDART=</c:v>
                </c:pt>
                <c:pt idx="1">
                  <c:v>İLKBAHAR TEK İHBAR=</c:v>
                </c:pt>
                <c:pt idx="2">
                  <c:v>İLKBAHAR HUKUK SEVKSİZ=</c:v>
                </c:pt>
                <c:pt idx="3">
                  <c:v>İLKBAHAR İHBARSIZ VE SEVKSİZ=</c:v>
                </c:pt>
              </c:strCache>
            </c:strRef>
          </c:cat>
          <c:val>
            <c:numRef>
              <c:f>İterasyonlar!$I$4:$I$7</c:f>
              <c:numCache>
                <c:formatCode>_("₺"* #,##0.00_);_("₺"* \(#,##0.00\);_("₺"* "-"??_);_(@_)</c:formatCode>
                <c:ptCount val="4"/>
                <c:pt idx="0">
                  <c:v>29710278.962884989</c:v>
                </c:pt>
                <c:pt idx="1">
                  <c:v>37679966.399377994</c:v>
                </c:pt>
                <c:pt idx="2">
                  <c:v>50120348.316109002</c:v>
                </c:pt>
                <c:pt idx="3">
                  <c:v>44514308.937704995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A-554F-B4A6-9D02B4CD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347327"/>
        <c:axId val="1359894064"/>
      </c:barChart>
      <c:catAx>
        <c:axId val="154734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9894064"/>
        <c:crosses val="autoZero"/>
        <c:auto val="1"/>
        <c:lblAlgn val="ctr"/>
        <c:lblOffset val="100"/>
        <c:noMultiLvlLbl val="0"/>
      </c:catAx>
      <c:valAx>
        <c:axId val="13598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₺&quot;* #,##0.00_);_(&quot;₺&quot;* \(#,##0.00\);_(&quot;₺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4734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1295400</xdr:colOff>
      <xdr:row>10</xdr:row>
      <xdr:rowOff>25400</xdr:rowOff>
    </xdr:from>
    <xdr:to>
      <xdr:col>11</xdr:col>
      <xdr:colOff>317500</xdr:colOff>
      <xdr:row>25</xdr:row>
      <xdr:rowOff>177800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F66F80E3-D6D7-FAFD-A3E8-F869516B1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118F8-2582-42EC-90E9-B41E840A5D43}" name="Table1" displayName="Table1" ref="A1:T183" totalsRowShown="0" headerRowDxfId="95" dataDxfId="93" headerRowBorderDxfId="94">
  <tableColumns count="20">
    <tableColumn id="1" xr3:uid="{85CBF00D-8528-45D0-B2B0-B26BE0F83030}" name="Tarih" dataDxfId="92"/>
    <tableColumn id="2" xr3:uid="{B3B1DDE8-B44E-4AF3-83E0-1CE907EE3A1E}" name="Ay" dataDxfId="91">
      <calculatedColumnFormula>MONTH(A2)</calculatedColumnFormula>
    </tableColumn>
    <tableColumn id="3" xr3:uid="{CC6E631E-1A95-462B-97D1-91516B942C1D}" name="İhbar Adeti" dataDxfId="90">
      <calculatedColumnFormula>RANDBETWEEN(VLOOKUP(B2,'Ver1'!$F$3:$H$9,2,0),VLOOKUP(B2,'Ver1'!$F$3:$H$9,3,0))</calculatedColumnFormula>
    </tableColumn>
    <tableColumn id="4" xr3:uid="{BB8F23F9-F1E2-47E2-AB87-BB1C30D01DD2}" name="Ortalama Borç" dataDxfId="89">
      <calculatedColumnFormula>RANDBETWEEN(VLOOKUP(B2,'Ver1'!$B$4:$D$10,2,0),VLOOKUP(B2,'Ver1'!$B$4:$D$10,3,0))</calculatedColumnFormula>
    </tableColumn>
    <tableColumn id="5" xr3:uid="{90092EEB-8AEC-40FA-BFC9-12483EF3D927}" name="Toplam Tutar" dataDxfId="88">
      <calculatedColumnFormula>C2*D2</calculatedColumnFormula>
    </tableColumn>
    <tableColumn id="6" xr3:uid="{2A60BDB3-B0DD-4CC0-9CA9-EAAD183DE5AD}" name="İhbardan Sonra Ödeme Oranı" dataDxfId="87">
      <calculatedColumnFormula>RANDBETWEEN(VLOOKUP(B2,'Ver1'!$B$13:$D$19,2,0),VLOOKUP(B2,'Ver1'!$B$13:$D$19,3,0))/100</calculatedColumnFormula>
    </tableColumn>
    <tableColumn id="7" xr3:uid="{9ED9C28E-C011-4BBB-BA15-82DAA3970D48}" name="İlk Dağıtımda Ulaşan" dataDxfId="86">
      <calculatedColumnFormula>RANDBETWEEN(VLOOKUP(B2,'Ver1'!$F$13:$H$19,2,0),VLOOKUP(B2,'Ver1'!$F$13:$H$19,3,0))/100</calculatedColumnFormula>
    </tableColumn>
    <tableColumn id="8" xr3:uid="{70CFB10F-29F1-464A-8C29-680A9ABC7E4E}" name="İlk Dağıtımda Ödeyen" dataDxfId="85">
      <calculatedColumnFormula>F2*G2</calculatedColumnFormula>
    </tableColumn>
    <tableColumn id="9" xr3:uid="{CF530F10-A41F-4CEB-91C8-B450DE9CF276}" name="İkinci Dağıtımda Ulaşan" dataDxfId="84">
      <calculatedColumnFormula>RANDBETWEEN(20,35)/100</calculatedColumnFormula>
    </tableColumn>
    <tableColumn id="10" xr3:uid="{7884241F-9A5A-4382-B13E-76344543CB11}" name="İkinci Dağıtımda Ödeyen" dataDxfId="83">
      <calculatedColumnFormula>I2*F2</calculatedColumnFormula>
    </tableColumn>
    <tableColumn id="11" xr3:uid="{7F2F88AE-FA4F-4F99-9A5E-7B3A6FFD5AF8}" name="Üçüncü Dağıtımda Ulaşan" dataDxfId="82">
      <calculatedColumnFormula>RANDBETWEEN(5,10)/100</calculatedColumnFormula>
    </tableColumn>
    <tableColumn id="12" xr3:uid="{C49D0518-28F8-40F7-B961-D12E04DE2752}" name="Üçüncü Dağıtımda Ödeyen" dataDxfId="81">
      <calculatedColumnFormula>K2*F2</calculatedColumnFormula>
    </tableColumn>
    <tableColumn id="13" xr3:uid="{276261E0-615C-4A0E-B592-0454D188116F}" name="Toplam Ödenen Adet" dataDxfId="80">
      <calculatedColumnFormula>(L2+J2+H2)*C2</calculatedColumnFormula>
    </tableColumn>
    <tableColumn id="14" xr3:uid="{3467B26E-28F8-4CA1-96AF-C2FC29E597B8}" name="Toplam Ödenen Tutar" dataDxfId="79">
      <calculatedColumnFormula>(L2+J2+H2)*E2+Table1[[#This Row],[Hukuk Servisinde Tahsilat Tutarı]]</calculatedColumnFormula>
    </tableColumn>
    <tableColumn id="15" xr3:uid="{40010BA0-A96E-4AE5-950E-F702C539D1B5}" name="Toplam Dağitim Maliyeti" dataDxfId="78">
      <calculatedColumnFormula>C2*VLOOKUP(B2,'Ver1'!$J$3:$N$9,2,0)+(C2-C2*G2)*VLOOKUP(B2,'Ver1'!$J$3:$N$9,3,0)+(C2-C2*G2-C2*I2)*VLOOKUP(B2,'Ver1'!$J$3:$N$9,4,0)</calculatedColumnFormula>
    </tableColumn>
    <tableColumn id="16" xr3:uid="{F8458090-C6BC-493A-AC0C-94F1A87E8853}" name="Hukuk Servisine Sevk Edilen" dataDxfId="77">
      <calculatedColumnFormula>1-(L2+J2+H2)</calculatedColumnFormula>
    </tableColumn>
    <tableColumn id="17" xr3:uid="{1B4AA442-3A9F-4C26-ACA3-F340493E268B}" name="Hukuk Servisi Tutarı" dataDxfId="76">
      <calculatedColumnFormula>C2*P2*VLOOKUP(B2,'Ver1'!$J$3:$N$9,5,0)</calculatedColumnFormula>
    </tableColumn>
    <tableColumn id="20" xr3:uid="{14255FBC-D052-4B1B-9E37-686123384CA5}" name="Hukuk Servisinde Tahsilat Tutarı" dataDxfId="75">
      <calculatedColumnFormula>VLOOKUP(Table1[[#This Row],[Ay]],'Ver1'!$J$3:$O$9,6,0)*Table1[[#This Row],[Hukuk Servisine Sevk Edilen]]*Table1[[#This Row],[Toplam Tutar]]</calculatedColumnFormula>
    </tableColumn>
    <tableColumn id="18" xr3:uid="{953F7969-95A8-4F15-A2CC-29BA712B2D18}" name="Toplam Maliyet" dataDxfId="74">
      <calculatedColumnFormula>O2+Q2</calculatedColumnFormula>
    </tableColumn>
    <tableColumn id="19" xr3:uid="{9EB9DA32-B8C7-4154-A88F-DA6BB4E636B4}" name="Toplam Kar/Zarar" dataDxfId="73">
      <calculatedColumnFormula>N2-Q2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132DD6-CF0B-C743-A4B7-3A62870646AA}" name="Table13" displayName="Table13" ref="A1:T183" totalsRowShown="0" headerRowDxfId="72" dataDxfId="70" headerRowBorderDxfId="71">
  <tableColumns count="20">
    <tableColumn id="1" xr3:uid="{4B8B45FF-C516-384D-95B8-35F2E9C4A274}" name="Tarih" dataDxfId="69"/>
    <tableColumn id="2" xr3:uid="{86B87FED-8CA6-104D-AB7F-25DBA5226E4E}" name="Ay" dataDxfId="68">
      <calculatedColumnFormula>MONTH(A2)</calculatedColumnFormula>
    </tableColumn>
    <tableColumn id="3" xr3:uid="{37887F2E-CCA2-C342-96F8-6AE889E04768}" name="İhbar Adeti" dataDxfId="67">
      <calculatedColumnFormula>RANDBETWEEN(VLOOKUP(B2,'Ver1'!$F$3:$H$9,2,0),VLOOKUP(B2,'Ver1'!$F$3:$H$9,3,0))</calculatedColumnFormula>
    </tableColumn>
    <tableColumn id="4" xr3:uid="{AC14B396-0D0F-4748-A4E6-DF229B3E443D}" name="Ortalama Borç" dataDxfId="66">
      <calculatedColumnFormula>RANDBETWEEN(VLOOKUP(B2,'Ver1'!$B$4:$D$10,2,0),VLOOKUP(B2,'Ver1'!$B$4:$D$10,3,0))</calculatedColumnFormula>
    </tableColumn>
    <tableColumn id="5" xr3:uid="{82DE5A27-EA9E-2E41-B239-951764D47376}" name="Toplam Tutar" dataDxfId="65">
      <calculatedColumnFormula>C2*D2</calculatedColumnFormula>
    </tableColumn>
    <tableColumn id="6" xr3:uid="{31B4F77D-B44B-624F-BA8A-194B5BDCFA99}" name="İhbardan Sonra Ödeme Oranı" dataDxfId="64">
      <calculatedColumnFormula>RANDBETWEEN(VLOOKUP(B2,'Ver1'!$B$13:$D$19,2,0),VLOOKUP(B2,'Ver1'!$B$13:$D$19,3,0))/100</calculatedColumnFormula>
    </tableColumn>
    <tableColumn id="7" xr3:uid="{74A317A6-4F47-AA46-9E1B-5F0614553220}" name="İlk Dağıtımda Ulaşan" dataDxfId="63">
      <calculatedColumnFormula>RANDBETWEEN(VLOOKUP(B2,'Ver1'!$F$13:$H$19,2,0),VLOOKUP(B2,'Ver1'!$F$13:$H$19,3,0))/100</calculatedColumnFormula>
    </tableColumn>
    <tableColumn id="8" xr3:uid="{87D63938-87FB-7D45-B669-81C86D05C125}" name="İlk Dağıtımda Ödeyen" dataDxfId="62">
      <calculatedColumnFormula>F2*G2</calculatedColumnFormula>
    </tableColumn>
    <tableColumn id="9" xr3:uid="{6E3814E6-2BFC-5A4A-B1C9-4E02CEDB9708}" name="İkinci Dağıtımda Ulaşan" dataDxfId="61">
      <calculatedColumnFormula>RANDBETWEEN(20,35)/100</calculatedColumnFormula>
    </tableColumn>
    <tableColumn id="10" xr3:uid="{B16C1567-B67B-1D4A-8022-C6A12AF2E1B6}" name="İkinci Dağıtımda Ödeyen" dataDxfId="60">
      <calculatedColumnFormula>I2*F2</calculatedColumnFormula>
    </tableColumn>
    <tableColumn id="11" xr3:uid="{9F7064AB-E2AE-3949-B676-9B7911063553}" name="Üçüncü Dağıtımda Ulaşan" dataDxfId="59">
      <calculatedColumnFormula>RANDBETWEEN(VLOOKUP(B2,'Ver1'!$F$23:$H$29,2,0),VLOOKUP(B2,'Ver1'!$F$23:$H$29,3,0))/100</calculatedColumnFormula>
    </tableColumn>
    <tableColumn id="12" xr3:uid="{16C66AE5-CC23-DB46-BD3C-F4C56665C95E}" name="Üçüncü Dağıtımda Ödeyen" dataDxfId="58">
      <calculatedColumnFormula>K2*F2</calculatedColumnFormula>
    </tableColumn>
    <tableColumn id="13" xr3:uid="{C66AF8FA-DB33-4349-BD28-90028250504D}" name="Toplam Ödenen Adet" dataDxfId="57">
      <calculatedColumnFormula>(L2+J2+H2)*C2</calculatedColumnFormula>
    </tableColumn>
    <tableColumn id="14" xr3:uid="{ADFF347C-CA71-7F44-AD0D-1740C4E45A9D}" name="Toplam Ödenen Tutar" dataDxfId="56">
      <calculatedColumnFormula>(L2+J2+H2)*E2+Table13[[#This Row],[Hukuk Servisinde Tahsilat Tutarı]]</calculatedColumnFormula>
    </tableColumn>
    <tableColumn id="15" xr3:uid="{846B6CF8-0CE0-4943-9575-F7F8705FF290}" name="Toplam Dağitim Maliyeti" dataDxfId="55">
      <calculatedColumnFormula>C2*VLOOKUP(B2,'Ver1'!$J$3:$N$9,2,0)+(C2-C2*G2)*VLOOKUP(B2,'Ver1'!$J$3:$N$9,3,0)+(C2-C2*G2-C2*I2)*VLOOKUP(B2,'Ver1'!$J$3:$N$9,4,0)</calculatedColumnFormula>
    </tableColumn>
    <tableColumn id="16" xr3:uid="{98CB6BD6-D789-E542-A189-DEC1BCBBF8B0}" name="Hukuk Servisine Sevk Edilen" dataDxfId="54">
      <calculatedColumnFormula>1-(L2+J2+H2)</calculatedColumnFormula>
    </tableColumn>
    <tableColumn id="17" xr3:uid="{2A067444-6D1D-1849-85F2-DA9B645D7AEF}" name="Hukuk Servisi Tutarı" dataDxfId="53">
      <calculatedColumnFormula>C2*P2*VLOOKUP(B2,'Ver1'!$J$3:$N$9,5,0)</calculatedColumnFormula>
    </tableColumn>
    <tableColumn id="20" xr3:uid="{BDA210BB-871B-A745-BDB8-FD1DB5F68D7B}" name="Hukuk Servisinde Tahsilat Tutarı" dataDxfId="52">
      <calculatedColumnFormula>VLOOKUP(Table13[[#This Row],[Ay]],'Ver1'!$J$3:$O$9,6,0)*Table13[[#This Row],[Hukuk Servisine Sevk Edilen]]*Table13[[#This Row],[Toplam Tutar]]</calculatedColumnFormula>
    </tableColumn>
    <tableColumn id="18" xr3:uid="{8810E201-E256-BD4B-A01D-5536ED746B5C}" name="Toplam Maliyet" dataDxfId="51">
      <calculatedColumnFormula>O2+Q2</calculatedColumnFormula>
    </tableColumn>
    <tableColumn id="19" xr3:uid="{E007B8F9-846B-E246-8A9F-1AA92E975AD4}" name="Toplam Kar/Zarar" dataDxfId="50">
      <calculatedColumnFormula>N2-Q2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1457C1-A90F-D54B-9E2C-E9E9050732A8}" name="Table134" displayName="Table134" ref="A1:T183" totalsRowShown="0" headerRowDxfId="49" dataDxfId="47" headerRowBorderDxfId="48">
  <tableColumns count="20">
    <tableColumn id="1" xr3:uid="{14B096FA-7096-5C4C-BC0B-E278A9BC0C0F}" name="Tarih" dataDxfId="46"/>
    <tableColumn id="2" xr3:uid="{5C31DC8F-2AD9-994B-A3FD-997ED6E95C06}" name="Ay" dataDxfId="45">
      <calculatedColumnFormula>MONTH(A2)</calculatedColumnFormula>
    </tableColumn>
    <tableColumn id="3" xr3:uid="{4D63FB41-6298-404D-ADC8-29B83C524101}" name="İhbar Adeti" dataDxfId="44">
      <calculatedColumnFormula>RANDBETWEEN(VLOOKUP(B2,'Ver2'!$F$3:$H$9,2,0),VLOOKUP(B2,'Ver2'!$F$3:$H$9,3,0))</calculatedColumnFormula>
    </tableColumn>
    <tableColumn id="4" xr3:uid="{9E09B9E3-0517-644C-96AC-0F9B545C84D2}" name="Ortalama Borç" dataDxfId="43">
      <calculatedColumnFormula>RANDBETWEEN(VLOOKUP(B2,'Ver2'!$B$4:$D$10,2,0),VLOOKUP(B2,'Ver2'!$B$4:$D$10,3,0))</calculatedColumnFormula>
    </tableColumn>
    <tableColumn id="5" xr3:uid="{E727EB58-8E6D-5D42-851B-7622CB5C2997}" name="Toplam Tutar" dataDxfId="42">
      <calculatedColumnFormula>C2*D2</calculatedColumnFormula>
    </tableColumn>
    <tableColumn id="6" xr3:uid="{D770BD7E-55D4-9849-A64F-FCBD10C96200}" name="İhbardan Sonra Ödeme Oranı" dataDxfId="41">
      <calculatedColumnFormula>RANDBETWEEN(VLOOKUP(B2,'Ver2'!$B$13:$D$19,2,0),VLOOKUP(B2,'Ver2'!$B$13:$D$19,3,0))/100</calculatedColumnFormula>
    </tableColumn>
    <tableColumn id="7" xr3:uid="{E0A9B05C-5720-C143-A465-49B1E0FDED91}" name="İlk Dağıtımda Ulaşan" dataDxfId="40">
      <calculatedColumnFormula>RANDBETWEEN(VLOOKUP(B2,'Ver2'!$F$13:$H$19,2,0),VLOOKUP(B2,'Ver2'!$F$13:$H$19,3,0))/100</calculatedColumnFormula>
    </tableColumn>
    <tableColumn id="8" xr3:uid="{4B86AA49-E3B1-3944-9BC1-A4ADE79E603E}" name="İlk Dağıtımda Ödeyen" dataDxfId="39">
      <calculatedColumnFormula>F2*G2</calculatedColumnFormula>
    </tableColumn>
    <tableColumn id="9" xr3:uid="{77FF935C-44D5-DA42-80F7-B12821328CDD}" name="İkinci Dağıtımda Ulaşan" dataDxfId="38">
      <calculatedColumnFormula>RANDBETWEEN(20,35)/100</calculatedColumnFormula>
    </tableColumn>
    <tableColumn id="10" xr3:uid="{F71D4084-84C5-4743-9A22-91B6905E4DF0}" name="İkinci Dağıtımda Ödeyen" dataDxfId="37">
      <calculatedColumnFormula>I2*F2</calculatedColumnFormula>
    </tableColumn>
    <tableColumn id="11" xr3:uid="{4F15FFF8-C61B-F947-B76A-0DD1E37E974C}" name="Üçüncü Dağıtımda Ulaşan" dataDxfId="36">
      <calculatedColumnFormula>RANDBETWEEN(VLOOKUP(B2,'Ver2'!$F$23:$H$29,2,0),VLOOKUP(B2,'Ver2'!$F$23:$H$29,3,0))/100</calculatedColumnFormula>
    </tableColumn>
    <tableColumn id="12" xr3:uid="{7EEE382C-923C-2349-B49B-E165E5A0F250}" name="Üçüncü Dağıtımda Ödeyen" dataDxfId="35">
      <calculatedColumnFormula>K2*F2</calculatedColumnFormula>
    </tableColumn>
    <tableColumn id="13" xr3:uid="{82E2C640-D601-E04A-9EDD-AF545BBDA91F}" name="Toplam Ödenen Adet" dataDxfId="34">
      <calculatedColumnFormula>(L2+J2+H2)*C2</calculatedColumnFormula>
    </tableColumn>
    <tableColumn id="14" xr3:uid="{62FA806E-88B2-F44A-AA92-8EE1733BF7AA}" name="Toplam Ödenen Tutar" dataDxfId="33">
      <calculatedColumnFormula>(L2+J2+H2)*E2+Table134[[#This Row],[Hukuk Servisinde Tahsilat Tutarı]]</calculatedColumnFormula>
    </tableColumn>
    <tableColumn id="15" xr3:uid="{93E457CF-4196-4C4A-8DDA-B1310C0D6032}" name="Toplam Dağitim Maliyeti" dataDxfId="32">
      <calculatedColumnFormula>C2*VLOOKUP(B2,'Ver2'!$J$3:$N$9,2,0)+(C2-C2*G2)*VLOOKUP(B2,'Ver2'!$J$3:$N$9,3,0)+(C2-C2*G2-C2*I2)*VLOOKUP(B2,'Ver2'!$J$3:$N$9,4,0)</calculatedColumnFormula>
    </tableColumn>
    <tableColumn id="16" xr3:uid="{8B4B0B6D-6AF8-AD4B-A571-391ED773791F}" name="Hukuk Servisine Sevk Edilen" dataDxfId="31">
      <calculatedColumnFormula>1-(L2+J2+H2)</calculatedColumnFormula>
    </tableColumn>
    <tableColumn id="17" xr3:uid="{82E9DF76-62CF-5F4A-A2C2-388807F67EC6}" name="Hukuk Servisi Tutarı" dataDxfId="30">
      <calculatedColumnFormula>C2*P2*VLOOKUP(B2,'Ver2'!$J$3:$N$9,5,0)</calculatedColumnFormula>
    </tableColumn>
    <tableColumn id="20" xr3:uid="{722DFA81-08A6-554D-9649-985FEEFAA8FD}" name="Hukuk Servisinde Tahsilat Tutarı" dataDxfId="29">
      <calculatedColumnFormula>VLOOKUP(Table134[[#This Row],[Ay]],'Ver2'!$J$3:$O$9,6,0)*Table134[[#This Row],[Hukuk Servisine Sevk Edilen]]*Table134[[#This Row],[Toplam Tutar]]</calculatedColumnFormula>
    </tableColumn>
    <tableColumn id="18" xr3:uid="{AD70D08B-D46C-084E-9E23-DA6E737C4935}" name="Toplam Maliyet" dataDxfId="28">
      <calculatedColumnFormula>O2+Q2</calculatedColumnFormula>
    </tableColumn>
    <tableColumn id="19" xr3:uid="{BCEC33C7-553B-8440-B189-82CC8F1194B2}" name="Toplam Kar/Zarar" dataDxfId="27">
      <calculatedColumnFormula>N2-Q2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6E4C19-B70E-5B4D-8540-AA3C62A08486}" name="Table16" displayName="Table16" ref="A1:T183" totalsRowShown="0" headerRowDxfId="26" dataDxfId="24" headerRowBorderDxfId="25">
  <tableColumns count="20">
    <tableColumn id="1" xr3:uid="{E018B4D0-23C4-F44C-8F07-1D80464298C8}" name="Tarih" dataDxfId="23"/>
    <tableColumn id="2" xr3:uid="{317F8EA0-714A-AA41-B438-3CB105057537}" name="Ay" dataDxfId="22">
      <calculatedColumnFormula>MONTH(A2)</calculatedColumnFormula>
    </tableColumn>
    <tableColumn id="3" xr3:uid="{ECB15836-9E36-7A46-B3F1-38AB9F931E86}" name="İhbar Adeti" dataDxfId="21">
      <calculatedColumnFormula>RANDBETWEEN(VLOOKUP(B2,'Ver1'!$F$3:$H$9,2,0),VLOOKUP(B2,'Ver1'!$F$3:$H$9,3,0))</calculatedColumnFormula>
    </tableColumn>
    <tableColumn id="4" xr3:uid="{1F7EB0A4-B0D8-824D-A60C-D4804523CF39}" name="Ortalama Borç" dataDxfId="20">
      <calculatedColumnFormula>RANDBETWEEN(VLOOKUP(B2,'Ver1'!$B$4:$D$10,2,0),VLOOKUP(B2,'Ver1'!$B$4:$D$10,3,0))</calculatedColumnFormula>
    </tableColumn>
    <tableColumn id="5" xr3:uid="{4528EE76-0D29-5E48-B23F-802BC6F0CB32}" name="Toplam Tutar" dataDxfId="19">
      <calculatedColumnFormula>C2*D2</calculatedColumnFormula>
    </tableColumn>
    <tableColumn id="6" xr3:uid="{23EB7864-71DA-D748-8C4D-727DC7FAC72E}" name="İhbardan Sonra Ödeme Oranı" dataDxfId="18">
      <calculatedColumnFormula>RANDBETWEEN(VLOOKUP(B2,'Ver1'!$B$13:$D$19,2,0),VLOOKUP(B2,'Ver1'!$B$13:$D$19,3,0))/100</calculatedColumnFormula>
    </tableColumn>
    <tableColumn id="7" xr3:uid="{9B8D6E4F-25CB-8D4E-A634-C6D2B8D40222}" name="İlk Dağıtımda Ulaşan" dataDxfId="17">
      <calculatedColumnFormula>RANDBETWEEN(VLOOKUP(B2,'Ver1'!$F$13:$H$19,2,0),VLOOKUP(B2,'Ver1'!$F$13:$H$19,3,0))/100</calculatedColumnFormula>
    </tableColumn>
    <tableColumn id="8" xr3:uid="{DE5937D3-8357-3744-82C3-16115C702404}" name="İlk Dağıtımda Ödeyen" dataDxfId="16">
      <calculatedColumnFormula>F2*G2</calculatedColumnFormula>
    </tableColumn>
    <tableColumn id="9" xr3:uid="{2FAAE49D-8978-EE4F-86D7-1F19114DF16A}" name="İkinci Dağıtımda Ulaşan" dataDxfId="15">
      <calculatedColumnFormula>RANDBETWEEN(20,35)/100</calculatedColumnFormula>
    </tableColumn>
    <tableColumn id="10" xr3:uid="{92008C1D-0714-1649-9E71-6A857752BD0B}" name="İkinci Dağıtımda Ödeyen" dataDxfId="14">
      <calculatedColumnFormula>I2*F2</calculatedColumnFormula>
    </tableColumn>
    <tableColumn id="11" xr3:uid="{912699DF-F26E-6E40-9C3E-393DB3616DCE}" name="Üçüncü Dağıtımda Ulaşan" dataDxfId="13">
      <calculatedColumnFormula>RANDBETWEEN(VLOOKUP(B2,'Ver1'!$F$23:$H$29,2,0),VLOOKUP(B2,'Ver1'!$F$23:$H$29,3,0))/100</calculatedColumnFormula>
    </tableColumn>
    <tableColumn id="12" xr3:uid="{385FACDA-FA87-2049-8C80-DEB00D844B10}" name="Üçüncü Dağıtımda Ödeyen" dataDxfId="12">
      <calculatedColumnFormula>K2*F2</calculatedColumnFormula>
    </tableColumn>
    <tableColumn id="13" xr3:uid="{8A84D5EC-514B-3343-9F2F-2F3C0F57F35E}" name="Toplam Ödenen Adet" dataDxfId="11">
      <calculatedColumnFormula>(L2+J2+H2)*C2</calculatedColumnFormula>
    </tableColumn>
    <tableColumn id="14" xr3:uid="{835B3269-338A-D343-97BD-70211EF0E25E}" name="Toplam Ödenen Tutar" dataDxfId="10">
      <calculatedColumnFormula>(L2+J2+H2)*E2+Table16[[#This Row],[Hukuk Servisinde Tahsilat Tutarı]]</calculatedColumnFormula>
    </tableColumn>
    <tableColumn id="15" xr3:uid="{79CCBE35-69F2-7342-B5D0-03960EF601FA}" name="Toplam Dağitim Maliyeti" dataDxfId="9">
      <calculatedColumnFormula>C2*VLOOKUP(B2,'Ver1'!$J$3:$N$9,2,0)+(C2-C2*G2)*VLOOKUP(B2,'Ver1'!$J$3:$N$9,3,0)+(C2-C2*G2-C2*I2)*VLOOKUP(B2,'Ver1'!$J$3:$N$9,4,0)</calculatedColumnFormula>
    </tableColumn>
    <tableColumn id="16" xr3:uid="{EB7CA7C9-3EF4-8445-8BDB-D3CCCBA3ECE0}" name="Hukuk Servisine Sevk Edilen" dataDxfId="8">
      <calculatedColumnFormula>1-(L2+J2+H2)</calculatedColumnFormula>
    </tableColumn>
    <tableColumn id="17" xr3:uid="{4BA90402-B18A-984A-AB51-6DB6C1D6B0B7}" name="Hukuk Servisi Tutarı" dataDxfId="7">
      <calculatedColumnFormula>C2*P2*VLOOKUP(B2,'Ver1'!$J$3:$N$9,5,0)</calculatedColumnFormula>
    </tableColumn>
    <tableColumn id="20" xr3:uid="{3217D319-83CE-E247-8869-EFBFEDF13554}" name="Hukuk Servisinde Tahsilat Tutarı" dataDxfId="6">
      <calculatedColumnFormula>VLOOKUP(Table16[[#This Row],[Ay]],'Ver1'!$J$3:$O$9,6,0)*Table16[[#This Row],[Hukuk Servisine Sevk Edilen]]*Table16[[#This Row],[Toplam Tutar]]</calculatedColumnFormula>
    </tableColumn>
    <tableColumn id="18" xr3:uid="{A8F6B6D0-E07B-164D-B23D-1EFCCF49A227}" name="Toplam Maliyet" dataDxfId="5">
      <calculatedColumnFormula>O2+Q2</calculatedColumnFormula>
    </tableColumn>
    <tableColumn id="19" xr3:uid="{14446CA1-4E36-3346-9BD2-47D7C3B61045}" name="Toplam Kar/Zarar" dataDxfId="4">
      <calculatedColumnFormula>N2-Q2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310C0A-AABE-9E42-96F9-3BC2BE381BFA}" name="Tablo4" displayName="Tablo4" ref="H3:I7" totalsRowShown="0" headerRowDxfId="3" tableBorderDxfId="2">
  <autoFilter ref="H3:I7" xr:uid="{93310C0A-AABE-9E42-96F9-3BC2BE381BFA}"/>
  <tableColumns count="2">
    <tableColumn id="1" xr3:uid="{741D33F3-FFBF-504F-847B-504264BF27C3}" name="SENARYO" dataDxfId="1"/>
    <tableColumn id="2" xr3:uid="{62243F2F-F5DF-064D-B2E2-30CF8134728B}" name="SONUÇ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EB0D-C04F-459D-A8E2-FF5123CE0B33}">
  <sheetPr>
    <tabColor theme="0" tint="-0.14999847407452621"/>
  </sheetPr>
  <dimension ref="A1:Y193"/>
  <sheetViews>
    <sheetView showGridLines="0" topLeftCell="D1" zoomScale="90" workbookViewId="0">
      <selection activeCell="B45" sqref="B45"/>
    </sheetView>
  </sheetViews>
  <sheetFormatPr defaultColWidth="9.1796875" defaultRowHeight="14.5" x14ac:dyDescent="0.35"/>
  <cols>
    <col min="1" max="1" width="14.81640625" style="9" bestFit="1" customWidth="1"/>
    <col min="2" max="2" width="10.453125" style="6" customWidth="1"/>
    <col min="3" max="3" width="14.453125" style="6" bestFit="1" customWidth="1"/>
    <col min="4" max="4" width="19" style="10" bestFit="1" customWidth="1"/>
    <col min="5" max="5" width="16.453125" style="10" customWidth="1"/>
    <col min="6" max="6" width="31.36328125" style="6" bestFit="1" customWidth="1"/>
    <col min="7" max="7" width="22.453125" style="6" bestFit="1" customWidth="1"/>
    <col min="8" max="8" width="22.36328125" style="6" customWidth="1"/>
    <col min="9" max="9" width="25.453125" style="6" bestFit="1" customWidth="1"/>
    <col min="10" max="10" width="25.1796875" style="6" customWidth="1"/>
    <col min="11" max="11" width="27.6328125" style="6" bestFit="1" customWidth="1"/>
    <col min="12" max="13" width="27.453125" style="6" customWidth="1"/>
    <col min="14" max="15" width="27.453125" style="11" customWidth="1"/>
    <col min="16" max="16" width="28.81640625" style="6" bestFit="1" customWidth="1"/>
    <col min="17" max="17" width="21.453125" style="6" bestFit="1" customWidth="1"/>
    <col min="18" max="18" width="33.6328125" style="6" bestFit="1" customWidth="1"/>
    <col min="19" max="19" width="21.1796875" style="6" customWidth="1"/>
    <col min="20" max="20" width="19.6328125" style="6" bestFit="1" customWidth="1"/>
    <col min="21" max="21" width="19.453125" style="3" customWidth="1"/>
    <col min="22" max="22" width="9.1796875" style="3"/>
    <col min="23" max="23" width="14" style="3" bestFit="1" customWidth="1"/>
    <col min="24" max="24" width="16.6328125" style="5" bestFit="1" customWidth="1"/>
    <col min="25" max="25" width="16.453125" style="3" bestFit="1" customWidth="1"/>
    <col min="26" max="26" width="11.36328125" style="3" bestFit="1" customWidth="1"/>
    <col min="27" max="27" width="9.36328125" style="3" bestFit="1" customWidth="1"/>
    <col min="28" max="28" width="28.1796875" style="3" bestFit="1" customWidth="1"/>
    <col min="29" max="29" width="9.36328125" style="3" bestFit="1" customWidth="1"/>
    <col min="30" max="30" width="9.1796875" style="3"/>
    <col min="31" max="31" width="5.6328125" style="3" bestFit="1" customWidth="1"/>
    <col min="32" max="33" width="22.81640625" style="3" bestFit="1" customWidth="1"/>
    <col min="34" max="34" width="24.36328125" style="3" bestFit="1" customWidth="1"/>
    <col min="35" max="35" width="29.6328125" style="3" bestFit="1" customWidth="1"/>
    <col min="36" max="36" width="27.6328125" style="3" bestFit="1" customWidth="1"/>
    <col min="37" max="16384" width="9.1796875" style="3"/>
  </cols>
  <sheetData>
    <row r="1" spans="1:24" x14ac:dyDescent="0.35">
      <c r="A1" s="12" t="s">
        <v>27</v>
      </c>
      <c r="B1" s="2" t="s">
        <v>26</v>
      </c>
      <c r="C1" s="2" t="s">
        <v>30</v>
      </c>
      <c r="D1" s="7" t="s">
        <v>25</v>
      </c>
      <c r="E1" s="7" t="s">
        <v>24</v>
      </c>
      <c r="F1" s="2" t="s">
        <v>31</v>
      </c>
      <c r="G1" s="2" t="s">
        <v>36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37</v>
      </c>
      <c r="M1" s="2" t="s">
        <v>23</v>
      </c>
      <c r="N1" s="8" t="s">
        <v>22</v>
      </c>
      <c r="O1" s="8" t="s">
        <v>21</v>
      </c>
      <c r="P1" s="2" t="s">
        <v>20</v>
      </c>
      <c r="Q1" s="2" t="s">
        <v>19</v>
      </c>
      <c r="R1" s="2" t="s">
        <v>29</v>
      </c>
      <c r="S1" s="2" t="s">
        <v>18</v>
      </c>
      <c r="T1" s="2" t="s">
        <v>17</v>
      </c>
      <c r="X1" s="3"/>
    </row>
    <row r="2" spans="1:24" x14ac:dyDescent="0.35">
      <c r="A2" s="9">
        <v>44896</v>
      </c>
      <c r="B2" s="6">
        <f t="shared" ref="B2:B33" si="0">MONTH(A2)</f>
        <v>12</v>
      </c>
      <c r="C2" s="6">
        <f ca="1">RANDBETWEEN(VLOOKUP(B2,'Ver1'!$F$3:$H$9,2,0),VLOOKUP(B2,'Ver1'!$F$3:$H$9,3,0))</f>
        <v>449</v>
      </c>
      <c r="D2" s="6">
        <f ca="1">RANDBETWEEN(VLOOKUP(B2,'Ver1'!$B$4:$D$10,2,0),VLOOKUP(B2,'Ver1'!$B$4:$D$10,3,0))</f>
        <v>1103</v>
      </c>
      <c r="E2" s="6">
        <f t="shared" ref="E2:E33" ca="1" si="1">C2*D2</f>
        <v>495247</v>
      </c>
      <c r="F2" s="6">
        <f ca="1">RANDBETWEEN(VLOOKUP(B2,'Ver1'!$B$13:$D$19,2,0),VLOOKUP(B2,'Ver1'!$B$13:$D$19,3,0))/100</f>
        <v>0.46</v>
      </c>
      <c r="G2" s="6">
        <f ca="1">RANDBETWEEN(VLOOKUP(B2,'Ver1'!$F$13:$H$19,2,0),VLOOKUP(B2,'Ver1'!$F$13:$H$19,3,0))/100</f>
        <v>0.54</v>
      </c>
      <c r="H2" s="6">
        <f t="shared" ref="H2:H33" ca="1" si="2">F2*G2</f>
        <v>0.24840000000000004</v>
      </c>
      <c r="I2" s="6">
        <f ca="1">RANDBETWEEN(VLOOKUP(B2,'Ver1'!$B$23:$D$29,2,0),VLOOKUP(B2,'Ver1'!$B$23:$D$29,3,0))/100</f>
        <v>0.26</v>
      </c>
      <c r="J2" s="6">
        <f t="shared" ref="J2:J33" ca="1" si="3">I2*F2</f>
        <v>0.11960000000000001</v>
      </c>
      <c r="K2" s="6">
        <f ca="1">RANDBETWEEN(VLOOKUP(B2,'Ver1'!$F$23:$H$29,2,0),VLOOKUP(B2,'Ver1'!$F$23:$H$29,3,0))/100</f>
        <v>7.0000000000000007E-2</v>
      </c>
      <c r="L2" s="6">
        <f t="shared" ref="L2:L33" ca="1" si="4">K2*F2</f>
        <v>3.2200000000000006E-2</v>
      </c>
      <c r="M2" s="16">
        <f t="shared" ref="M2:M33" ca="1" si="5">(L2+J2+H2)*C2</f>
        <v>179.68980000000002</v>
      </c>
      <c r="N2" s="6">
        <f ca="1">(L2+J2+H2)*E2+Table1[[#This Row],[Hukuk Servisinde Tahsilat Tutarı]]</f>
        <v>287312.59458000003</v>
      </c>
      <c r="O2" s="6">
        <f ca="1">C2*VLOOKUP(B2,'Ver1'!$J$3:$N$9,2,0)+(C2-C2*G2)*VLOOKUP(B2,'Ver1'!$J$3:$N$9,3,0)+(C2-C2*G2-C2*I2)*VLOOKUP(B2,'Ver1'!$J$3:$N$9,4,0)</f>
        <v>46920.5</v>
      </c>
      <c r="P2" s="6">
        <f t="shared" ref="P2:P33" ca="1" si="6">1-(L2+J2+H2)</f>
        <v>0.59979999999999989</v>
      </c>
      <c r="Q2" s="6">
        <f ca="1">C2*P2*VLOOKUP(B2,'Ver1'!$J$3:$N$9,5,0)</f>
        <v>80793.059999999983</v>
      </c>
      <c r="R2" s="6">
        <f ca="1">VLOOKUP(Table1[[#This Row],[Ay]],'Ver1'!$J$3:$O$9,6,0)*Table1[[#This Row],[Hukuk Servisine Sevk Edilen]]*Table1[[#This Row],[Toplam Tutar]]</f>
        <v>89114.745179999984</v>
      </c>
      <c r="S2" s="6">
        <f t="shared" ref="S2:S33" ca="1" si="7">O2+Q2</f>
        <v>127713.55999999998</v>
      </c>
      <c r="T2" s="6">
        <f t="shared" ref="T2:T33" ca="1" si="8">N2-Q2</f>
        <v>206519.53458000004</v>
      </c>
      <c r="U2" s="4"/>
      <c r="X2" s="3"/>
    </row>
    <row r="3" spans="1:24" x14ac:dyDescent="0.35">
      <c r="A3" s="9">
        <v>44897</v>
      </c>
      <c r="B3" s="6">
        <f t="shared" si="0"/>
        <v>12</v>
      </c>
      <c r="C3" s="6">
        <f ca="1">RANDBETWEEN(VLOOKUP(B3,'Ver1'!$F$3:$H$9,2,0),VLOOKUP(B3,'Ver1'!$F$3:$H$9,3,0))</f>
        <v>410</v>
      </c>
      <c r="D3" s="6">
        <f ca="1">RANDBETWEEN(VLOOKUP(B3,'Ver1'!$B$4:$D$10,2,0),VLOOKUP(B3,'Ver1'!$B$4:$D$10,3,0))</f>
        <v>783</v>
      </c>
      <c r="E3" s="6">
        <f t="shared" ca="1" si="1"/>
        <v>321030</v>
      </c>
      <c r="F3" s="6">
        <f ca="1">RANDBETWEEN(VLOOKUP(B3,'Ver1'!$B$13:$D$19,2,0),VLOOKUP(B3,'Ver1'!$B$13:$D$19,3,0))/100</f>
        <v>0.38</v>
      </c>
      <c r="G3" s="6">
        <f ca="1">RANDBETWEEN(VLOOKUP(B3,'Ver1'!$F$13:$H$19,2,0),VLOOKUP(B3,'Ver1'!$F$13:$H$19,3,0))/100</f>
        <v>0.47</v>
      </c>
      <c r="H3" s="6">
        <f t="shared" ca="1" si="2"/>
        <v>0.17859999999999998</v>
      </c>
      <c r="I3" s="6">
        <f t="shared" ref="I3:I34" ca="1" si="9">RANDBETWEEN(20,35)/100</f>
        <v>0.2</v>
      </c>
      <c r="J3" s="6">
        <f t="shared" ca="1" si="3"/>
        <v>7.6000000000000012E-2</v>
      </c>
      <c r="K3" s="6">
        <f ca="1">RANDBETWEEN(VLOOKUP(B3,'Ver1'!$F$23:$H$29,2,0),VLOOKUP(B3,'Ver1'!$F$23:$H$29,3,0))/100</f>
        <v>0.08</v>
      </c>
      <c r="L3" s="6">
        <f t="shared" ca="1" si="4"/>
        <v>3.04E-2</v>
      </c>
      <c r="M3" s="16">
        <f t="shared" ca="1" si="5"/>
        <v>116.85</v>
      </c>
      <c r="N3" s="6">
        <f ca="1">(L3+J3+H3)*E3+Table1[[#This Row],[Hukuk Servisinde Tahsilat Tutarı]]</f>
        <v>160354.48499999999</v>
      </c>
      <c r="O3" s="6">
        <f ca="1">C3*VLOOKUP(B3,'Ver1'!$J$3:$N$9,2,0)+(C3-C3*G3)*VLOOKUP(B3,'Ver1'!$J$3:$N$9,3,0)+(C3-C3*G3-C3*I3)*VLOOKUP(B3,'Ver1'!$J$3:$N$9,4,0)</f>
        <v>50327.5</v>
      </c>
      <c r="P3" s="6">
        <f t="shared" ca="1" si="6"/>
        <v>0.71500000000000008</v>
      </c>
      <c r="Q3" s="6">
        <f ca="1">C3*P3*VLOOKUP(B3,'Ver1'!$J$3:$N$9,5,0)</f>
        <v>87945.000000000015</v>
      </c>
      <c r="R3" s="6">
        <f ca="1">VLOOKUP(Table1[[#This Row],[Ay]],'Ver1'!$J$3:$O$9,6,0)*Table1[[#This Row],[Hukuk Servisine Sevk Edilen]]*Table1[[#This Row],[Toplam Tutar]]</f>
        <v>68860.935000000012</v>
      </c>
      <c r="S3" s="6">
        <f t="shared" ca="1" si="7"/>
        <v>138272.5</v>
      </c>
      <c r="T3" s="6">
        <f t="shared" ca="1" si="8"/>
        <v>72409.484999999971</v>
      </c>
      <c r="U3" s="4"/>
      <c r="X3" s="3"/>
    </row>
    <row r="4" spans="1:24" x14ac:dyDescent="0.35">
      <c r="A4" s="9">
        <v>44898</v>
      </c>
      <c r="B4" s="6">
        <f t="shared" si="0"/>
        <v>12</v>
      </c>
      <c r="C4" s="6">
        <f ca="1">RANDBETWEEN(VLOOKUP(B4,'Ver1'!$F$3:$H$9,2,0),VLOOKUP(B4,'Ver1'!$F$3:$H$9,3,0))</f>
        <v>280</v>
      </c>
      <c r="D4" s="6">
        <f ca="1">RANDBETWEEN(VLOOKUP(B4,'Ver1'!$B$4:$D$10,2,0),VLOOKUP(B4,'Ver1'!$B$4:$D$10,3,0))</f>
        <v>867</v>
      </c>
      <c r="E4" s="6">
        <f t="shared" ca="1" si="1"/>
        <v>242760</v>
      </c>
      <c r="F4" s="6">
        <f ca="1">RANDBETWEEN(VLOOKUP(B4,'Ver1'!$B$13:$D$19,2,0),VLOOKUP(B4,'Ver1'!$B$13:$D$19,3,0))/100</f>
        <v>0.52</v>
      </c>
      <c r="G4" s="6">
        <f ca="1">RANDBETWEEN(VLOOKUP(B4,'Ver1'!$F$13:$H$19,2,0),VLOOKUP(B4,'Ver1'!$F$13:$H$19,3,0))/100</f>
        <v>0.47</v>
      </c>
      <c r="H4" s="6">
        <f t="shared" ca="1" si="2"/>
        <v>0.24440000000000001</v>
      </c>
      <c r="I4" s="6">
        <f t="shared" ca="1" si="9"/>
        <v>0.21</v>
      </c>
      <c r="J4" s="6">
        <f t="shared" ca="1" si="3"/>
        <v>0.10920000000000001</v>
      </c>
      <c r="K4" s="6">
        <f ca="1">RANDBETWEEN(VLOOKUP(B4,'Ver1'!$F$23:$H$29,2,0),VLOOKUP(B4,'Ver1'!$F$23:$H$29,3,0))/100</f>
        <v>0.09</v>
      </c>
      <c r="L4" s="6">
        <f t="shared" ca="1" si="4"/>
        <v>4.6800000000000001E-2</v>
      </c>
      <c r="M4" s="16">
        <f t="shared" ca="1" si="5"/>
        <v>112.11199999999999</v>
      </c>
      <c r="N4" s="6">
        <f ca="1">(L4+J4+H4)*E4+Table1[[#This Row],[Hukuk Servisinde Tahsilat Tutarı]]</f>
        <v>140868.77279999998</v>
      </c>
      <c r="O4" s="6">
        <f ca="1">C4*VLOOKUP(B4,'Ver1'!$J$3:$N$9,2,0)+(C4-C4*G4)*VLOOKUP(B4,'Ver1'!$J$3:$N$9,3,0)+(C4-C4*G4-C4*I4)*VLOOKUP(B4,'Ver1'!$J$3:$N$9,4,0)</f>
        <v>34090</v>
      </c>
      <c r="P4" s="6">
        <f t="shared" ca="1" si="6"/>
        <v>0.59960000000000002</v>
      </c>
      <c r="Q4" s="6">
        <f ca="1">C4*P4*VLOOKUP(B4,'Ver1'!$J$3:$N$9,5,0)</f>
        <v>50366.400000000001</v>
      </c>
      <c r="R4" s="6">
        <f ca="1">VLOOKUP(Table1[[#This Row],[Ay]],'Ver1'!$J$3:$O$9,6,0)*Table1[[#This Row],[Hukuk Servisine Sevk Edilen]]*Table1[[#This Row],[Toplam Tutar]]</f>
        <v>43667.668799999999</v>
      </c>
      <c r="S4" s="6">
        <f t="shared" ca="1" si="7"/>
        <v>84456.4</v>
      </c>
      <c r="T4" s="6">
        <f t="shared" ca="1" si="8"/>
        <v>90502.372799999983</v>
      </c>
      <c r="U4" s="4"/>
      <c r="X4" s="3"/>
    </row>
    <row r="5" spans="1:24" x14ac:dyDescent="0.35">
      <c r="A5" s="9">
        <v>44899</v>
      </c>
      <c r="B5" s="6">
        <f t="shared" si="0"/>
        <v>12</v>
      </c>
      <c r="C5" s="6">
        <f ca="1">RANDBETWEEN(VLOOKUP(B5,'Ver1'!$F$3:$H$9,2,0),VLOOKUP(B5,'Ver1'!$F$3:$H$9,3,0))</f>
        <v>575</v>
      </c>
      <c r="D5" s="6">
        <f ca="1">RANDBETWEEN(VLOOKUP(B5,'Ver1'!$B$4:$D$10,2,0),VLOOKUP(B5,'Ver1'!$B$4:$D$10,3,0))</f>
        <v>1212</v>
      </c>
      <c r="E5" s="6">
        <f t="shared" ca="1" si="1"/>
        <v>696900</v>
      </c>
      <c r="F5" s="6">
        <f ca="1">RANDBETWEEN(VLOOKUP(B5,'Ver1'!$B$13:$D$19,2,0),VLOOKUP(B5,'Ver1'!$B$13:$D$19,3,0))/100</f>
        <v>0.47</v>
      </c>
      <c r="G5" s="6">
        <f ca="1">RANDBETWEEN(VLOOKUP(B5,'Ver1'!$F$13:$H$19,2,0),VLOOKUP(B5,'Ver1'!$F$13:$H$19,3,0))/100</f>
        <v>0.46</v>
      </c>
      <c r="H5" s="6">
        <f t="shared" ca="1" si="2"/>
        <v>0.2162</v>
      </c>
      <c r="I5" s="6">
        <f t="shared" ca="1" si="9"/>
        <v>0.23</v>
      </c>
      <c r="J5" s="6">
        <f t="shared" ca="1" si="3"/>
        <v>0.1081</v>
      </c>
      <c r="K5" s="6">
        <f ca="1">RANDBETWEEN(VLOOKUP(B5,'Ver1'!$F$23:$H$29,2,0),VLOOKUP(B5,'Ver1'!$F$23:$H$29,3,0))/100</f>
        <v>0.05</v>
      </c>
      <c r="L5" s="6">
        <f t="shared" ca="1" si="4"/>
        <v>2.35E-2</v>
      </c>
      <c r="M5" s="16">
        <f t="shared" ca="1" si="5"/>
        <v>199.98499999999999</v>
      </c>
      <c r="N5" s="6">
        <f ca="1">(L5+J5+H5)*E5+Table1[[#This Row],[Hukuk Servisinde Tahsilat Tutarı]]</f>
        <v>378737.27399999998</v>
      </c>
      <c r="O5" s="6">
        <f ca="1">C5*VLOOKUP(B5,'Ver1'!$J$3:$N$9,2,0)+(C5-C5*G5)*VLOOKUP(B5,'Ver1'!$J$3:$N$9,3,0)+(C5-C5*G5-C5*I5)*VLOOKUP(B5,'Ver1'!$J$3:$N$9,4,0)</f>
        <v>69862.5</v>
      </c>
      <c r="P5" s="6">
        <f t="shared" ca="1" si="6"/>
        <v>0.6522</v>
      </c>
      <c r="Q5" s="6">
        <f ca="1">C5*P5*VLOOKUP(B5,'Ver1'!$J$3:$N$9,5,0)</f>
        <v>112504.5</v>
      </c>
      <c r="R5" s="6">
        <f ca="1">VLOOKUP(Table1[[#This Row],[Ay]],'Ver1'!$J$3:$O$9,6,0)*Table1[[#This Row],[Hukuk Servisine Sevk Edilen]]*Table1[[#This Row],[Toplam Tutar]]</f>
        <v>136355.454</v>
      </c>
      <c r="S5" s="6">
        <f t="shared" ca="1" si="7"/>
        <v>182367</v>
      </c>
      <c r="T5" s="6">
        <f t="shared" ca="1" si="8"/>
        <v>266232.77399999998</v>
      </c>
      <c r="U5" s="4"/>
      <c r="X5" s="3"/>
    </row>
    <row r="6" spans="1:24" x14ac:dyDescent="0.35">
      <c r="A6" s="9">
        <v>44900</v>
      </c>
      <c r="B6" s="6">
        <f t="shared" si="0"/>
        <v>12</v>
      </c>
      <c r="C6" s="6">
        <f ca="1">RANDBETWEEN(VLOOKUP(B6,'Ver1'!$F$3:$H$9,2,0),VLOOKUP(B6,'Ver1'!$F$3:$H$9,3,0))</f>
        <v>546</v>
      </c>
      <c r="D6" s="6">
        <f ca="1">RANDBETWEEN(VLOOKUP(B6,'Ver1'!$B$4:$D$10,2,0),VLOOKUP(B6,'Ver1'!$B$4:$D$10,3,0))</f>
        <v>761</v>
      </c>
      <c r="E6" s="6">
        <f t="shared" ca="1" si="1"/>
        <v>415506</v>
      </c>
      <c r="F6" s="6">
        <f ca="1">RANDBETWEEN(VLOOKUP(B6,'Ver1'!$B$13:$D$19,2,0),VLOOKUP(B6,'Ver1'!$B$13:$D$19,3,0))/100</f>
        <v>0.45</v>
      </c>
      <c r="G6" s="6">
        <f ca="1">RANDBETWEEN(VLOOKUP(B6,'Ver1'!$F$13:$H$19,2,0),VLOOKUP(B6,'Ver1'!$F$13:$H$19,3,0))/100</f>
        <v>0.52</v>
      </c>
      <c r="H6" s="6">
        <f t="shared" ca="1" si="2"/>
        <v>0.23400000000000001</v>
      </c>
      <c r="I6" s="6">
        <f t="shared" ca="1" si="9"/>
        <v>0.3</v>
      </c>
      <c r="J6" s="6">
        <f t="shared" ca="1" si="3"/>
        <v>0.13500000000000001</v>
      </c>
      <c r="K6" s="6">
        <f ca="1">RANDBETWEEN(VLOOKUP(B6,'Ver1'!$F$23:$H$29,2,0),VLOOKUP(B6,'Ver1'!$F$23:$H$29,3,0))/100</f>
        <v>7.0000000000000007E-2</v>
      </c>
      <c r="L6" s="6">
        <f t="shared" ca="1" si="4"/>
        <v>3.1500000000000007E-2</v>
      </c>
      <c r="M6" s="16">
        <f t="shared" ca="1" si="5"/>
        <v>218.673</v>
      </c>
      <c r="N6" s="6">
        <f ca="1">(L6+J6+H6)*E6+Table1[[#This Row],[Hukuk Servisinde Tahsilat Tutarı]]</f>
        <v>241138.90710000001</v>
      </c>
      <c r="O6" s="6">
        <f ca="1">C6*VLOOKUP(B6,'Ver1'!$J$3:$N$9,2,0)+(C6-C6*G6)*VLOOKUP(B6,'Ver1'!$J$3:$N$9,3,0)+(C6-C6*G6-C6*I6)*VLOOKUP(B6,'Ver1'!$J$3:$N$9,4,0)</f>
        <v>56784</v>
      </c>
      <c r="P6" s="6">
        <f t="shared" ca="1" si="6"/>
        <v>0.59949999999999992</v>
      </c>
      <c r="Q6" s="6">
        <f ca="1">C6*P6*VLOOKUP(B6,'Ver1'!$J$3:$N$9,5,0)</f>
        <v>98198.099999999977</v>
      </c>
      <c r="R6" s="6">
        <f ca="1">VLOOKUP(Table1[[#This Row],[Ay]],'Ver1'!$J$3:$O$9,6,0)*Table1[[#This Row],[Hukuk Servisine Sevk Edilen]]*Table1[[#This Row],[Toplam Tutar]]</f>
        <v>74728.754099999991</v>
      </c>
      <c r="S6" s="6">
        <f t="shared" ca="1" si="7"/>
        <v>154982.09999999998</v>
      </c>
      <c r="T6" s="6">
        <f t="shared" ca="1" si="8"/>
        <v>142940.80710000003</v>
      </c>
      <c r="U6" s="4"/>
      <c r="X6" s="3"/>
    </row>
    <row r="7" spans="1:24" x14ac:dyDescent="0.35">
      <c r="A7" s="9">
        <v>44901</v>
      </c>
      <c r="B7" s="6">
        <f t="shared" si="0"/>
        <v>12</v>
      </c>
      <c r="C7" s="6">
        <f ca="1">RANDBETWEEN(VLOOKUP(B7,'Ver1'!$F$3:$H$9,2,0),VLOOKUP(B7,'Ver1'!$F$3:$H$9,3,0))</f>
        <v>663</v>
      </c>
      <c r="D7" s="6">
        <f ca="1">RANDBETWEEN(VLOOKUP(B7,'Ver1'!$B$4:$D$10,2,0),VLOOKUP(B7,'Ver1'!$B$4:$D$10,3,0))</f>
        <v>1212</v>
      </c>
      <c r="E7" s="6">
        <f t="shared" ca="1" si="1"/>
        <v>803556</v>
      </c>
      <c r="F7" s="6">
        <f ca="1">RANDBETWEEN(VLOOKUP(B7,'Ver1'!$B$13:$D$19,2,0),VLOOKUP(B7,'Ver1'!$B$13:$D$19,3,0))/100</f>
        <v>0.38</v>
      </c>
      <c r="G7" s="6">
        <f ca="1">RANDBETWEEN(VLOOKUP(B7,'Ver1'!$F$13:$H$19,2,0),VLOOKUP(B7,'Ver1'!$F$13:$H$19,3,0))/100</f>
        <v>0.45</v>
      </c>
      <c r="H7" s="6">
        <f t="shared" ca="1" si="2"/>
        <v>0.17100000000000001</v>
      </c>
      <c r="I7" s="6">
        <f t="shared" ca="1" si="9"/>
        <v>0.23</v>
      </c>
      <c r="J7" s="6">
        <f t="shared" ca="1" si="3"/>
        <v>8.7400000000000005E-2</v>
      </c>
      <c r="K7" s="6">
        <f ca="1">RANDBETWEEN(VLOOKUP(B7,'Ver1'!$F$23:$H$29,2,0),VLOOKUP(B7,'Ver1'!$F$23:$H$29,3,0))/100</f>
        <v>0.1</v>
      </c>
      <c r="L7" s="6">
        <f t="shared" ca="1" si="4"/>
        <v>3.8000000000000006E-2</v>
      </c>
      <c r="M7" s="16">
        <f t="shared" ca="1" si="5"/>
        <v>196.51320000000001</v>
      </c>
      <c r="N7" s="6">
        <f ca="1">(L7+J7+H7)*E7+Table1[[#This Row],[Hukuk Servisinde Tahsilat Tutarı]]</f>
        <v>407788.59888000001</v>
      </c>
      <c r="O7" s="6">
        <f ca="1">C7*VLOOKUP(B7,'Ver1'!$J$3:$N$9,2,0)+(C7-C7*G7)*VLOOKUP(B7,'Ver1'!$J$3:$N$9,3,0)+(C7-C7*G7-C7*I7)*VLOOKUP(B7,'Ver1'!$J$3:$N$9,4,0)</f>
        <v>81714.75</v>
      </c>
      <c r="P7" s="6">
        <f t="shared" ca="1" si="6"/>
        <v>0.7036</v>
      </c>
      <c r="Q7" s="6">
        <f ca="1">C7*P7*VLOOKUP(B7,'Ver1'!$J$3:$N$9,5,0)</f>
        <v>139946.04</v>
      </c>
      <c r="R7" s="6">
        <f ca="1">VLOOKUP(Table1[[#This Row],[Ay]],'Ver1'!$J$3:$O$9,6,0)*Table1[[#This Row],[Hukuk Servisine Sevk Edilen]]*Table1[[#This Row],[Toplam Tutar]]</f>
        <v>169614.60047999999</v>
      </c>
      <c r="S7" s="6">
        <f t="shared" ca="1" si="7"/>
        <v>221660.79</v>
      </c>
      <c r="T7" s="6">
        <f t="shared" ca="1" si="8"/>
        <v>267842.55888000003</v>
      </c>
      <c r="U7" s="4"/>
      <c r="X7" s="3"/>
    </row>
    <row r="8" spans="1:24" x14ac:dyDescent="0.35">
      <c r="A8" s="9">
        <v>44902</v>
      </c>
      <c r="B8" s="6">
        <f t="shared" si="0"/>
        <v>12</v>
      </c>
      <c r="C8" s="6">
        <f ca="1">RANDBETWEEN(VLOOKUP(B8,'Ver1'!$F$3:$H$9,2,0),VLOOKUP(B8,'Ver1'!$F$3:$H$9,3,0))</f>
        <v>714</v>
      </c>
      <c r="D8" s="6">
        <f ca="1">RANDBETWEEN(VLOOKUP(B8,'Ver1'!$B$4:$D$10,2,0),VLOOKUP(B8,'Ver1'!$B$4:$D$10,3,0))</f>
        <v>1108</v>
      </c>
      <c r="E8" s="6">
        <f t="shared" ca="1" si="1"/>
        <v>791112</v>
      </c>
      <c r="F8" s="6">
        <f ca="1">RANDBETWEEN(VLOOKUP(B8,'Ver1'!$B$13:$D$19,2,0),VLOOKUP(B8,'Ver1'!$B$13:$D$19,3,0))/100</f>
        <v>0.39</v>
      </c>
      <c r="G8" s="6">
        <f ca="1">RANDBETWEEN(VLOOKUP(B8,'Ver1'!$F$13:$H$19,2,0),VLOOKUP(B8,'Ver1'!$F$13:$H$19,3,0))/100</f>
        <v>0.5</v>
      </c>
      <c r="H8" s="6">
        <f t="shared" ca="1" si="2"/>
        <v>0.19500000000000001</v>
      </c>
      <c r="I8" s="6">
        <f t="shared" ca="1" si="9"/>
        <v>0.21</v>
      </c>
      <c r="J8" s="6">
        <f t="shared" ca="1" si="3"/>
        <v>8.1900000000000001E-2</v>
      </c>
      <c r="K8" s="6">
        <f ca="1">RANDBETWEEN(VLOOKUP(B8,'Ver1'!$F$23:$H$29,2,0),VLOOKUP(B8,'Ver1'!$F$23:$H$29,3,0))/100</f>
        <v>0.05</v>
      </c>
      <c r="L8" s="6">
        <f t="shared" ca="1" si="4"/>
        <v>1.9500000000000003E-2</v>
      </c>
      <c r="M8" s="16">
        <f t="shared" ca="1" si="5"/>
        <v>211.62960000000001</v>
      </c>
      <c r="N8" s="6">
        <f ca="1">(L8+J8+H8)*E8+Table1[[#This Row],[Hukuk Servisinde Tahsilat Tutarı]]</f>
        <v>401473.51775999996</v>
      </c>
      <c r="O8" s="6">
        <f ca="1">C8*VLOOKUP(B8,'Ver1'!$J$3:$N$9,2,0)+(C8-C8*G8)*VLOOKUP(B8,'Ver1'!$J$3:$N$9,3,0)+(C8-C8*G8-C8*I8)*VLOOKUP(B8,'Ver1'!$J$3:$N$9,4,0)</f>
        <v>83181</v>
      </c>
      <c r="P8" s="6">
        <f t="shared" ca="1" si="6"/>
        <v>0.7036</v>
      </c>
      <c r="Q8" s="6">
        <f ca="1">C8*P8*VLOOKUP(B8,'Ver1'!$J$3:$N$9,5,0)</f>
        <v>150711.12</v>
      </c>
      <c r="R8" s="6">
        <f ca="1">VLOOKUP(Table1[[#This Row],[Ay]],'Ver1'!$J$3:$O$9,6,0)*Table1[[#This Row],[Hukuk Servisine Sevk Edilen]]*Table1[[#This Row],[Toplam Tutar]]</f>
        <v>166987.92095999999</v>
      </c>
      <c r="S8" s="6">
        <f t="shared" ca="1" si="7"/>
        <v>233892.12</v>
      </c>
      <c r="T8" s="6">
        <f t="shared" ca="1" si="8"/>
        <v>250762.39775999996</v>
      </c>
      <c r="U8" s="4"/>
      <c r="X8" s="3"/>
    </row>
    <row r="9" spans="1:24" x14ac:dyDescent="0.35">
      <c r="A9" s="9">
        <v>44903</v>
      </c>
      <c r="B9" s="6">
        <f t="shared" si="0"/>
        <v>12</v>
      </c>
      <c r="C9" s="6">
        <f ca="1">RANDBETWEEN(VLOOKUP(B9,'Ver1'!$F$3:$H$9,2,0),VLOOKUP(B9,'Ver1'!$F$3:$H$9,3,0))</f>
        <v>588</v>
      </c>
      <c r="D9" s="6">
        <f ca="1">RANDBETWEEN(VLOOKUP(B9,'Ver1'!$B$4:$D$10,2,0),VLOOKUP(B9,'Ver1'!$B$4:$D$10,3,0))</f>
        <v>1020</v>
      </c>
      <c r="E9" s="6">
        <f t="shared" ca="1" si="1"/>
        <v>599760</v>
      </c>
      <c r="F9" s="6">
        <f ca="1">RANDBETWEEN(VLOOKUP(B9,'Ver1'!$B$13:$D$19,2,0),VLOOKUP(B9,'Ver1'!$B$13:$D$19,3,0))/100</f>
        <v>0.41</v>
      </c>
      <c r="G9" s="6">
        <f ca="1">RANDBETWEEN(VLOOKUP(B9,'Ver1'!$F$13:$H$19,2,0),VLOOKUP(B9,'Ver1'!$F$13:$H$19,3,0))/100</f>
        <v>0.47</v>
      </c>
      <c r="H9" s="6">
        <f t="shared" ca="1" si="2"/>
        <v>0.19269999999999998</v>
      </c>
      <c r="I9" s="6">
        <f t="shared" ca="1" si="9"/>
        <v>0.3</v>
      </c>
      <c r="J9" s="6">
        <f t="shared" ca="1" si="3"/>
        <v>0.12299999999999998</v>
      </c>
      <c r="K9" s="6">
        <f ca="1">RANDBETWEEN(VLOOKUP(B9,'Ver1'!$F$23:$H$29,2,0),VLOOKUP(B9,'Ver1'!$F$23:$H$29,3,0))/100</f>
        <v>0.05</v>
      </c>
      <c r="L9" s="6">
        <f t="shared" ca="1" si="4"/>
        <v>2.0500000000000001E-2</v>
      </c>
      <c r="M9" s="16">
        <f t="shared" ca="1" si="5"/>
        <v>197.68559999999997</v>
      </c>
      <c r="N9" s="6">
        <f ca="1">(L9+J9+H9)*E9+Table1[[#This Row],[Hukuk Servisinde Tahsilat Tutarı]]</f>
        <v>321075.5184</v>
      </c>
      <c r="O9" s="6">
        <f ca="1">C9*VLOOKUP(B9,'Ver1'!$J$3:$N$9,2,0)+(C9-C9*G9)*VLOOKUP(B9,'Ver1'!$J$3:$N$9,3,0)+(C9-C9*G9-C9*I9)*VLOOKUP(B9,'Ver1'!$J$3:$N$9,4,0)</f>
        <v>66297</v>
      </c>
      <c r="P9" s="6">
        <f t="shared" ca="1" si="6"/>
        <v>0.66380000000000006</v>
      </c>
      <c r="Q9" s="6">
        <f ca="1">C9*P9*VLOOKUP(B9,'Ver1'!$J$3:$N$9,5,0)</f>
        <v>117094.32</v>
      </c>
      <c r="R9" s="6">
        <f ca="1">VLOOKUP(Table1[[#This Row],[Ay]],'Ver1'!$J$3:$O$9,6,0)*Table1[[#This Row],[Hukuk Servisine Sevk Edilen]]*Table1[[#This Row],[Toplam Tutar]]</f>
        <v>119436.20640000001</v>
      </c>
      <c r="S9" s="6">
        <f t="shared" ca="1" si="7"/>
        <v>183391.32</v>
      </c>
      <c r="T9" s="6">
        <f t="shared" ca="1" si="8"/>
        <v>203981.19839999999</v>
      </c>
      <c r="U9" s="4"/>
      <c r="X9" s="3"/>
    </row>
    <row r="10" spans="1:24" x14ac:dyDescent="0.35">
      <c r="A10" s="9">
        <v>44904</v>
      </c>
      <c r="B10" s="6">
        <f t="shared" si="0"/>
        <v>12</v>
      </c>
      <c r="C10" s="6">
        <f ca="1">RANDBETWEEN(VLOOKUP(B10,'Ver1'!$F$3:$H$9,2,0),VLOOKUP(B10,'Ver1'!$F$3:$H$9,3,0))</f>
        <v>504</v>
      </c>
      <c r="D10" s="6">
        <f ca="1">RANDBETWEEN(VLOOKUP(B10,'Ver1'!$B$4:$D$10,2,0),VLOOKUP(B10,'Ver1'!$B$4:$D$10,3,0))</f>
        <v>1002</v>
      </c>
      <c r="E10" s="6">
        <f t="shared" ca="1" si="1"/>
        <v>505008</v>
      </c>
      <c r="F10" s="6">
        <f ca="1">RANDBETWEEN(VLOOKUP(B10,'Ver1'!$B$13:$D$19,2,0),VLOOKUP(B10,'Ver1'!$B$13:$D$19,3,0))/100</f>
        <v>0.47</v>
      </c>
      <c r="G10" s="6">
        <f ca="1">RANDBETWEEN(VLOOKUP(B10,'Ver1'!$F$13:$H$19,2,0),VLOOKUP(B10,'Ver1'!$F$13:$H$19,3,0))/100</f>
        <v>0.45</v>
      </c>
      <c r="H10" s="6">
        <f t="shared" ca="1" si="2"/>
        <v>0.21149999999999999</v>
      </c>
      <c r="I10" s="6">
        <f t="shared" ca="1" si="9"/>
        <v>0.24</v>
      </c>
      <c r="J10" s="6">
        <f t="shared" ca="1" si="3"/>
        <v>0.11279999999999998</v>
      </c>
      <c r="K10" s="6">
        <f ca="1">RANDBETWEEN(VLOOKUP(B10,'Ver1'!$F$23:$H$29,2,0),VLOOKUP(B10,'Ver1'!$F$23:$H$29,3,0))/100</f>
        <v>0.08</v>
      </c>
      <c r="L10" s="6">
        <f t="shared" ca="1" si="4"/>
        <v>3.7600000000000001E-2</v>
      </c>
      <c r="M10" s="16">
        <f t="shared" ca="1" si="5"/>
        <v>182.39760000000001</v>
      </c>
      <c r="N10" s="6">
        <f ca="1">(L10+J10+H10)*E10+Table1[[#This Row],[Hukuk Servisinde Tahsilat Tutarı]]</f>
        <v>279436.07663999998</v>
      </c>
      <c r="O10" s="6">
        <f ca="1">C10*VLOOKUP(B10,'Ver1'!$J$3:$N$9,2,0)+(C10-C10*G10)*VLOOKUP(B10,'Ver1'!$J$3:$N$9,3,0)+(C10-C10*G10-C10*I10)*VLOOKUP(B10,'Ver1'!$J$3:$N$9,4,0)</f>
        <v>61614</v>
      </c>
      <c r="P10" s="6">
        <f t="shared" ca="1" si="6"/>
        <v>0.6381</v>
      </c>
      <c r="Q10" s="6">
        <f ca="1">C10*P10*VLOOKUP(B10,'Ver1'!$J$3:$N$9,5,0)</f>
        <v>96480.72</v>
      </c>
      <c r="R10" s="6">
        <f ca="1">VLOOKUP(Table1[[#This Row],[Ay]],'Ver1'!$J$3:$O$9,6,0)*Table1[[#This Row],[Hukuk Servisine Sevk Edilen]]*Table1[[#This Row],[Toplam Tutar]]</f>
        <v>96673.68144</v>
      </c>
      <c r="S10" s="6">
        <f t="shared" ca="1" si="7"/>
        <v>158094.72</v>
      </c>
      <c r="T10" s="6">
        <f t="shared" ca="1" si="8"/>
        <v>182955.35663999998</v>
      </c>
      <c r="U10" s="4"/>
      <c r="X10" s="3"/>
    </row>
    <row r="11" spans="1:24" x14ac:dyDescent="0.35">
      <c r="A11" s="9">
        <v>44905</v>
      </c>
      <c r="B11" s="6">
        <f t="shared" si="0"/>
        <v>12</v>
      </c>
      <c r="C11" s="6">
        <f ca="1">RANDBETWEEN(VLOOKUP(B11,'Ver1'!$F$3:$H$9,2,0),VLOOKUP(B11,'Ver1'!$F$3:$H$9,3,0))</f>
        <v>659</v>
      </c>
      <c r="D11" s="6">
        <f ca="1">RANDBETWEEN(VLOOKUP(B11,'Ver1'!$B$4:$D$10,2,0),VLOOKUP(B11,'Ver1'!$B$4:$D$10,3,0))</f>
        <v>1037</v>
      </c>
      <c r="E11" s="6">
        <f t="shared" ca="1" si="1"/>
        <v>683383</v>
      </c>
      <c r="F11" s="6">
        <f ca="1">RANDBETWEEN(VLOOKUP(B11,'Ver1'!$B$13:$D$19,2,0),VLOOKUP(B11,'Ver1'!$B$13:$D$19,3,0))/100</f>
        <v>0.38</v>
      </c>
      <c r="G11" s="6">
        <f ca="1">RANDBETWEEN(VLOOKUP(B11,'Ver1'!$F$13:$H$19,2,0),VLOOKUP(B11,'Ver1'!$F$13:$H$19,3,0))/100</f>
        <v>0.47</v>
      </c>
      <c r="H11" s="6">
        <f t="shared" ca="1" si="2"/>
        <v>0.17859999999999998</v>
      </c>
      <c r="I11" s="6">
        <f t="shared" ca="1" si="9"/>
        <v>0.26</v>
      </c>
      <c r="J11" s="6">
        <f t="shared" ca="1" si="3"/>
        <v>9.8799999999999999E-2</v>
      </c>
      <c r="K11" s="6">
        <f ca="1">RANDBETWEEN(VLOOKUP(B11,'Ver1'!$F$23:$H$29,2,0),VLOOKUP(B11,'Ver1'!$F$23:$H$29,3,0))/100</f>
        <v>0.06</v>
      </c>
      <c r="L11" s="6">
        <f t="shared" ca="1" si="4"/>
        <v>2.2800000000000001E-2</v>
      </c>
      <c r="M11" s="16">
        <f t="shared" ca="1" si="5"/>
        <v>197.83179999999999</v>
      </c>
      <c r="N11" s="6">
        <f ca="1">(L11+J11+H11)*E11+Table1[[#This Row],[Hukuk Servisinde Tahsilat Tutarı]]</f>
        <v>348621.00361999997</v>
      </c>
      <c r="O11" s="6">
        <f ca="1">C11*VLOOKUP(B11,'Ver1'!$J$3:$N$9,2,0)+(C11-C11*G11)*VLOOKUP(B11,'Ver1'!$J$3:$N$9,3,0)+(C11-C11*G11-C11*I11)*VLOOKUP(B11,'Ver1'!$J$3:$N$9,4,0)</f>
        <v>76938.25</v>
      </c>
      <c r="P11" s="6">
        <f t="shared" ca="1" si="6"/>
        <v>0.69979999999999998</v>
      </c>
      <c r="Q11" s="6">
        <f ca="1">C11*P11*VLOOKUP(B11,'Ver1'!$J$3:$N$9,5,0)</f>
        <v>138350.46</v>
      </c>
      <c r="R11" s="6">
        <f ca="1">VLOOKUP(Table1[[#This Row],[Ay]],'Ver1'!$J$3:$O$9,6,0)*Table1[[#This Row],[Hukuk Servisine Sevk Edilen]]*Table1[[#This Row],[Toplam Tutar]]</f>
        <v>143469.42702</v>
      </c>
      <c r="S11" s="6">
        <f t="shared" ca="1" si="7"/>
        <v>215288.71</v>
      </c>
      <c r="T11" s="6">
        <f t="shared" ca="1" si="8"/>
        <v>210270.54361999998</v>
      </c>
      <c r="U11" s="4"/>
      <c r="X11" s="3"/>
    </row>
    <row r="12" spans="1:24" x14ac:dyDescent="0.35">
      <c r="A12" s="9">
        <v>44906</v>
      </c>
      <c r="B12" s="6">
        <f t="shared" si="0"/>
        <v>12</v>
      </c>
      <c r="C12" s="6">
        <f ca="1">RANDBETWEEN(VLOOKUP(B12,'Ver1'!$F$3:$H$9,2,0),VLOOKUP(B12,'Ver1'!$F$3:$H$9,3,0))</f>
        <v>311</v>
      </c>
      <c r="D12" s="6">
        <f ca="1">RANDBETWEEN(VLOOKUP(B12,'Ver1'!$B$4:$D$10,2,0),VLOOKUP(B12,'Ver1'!$B$4:$D$10,3,0))</f>
        <v>806</v>
      </c>
      <c r="E12" s="6">
        <f t="shared" ca="1" si="1"/>
        <v>250666</v>
      </c>
      <c r="F12" s="6">
        <f ca="1">RANDBETWEEN(VLOOKUP(B12,'Ver1'!$B$13:$D$19,2,0),VLOOKUP(B12,'Ver1'!$B$13:$D$19,3,0))/100</f>
        <v>0.54</v>
      </c>
      <c r="G12" s="6">
        <f ca="1">RANDBETWEEN(VLOOKUP(B12,'Ver1'!$F$13:$H$19,2,0),VLOOKUP(B12,'Ver1'!$F$13:$H$19,3,0))/100</f>
        <v>0.54</v>
      </c>
      <c r="H12" s="6">
        <f t="shared" ca="1" si="2"/>
        <v>0.29160000000000003</v>
      </c>
      <c r="I12" s="6">
        <f t="shared" ca="1" si="9"/>
        <v>0.2</v>
      </c>
      <c r="J12" s="6">
        <f t="shared" ca="1" si="3"/>
        <v>0.10800000000000001</v>
      </c>
      <c r="K12" s="6">
        <f ca="1">RANDBETWEEN(VLOOKUP(B12,'Ver1'!$F$23:$H$29,2,0),VLOOKUP(B12,'Ver1'!$F$23:$H$29,3,0))/100</f>
        <v>0.09</v>
      </c>
      <c r="L12" s="6">
        <f t="shared" ca="1" si="4"/>
        <v>4.8600000000000004E-2</v>
      </c>
      <c r="M12" s="16">
        <f t="shared" ca="1" si="5"/>
        <v>139.39020000000002</v>
      </c>
      <c r="N12" s="6">
        <f ca="1">(L12+J12+H12)*E12+Table1[[#This Row],[Hukuk Servisinde Tahsilat Tutarı]]</f>
        <v>153843.75083999999</v>
      </c>
      <c r="O12" s="6">
        <f ca="1">C12*VLOOKUP(B12,'Ver1'!$J$3:$N$9,2,0)+(C12-C12*G12)*VLOOKUP(B12,'Ver1'!$J$3:$N$9,3,0)+(C12-C12*G12-C12*I12)*VLOOKUP(B12,'Ver1'!$J$3:$N$9,4,0)</f>
        <v>34365.5</v>
      </c>
      <c r="P12" s="6">
        <f t="shared" ca="1" si="6"/>
        <v>0.55179999999999996</v>
      </c>
      <c r="Q12" s="6">
        <f ca="1">C12*P12*VLOOKUP(B12,'Ver1'!$J$3:$N$9,5,0)</f>
        <v>51482.939999999995</v>
      </c>
      <c r="R12" s="6">
        <f ca="1">VLOOKUP(Table1[[#This Row],[Ay]],'Ver1'!$J$3:$O$9,6,0)*Table1[[#This Row],[Hukuk Servisine Sevk Edilen]]*Table1[[#This Row],[Toplam Tutar]]</f>
        <v>41495.249639999995</v>
      </c>
      <c r="S12" s="6">
        <f t="shared" ca="1" si="7"/>
        <v>85848.44</v>
      </c>
      <c r="T12" s="6">
        <f t="shared" ca="1" si="8"/>
        <v>102360.81083999999</v>
      </c>
      <c r="U12" s="4"/>
      <c r="X12" s="3"/>
    </row>
    <row r="13" spans="1:24" x14ac:dyDescent="0.35">
      <c r="A13" s="9">
        <v>44907</v>
      </c>
      <c r="B13" s="6">
        <f t="shared" si="0"/>
        <v>12</v>
      </c>
      <c r="C13" s="6">
        <f ca="1">RANDBETWEEN(VLOOKUP(B13,'Ver1'!$F$3:$H$9,2,0),VLOOKUP(B13,'Ver1'!$F$3:$H$9,3,0))</f>
        <v>348</v>
      </c>
      <c r="D13" s="6">
        <f ca="1">RANDBETWEEN(VLOOKUP(B13,'Ver1'!$B$4:$D$10,2,0),VLOOKUP(B13,'Ver1'!$B$4:$D$10,3,0))</f>
        <v>1197</v>
      </c>
      <c r="E13" s="6">
        <f t="shared" ca="1" si="1"/>
        <v>416556</v>
      </c>
      <c r="F13" s="6">
        <f ca="1">RANDBETWEEN(VLOOKUP(B13,'Ver1'!$B$13:$D$19,2,0),VLOOKUP(B13,'Ver1'!$B$13:$D$19,3,0))/100</f>
        <v>0.53</v>
      </c>
      <c r="G13" s="6">
        <f ca="1">RANDBETWEEN(VLOOKUP(B13,'Ver1'!$F$13:$H$19,2,0),VLOOKUP(B13,'Ver1'!$F$13:$H$19,3,0))/100</f>
        <v>0.55000000000000004</v>
      </c>
      <c r="H13" s="6">
        <f t="shared" ca="1" si="2"/>
        <v>0.29150000000000004</v>
      </c>
      <c r="I13" s="6">
        <f t="shared" ca="1" si="9"/>
        <v>0.2</v>
      </c>
      <c r="J13" s="6">
        <f t="shared" ca="1" si="3"/>
        <v>0.10600000000000001</v>
      </c>
      <c r="K13" s="6">
        <f ca="1">RANDBETWEEN(VLOOKUP(B13,'Ver1'!$F$23:$H$29,2,0),VLOOKUP(B13,'Ver1'!$F$23:$H$29,3,0))/100</f>
        <v>0.05</v>
      </c>
      <c r="L13" s="6">
        <f t="shared" ca="1" si="4"/>
        <v>2.6500000000000003E-2</v>
      </c>
      <c r="M13" s="16">
        <f t="shared" ca="1" si="5"/>
        <v>147.55200000000002</v>
      </c>
      <c r="N13" s="6">
        <f ca="1">(L13+J13+H13)*E13+Table1[[#This Row],[Hukuk Servisinde Tahsilat Tutarı]]</f>
        <v>248600.6208</v>
      </c>
      <c r="O13" s="6">
        <f ca="1">C13*VLOOKUP(B13,'Ver1'!$J$3:$N$9,2,0)+(C13-C13*G13)*VLOOKUP(B13,'Ver1'!$J$3:$N$9,3,0)+(C13-C13*G13-C13*I13)*VLOOKUP(B13,'Ver1'!$J$3:$N$9,4,0)</f>
        <v>37845</v>
      </c>
      <c r="P13" s="6">
        <f t="shared" ca="1" si="6"/>
        <v>0.57599999999999996</v>
      </c>
      <c r="Q13" s="6">
        <f ca="1">C13*P13*VLOOKUP(B13,'Ver1'!$J$3:$N$9,5,0)</f>
        <v>60134.399999999994</v>
      </c>
      <c r="R13" s="6">
        <f ca="1">VLOOKUP(Table1[[#This Row],[Ay]],'Ver1'!$J$3:$O$9,6,0)*Table1[[#This Row],[Hukuk Servisine Sevk Edilen]]*Table1[[#This Row],[Toplam Tutar]]</f>
        <v>71980.876799999998</v>
      </c>
      <c r="S13" s="6">
        <f t="shared" ca="1" si="7"/>
        <v>97979.4</v>
      </c>
      <c r="T13" s="6">
        <f t="shared" ca="1" si="8"/>
        <v>188466.22080000001</v>
      </c>
      <c r="U13" s="4"/>
      <c r="X13" s="3"/>
    </row>
    <row r="14" spans="1:24" x14ac:dyDescent="0.35">
      <c r="A14" s="9">
        <v>44908</v>
      </c>
      <c r="B14" s="6">
        <f t="shared" si="0"/>
        <v>12</v>
      </c>
      <c r="C14" s="6">
        <f ca="1">RANDBETWEEN(VLOOKUP(B14,'Ver1'!$F$3:$H$9,2,0),VLOOKUP(B14,'Ver1'!$F$3:$H$9,3,0))</f>
        <v>602</v>
      </c>
      <c r="D14" s="6">
        <f ca="1">RANDBETWEEN(VLOOKUP(B14,'Ver1'!$B$4:$D$10,2,0),VLOOKUP(B14,'Ver1'!$B$4:$D$10,3,0))</f>
        <v>1099</v>
      </c>
      <c r="E14" s="6">
        <f t="shared" ca="1" si="1"/>
        <v>661598</v>
      </c>
      <c r="F14" s="6">
        <f ca="1">RANDBETWEEN(VLOOKUP(B14,'Ver1'!$B$13:$D$19,2,0),VLOOKUP(B14,'Ver1'!$B$13:$D$19,3,0))/100</f>
        <v>0.41</v>
      </c>
      <c r="G14" s="6">
        <f ca="1">RANDBETWEEN(VLOOKUP(B14,'Ver1'!$F$13:$H$19,2,0),VLOOKUP(B14,'Ver1'!$F$13:$H$19,3,0))/100</f>
        <v>0.53</v>
      </c>
      <c r="H14" s="6">
        <f t="shared" ca="1" si="2"/>
        <v>0.21729999999999999</v>
      </c>
      <c r="I14" s="6">
        <f t="shared" ca="1" si="9"/>
        <v>0.25</v>
      </c>
      <c r="J14" s="6">
        <f t="shared" ca="1" si="3"/>
        <v>0.10249999999999999</v>
      </c>
      <c r="K14" s="6">
        <f ca="1">RANDBETWEEN(VLOOKUP(B14,'Ver1'!$F$23:$H$29,2,0),VLOOKUP(B14,'Ver1'!$F$23:$H$29,3,0))/100</f>
        <v>0.08</v>
      </c>
      <c r="L14" s="6">
        <f t="shared" ca="1" si="4"/>
        <v>3.2799999999999996E-2</v>
      </c>
      <c r="M14" s="16">
        <f t="shared" ca="1" si="5"/>
        <v>212.26519999999999</v>
      </c>
      <c r="N14" s="6">
        <f ca="1">(L14+J14+H14)*E14+Table1[[#This Row],[Hukuk Servisinde Tahsilat Tutarı]]</f>
        <v>361775.01835999999</v>
      </c>
      <c r="O14" s="6">
        <f ca="1">C14*VLOOKUP(B14,'Ver1'!$J$3:$N$9,2,0)+(C14-C14*G14)*VLOOKUP(B14,'Ver1'!$J$3:$N$9,3,0)+(C14-C14*G14-C14*I14)*VLOOKUP(B14,'Ver1'!$J$3:$N$9,4,0)</f>
        <v>64564.5</v>
      </c>
      <c r="P14" s="6">
        <f t="shared" ca="1" si="6"/>
        <v>0.64739999999999998</v>
      </c>
      <c r="Q14" s="6">
        <f ca="1">C14*P14*VLOOKUP(B14,'Ver1'!$J$3:$N$9,5,0)</f>
        <v>116920.44</v>
      </c>
      <c r="R14" s="6">
        <f ca="1">VLOOKUP(Table1[[#This Row],[Ay]],'Ver1'!$J$3:$O$9,6,0)*Table1[[#This Row],[Hukuk Servisine Sevk Edilen]]*Table1[[#This Row],[Toplam Tutar]]</f>
        <v>128495.56355999998</v>
      </c>
      <c r="S14" s="6">
        <f t="shared" ca="1" si="7"/>
        <v>181484.94</v>
      </c>
      <c r="T14" s="6">
        <f t="shared" ca="1" si="8"/>
        <v>244854.57835999998</v>
      </c>
      <c r="U14" s="4"/>
      <c r="X14" s="3"/>
    </row>
    <row r="15" spans="1:24" x14ac:dyDescent="0.35">
      <c r="A15" s="9">
        <v>44909</v>
      </c>
      <c r="B15" s="6">
        <f t="shared" si="0"/>
        <v>12</v>
      </c>
      <c r="C15" s="6">
        <f ca="1">RANDBETWEEN(VLOOKUP(B15,'Ver1'!$F$3:$H$9,2,0),VLOOKUP(B15,'Ver1'!$F$3:$H$9,3,0))</f>
        <v>338</v>
      </c>
      <c r="D15" s="6">
        <f ca="1">RANDBETWEEN(VLOOKUP(B15,'Ver1'!$B$4:$D$10,2,0),VLOOKUP(B15,'Ver1'!$B$4:$D$10,3,0))</f>
        <v>956</v>
      </c>
      <c r="E15" s="6">
        <f t="shared" ca="1" si="1"/>
        <v>323128</v>
      </c>
      <c r="F15" s="6">
        <f ca="1">RANDBETWEEN(VLOOKUP(B15,'Ver1'!$B$13:$D$19,2,0),VLOOKUP(B15,'Ver1'!$B$13:$D$19,3,0))/100</f>
        <v>0.44</v>
      </c>
      <c r="G15" s="6">
        <f ca="1">RANDBETWEEN(VLOOKUP(B15,'Ver1'!$F$13:$H$19,2,0),VLOOKUP(B15,'Ver1'!$F$13:$H$19,3,0))/100</f>
        <v>0.48</v>
      </c>
      <c r="H15" s="6">
        <f t="shared" ca="1" si="2"/>
        <v>0.2112</v>
      </c>
      <c r="I15" s="6">
        <f t="shared" ca="1" si="9"/>
        <v>0.28999999999999998</v>
      </c>
      <c r="J15" s="6">
        <f t="shared" ca="1" si="3"/>
        <v>0.12759999999999999</v>
      </c>
      <c r="K15" s="6">
        <f ca="1">RANDBETWEEN(VLOOKUP(B15,'Ver1'!$F$23:$H$29,2,0),VLOOKUP(B15,'Ver1'!$F$23:$H$29,3,0))/100</f>
        <v>0.05</v>
      </c>
      <c r="L15" s="6">
        <f t="shared" ca="1" si="4"/>
        <v>2.2000000000000002E-2</v>
      </c>
      <c r="M15" s="16">
        <f t="shared" ca="1" si="5"/>
        <v>121.9504</v>
      </c>
      <c r="N15" s="6">
        <f ca="1">(L15+J15+H15)*E15+Table1[[#This Row],[Hukuk Servisinde Tahsilat Tutarı]]</f>
        <v>178547.60767999999</v>
      </c>
      <c r="O15" s="6">
        <f ca="1">C15*VLOOKUP(B15,'Ver1'!$J$3:$N$9,2,0)+(C15-C15*G15)*VLOOKUP(B15,'Ver1'!$J$3:$N$9,3,0)+(C15-C15*G15-C15*I15)*VLOOKUP(B15,'Ver1'!$J$3:$N$9,4,0)</f>
        <v>37856</v>
      </c>
      <c r="P15" s="6">
        <f t="shared" ca="1" si="6"/>
        <v>0.63919999999999999</v>
      </c>
      <c r="Q15" s="6">
        <f ca="1">C15*P15*VLOOKUP(B15,'Ver1'!$J$3:$N$9,5,0)</f>
        <v>64814.879999999997</v>
      </c>
      <c r="R15" s="6">
        <f ca="1">VLOOKUP(Table1[[#This Row],[Ay]],'Ver1'!$J$3:$O$9,6,0)*Table1[[#This Row],[Hukuk Servisine Sevk Edilen]]*Table1[[#This Row],[Toplam Tutar]]</f>
        <v>61963.025279999994</v>
      </c>
      <c r="S15" s="6">
        <f t="shared" ca="1" si="7"/>
        <v>102670.88</v>
      </c>
      <c r="T15" s="6">
        <f t="shared" ca="1" si="8"/>
        <v>113732.72767999998</v>
      </c>
      <c r="U15" s="4"/>
      <c r="X15" s="3"/>
    </row>
    <row r="16" spans="1:24" x14ac:dyDescent="0.35">
      <c r="A16" s="9">
        <v>44910</v>
      </c>
      <c r="B16" s="6">
        <f t="shared" si="0"/>
        <v>12</v>
      </c>
      <c r="C16" s="6">
        <f ca="1">RANDBETWEEN(VLOOKUP(B16,'Ver1'!$F$3:$H$9,2,0),VLOOKUP(B16,'Ver1'!$F$3:$H$9,3,0))</f>
        <v>591</v>
      </c>
      <c r="D16" s="6">
        <f ca="1">RANDBETWEEN(VLOOKUP(B16,'Ver1'!$B$4:$D$10,2,0),VLOOKUP(B16,'Ver1'!$B$4:$D$10,3,0))</f>
        <v>799</v>
      </c>
      <c r="E16" s="6">
        <f t="shared" ca="1" si="1"/>
        <v>472209</v>
      </c>
      <c r="F16" s="6">
        <f ca="1">RANDBETWEEN(VLOOKUP(B16,'Ver1'!$B$13:$D$19,2,0),VLOOKUP(B16,'Ver1'!$B$13:$D$19,3,0))/100</f>
        <v>0.41</v>
      </c>
      <c r="G16" s="6">
        <f ca="1">RANDBETWEEN(VLOOKUP(B16,'Ver1'!$F$13:$H$19,2,0),VLOOKUP(B16,'Ver1'!$F$13:$H$19,3,0))/100</f>
        <v>0.54</v>
      </c>
      <c r="H16" s="6">
        <f t="shared" ca="1" si="2"/>
        <v>0.22140000000000001</v>
      </c>
      <c r="I16" s="6">
        <f t="shared" ca="1" si="9"/>
        <v>0.28000000000000003</v>
      </c>
      <c r="J16" s="6">
        <f t="shared" ca="1" si="3"/>
        <v>0.1148</v>
      </c>
      <c r="K16" s="6">
        <f ca="1">RANDBETWEEN(VLOOKUP(B16,'Ver1'!$F$23:$H$29,2,0),VLOOKUP(B16,'Ver1'!$F$23:$H$29,3,0))/100</f>
        <v>0.1</v>
      </c>
      <c r="L16" s="6">
        <f t="shared" ca="1" si="4"/>
        <v>4.1000000000000002E-2</v>
      </c>
      <c r="M16" s="16">
        <f t="shared" ca="1" si="5"/>
        <v>222.92519999999999</v>
      </c>
      <c r="N16" s="6">
        <f ca="1">(L16+J16+H16)*E16+Table1[[#This Row],[Hukuk Servisinde Tahsilat Tutarı]]</f>
        <v>266344.76435999997</v>
      </c>
      <c r="O16" s="6">
        <f ca="1">C16*VLOOKUP(B16,'Ver1'!$J$3:$N$9,2,0)+(C16-C16*G16)*VLOOKUP(B16,'Ver1'!$J$3:$N$9,3,0)+(C16-C16*G16-C16*I16)*VLOOKUP(B16,'Ver1'!$J$3:$N$9,4,0)</f>
        <v>60577.499999999993</v>
      </c>
      <c r="P16" s="6">
        <f t="shared" ca="1" si="6"/>
        <v>0.62280000000000002</v>
      </c>
      <c r="Q16" s="6">
        <f ca="1">C16*P16*VLOOKUP(B16,'Ver1'!$J$3:$N$9,5,0)</f>
        <v>110422.44000000002</v>
      </c>
      <c r="R16" s="6">
        <f ca="1">VLOOKUP(Table1[[#This Row],[Ay]],'Ver1'!$J$3:$O$9,6,0)*Table1[[#This Row],[Hukuk Servisine Sevk Edilen]]*Table1[[#This Row],[Toplam Tutar]]</f>
        <v>88227.52956000001</v>
      </c>
      <c r="S16" s="6">
        <f t="shared" ca="1" si="7"/>
        <v>170999.94</v>
      </c>
      <c r="T16" s="6">
        <f t="shared" ca="1" si="8"/>
        <v>155922.32435999997</v>
      </c>
      <c r="U16" s="4"/>
      <c r="X16" s="3"/>
    </row>
    <row r="17" spans="1:24" x14ac:dyDescent="0.35">
      <c r="A17" s="9">
        <v>44911</v>
      </c>
      <c r="B17" s="6">
        <f t="shared" si="0"/>
        <v>12</v>
      </c>
      <c r="C17" s="6">
        <f ca="1">RANDBETWEEN(VLOOKUP(B17,'Ver1'!$F$3:$H$9,2,0),VLOOKUP(B17,'Ver1'!$F$3:$H$9,3,0))</f>
        <v>686</v>
      </c>
      <c r="D17" s="6">
        <f ca="1">RANDBETWEEN(VLOOKUP(B17,'Ver1'!$B$4:$D$10,2,0),VLOOKUP(B17,'Ver1'!$B$4:$D$10,3,0))</f>
        <v>1085</v>
      </c>
      <c r="E17" s="6">
        <f t="shared" ca="1" si="1"/>
        <v>744310</v>
      </c>
      <c r="F17" s="6">
        <f ca="1">RANDBETWEEN(VLOOKUP(B17,'Ver1'!$B$13:$D$19,2,0),VLOOKUP(B17,'Ver1'!$B$13:$D$19,3,0))/100</f>
        <v>0.55000000000000004</v>
      </c>
      <c r="G17" s="6">
        <f ca="1">RANDBETWEEN(VLOOKUP(B17,'Ver1'!$F$13:$H$19,2,0),VLOOKUP(B17,'Ver1'!$F$13:$H$19,3,0))/100</f>
        <v>0.46</v>
      </c>
      <c r="H17" s="6">
        <f t="shared" ca="1" si="2"/>
        <v>0.25300000000000006</v>
      </c>
      <c r="I17" s="6">
        <f t="shared" ca="1" si="9"/>
        <v>0.23</v>
      </c>
      <c r="J17" s="6">
        <f t="shared" ca="1" si="3"/>
        <v>0.12650000000000003</v>
      </c>
      <c r="K17" s="6">
        <f ca="1">RANDBETWEEN(VLOOKUP(B17,'Ver1'!$F$23:$H$29,2,0),VLOOKUP(B17,'Ver1'!$F$23:$H$29,3,0))/100</f>
        <v>0.06</v>
      </c>
      <c r="L17" s="6">
        <f t="shared" ca="1" si="4"/>
        <v>3.3000000000000002E-2</v>
      </c>
      <c r="M17" s="16">
        <f t="shared" ca="1" si="5"/>
        <v>282.97500000000008</v>
      </c>
      <c r="N17" s="6">
        <f ca="1">(L17+J17+H17)*E17+Table1[[#This Row],[Hukuk Servisinde Tahsilat Tutarı]]</f>
        <v>438212.51250000007</v>
      </c>
      <c r="O17" s="6">
        <f ca="1">C17*VLOOKUP(B17,'Ver1'!$J$3:$N$9,2,0)+(C17-C17*G17)*VLOOKUP(B17,'Ver1'!$J$3:$N$9,3,0)+(C17-C17*G17-C17*I17)*VLOOKUP(B17,'Ver1'!$J$3:$N$9,4,0)</f>
        <v>83349</v>
      </c>
      <c r="P17" s="6">
        <f t="shared" ca="1" si="6"/>
        <v>0.58749999999999991</v>
      </c>
      <c r="Q17" s="6">
        <f ca="1">C17*P17*VLOOKUP(B17,'Ver1'!$J$3:$N$9,5,0)</f>
        <v>120907.49999999997</v>
      </c>
      <c r="R17" s="6">
        <f ca="1">VLOOKUP(Table1[[#This Row],[Ay]],'Ver1'!$J$3:$O$9,6,0)*Table1[[#This Row],[Hukuk Servisine Sevk Edilen]]*Table1[[#This Row],[Toplam Tutar]]</f>
        <v>131184.63749999998</v>
      </c>
      <c r="S17" s="6">
        <f t="shared" ca="1" si="7"/>
        <v>204256.49999999997</v>
      </c>
      <c r="T17" s="6">
        <f t="shared" ca="1" si="8"/>
        <v>317305.01250000007</v>
      </c>
      <c r="U17" s="4"/>
      <c r="X17" s="3"/>
    </row>
    <row r="18" spans="1:24" x14ac:dyDescent="0.35">
      <c r="A18" s="9">
        <v>44912</v>
      </c>
      <c r="B18" s="6">
        <f t="shared" si="0"/>
        <v>12</v>
      </c>
      <c r="C18" s="6">
        <f ca="1">RANDBETWEEN(VLOOKUP(B18,'Ver1'!$F$3:$H$9,2,0),VLOOKUP(B18,'Ver1'!$F$3:$H$9,3,0))</f>
        <v>519</v>
      </c>
      <c r="D18" s="6">
        <f ca="1">RANDBETWEEN(VLOOKUP(B18,'Ver1'!$B$4:$D$10,2,0),VLOOKUP(B18,'Ver1'!$B$4:$D$10,3,0))</f>
        <v>825</v>
      </c>
      <c r="E18" s="6">
        <f t="shared" ca="1" si="1"/>
        <v>428175</v>
      </c>
      <c r="F18" s="6">
        <f ca="1">RANDBETWEEN(VLOOKUP(B18,'Ver1'!$B$13:$D$19,2,0),VLOOKUP(B18,'Ver1'!$B$13:$D$19,3,0))/100</f>
        <v>0.54</v>
      </c>
      <c r="G18" s="6">
        <f ca="1">RANDBETWEEN(VLOOKUP(B18,'Ver1'!$F$13:$H$19,2,0),VLOOKUP(B18,'Ver1'!$F$13:$H$19,3,0))/100</f>
        <v>0.53</v>
      </c>
      <c r="H18" s="6">
        <f t="shared" ca="1" si="2"/>
        <v>0.28620000000000001</v>
      </c>
      <c r="I18" s="6">
        <f t="shared" ca="1" si="9"/>
        <v>0.28000000000000003</v>
      </c>
      <c r="J18" s="6">
        <f t="shared" ca="1" si="3"/>
        <v>0.15120000000000003</v>
      </c>
      <c r="K18" s="6">
        <f ca="1">RANDBETWEEN(VLOOKUP(B18,'Ver1'!$F$23:$H$29,2,0),VLOOKUP(B18,'Ver1'!$F$23:$H$29,3,0))/100</f>
        <v>0.08</v>
      </c>
      <c r="L18" s="6">
        <f t="shared" ca="1" si="4"/>
        <v>4.3200000000000002E-2</v>
      </c>
      <c r="M18" s="16">
        <f t="shared" ca="1" si="5"/>
        <v>249.43140000000002</v>
      </c>
      <c r="N18" s="6">
        <f ca="1">(L18+J18+H18)*E18+Table1[[#This Row],[Hukuk Servisinde Tahsilat Tutarı]]</f>
        <v>272499.1335</v>
      </c>
      <c r="O18" s="6">
        <f ca="1">C18*VLOOKUP(B18,'Ver1'!$J$3:$N$9,2,0)+(C18-C18*G18)*VLOOKUP(B18,'Ver1'!$J$3:$N$9,3,0)+(C18-C18*G18-C18*I18)*VLOOKUP(B18,'Ver1'!$J$3:$N$9,4,0)</f>
        <v>54105.75</v>
      </c>
      <c r="P18" s="6">
        <f t="shared" ca="1" si="6"/>
        <v>0.51939999999999997</v>
      </c>
      <c r="Q18" s="6">
        <f ca="1">C18*P18*VLOOKUP(B18,'Ver1'!$J$3:$N$9,5,0)</f>
        <v>80870.58</v>
      </c>
      <c r="R18" s="6">
        <f ca="1">VLOOKUP(Table1[[#This Row],[Ay]],'Ver1'!$J$3:$O$9,6,0)*Table1[[#This Row],[Hukuk Servisine Sevk Edilen]]*Table1[[#This Row],[Toplam Tutar]]</f>
        <v>66718.228499999997</v>
      </c>
      <c r="S18" s="6">
        <f t="shared" ca="1" si="7"/>
        <v>134976.33000000002</v>
      </c>
      <c r="T18" s="6">
        <f t="shared" ca="1" si="8"/>
        <v>191628.55349999998</v>
      </c>
      <c r="U18" s="4"/>
      <c r="X18" s="3"/>
    </row>
    <row r="19" spans="1:24" x14ac:dyDescent="0.35">
      <c r="A19" s="9">
        <v>44913</v>
      </c>
      <c r="B19" s="6">
        <f t="shared" si="0"/>
        <v>12</v>
      </c>
      <c r="C19" s="6">
        <f ca="1">RANDBETWEEN(VLOOKUP(B19,'Ver1'!$F$3:$H$9,2,0),VLOOKUP(B19,'Ver1'!$F$3:$H$9,3,0))</f>
        <v>498</v>
      </c>
      <c r="D19" s="6">
        <f ca="1">RANDBETWEEN(VLOOKUP(B19,'Ver1'!$B$4:$D$10,2,0),VLOOKUP(B19,'Ver1'!$B$4:$D$10,3,0))</f>
        <v>765</v>
      </c>
      <c r="E19" s="6">
        <f t="shared" ca="1" si="1"/>
        <v>380970</v>
      </c>
      <c r="F19" s="6">
        <f ca="1">RANDBETWEEN(VLOOKUP(B19,'Ver1'!$B$13:$D$19,2,0),VLOOKUP(B19,'Ver1'!$B$13:$D$19,3,0))/100</f>
        <v>0.38</v>
      </c>
      <c r="G19" s="6">
        <f ca="1">RANDBETWEEN(VLOOKUP(B19,'Ver1'!$F$13:$H$19,2,0),VLOOKUP(B19,'Ver1'!$F$13:$H$19,3,0))/100</f>
        <v>0.45</v>
      </c>
      <c r="H19" s="6">
        <f t="shared" ca="1" si="2"/>
        <v>0.17100000000000001</v>
      </c>
      <c r="I19" s="6">
        <f t="shared" ca="1" si="9"/>
        <v>0.28000000000000003</v>
      </c>
      <c r="J19" s="6">
        <f t="shared" ca="1" si="3"/>
        <v>0.10640000000000001</v>
      </c>
      <c r="K19" s="6">
        <f ca="1">RANDBETWEEN(VLOOKUP(B19,'Ver1'!$F$23:$H$29,2,0),VLOOKUP(B19,'Ver1'!$F$23:$H$29,3,0))/100</f>
        <v>0.09</v>
      </c>
      <c r="L19" s="6">
        <f t="shared" ca="1" si="4"/>
        <v>3.4200000000000001E-2</v>
      </c>
      <c r="M19" s="16">
        <f t="shared" ca="1" si="5"/>
        <v>155.17679999999999</v>
      </c>
      <c r="N19" s="6">
        <f ca="1">(L19+J19+H19)*E19+Table1[[#This Row],[Hukuk Servisinde Tahsilat Tutarı]]</f>
        <v>197388.1764</v>
      </c>
      <c r="O19" s="6">
        <f ca="1">C19*VLOOKUP(B19,'Ver1'!$J$3:$N$9,2,0)+(C19-C19*G19)*VLOOKUP(B19,'Ver1'!$J$3:$N$9,3,0)+(C19-C19*G19-C19*I19)*VLOOKUP(B19,'Ver1'!$J$3:$N$9,4,0)</f>
        <v>58888.499999999993</v>
      </c>
      <c r="P19" s="6">
        <f t="shared" ca="1" si="6"/>
        <v>0.68840000000000001</v>
      </c>
      <c r="Q19" s="6">
        <f ca="1">C19*P19*VLOOKUP(B19,'Ver1'!$J$3:$N$9,5,0)</f>
        <v>102846.95999999999</v>
      </c>
      <c r="R19" s="6">
        <f ca="1">VLOOKUP(Table1[[#This Row],[Ay]],'Ver1'!$J$3:$O$9,6,0)*Table1[[#This Row],[Hukuk Servisine Sevk Edilen]]*Table1[[#This Row],[Toplam Tutar]]</f>
        <v>78677.924400000004</v>
      </c>
      <c r="S19" s="6">
        <f t="shared" ca="1" si="7"/>
        <v>161735.46</v>
      </c>
      <c r="T19" s="6">
        <f t="shared" ca="1" si="8"/>
        <v>94541.216400000005</v>
      </c>
      <c r="U19" s="4"/>
      <c r="X19" s="3"/>
    </row>
    <row r="20" spans="1:24" x14ac:dyDescent="0.35">
      <c r="A20" s="9">
        <v>44914</v>
      </c>
      <c r="B20" s="6">
        <f t="shared" si="0"/>
        <v>12</v>
      </c>
      <c r="C20" s="6">
        <f ca="1">RANDBETWEEN(VLOOKUP(B20,'Ver1'!$F$3:$H$9,2,0),VLOOKUP(B20,'Ver1'!$F$3:$H$9,3,0))</f>
        <v>477</v>
      </c>
      <c r="D20" s="6">
        <f ca="1">RANDBETWEEN(VLOOKUP(B20,'Ver1'!$B$4:$D$10,2,0),VLOOKUP(B20,'Ver1'!$B$4:$D$10,3,0))</f>
        <v>970</v>
      </c>
      <c r="E20" s="6">
        <f t="shared" ca="1" si="1"/>
        <v>462690</v>
      </c>
      <c r="F20" s="6">
        <f ca="1">RANDBETWEEN(VLOOKUP(B20,'Ver1'!$B$13:$D$19,2,0),VLOOKUP(B20,'Ver1'!$B$13:$D$19,3,0))/100</f>
        <v>0.53</v>
      </c>
      <c r="G20" s="6">
        <f ca="1">RANDBETWEEN(VLOOKUP(B20,'Ver1'!$F$13:$H$19,2,0),VLOOKUP(B20,'Ver1'!$F$13:$H$19,3,0))/100</f>
        <v>0.47</v>
      </c>
      <c r="H20" s="6">
        <f t="shared" ca="1" si="2"/>
        <v>0.24909999999999999</v>
      </c>
      <c r="I20" s="6">
        <f t="shared" ca="1" si="9"/>
        <v>0.33</v>
      </c>
      <c r="J20" s="6">
        <f t="shared" ca="1" si="3"/>
        <v>0.17490000000000003</v>
      </c>
      <c r="K20" s="6">
        <f ca="1">RANDBETWEEN(VLOOKUP(B20,'Ver1'!$F$23:$H$29,2,0),VLOOKUP(B20,'Ver1'!$F$23:$H$29,3,0))/100</f>
        <v>0.08</v>
      </c>
      <c r="L20" s="6">
        <f t="shared" ca="1" si="4"/>
        <v>4.24E-2</v>
      </c>
      <c r="M20" s="16">
        <f t="shared" ca="1" si="5"/>
        <v>222.47280000000001</v>
      </c>
      <c r="N20" s="6">
        <f ca="1">(L20+J20+H20)*E20+Table1[[#This Row],[Hukuk Servisinde Tahsilat Tutarı]]</f>
        <v>289866.03119999997</v>
      </c>
      <c r="O20" s="6">
        <f ca="1">C20*VLOOKUP(B20,'Ver1'!$J$3:$N$9,2,0)+(C20-C20*G20)*VLOOKUP(B20,'Ver1'!$J$3:$N$9,3,0)+(C20-C20*G20-C20*I20)*VLOOKUP(B20,'Ver1'!$J$3:$N$9,4,0)</f>
        <v>52350.75</v>
      </c>
      <c r="P20" s="6">
        <f t="shared" ca="1" si="6"/>
        <v>0.53359999999999996</v>
      </c>
      <c r="Q20" s="6">
        <f ca="1">C20*P20*VLOOKUP(B20,'Ver1'!$J$3:$N$9,5,0)</f>
        <v>76358.16</v>
      </c>
      <c r="R20" s="6">
        <f ca="1">VLOOKUP(Table1[[#This Row],[Ay]],'Ver1'!$J$3:$O$9,6,0)*Table1[[#This Row],[Hukuk Servisine Sevk Edilen]]*Table1[[#This Row],[Toplam Tutar]]</f>
        <v>74067.415199999989</v>
      </c>
      <c r="S20" s="6">
        <f t="shared" ca="1" si="7"/>
        <v>128708.91</v>
      </c>
      <c r="T20" s="6">
        <f t="shared" ca="1" si="8"/>
        <v>213507.87119999997</v>
      </c>
      <c r="U20" s="4"/>
      <c r="X20" s="3"/>
    </row>
    <row r="21" spans="1:24" x14ac:dyDescent="0.35">
      <c r="A21" s="9">
        <v>44915</v>
      </c>
      <c r="B21" s="6">
        <f t="shared" si="0"/>
        <v>12</v>
      </c>
      <c r="C21" s="6">
        <f ca="1">RANDBETWEEN(VLOOKUP(B21,'Ver1'!$F$3:$H$9,2,0),VLOOKUP(B21,'Ver1'!$F$3:$H$9,3,0))</f>
        <v>369</v>
      </c>
      <c r="D21" s="6">
        <f ca="1">RANDBETWEEN(VLOOKUP(B21,'Ver1'!$B$4:$D$10,2,0),VLOOKUP(B21,'Ver1'!$B$4:$D$10,3,0))</f>
        <v>774</v>
      </c>
      <c r="E21" s="6">
        <f t="shared" ca="1" si="1"/>
        <v>285606</v>
      </c>
      <c r="F21" s="6">
        <f ca="1">RANDBETWEEN(VLOOKUP(B21,'Ver1'!$B$13:$D$19,2,0),VLOOKUP(B21,'Ver1'!$B$13:$D$19,3,0))/100</f>
        <v>0.35</v>
      </c>
      <c r="G21" s="6">
        <f ca="1">RANDBETWEEN(VLOOKUP(B21,'Ver1'!$F$13:$H$19,2,0),VLOOKUP(B21,'Ver1'!$F$13:$H$19,3,0))/100</f>
        <v>0.48</v>
      </c>
      <c r="H21" s="6">
        <f t="shared" ca="1" si="2"/>
        <v>0.16799999999999998</v>
      </c>
      <c r="I21" s="6">
        <f t="shared" ca="1" si="9"/>
        <v>0.3</v>
      </c>
      <c r="J21" s="6">
        <f t="shared" ca="1" si="3"/>
        <v>0.105</v>
      </c>
      <c r="K21" s="6">
        <f ca="1">RANDBETWEEN(VLOOKUP(B21,'Ver1'!$F$23:$H$29,2,0),VLOOKUP(B21,'Ver1'!$F$23:$H$29,3,0))/100</f>
        <v>0.09</v>
      </c>
      <c r="L21" s="6">
        <f t="shared" ca="1" si="4"/>
        <v>3.15E-2</v>
      </c>
      <c r="M21" s="16">
        <f t="shared" ca="1" si="5"/>
        <v>112.3605</v>
      </c>
      <c r="N21" s="6">
        <f ca="1">(L21+J21+H21)*E21+Table1[[#This Row],[Hukuk Servisinde Tahsilat Tutarı]]</f>
        <v>146558.71890000001</v>
      </c>
      <c r="O21" s="6">
        <f ca="1">C21*VLOOKUP(B21,'Ver1'!$J$3:$N$9,2,0)+(C21-C21*G21)*VLOOKUP(B21,'Ver1'!$J$3:$N$9,3,0)+(C21-C21*G21-C21*I21)*VLOOKUP(B21,'Ver1'!$J$3:$N$9,4,0)</f>
        <v>40959</v>
      </c>
      <c r="P21" s="6">
        <f t="shared" ca="1" si="6"/>
        <v>0.69550000000000001</v>
      </c>
      <c r="Q21" s="6">
        <f ca="1">C21*P21*VLOOKUP(B21,'Ver1'!$J$3:$N$9,5,0)</f>
        <v>76991.850000000006</v>
      </c>
      <c r="R21" s="6">
        <f ca="1">VLOOKUP(Table1[[#This Row],[Ay]],'Ver1'!$J$3:$O$9,6,0)*Table1[[#This Row],[Hukuk Servisine Sevk Edilen]]*Table1[[#This Row],[Toplam Tutar]]</f>
        <v>59591.691899999998</v>
      </c>
      <c r="S21" s="6">
        <f t="shared" ca="1" si="7"/>
        <v>117950.85</v>
      </c>
      <c r="T21" s="6">
        <f t="shared" ca="1" si="8"/>
        <v>69566.868900000001</v>
      </c>
      <c r="U21" s="4"/>
      <c r="X21" s="3"/>
    </row>
    <row r="22" spans="1:24" x14ac:dyDescent="0.35">
      <c r="A22" s="9">
        <v>44916</v>
      </c>
      <c r="B22" s="6">
        <f t="shared" si="0"/>
        <v>12</v>
      </c>
      <c r="C22" s="6">
        <f ca="1">RANDBETWEEN(VLOOKUP(B22,'Ver1'!$F$3:$H$9,2,0),VLOOKUP(B22,'Ver1'!$F$3:$H$9,3,0))</f>
        <v>706</v>
      </c>
      <c r="D22" s="6">
        <f ca="1">RANDBETWEEN(VLOOKUP(B22,'Ver1'!$B$4:$D$10,2,0),VLOOKUP(B22,'Ver1'!$B$4:$D$10,3,0))</f>
        <v>1246</v>
      </c>
      <c r="E22" s="6">
        <f t="shared" ca="1" si="1"/>
        <v>879676</v>
      </c>
      <c r="F22" s="6">
        <f ca="1">RANDBETWEEN(VLOOKUP(B22,'Ver1'!$B$13:$D$19,2,0),VLOOKUP(B22,'Ver1'!$B$13:$D$19,3,0))/100</f>
        <v>0.36</v>
      </c>
      <c r="G22" s="6">
        <f ca="1">RANDBETWEEN(VLOOKUP(B22,'Ver1'!$F$13:$H$19,2,0),VLOOKUP(B22,'Ver1'!$F$13:$H$19,3,0))/100</f>
        <v>0.48</v>
      </c>
      <c r="H22" s="6">
        <f t="shared" ca="1" si="2"/>
        <v>0.17279999999999998</v>
      </c>
      <c r="I22" s="6">
        <f t="shared" ca="1" si="9"/>
        <v>0.28000000000000003</v>
      </c>
      <c r="J22" s="6">
        <f t="shared" ca="1" si="3"/>
        <v>0.1008</v>
      </c>
      <c r="K22" s="6">
        <f ca="1">RANDBETWEEN(VLOOKUP(B22,'Ver1'!$F$23:$H$29,2,0),VLOOKUP(B22,'Ver1'!$F$23:$H$29,3,0))/100</f>
        <v>0.05</v>
      </c>
      <c r="L22" s="6">
        <f t="shared" ca="1" si="4"/>
        <v>1.7999999999999999E-2</v>
      </c>
      <c r="M22" s="16">
        <f t="shared" ca="1" si="5"/>
        <v>205.86959999999999</v>
      </c>
      <c r="N22" s="6">
        <f ca="1">(L22+J22+H22)*E22+Table1[[#This Row],[Hukuk Servisinde Tahsilat Tutarı]]</f>
        <v>443462.26512</v>
      </c>
      <c r="O22" s="6">
        <f ca="1">C22*VLOOKUP(B22,'Ver1'!$J$3:$N$9,2,0)+(C22-C22*G22)*VLOOKUP(B22,'Ver1'!$J$3:$N$9,3,0)+(C22-C22*G22-C22*I22)*VLOOKUP(B22,'Ver1'!$J$3:$N$9,4,0)</f>
        <v>79778</v>
      </c>
      <c r="P22" s="6">
        <f t="shared" ca="1" si="6"/>
        <v>0.70840000000000003</v>
      </c>
      <c r="Q22" s="6">
        <f ca="1">C22*P22*VLOOKUP(B22,'Ver1'!$J$3:$N$9,5,0)</f>
        <v>150039.12</v>
      </c>
      <c r="R22" s="6">
        <f ca="1">VLOOKUP(Table1[[#This Row],[Ay]],'Ver1'!$J$3:$O$9,6,0)*Table1[[#This Row],[Hukuk Servisine Sevk Edilen]]*Table1[[#This Row],[Toplam Tutar]]</f>
        <v>186948.74352000002</v>
      </c>
      <c r="S22" s="6">
        <f t="shared" ca="1" si="7"/>
        <v>229817.12</v>
      </c>
      <c r="T22" s="6">
        <f t="shared" ca="1" si="8"/>
        <v>293423.14512</v>
      </c>
      <c r="U22" s="4"/>
      <c r="X22" s="3"/>
    </row>
    <row r="23" spans="1:24" x14ac:dyDescent="0.35">
      <c r="A23" s="9">
        <v>44917</v>
      </c>
      <c r="B23" s="6">
        <f t="shared" si="0"/>
        <v>12</v>
      </c>
      <c r="C23" s="6">
        <f ca="1">RANDBETWEEN(VLOOKUP(B23,'Ver1'!$F$3:$H$9,2,0),VLOOKUP(B23,'Ver1'!$F$3:$H$9,3,0))</f>
        <v>452</v>
      </c>
      <c r="D23" s="6">
        <f ca="1">RANDBETWEEN(VLOOKUP(B23,'Ver1'!$B$4:$D$10,2,0),VLOOKUP(B23,'Ver1'!$B$4:$D$10,3,0))</f>
        <v>1068</v>
      </c>
      <c r="E23" s="6">
        <f t="shared" ca="1" si="1"/>
        <v>482736</v>
      </c>
      <c r="F23" s="6">
        <f ca="1">RANDBETWEEN(VLOOKUP(B23,'Ver1'!$B$13:$D$19,2,0),VLOOKUP(B23,'Ver1'!$B$13:$D$19,3,0))/100</f>
        <v>0.39</v>
      </c>
      <c r="G23" s="6">
        <f ca="1">RANDBETWEEN(VLOOKUP(B23,'Ver1'!$F$13:$H$19,2,0),VLOOKUP(B23,'Ver1'!$F$13:$H$19,3,0))/100</f>
        <v>0.53</v>
      </c>
      <c r="H23" s="6">
        <f t="shared" ca="1" si="2"/>
        <v>0.20670000000000002</v>
      </c>
      <c r="I23" s="6">
        <f t="shared" ca="1" si="9"/>
        <v>0.24</v>
      </c>
      <c r="J23" s="6">
        <f t="shared" ca="1" si="3"/>
        <v>9.3600000000000003E-2</v>
      </c>
      <c r="K23" s="6">
        <f ca="1">RANDBETWEEN(VLOOKUP(B23,'Ver1'!$F$23:$H$29,2,0),VLOOKUP(B23,'Ver1'!$F$23:$H$29,3,0))/100</f>
        <v>0.06</v>
      </c>
      <c r="L23" s="6">
        <f t="shared" ca="1" si="4"/>
        <v>2.3400000000000001E-2</v>
      </c>
      <c r="M23" s="16">
        <f t="shared" ca="1" si="5"/>
        <v>146.31240000000003</v>
      </c>
      <c r="N23" s="6">
        <f ca="1">(L23+J23+H23)*E23+Table1[[#This Row],[Hukuk Servisinde Tahsilat Tutarı]]</f>
        <v>254203.95024000001</v>
      </c>
      <c r="O23" s="6">
        <f ca="1">C23*VLOOKUP(B23,'Ver1'!$J$3:$N$9,2,0)+(C23-C23*G23)*VLOOKUP(B23,'Ver1'!$J$3:$N$9,3,0)+(C23-C23*G23-C23*I23)*VLOOKUP(B23,'Ver1'!$J$3:$N$9,4,0)</f>
        <v>48929</v>
      </c>
      <c r="P23" s="6">
        <f t="shared" ca="1" si="6"/>
        <v>0.6762999999999999</v>
      </c>
      <c r="Q23" s="6">
        <f ca="1">C23*P23*VLOOKUP(B23,'Ver1'!$J$3:$N$9,5,0)</f>
        <v>91706.28</v>
      </c>
      <c r="R23" s="6">
        <f ca="1">VLOOKUP(Table1[[#This Row],[Ay]],'Ver1'!$J$3:$O$9,6,0)*Table1[[#This Row],[Hukuk Servisine Sevk Edilen]]*Table1[[#This Row],[Toplam Tutar]]</f>
        <v>97942.307039999985</v>
      </c>
      <c r="S23" s="6">
        <f t="shared" ca="1" si="7"/>
        <v>140635.28</v>
      </c>
      <c r="T23" s="6">
        <f t="shared" ca="1" si="8"/>
        <v>162497.67024000001</v>
      </c>
      <c r="U23" s="4"/>
      <c r="X23" s="3"/>
    </row>
    <row r="24" spans="1:24" x14ac:dyDescent="0.35">
      <c r="A24" s="9">
        <v>44918</v>
      </c>
      <c r="B24" s="6">
        <f t="shared" si="0"/>
        <v>12</v>
      </c>
      <c r="C24" s="6">
        <f ca="1">RANDBETWEEN(VLOOKUP(B24,'Ver1'!$F$3:$H$9,2,0),VLOOKUP(B24,'Ver1'!$F$3:$H$9,3,0))</f>
        <v>467</v>
      </c>
      <c r="D24" s="6">
        <f ca="1">RANDBETWEEN(VLOOKUP(B24,'Ver1'!$B$4:$D$10,2,0),VLOOKUP(B24,'Ver1'!$B$4:$D$10,3,0))</f>
        <v>1220</v>
      </c>
      <c r="E24" s="6">
        <f t="shared" ca="1" si="1"/>
        <v>569740</v>
      </c>
      <c r="F24" s="6">
        <f ca="1">RANDBETWEEN(VLOOKUP(B24,'Ver1'!$B$13:$D$19,2,0),VLOOKUP(B24,'Ver1'!$B$13:$D$19,3,0))/100</f>
        <v>0.55000000000000004</v>
      </c>
      <c r="G24" s="6">
        <f ca="1">RANDBETWEEN(VLOOKUP(B24,'Ver1'!$F$13:$H$19,2,0),VLOOKUP(B24,'Ver1'!$F$13:$H$19,3,0))/100</f>
        <v>0.49</v>
      </c>
      <c r="H24" s="6">
        <f t="shared" ca="1" si="2"/>
        <v>0.26950000000000002</v>
      </c>
      <c r="I24" s="6">
        <f t="shared" ca="1" si="9"/>
        <v>0.24</v>
      </c>
      <c r="J24" s="6">
        <f t="shared" ca="1" si="3"/>
        <v>0.13200000000000001</v>
      </c>
      <c r="K24" s="6">
        <f ca="1">RANDBETWEEN(VLOOKUP(B24,'Ver1'!$F$23:$H$29,2,0),VLOOKUP(B24,'Ver1'!$F$23:$H$29,3,0))/100</f>
        <v>0.08</v>
      </c>
      <c r="L24" s="6">
        <f t="shared" ca="1" si="4"/>
        <v>4.4000000000000004E-2</v>
      </c>
      <c r="M24" s="16">
        <f t="shared" ca="1" si="5"/>
        <v>208.04849999999999</v>
      </c>
      <c r="N24" s="6">
        <f ca="1">(L24+J24+H24)*E24+Table1[[#This Row],[Hukuk Servisinde Tahsilat Tutarı]]</f>
        <v>348595.41899999999</v>
      </c>
      <c r="O24" s="6">
        <f ca="1">C24*VLOOKUP(B24,'Ver1'!$J$3:$N$9,2,0)+(C24-C24*G24)*VLOOKUP(B24,'Ver1'!$J$3:$N$9,3,0)+(C24-C24*G24-C24*I24)*VLOOKUP(B24,'Ver1'!$J$3:$N$9,4,0)</f>
        <v>53821.75</v>
      </c>
      <c r="P24" s="6">
        <f t="shared" ca="1" si="6"/>
        <v>0.55449999999999999</v>
      </c>
      <c r="Q24" s="6">
        <f ca="1">C24*P24*VLOOKUP(B24,'Ver1'!$J$3:$N$9,5,0)</f>
        <v>77685.45</v>
      </c>
      <c r="R24" s="6">
        <f ca="1">VLOOKUP(Table1[[#This Row],[Ay]],'Ver1'!$J$3:$O$9,6,0)*Table1[[#This Row],[Hukuk Servisine Sevk Edilen]]*Table1[[#This Row],[Toplam Tutar]]</f>
        <v>94776.248999999996</v>
      </c>
      <c r="S24" s="6">
        <f t="shared" ca="1" si="7"/>
        <v>131507.20000000001</v>
      </c>
      <c r="T24" s="6">
        <f t="shared" ca="1" si="8"/>
        <v>270909.96899999998</v>
      </c>
      <c r="U24" s="4"/>
      <c r="X24" s="3"/>
    </row>
    <row r="25" spans="1:24" x14ac:dyDescent="0.35">
      <c r="A25" s="9">
        <v>44919</v>
      </c>
      <c r="B25" s="6">
        <f t="shared" si="0"/>
        <v>12</v>
      </c>
      <c r="C25" s="6">
        <f ca="1">RANDBETWEEN(VLOOKUP(B25,'Ver1'!$F$3:$H$9,2,0),VLOOKUP(B25,'Ver1'!$F$3:$H$9,3,0))</f>
        <v>259</v>
      </c>
      <c r="D25" s="6">
        <f ca="1">RANDBETWEEN(VLOOKUP(B25,'Ver1'!$B$4:$D$10,2,0),VLOOKUP(B25,'Ver1'!$B$4:$D$10,3,0))</f>
        <v>750</v>
      </c>
      <c r="E25" s="6">
        <f t="shared" ca="1" si="1"/>
        <v>194250</v>
      </c>
      <c r="F25" s="6">
        <f ca="1">RANDBETWEEN(VLOOKUP(B25,'Ver1'!$B$13:$D$19,2,0),VLOOKUP(B25,'Ver1'!$B$13:$D$19,3,0))/100</f>
        <v>0.51</v>
      </c>
      <c r="G25" s="6">
        <f ca="1">RANDBETWEEN(VLOOKUP(B25,'Ver1'!$F$13:$H$19,2,0),VLOOKUP(B25,'Ver1'!$F$13:$H$19,3,0))/100</f>
        <v>0.53</v>
      </c>
      <c r="H25" s="6">
        <f t="shared" ca="1" si="2"/>
        <v>0.27030000000000004</v>
      </c>
      <c r="I25" s="6">
        <f t="shared" ca="1" si="9"/>
        <v>0.21</v>
      </c>
      <c r="J25" s="6">
        <f t="shared" ca="1" si="3"/>
        <v>0.1071</v>
      </c>
      <c r="K25" s="6">
        <f ca="1">RANDBETWEEN(VLOOKUP(B25,'Ver1'!$F$23:$H$29,2,0),VLOOKUP(B25,'Ver1'!$F$23:$H$29,3,0))/100</f>
        <v>0.09</v>
      </c>
      <c r="L25" s="6">
        <f t="shared" ca="1" si="4"/>
        <v>4.5899999999999996E-2</v>
      </c>
      <c r="M25" s="16">
        <f t="shared" ca="1" si="5"/>
        <v>109.63470000000001</v>
      </c>
      <c r="N25" s="6">
        <f ca="1">(L25+J25+H25)*E25+Table1[[#This Row],[Hukuk Servisinde Tahsilat Tutarı]]</f>
        <v>115833.2175</v>
      </c>
      <c r="O25" s="6">
        <f ca="1">C25*VLOOKUP(B25,'Ver1'!$J$3:$N$9,2,0)+(C25-C25*G25)*VLOOKUP(B25,'Ver1'!$J$3:$N$9,3,0)+(C25-C25*G25-C25*I25)*VLOOKUP(B25,'Ver1'!$J$3:$N$9,4,0)</f>
        <v>28813.75</v>
      </c>
      <c r="P25" s="6">
        <f t="shared" ca="1" si="6"/>
        <v>0.57669999999999999</v>
      </c>
      <c r="Q25" s="6">
        <f ca="1">C25*P25*VLOOKUP(B25,'Ver1'!$J$3:$N$9,5,0)</f>
        <v>44809.59</v>
      </c>
      <c r="R25" s="6">
        <f ca="1">VLOOKUP(Table1[[#This Row],[Ay]],'Ver1'!$J$3:$O$9,6,0)*Table1[[#This Row],[Hukuk Servisine Sevk Edilen]]*Table1[[#This Row],[Toplam Tutar]]</f>
        <v>33607.192499999997</v>
      </c>
      <c r="S25" s="6">
        <f t="shared" ca="1" si="7"/>
        <v>73623.34</v>
      </c>
      <c r="T25" s="6">
        <f t="shared" ca="1" si="8"/>
        <v>71023.627500000002</v>
      </c>
      <c r="U25" s="4"/>
      <c r="X25" s="3"/>
    </row>
    <row r="26" spans="1:24" x14ac:dyDescent="0.35">
      <c r="A26" s="9">
        <v>44920</v>
      </c>
      <c r="B26" s="6">
        <f t="shared" si="0"/>
        <v>12</v>
      </c>
      <c r="C26" s="6">
        <f ca="1">RANDBETWEEN(VLOOKUP(B26,'Ver1'!$F$3:$H$9,2,0),VLOOKUP(B26,'Ver1'!$F$3:$H$9,3,0))</f>
        <v>588</v>
      </c>
      <c r="D26" s="6">
        <f ca="1">RANDBETWEEN(VLOOKUP(B26,'Ver1'!$B$4:$D$10,2,0),VLOOKUP(B26,'Ver1'!$B$4:$D$10,3,0))</f>
        <v>978</v>
      </c>
      <c r="E26" s="6">
        <f t="shared" ca="1" si="1"/>
        <v>575064</v>
      </c>
      <c r="F26" s="6">
        <f ca="1">RANDBETWEEN(VLOOKUP(B26,'Ver1'!$B$13:$D$19,2,0),VLOOKUP(B26,'Ver1'!$B$13:$D$19,3,0))/100</f>
        <v>0.35</v>
      </c>
      <c r="G26" s="6">
        <f ca="1">RANDBETWEEN(VLOOKUP(B26,'Ver1'!$F$13:$H$19,2,0),VLOOKUP(B26,'Ver1'!$F$13:$H$19,3,0))/100</f>
        <v>0.49</v>
      </c>
      <c r="H26" s="6">
        <f t="shared" ca="1" si="2"/>
        <v>0.17149999999999999</v>
      </c>
      <c r="I26" s="6">
        <f t="shared" ca="1" si="9"/>
        <v>0.22</v>
      </c>
      <c r="J26" s="6">
        <f t="shared" ca="1" si="3"/>
        <v>7.6999999999999999E-2</v>
      </c>
      <c r="K26" s="6">
        <f ca="1">RANDBETWEEN(VLOOKUP(B26,'Ver1'!$F$23:$H$29,2,0),VLOOKUP(B26,'Ver1'!$F$23:$H$29,3,0))/100</f>
        <v>0.1</v>
      </c>
      <c r="L26" s="6">
        <f t="shared" ca="1" si="4"/>
        <v>3.4999999999999996E-2</v>
      </c>
      <c r="M26" s="16">
        <f t="shared" ca="1" si="5"/>
        <v>166.69799999999998</v>
      </c>
      <c r="N26" s="6">
        <f ca="1">(L26+J26+H26)*E26+Table1[[#This Row],[Hukuk Servisinde Tahsilat Tutarı]]</f>
        <v>286640.65079999994</v>
      </c>
      <c r="O26" s="6">
        <f ca="1">C26*VLOOKUP(B26,'Ver1'!$J$3:$N$9,2,0)+(C26-C26*G26)*VLOOKUP(B26,'Ver1'!$J$3:$N$9,3,0)+(C26-C26*G26-C26*I26)*VLOOKUP(B26,'Ver1'!$J$3:$N$9,4,0)</f>
        <v>68943</v>
      </c>
      <c r="P26" s="6">
        <f t="shared" ca="1" si="6"/>
        <v>0.71650000000000003</v>
      </c>
      <c r="Q26" s="6">
        <f ca="1">C26*P26*VLOOKUP(B26,'Ver1'!$J$3:$N$9,5,0)</f>
        <v>126390.6</v>
      </c>
      <c r="R26" s="6">
        <f ca="1">VLOOKUP(Table1[[#This Row],[Ay]],'Ver1'!$J$3:$O$9,6,0)*Table1[[#This Row],[Hukuk Servisine Sevk Edilen]]*Table1[[#This Row],[Toplam Tutar]]</f>
        <v>123610.0068</v>
      </c>
      <c r="S26" s="6">
        <f t="shared" ca="1" si="7"/>
        <v>195333.6</v>
      </c>
      <c r="T26" s="6">
        <f t="shared" ca="1" si="8"/>
        <v>160250.05079999994</v>
      </c>
      <c r="U26" s="4"/>
      <c r="X26" s="3"/>
    </row>
    <row r="27" spans="1:24" x14ac:dyDescent="0.35">
      <c r="A27" s="9">
        <v>44921</v>
      </c>
      <c r="B27" s="6">
        <f t="shared" si="0"/>
        <v>12</v>
      </c>
      <c r="C27" s="6">
        <f ca="1">RANDBETWEEN(VLOOKUP(B27,'Ver1'!$F$3:$H$9,2,0),VLOOKUP(B27,'Ver1'!$F$3:$H$9,3,0))</f>
        <v>598</v>
      </c>
      <c r="D27" s="6">
        <f ca="1">RANDBETWEEN(VLOOKUP(B27,'Ver1'!$B$4:$D$10,2,0),VLOOKUP(B27,'Ver1'!$B$4:$D$10,3,0))</f>
        <v>1144</v>
      </c>
      <c r="E27" s="6">
        <f t="shared" ca="1" si="1"/>
        <v>684112</v>
      </c>
      <c r="F27" s="6">
        <f ca="1">RANDBETWEEN(VLOOKUP(B27,'Ver1'!$B$13:$D$19,2,0),VLOOKUP(B27,'Ver1'!$B$13:$D$19,3,0))/100</f>
        <v>0.51</v>
      </c>
      <c r="G27" s="6">
        <f ca="1">RANDBETWEEN(VLOOKUP(B27,'Ver1'!$F$13:$H$19,2,0),VLOOKUP(B27,'Ver1'!$F$13:$H$19,3,0))/100</f>
        <v>0.48</v>
      </c>
      <c r="H27" s="6">
        <f t="shared" ca="1" si="2"/>
        <v>0.24479999999999999</v>
      </c>
      <c r="I27" s="6">
        <f t="shared" ca="1" si="9"/>
        <v>0.23</v>
      </c>
      <c r="J27" s="6">
        <f t="shared" ca="1" si="3"/>
        <v>0.1173</v>
      </c>
      <c r="K27" s="6">
        <f ca="1">RANDBETWEEN(VLOOKUP(B27,'Ver1'!$F$23:$H$29,2,0),VLOOKUP(B27,'Ver1'!$F$23:$H$29,3,0))/100</f>
        <v>0.1</v>
      </c>
      <c r="L27" s="6">
        <f t="shared" ca="1" si="4"/>
        <v>5.1000000000000004E-2</v>
      </c>
      <c r="M27" s="16">
        <f t="shared" ca="1" si="5"/>
        <v>247.03380000000001</v>
      </c>
      <c r="N27" s="6">
        <f ca="1">(L27+J27+H27)*E27+Table1[[#This Row],[Hukuk Servisinde Tahsilat Tutarı]]</f>
        <v>403058.26704000001</v>
      </c>
      <c r="O27" s="6">
        <f ca="1">C27*VLOOKUP(B27,'Ver1'!$J$3:$N$9,2,0)+(C27-C27*G27)*VLOOKUP(B27,'Ver1'!$J$3:$N$9,3,0)+(C27-C27*G27-C27*I27)*VLOOKUP(B27,'Ver1'!$J$3:$N$9,4,0)</f>
        <v>70564</v>
      </c>
      <c r="P27" s="6">
        <f t="shared" ca="1" si="6"/>
        <v>0.58689999999999998</v>
      </c>
      <c r="Q27" s="6">
        <f ca="1">C27*P27*VLOOKUP(B27,'Ver1'!$J$3:$N$9,5,0)</f>
        <v>105289.85999999999</v>
      </c>
      <c r="R27" s="6">
        <f ca="1">VLOOKUP(Table1[[#This Row],[Ay]],'Ver1'!$J$3:$O$9,6,0)*Table1[[#This Row],[Hukuk Servisine Sevk Edilen]]*Table1[[#This Row],[Toplam Tutar]]</f>
        <v>120451.59983999998</v>
      </c>
      <c r="S27" s="6">
        <f t="shared" ca="1" si="7"/>
        <v>175853.86</v>
      </c>
      <c r="T27" s="6">
        <f t="shared" ca="1" si="8"/>
        <v>297768.40704000002</v>
      </c>
      <c r="U27" s="4"/>
      <c r="X27" s="3"/>
    </row>
    <row r="28" spans="1:24" x14ac:dyDescent="0.35">
      <c r="A28" s="9">
        <v>44922</v>
      </c>
      <c r="B28" s="6">
        <f t="shared" si="0"/>
        <v>12</v>
      </c>
      <c r="C28" s="6">
        <f ca="1">RANDBETWEEN(VLOOKUP(B28,'Ver1'!$F$3:$H$9,2,0),VLOOKUP(B28,'Ver1'!$F$3:$H$9,3,0))</f>
        <v>688</v>
      </c>
      <c r="D28" s="6">
        <f ca="1">RANDBETWEEN(VLOOKUP(B28,'Ver1'!$B$4:$D$10,2,0),VLOOKUP(B28,'Ver1'!$B$4:$D$10,3,0))</f>
        <v>846</v>
      </c>
      <c r="E28" s="6">
        <f t="shared" ca="1" si="1"/>
        <v>582048</v>
      </c>
      <c r="F28" s="6">
        <f ca="1">RANDBETWEEN(VLOOKUP(B28,'Ver1'!$B$13:$D$19,2,0),VLOOKUP(B28,'Ver1'!$B$13:$D$19,3,0))/100</f>
        <v>0.54</v>
      </c>
      <c r="G28" s="6">
        <f ca="1">RANDBETWEEN(VLOOKUP(B28,'Ver1'!$F$13:$H$19,2,0),VLOOKUP(B28,'Ver1'!$F$13:$H$19,3,0))/100</f>
        <v>0.52</v>
      </c>
      <c r="H28" s="6">
        <f t="shared" ca="1" si="2"/>
        <v>0.28080000000000005</v>
      </c>
      <c r="I28" s="6">
        <f t="shared" ca="1" si="9"/>
        <v>0.22</v>
      </c>
      <c r="J28" s="6">
        <f t="shared" ca="1" si="3"/>
        <v>0.1188</v>
      </c>
      <c r="K28" s="6">
        <f ca="1">RANDBETWEEN(VLOOKUP(B28,'Ver1'!$F$23:$H$29,2,0),VLOOKUP(B28,'Ver1'!$F$23:$H$29,3,0))/100</f>
        <v>0.05</v>
      </c>
      <c r="L28" s="6">
        <f t="shared" ca="1" si="4"/>
        <v>2.7000000000000003E-2</v>
      </c>
      <c r="M28" s="16">
        <f t="shared" ca="1" si="5"/>
        <v>293.50080000000008</v>
      </c>
      <c r="N28" s="6">
        <f ca="1">(L28+J28+H28)*E28+Table1[[#This Row],[Hukuk Servisinde Tahsilat Tutarı]]</f>
        <v>348425.57376000006</v>
      </c>
      <c r="O28" s="6">
        <f ca="1">C28*VLOOKUP(B28,'Ver1'!$J$3:$N$9,2,0)+(C28-C28*G28)*VLOOKUP(B28,'Ver1'!$J$3:$N$9,3,0)+(C28-C28*G28-C28*I28)*VLOOKUP(B28,'Ver1'!$J$3:$N$9,4,0)</f>
        <v>77056</v>
      </c>
      <c r="P28" s="6">
        <f t="shared" ca="1" si="6"/>
        <v>0.57339999999999991</v>
      </c>
      <c r="Q28" s="6">
        <f ca="1">C28*P28*VLOOKUP(B28,'Ver1'!$J$3:$N$9,5,0)</f>
        <v>118349.75999999998</v>
      </c>
      <c r="R28" s="6">
        <f ca="1">VLOOKUP(Table1[[#This Row],[Ay]],'Ver1'!$J$3:$O$9,6,0)*Table1[[#This Row],[Hukuk Servisine Sevk Edilen]]*Table1[[#This Row],[Toplam Tutar]]</f>
        <v>100123.89695999998</v>
      </c>
      <c r="S28" s="6">
        <f t="shared" ca="1" si="7"/>
        <v>195405.75999999998</v>
      </c>
      <c r="T28" s="6">
        <f t="shared" ca="1" si="8"/>
        <v>230075.81376000008</v>
      </c>
      <c r="U28" s="4"/>
      <c r="X28" s="3"/>
    </row>
    <row r="29" spans="1:24" x14ac:dyDescent="0.35">
      <c r="A29" s="9">
        <v>44923</v>
      </c>
      <c r="B29" s="6">
        <f t="shared" si="0"/>
        <v>12</v>
      </c>
      <c r="C29" s="6">
        <f ca="1">RANDBETWEEN(VLOOKUP(B29,'Ver1'!$F$3:$H$9,2,0),VLOOKUP(B29,'Ver1'!$F$3:$H$9,3,0))</f>
        <v>595</v>
      </c>
      <c r="D29" s="6">
        <f ca="1">RANDBETWEEN(VLOOKUP(B29,'Ver1'!$B$4:$D$10,2,0),VLOOKUP(B29,'Ver1'!$B$4:$D$10,3,0))</f>
        <v>903</v>
      </c>
      <c r="E29" s="6">
        <f t="shared" ca="1" si="1"/>
        <v>537285</v>
      </c>
      <c r="F29" s="6">
        <f ca="1">RANDBETWEEN(VLOOKUP(B29,'Ver1'!$B$13:$D$19,2,0),VLOOKUP(B29,'Ver1'!$B$13:$D$19,3,0))/100</f>
        <v>0.46</v>
      </c>
      <c r="G29" s="6">
        <f ca="1">RANDBETWEEN(VLOOKUP(B29,'Ver1'!$F$13:$H$19,2,0),VLOOKUP(B29,'Ver1'!$F$13:$H$19,3,0))/100</f>
        <v>0.48</v>
      </c>
      <c r="H29" s="6">
        <f t="shared" ca="1" si="2"/>
        <v>0.2208</v>
      </c>
      <c r="I29" s="6">
        <f t="shared" ca="1" si="9"/>
        <v>0.21</v>
      </c>
      <c r="J29" s="6">
        <f t="shared" ca="1" si="3"/>
        <v>9.6600000000000005E-2</v>
      </c>
      <c r="K29" s="6">
        <f ca="1">RANDBETWEEN(VLOOKUP(B29,'Ver1'!$F$23:$H$29,2,0),VLOOKUP(B29,'Ver1'!$F$23:$H$29,3,0))/100</f>
        <v>7.0000000000000007E-2</v>
      </c>
      <c r="L29" s="6">
        <f t="shared" ca="1" si="4"/>
        <v>3.2200000000000006E-2</v>
      </c>
      <c r="M29" s="16">
        <f t="shared" ca="1" si="5"/>
        <v>208.012</v>
      </c>
      <c r="N29" s="6">
        <f ca="1">(L29+J29+H29)*E29+Table1[[#This Row],[Hukuk Servisinde Tahsilat Tutarı]]</f>
        <v>292669.88520000002</v>
      </c>
      <c r="O29" s="6">
        <f ca="1">C29*VLOOKUP(B29,'Ver1'!$J$3:$N$9,2,0)+(C29-C29*G29)*VLOOKUP(B29,'Ver1'!$J$3:$N$9,3,0)+(C29-C29*G29-C29*I29)*VLOOKUP(B29,'Ver1'!$J$3:$N$9,4,0)</f>
        <v>71400</v>
      </c>
      <c r="P29" s="6">
        <f t="shared" ca="1" si="6"/>
        <v>0.65039999999999998</v>
      </c>
      <c r="Q29" s="6">
        <f ca="1">C29*P29*VLOOKUP(B29,'Ver1'!$J$3:$N$9,5,0)</f>
        <v>116096.4</v>
      </c>
      <c r="R29" s="6">
        <f ca="1">VLOOKUP(Table1[[#This Row],[Ay]],'Ver1'!$J$3:$O$9,6,0)*Table1[[#This Row],[Hukuk Servisine Sevk Edilen]]*Table1[[#This Row],[Toplam Tutar]]</f>
        <v>104835.04919999999</v>
      </c>
      <c r="S29" s="6">
        <f t="shared" ca="1" si="7"/>
        <v>187496.4</v>
      </c>
      <c r="T29" s="6">
        <f t="shared" ca="1" si="8"/>
        <v>176573.48520000002</v>
      </c>
      <c r="U29" s="4"/>
    </row>
    <row r="30" spans="1:24" x14ac:dyDescent="0.35">
      <c r="A30" s="9">
        <v>44924</v>
      </c>
      <c r="B30" s="6">
        <f t="shared" si="0"/>
        <v>12</v>
      </c>
      <c r="C30" s="6">
        <f ca="1">RANDBETWEEN(VLOOKUP(B30,'Ver1'!$F$3:$H$9,2,0),VLOOKUP(B30,'Ver1'!$F$3:$H$9,3,0))</f>
        <v>494</v>
      </c>
      <c r="D30" s="6">
        <f ca="1">RANDBETWEEN(VLOOKUP(B30,'Ver1'!$B$4:$D$10,2,0),VLOOKUP(B30,'Ver1'!$B$4:$D$10,3,0))</f>
        <v>1131</v>
      </c>
      <c r="E30" s="6">
        <f t="shared" ca="1" si="1"/>
        <v>558714</v>
      </c>
      <c r="F30" s="6">
        <f ca="1">RANDBETWEEN(VLOOKUP(B30,'Ver1'!$B$13:$D$19,2,0),VLOOKUP(B30,'Ver1'!$B$13:$D$19,3,0))/100</f>
        <v>0.37</v>
      </c>
      <c r="G30" s="6">
        <f ca="1">RANDBETWEEN(VLOOKUP(B30,'Ver1'!$F$13:$H$19,2,0),VLOOKUP(B30,'Ver1'!$F$13:$H$19,3,0))/100</f>
        <v>0.5</v>
      </c>
      <c r="H30" s="6">
        <f t="shared" ca="1" si="2"/>
        <v>0.185</v>
      </c>
      <c r="I30" s="6">
        <f t="shared" ca="1" si="9"/>
        <v>0.31</v>
      </c>
      <c r="J30" s="6">
        <f t="shared" ca="1" si="3"/>
        <v>0.1147</v>
      </c>
      <c r="K30" s="6">
        <f ca="1">RANDBETWEEN(VLOOKUP(B30,'Ver1'!$F$23:$H$29,2,0),VLOOKUP(B30,'Ver1'!$F$23:$H$29,3,0))/100</f>
        <v>0.09</v>
      </c>
      <c r="L30" s="6">
        <f t="shared" ca="1" si="4"/>
        <v>3.3299999999999996E-2</v>
      </c>
      <c r="M30" s="16">
        <f t="shared" ca="1" si="5"/>
        <v>164.50199999999998</v>
      </c>
      <c r="N30" s="6">
        <f ca="1">(L30+J30+H30)*E30+Table1[[#This Row],[Hukuk Servisinde Tahsilat Tutarı]]</f>
        <v>297850.43339999998</v>
      </c>
      <c r="O30" s="6">
        <f ca="1">C30*VLOOKUP(B30,'Ver1'!$J$3:$N$9,2,0)+(C30-C30*G30)*VLOOKUP(B30,'Ver1'!$J$3:$N$9,3,0)+(C30-C30*G30-C30*I30)*VLOOKUP(B30,'Ver1'!$J$3:$N$9,4,0)</f>
        <v>52611</v>
      </c>
      <c r="P30" s="6">
        <f t="shared" ca="1" si="6"/>
        <v>0.66700000000000004</v>
      </c>
      <c r="Q30" s="6">
        <f ca="1">C30*P30*VLOOKUP(B30,'Ver1'!$J$3:$N$9,5,0)</f>
        <v>98849.4</v>
      </c>
      <c r="R30" s="6">
        <f ca="1">VLOOKUP(Table1[[#This Row],[Ay]],'Ver1'!$J$3:$O$9,6,0)*Table1[[#This Row],[Hukuk Servisine Sevk Edilen]]*Table1[[#This Row],[Toplam Tutar]]</f>
        <v>111798.67140000001</v>
      </c>
      <c r="S30" s="6">
        <f t="shared" ca="1" si="7"/>
        <v>151460.4</v>
      </c>
      <c r="T30" s="6">
        <f t="shared" ca="1" si="8"/>
        <v>199001.03339999999</v>
      </c>
      <c r="U30" s="4"/>
    </row>
    <row r="31" spans="1:24" x14ac:dyDescent="0.35">
      <c r="A31" s="9">
        <v>44925</v>
      </c>
      <c r="B31" s="6">
        <f t="shared" si="0"/>
        <v>12</v>
      </c>
      <c r="C31" s="6">
        <f ca="1">RANDBETWEEN(VLOOKUP(B31,'Ver1'!$F$3:$H$9,2,0),VLOOKUP(B31,'Ver1'!$F$3:$H$9,3,0))</f>
        <v>373</v>
      </c>
      <c r="D31" s="6">
        <f ca="1">RANDBETWEEN(VLOOKUP(B31,'Ver1'!$B$4:$D$10,2,0),VLOOKUP(B31,'Ver1'!$B$4:$D$10,3,0))</f>
        <v>1072</v>
      </c>
      <c r="E31" s="6">
        <f t="shared" ca="1" si="1"/>
        <v>399856</v>
      </c>
      <c r="F31" s="6">
        <f ca="1">RANDBETWEEN(VLOOKUP(B31,'Ver1'!$B$13:$D$19,2,0),VLOOKUP(B31,'Ver1'!$B$13:$D$19,3,0))/100</f>
        <v>0.45</v>
      </c>
      <c r="G31" s="6">
        <f ca="1">RANDBETWEEN(VLOOKUP(B31,'Ver1'!$F$13:$H$19,2,0),VLOOKUP(B31,'Ver1'!$F$13:$H$19,3,0))/100</f>
        <v>0.55000000000000004</v>
      </c>
      <c r="H31" s="6">
        <f t="shared" ca="1" si="2"/>
        <v>0.24750000000000003</v>
      </c>
      <c r="I31" s="6">
        <f t="shared" ca="1" si="9"/>
        <v>0.34</v>
      </c>
      <c r="J31" s="6">
        <f t="shared" ca="1" si="3"/>
        <v>0.15300000000000002</v>
      </c>
      <c r="K31" s="6">
        <f ca="1">RANDBETWEEN(VLOOKUP(B31,'Ver1'!$F$23:$H$29,2,0),VLOOKUP(B31,'Ver1'!$F$23:$H$29,3,0))/100</f>
        <v>0.09</v>
      </c>
      <c r="L31" s="6">
        <f t="shared" ca="1" si="4"/>
        <v>4.0500000000000001E-2</v>
      </c>
      <c r="M31" s="16">
        <f t="shared" ca="1" si="5"/>
        <v>164.49300000000002</v>
      </c>
      <c r="N31" s="6">
        <f ca="1">(L31+J31+H31)*E31+Table1[[#This Row],[Hukuk Servisinde Tahsilat Tutarı]]</f>
        <v>243392.34720000002</v>
      </c>
      <c r="O31" s="6">
        <f ca="1">C31*VLOOKUP(B31,'Ver1'!$J$3:$N$9,2,0)+(C31-C31*G31)*VLOOKUP(B31,'Ver1'!$J$3:$N$9,3,0)+(C31-C31*G31-C31*I31)*VLOOKUP(B31,'Ver1'!$J$3:$N$9,4,0)</f>
        <v>35341.75</v>
      </c>
      <c r="P31" s="6">
        <f t="shared" ca="1" si="6"/>
        <v>0.55899999999999994</v>
      </c>
      <c r="Q31" s="6">
        <f ca="1">C31*P31*VLOOKUP(B31,'Ver1'!$J$3:$N$9,5,0)</f>
        <v>62552.099999999991</v>
      </c>
      <c r="R31" s="6">
        <f ca="1">VLOOKUP(Table1[[#This Row],[Ay]],'Ver1'!$J$3:$O$9,6,0)*Table1[[#This Row],[Hukuk Servisine Sevk Edilen]]*Table1[[#This Row],[Toplam Tutar]]</f>
        <v>67055.85119999999</v>
      </c>
      <c r="S31" s="6">
        <f t="shared" ca="1" si="7"/>
        <v>97893.849999999991</v>
      </c>
      <c r="T31" s="6">
        <f t="shared" ca="1" si="8"/>
        <v>180840.24720000004</v>
      </c>
      <c r="U31" s="4"/>
    </row>
    <row r="32" spans="1:24" x14ac:dyDescent="0.35">
      <c r="A32" s="9">
        <v>44926</v>
      </c>
      <c r="B32" s="6">
        <f t="shared" si="0"/>
        <v>12</v>
      </c>
      <c r="C32" s="6">
        <f ca="1">RANDBETWEEN(VLOOKUP(B32,'Ver1'!$F$3:$H$9,2,0),VLOOKUP(B32,'Ver1'!$F$3:$H$9,3,0))</f>
        <v>607</v>
      </c>
      <c r="D32" s="6">
        <f ca="1">RANDBETWEEN(VLOOKUP(B32,'Ver1'!$B$4:$D$10,2,0),VLOOKUP(B32,'Ver1'!$B$4:$D$10,3,0))</f>
        <v>1120</v>
      </c>
      <c r="E32" s="6">
        <f t="shared" ca="1" si="1"/>
        <v>679840</v>
      </c>
      <c r="F32" s="6">
        <f ca="1">RANDBETWEEN(VLOOKUP(B32,'Ver1'!$B$13:$D$19,2,0),VLOOKUP(B32,'Ver1'!$B$13:$D$19,3,0))/100</f>
        <v>0.37</v>
      </c>
      <c r="G32" s="6">
        <f ca="1">RANDBETWEEN(VLOOKUP(B32,'Ver1'!$F$13:$H$19,2,0),VLOOKUP(B32,'Ver1'!$F$13:$H$19,3,0))/100</f>
        <v>0.54</v>
      </c>
      <c r="H32" s="6">
        <f t="shared" ca="1" si="2"/>
        <v>0.19980000000000001</v>
      </c>
      <c r="I32" s="6">
        <f t="shared" ca="1" si="9"/>
        <v>0.27</v>
      </c>
      <c r="J32" s="6">
        <f t="shared" ca="1" si="3"/>
        <v>9.9900000000000003E-2</v>
      </c>
      <c r="K32" s="6">
        <f ca="1">RANDBETWEEN(VLOOKUP(B32,'Ver1'!$F$23:$H$29,2,0),VLOOKUP(B32,'Ver1'!$F$23:$H$29,3,0))/100</f>
        <v>7.0000000000000007E-2</v>
      </c>
      <c r="L32" s="6">
        <f t="shared" ca="1" si="4"/>
        <v>2.5900000000000003E-2</v>
      </c>
      <c r="M32" s="16">
        <f t="shared" ca="1" si="5"/>
        <v>197.63919999999999</v>
      </c>
      <c r="N32" s="6">
        <f ca="1">(L32+J32+H32)*E32+Table1[[#This Row],[Hukuk Servisinde Tahsilat Tutarı]]</f>
        <v>358901.13280000002</v>
      </c>
      <c r="O32" s="6">
        <f ca="1">C32*VLOOKUP(B32,'Ver1'!$J$3:$N$9,2,0)+(C32-C32*G32)*VLOOKUP(B32,'Ver1'!$J$3:$N$9,3,0)+(C32-C32*G32-C32*I32)*VLOOKUP(B32,'Ver1'!$J$3:$N$9,4,0)</f>
        <v>62824.5</v>
      </c>
      <c r="P32" s="6">
        <f t="shared" ca="1" si="6"/>
        <v>0.6744</v>
      </c>
      <c r="Q32" s="6">
        <f ca="1">C32*P32*VLOOKUP(B32,'Ver1'!$J$3:$N$9,5,0)</f>
        <v>122808.23999999999</v>
      </c>
      <c r="R32" s="6">
        <f ca="1">VLOOKUP(Table1[[#This Row],[Ay]],'Ver1'!$J$3:$O$9,6,0)*Table1[[#This Row],[Hukuk Servisine Sevk Edilen]]*Table1[[#This Row],[Toplam Tutar]]</f>
        <v>137545.22880000001</v>
      </c>
      <c r="S32" s="6">
        <f t="shared" ca="1" si="7"/>
        <v>185632.74</v>
      </c>
      <c r="T32" s="6">
        <f t="shared" ca="1" si="8"/>
        <v>236092.89280000003</v>
      </c>
      <c r="U32" s="4"/>
    </row>
    <row r="33" spans="1:25" x14ac:dyDescent="0.35">
      <c r="A33" s="9">
        <v>44927</v>
      </c>
      <c r="B33" s="6">
        <f t="shared" si="0"/>
        <v>1</v>
      </c>
      <c r="C33" s="6">
        <f ca="1">RANDBETWEEN(VLOOKUP(B33,'Ver1'!$F$3:$H$9,2,0),VLOOKUP(B33,'Ver1'!$F$3:$H$9,3,0))</f>
        <v>1007</v>
      </c>
      <c r="D33" s="6">
        <f ca="1">RANDBETWEEN(VLOOKUP(B33,'Ver1'!$B$4:$D$10,2,0),VLOOKUP(B33,'Ver1'!$B$4:$D$10,3,0))</f>
        <v>1432</v>
      </c>
      <c r="E33" s="6">
        <f t="shared" ca="1" si="1"/>
        <v>1442024</v>
      </c>
      <c r="F33" s="6">
        <f ca="1">RANDBETWEEN(VLOOKUP(B33,'Ver1'!$B$13:$D$19,2,0),VLOOKUP(B33,'Ver1'!$B$13:$D$19,3,0))/100</f>
        <v>0.55000000000000004</v>
      </c>
      <c r="G33" s="6">
        <f ca="1">RANDBETWEEN(VLOOKUP(B33,'Ver1'!$F$13:$H$19,2,0),VLOOKUP(B33,'Ver1'!$F$13:$H$19,3,0))/100</f>
        <v>0.45</v>
      </c>
      <c r="H33" s="6">
        <f t="shared" ca="1" si="2"/>
        <v>0.24750000000000003</v>
      </c>
      <c r="I33" s="6">
        <f t="shared" ca="1" si="9"/>
        <v>0.33</v>
      </c>
      <c r="J33" s="6">
        <f t="shared" ca="1" si="3"/>
        <v>0.18150000000000002</v>
      </c>
      <c r="K33" s="6">
        <f ca="1">RANDBETWEEN(VLOOKUP(B33,'Ver1'!$F$23:$H$29,2,0),VLOOKUP(B33,'Ver1'!$F$23:$H$29,3,0))/100</f>
        <v>0.1</v>
      </c>
      <c r="L33" s="6">
        <f t="shared" ca="1" si="4"/>
        <v>5.5000000000000007E-2</v>
      </c>
      <c r="M33" s="16">
        <f t="shared" ca="1" si="5"/>
        <v>487.38800000000009</v>
      </c>
      <c r="N33" s="6">
        <f ca="1">(L33+J33+H33)*E33+Table1[[#This Row],[Hukuk Servisinde Tahsilat Tutarı]]</f>
        <v>906283.24352000013</v>
      </c>
      <c r="O33" s="6">
        <f ca="1">C33*VLOOKUP(B33,'Ver1'!$J$3:$N$9,2,0)+(C33-C33*G33)*VLOOKUP(B33,'Ver1'!$J$3:$N$9,3,0)+(C33-C33*G33-C33*I33)*VLOOKUP(B33,'Ver1'!$J$3:$N$9,4,0)</f>
        <v>114042.74999999999</v>
      </c>
      <c r="P33" s="6">
        <f t="shared" ca="1" si="6"/>
        <v>0.5159999999999999</v>
      </c>
      <c r="Q33" s="6">
        <f ca="1">C33*P33*VLOOKUP(B33,'Ver1'!$J$3:$N$9,5,0)</f>
        <v>155883.59999999995</v>
      </c>
      <c r="R33" s="6">
        <f ca="1">VLOOKUP(Table1[[#This Row],[Ay]],'Ver1'!$J$3:$O$9,6,0)*Table1[[#This Row],[Hukuk Servisine Sevk Edilen]]*Table1[[#This Row],[Toplam Tutar]]</f>
        <v>208343.62752000001</v>
      </c>
      <c r="S33" s="6">
        <f t="shared" ca="1" si="7"/>
        <v>269926.34999999992</v>
      </c>
      <c r="T33" s="6">
        <f t="shared" ca="1" si="8"/>
        <v>750399.64352000016</v>
      </c>
      <c r="U33" s="4"/>
    </row>
    <row r="34" spans="1:25" x14ac:dyDescent="0.35">
      <c r="A34" s="9">
        <v>44928</v>
      </c>
      <c r="B34" s="6">
        <f t="shared" ref="B34:B65" si="10">MONTH(A34)</f>
        <v>1</v>
      </c>
      <c r="C34" s="6">
        <f ca="1">RANDBETWEEN(VLOOKUP(B34,'Ver1'!$F$3:$H$9,2,0),VLOOKUP(B34,'Ver1'!$F$3:$H$9,3,0))</f>
        <v>897</v>
      </c>
      <c r="D34" s="6">
        <f ca="1">RANDBETWEEN(VLOOKUP(B34,'Ver1'!$B$4:$D$10,2,0),VLOOKUP(B34,'Ver1'!$B$4:$D$10,3,0))</f>
        <v>1694</v>
      </c>
      <c r="E34" s="6">
        <f t="shared" ref="E34:E65" ca="1" si="11">C34*D34</f>
        <v>1519518</v>
      </c>
      <c r="F34" s="6">
        <f ca="1">RANDBETWEEN(VLOOKUP(B34,'Ver1'!$B$13:$D$19,2,0),VLOOKUP(B34,'Ver1'!$B$13:$D$19,3,0))/100</f>
        <v>0.37</v>
      </c>
      <c r="G34" s="6">
        <f ca="1">RANDBETWEEN(VLOOKUP(B34,'Ver1'!$F$13:$H$19,2,0),VLOOKUP(B34,'Ver1'!$F$13:$H$19,3,0))/100</f>
        <v>0.55000000000000004</v>
      </c>
      <c r="H34" s="6">
        <f t="shared" ref="H34:H65" ca="1" si="12">F34*G34</f>
        <v>0.20350000000000001</v>
      </c>
      <c r="I34" s="6">
        <f t="shared" ca="1" si="9"/>
        <v>0.2</v>
      </c>
      <c r="J34" s="6">
        <f t="shared" ref="J34:J65" ca="1" si="13">I34*F34</f>
        <v>7.3999999999999996E-2</v>
      </c>
      <c r="K34" s="6">
        <f ca="1">RANDBETWEEN(VLOOKUP(B34,'Ver1'!$F$23:$H$29,2,0),VLOOKUP(B34,'Ver1'!$F$23:$H$29,3,0))/100</f>
        <v>0.1</v>
      </c>
      <c r="L34" s="6">
        <f t="shared" ref="L34:L65" ca="1" si="14">K34*F34</f>
        <v>3.6999999999999998E-2</v>
      </c>
      <c r="M34" s="16">
        <f t="shared" ref="M34:M65" ca="1" si="15">(L34+J34+H34)*C34</f>
        <v>282.10649999999998</v>
      </c>
      <c r="N34" s="6">
        <f ca="1">(L34+J34+H34)*E34+Table1[[#This Row],[Hukuk Servisinde Tahsilat Tutarı]]</f>
        <v>769544.69592000009</v>
      </c>
      <c r="O34" s="6">
        <f ca="1">C34*VLOOKUP(B34,'Ver1'!$J$3:$N$9,2,0)+(C34-C34*G34)*VLOOKUP(B34,'Ver1'!$J$3:$N$9,3,0)+(C34-C34*G34-C34*I34)*VLOOKUP(B34,'Ver1'!$J$3:$N$9,4,0)</f>
        <v>97548.75</v>
      </c>
      <c r="P34" s="6">
        <f t="shared" ref="P34:P65" ca="1" si="16">1-(L34+J34+H34)</f>
        <v>0.6855</v>
      </c>
      <c r="Q34" s="6">
        <f ca="1">C34*P34*VLOOKUP(B34,'Ver1'!$J$3:$N$9,5,0)</f>
        <v>184468.05000000002</v>
      </c>
      <c r="R34" s="6">
        <f ca="1">VLOOKUP(Table1[[#This Row],[Ay]],'Ver1'!$J$3:$O$9,6,0)*Table1[[#This Row],[Hukuk Servisine Sevk Edilen]]*Table1[[#This Row],[Toplam Tutar]]</f>
        <v>291656.28492000006</v>
      </c>
      <c r="S34" s="6">
        <f t="shared" ref="S34:S65" ca="1" si="17">O34+Q34</f>
        <v>282016.80000000005</v>
      </c>
      <c r="T34" s="6">
        <f t="shared" ref="T34:T65" ca="1" si="18">N34-Q34</f>
        <v>585076.64592000004</v>
      </c>
      <c r="U34" s="4"/>
    </row>
    <row r="35" spans="1:25" x14ac:dyDescent="0.35">
      <c r="A35" s="9">
        <v>44929</v>
      </c>
      <c r="B35" s="6">
        <f t="shared" si="10"/>
        <v>1</v>
      </c>
      <c r="C35" s="6">
        <f ca="1">RANDBETWEEN(VLOOKUP(B35,'Ver1'!$F$3:$H$9,2,0),VLOOKUP(B35,'Ver1'!$F$3:$H$9,3,0))</f>
        <v>1216</v>
      </c>
      <c r="D35" s="6">
        <f ca="1">RANDBETWEEN(VLOOKUP(B35,'Ver1'!$B$4:$D$10,2,0),VLOOKUP(B35,'Ver1'!$B$4:$D$10,3,0))</f>
        <v>1521</v>
      </c>
      <c r="E35" s="6">
        <f t="shared" ca="1" si="11"/>
        <v>1849536</v>
      </c>
      <c r="F35" s="6">
        <f ca="1">RANDBETWEEN(VLOOKUP(B35,'Ver1'!$B$13:$D$19,2,0),VLOOKUP(B35,'Ver1'!$B$13:$D$19,3,0))/100</f>
        <v>0.56000000000000005</v>
      </c>
      <c r="G35" s="6">
        <f ca="1">RANDBETWEEN(VLOOKUP(B35,'Ver1'!$F$13:$H$19,2,0),VLOOKUP(B35,'Ver1'!$F$13:$H$19,3,0))/100</f>
        <v>0.48</v>
      </c>
      <c r="H35" s="6">
        <f t="shared" ca="1" si="12"/>
        <v>0.26880000000000004</v>
      </c>
      <c r="I35" s="6">
        <f t="shared" ref="I35:I66" ca="1" si="19">RANDBETWEEN(20,35)/100</f>
        <v>0.34</v>
      </c>
      <c r="J35" s="6">
        <f t="shared" ca="1" si="13"/>
        <v>0.19040000000000004</v>
      </c>
      <c r="K35" s="6">
        <f ca="1">RANDBETWEEN(VLOOKUP(B35,'Ver1'!$F$23:$H$29,2,0),VLOOKUP(B35,'Ver1'!$F$23:$H$29,3,0))/100</f>
        <v>0.05</v>
      </c>
      <c r="L35" s="6">
        <f t="shared" ca="1" si="14"/>
        <v>2.8000000000000004E-2</v>
      </c>
      <c r="M35" s="16">
        <f t="shared" ca="1" si="15"/>
        <v>592.43520000000012</v>
      </c>
      <c r="N35" s="6">
        <f ca="1">(L35+J35+H35)*E35+Table1[[#This Row],[Hukuk Servisinde Tahsilat Tutarı]]</f>
        <v>1166657.7162240001</v>
      </c>
      <c r="O35" s="6">
        <f ca="1">C35*VLOOKUP(B35,'Ver1'!$J$3:$N$9,2,0)+(C35-C35*G35)*VLOOKUP(B35,'Ver1'!$J$3:$N$9,3,0)+(C35-C35*G35-C35*I35)*VLOOKUP(B35,'Ver1'!$J$3:$N$9,4,0)</f>
        <v>130112</v>
      </c>
      <c r="P35" s="6">
        <f t="shared" ca="1" si="16"/>
        <v>0.51279999999999992</v>
      </c>
      <c r="Q35" s="6">
        <f ca="1">C35*P35*VLOOKUP(B35,'Ver1'!$J$3:$N$9,5,0)</f>
        <v>187069.43999999997</v>
      </c>
      <c r="R35" s="6">
        <f ca="1">VLOOKUP(Table1[[#This Row],[Ay]],'Ver1'!$J$3:$O$9,6,0)*Table1[[#This Row],[Hukuk Servisine Sevk Edilen]]*Table1[[#This Row],[Toplam Tutar]]</f>
        <v>265563.77702399995</v>
      </c>
      <c r="S35" s="6">
        <f t="shared" ca="1" si="17"/>
        <v>317181.43999999994</v>
      </c>
      <c r="T35" s="6">
        <f t="shared" ca="1" si="18"/>
        <v>979588.27622400015</v>
      </c>
      <c r="U35" s="4"/>
    </row>
    <row r="36" spans="1:25" x14ac:dyDescent="0.35">
      <c r="A36" s="9">
        <v>44930</v>
      </c>
      <c r="B36" s="6">
        <f t="shared" si="10"/>
        <v>1</v>
      </c>
      <c r="C36" s="6">
        <f ca="1">RANDBETWEEN(VLOOKUP(B36,'Ver1'!$F$3:$H$9,2,0),VLOOKUP(B36,'Ver1'!$F$3:$H$9,3,0))</f>
        <v>1054</v>
      </c>
      <c r="D36" s="6">
        <f ca="1">RANDBETWEEN(VLOOKUP(B36,'Ver1'!$B$4:$D$10,2,0),VLOOKUP(B36,'Ver1'!$B$4:$D$10,3,0))</f>
        <v>1329</v>
      </c>
      <c r="E36" s="6">
        <f t="shared" ca="1" si="11"/>
        <v>1400766</v>
      </c>
      <c r="F36" s="6">
        <f ca="1">RANDBETWEEN(VLOOKUP(B36,'Ver1'!$B$13:$D$19,2,0),VLOOKUP(B36,'Ver1'!$B$13:$D$19,3,0))/100</f>
        <v>0.45</v>
      </c>
      <c r="G36" s="6">
        <f ca="1">RANDBETWEEN(VLOOKUP(B36,'Ver1'!$F$13:$H$19,2,0),VLOOKUP(B36,'Ver1'!$F$13:$H$19,3,0))/100</f>
        <v>0.49</v>
      </c>
      <c r="H36" s="6">
        <f t="shared" ca="1" si="12"/>
        <v>0.2205</v>
      </c>
      <c r="I36" s="6">
        <f t="shared" ca="1" si="19"/>
        <v>0.2</v>
      </c>
      <c r="J36" s="6">
        <f t="shared" ca="1" si="13"/>
        <v>9.0000000000000011E-2</v>
      </c>
      <c r="K36" s="6">
        <f ca="1">RANDBETWEEN(VLOOKUP(B36,'Ver1'!$F$23:$H$29,2,0),VLOOKUP(B36,'Ver1'!$F$23:$H$29,3,0))/100</f>
        <v>0.08</v>
      </c>
      <c r="L36" s="6">
        <f t="shared" ca="1" si="14"/>
        <v>3.6000000000000004E-2</v>
      </c>
      <c r="M36" s="16">
        <f t="shared" ca="1" si="15"/>
        <v>365.21100000000001</v>
      </c>
      <c r="N36" s="6">
        <f ca="1">(L36+J36+H36)*E36+Table1[[#This Row],[Hukuk Servisinde Tahsilat Tutarı]]</f>
        <v>741677.58168000006</v>
      </c>
      <c r="O36" s="6">
        <f ca="1">C36*VLOOKUP(B36,'Ver1'!$J$3:$N$9,2,0)+(C36-C36*G36)*VLOOKUP(B36,'Ver1'!$J$3:$N$9,3,0)+(C36-C36*G36-C36*I36)*VLOOKUP(B36,'Ver1'!$J$3:$N$9,4,0)</f>
        <v>125689.5</v>
      </c>
      <c r="P36" s="6">
        <f t="shared" ca="1" si="16"/>
        <v>0.65349999999999997</v>
      </c>
      <c r="Q36" s="6">
        <f ca="1">C36*P36*VLOOKUP(B36,'Ver1'!$J$3:$N$9,5,0)</f>
        <v>206636.69999999998</v>
      </c>
      <c r="R36" s="6">
        <f ca="1">VLOOKUP(Table1[[#This Row],[Ay]],'Ver1'!$J$3:$O$9,6,0)*Table1[[#This Row],[Hukuk Servisine Sevk Edilen]]*Table1[[#This Row],[Toplam Tutar]]</f>
        <v>256312.16268000001</v>
      </c>
      <c r="S36" s="6">
        <f t="shared" ca="1" si="17"/>
        <v>332326.19999999995</v>
      </c>
      <c r="T36" s="6">
        <f t="shared" ca="1" si="18"/>
        <v>535040.88168000011</v>
      </c>
      <c r="U36" s="4"/>
    </row>
    <row r="37" spans="1:25" x14ac:dyDescent="0.35">
      <c r="A37" s="9">
        <v>44931</v>
      </c>
      <c r="B37" s="6">
        <f t="shared" si="10"/>
        <v>1</v>
      </c>
      <c r="C37" s="6">
        <f ca="1">RANDBETWEEN(VLOOKUP(B37,'Ver1'!$F$3:$H$9,2,0),VLOOKUP(B37,'Ver1'!$F$3:$H$9,3,0))</f>
        <v>953</v>
      </c>
      <c r="D37" s="6">
        <f ca="1">RANDBETWEEN(VLOOKUP(B37,'Ver1'!$B$4:$D$10,2,0),VLOOKUP(B37,'Ver1'!$B$4:$D$10,3,0))</f>
        <v>1333</v>
      </c>
      <c r="E37" s="6">
        <f t="shared" ca="1" si="11"/>
        <v>1270349</v>
      </c>
      <c r="F37" s="6">
        <f ca="1">RANDBETWEEN(VLOOKUP(B37,'Ver1'!$B$13:$D$19,2,0),VLOOKUP(B37,'Ver1'!$B$13:$D$19,3,0))/100</f>
        <v>0.48</v>
      </c>
      <c r="G37" s="6">
        <f ca="1">RANDBETWEEN(VLOOKUP(B37,'Ver1'!$F$13:$H$19,2,0),VLOOKUP(B37,'Ver1'!$F$13:$H$19,3,0))/100</f>
        <v>0.49</v>
      </c>
      <c r="H37" s="6">
        <f t="shared" ca="1" si="12"/>
        <v>0.23519999999999999</v>
      </c>
      <c r="I37" s="6">
        <f t="shared" ca="1" si="19"/>
        <v>0.28000000000000003</v>
      </c>
      <c r="J37" s="6">
        <f t="shared" ca="1" si="13"/>
        <v>0.13440000000000002</v>
      </c>
      <c r="K37" s="6">
        <f ca="1">RANDBETWEEN(VLOOKUP(B37,'Ver1'!$F$23:$H$29,2,0),VLOOKUP(B37,'Ver1'!$F$23:$H$29,3,0))/100</f>
        <v>0.1</v>
      </c>
      <c r="L37" s="6">
        <f t="shared" ca="1" si="14"/>
        <v>4.8000000000000001E-2</v>
      </c>
      <c r="M37" s="16">
        <f t="shared" ca="1" si="15"/>
        <v>397.97279999999995</v>
      </c>
      <c r="N37" s="6">
        <f ca="1">(L37+J37+H37)*E37+Table1[[#This Row],[Hukuk Servisinde Tahsilat Tutarı]]</f>
        <v>737656.09452799999</v>
      </c>
      <c r="O37" s="6">
        <f ca="1">C37*VLOOKUP(B37,'Ver1'!$J$3:$N$9,2,0)+(C37-C37*G37)*VLOOKUP(B37,'Ver1'!$J$3:$N$9,3,0)+(C37-C37*G37-C37*I37)*VLOOKUP(B37,'Ver1'!$J$3:$N$9,4,0)</f>
        <v>106021.25</v>
      </c>
      <c r="P37" s="6">
        <f t="shared" ca="1" si="16"/>
        <v>0.58240000000000003</v>
      </c>
      <c r="Q37" s="6">
        <f ca="1">C37*P37*VLOOKUP(B37,'Ver1'!$J$3:$N$9,5,0)</f>
        <v>166508.16</v>
      </c>
      <c r="R37" s="6">
        <f ca="1">VLOOKUP(Table1[[#This Row],[Ay]],'Ver1'!$J$3:$O$9,6,0)*Table1[[#This Row],[Hukuk Servisine Sevk Edilen]]*Table1[[#This Row],[Toplam Tutar]]</f>
        <v>207158.35212800003</v>
      </c>
      <c r="S37" s="6">
        <f t="shared" ca="1" si="17"/>
        <v>272529.41000000003</v>
      </c>
      <c r="T37" s="6">
        <f t="shared" ca="1" si="18"/>
        <v>571147.93452799995</v>
      </c>
      <c r="U37" s="4"/>
    </row>
    <row r="38" spans="1:25" x14ac:dyDescent="0.35">
      <c r="A38" s="9">
        <v>44932</v>
      </c>
      <c r="B38" s="6">
        <f t="shared" si="10"/>
        <v>1</v>
      </c>
      <c r="C38" s="6">
        <f ca="1">RANDBETWEEN(VLOOKUP(B38,'Ver1'!$F$3:$H$9,2,0),VLOOKUP(B38,'Ver1'!$F$3:$H$9,3,0))</f>
        <v>940</v>
      </c>
      <c r="D38" s="6">
        <f ca="1">RANDBETWEEN(VLOOKUP(B38,'Ver1'!$B$4:$D$10,2,0),VLOOKUP(B38,'Ver1'!$B$4:$D$10,3,0))</f>
        <v>1358</v>
      </c>
      <c r="E38" s="6">
        <f t="shared" ca="1" si="11"/>
        <v>1276520</v>
      </c>
      <c r="F38" s="6">
        <f ca="1">RANDBETWEEN(VLOOKUP(B38,'Ver1'!$B$13:$D$19,2,0),VLOOKUP(B38,'Ver1'!$B$13:$D$19,3,0))/100</f>
        <v>0.54</v>
      </c>
      <c r="G38" s="6">
        <f ca="1">RANDBETWEEN(VLOOKUP(B38,'Ver1'!$F$13:$H$19,2,0),VLOOKUP(B38,'Ver1'!$F$13:$H$19,3,0))/100</f>
        <v>0.5</v>
      </c>
      <c r="H38" s="6">
        <f t="shared" ca="1" si="12"/>
        <v>0.27</v>
      </c>
      <c r="I38" s="6">
        <f t="shared" ca="1" si="19"/>
        <v>0.24</v>
      </c>
      <c r="J38" s="6">
        <f t="shared" ca="1" si="13"/>
        <v>0.12959999999999999</v>
      </c>
      <c r="K38" s="6">
        <f ca="1">RANDBETWEEN(VLOOKUP(B38,'Ver1'!$F$23:$H$29,2,0),VLOOKUP(B38,'Ver1'!$F$23:$H$29,3,0))/100</f>
        <v>0.05</v>
      </c>
      <c r="L38" s="6">
        <f t="shared" ca="1" si="14"/>
        <v>2.7000000000000003E-2</v>
      </c>
      <c r="M38" s="16">
        <f t="shared" ca="1" si="15"/>
        <v>401.00399999999996</v>
      </c>
      <c r="N38" s="6">
        <f ca="1">(L38+J38+H38)*E38+Table1[[#This Row],[Hukuk Servisinde Tahsilat Tutarı]]</f>
        <v>749511.27104000002</v>
      </c>
      <c r="O38" s="6">
        <f ca="1">C38*VLOOKUP(B38,'Ver1'!$J$3:$N$9,2,0)+(C38-C38*G38)*VLOOKUP(B38,'Ver1'!$J$3:$N$9,3,0)+(C38-C38*G38-C38*I38)*VLOOKUP(B38,'Ver1'!$J$3:$N$9,4,0)</f>
        <v>106690</v>
      </c>
      <c r="P38" s="6">
        <f t="shared" ca="1" si="16"/>
        <v>0.57340000000000002</v>
      </c>
      <c r="Q38" s="6">
        <f ca="1">C38*P38*VLOOKUP(B38,'Ver1'!$J$3:$N$9,5,0)</f>
        <v>161698.79999999999</v>
      </c>
      <c r="R38" s="6">
        <f ca="1">VLOOKUP(Table1[[#This Row],[Ay]],'Ver1'!$J$3:$O$9,6,0)*Table1[[#This Row],[Hukuk Servisine Sevk Edilen]]*Table1[[#This Row],[Toplam Tutar]]</f>
        <v>204947.83904000005</v>
      </c>
      <c r="S38" s="6">
        <f t="shared" ca="1" si="17"/>
        <v>268388.8</v>
      </c>
      <c r="T38" s="6">
        <f t="shared" ca="1" si="18"/>
        <v>587812.47103999997</v>
      </c>
      <c r="U38" s="4"/>
    </row>
    <row r="39" spans="1:25" x14ac:dyDescent="0.35">
      <c r="A39" s="9">
        <v>44933</v>
      </c>
      <c r="B39" s="6">
        <f t="shared" si="10"/>
        <v>1</v>
      </c>
      <c r="C39" s="6">
        <f ca="1">RANDBETWEEN(VLOOKUP(B39,'Ver1'!$F$3:$H$9,2,0),VLOOKUP(B39,'Ver1'!$F$3:$H$9,3,0))</f>
        <v>1101</v>
      </c>
      <c r="D39" s="6">
        <f ca="1">RANDBETWEEN(VLOOKUP(B39,'Ver1'!$B$4:$D$10,2,0),VLOOKUP(B39,'Ver1'!$B$4:$D$10,3,0))</f>
        <v>1682</v>
      </c>
      <c r="E39" s="6">
        <f t="shared" ca="1" si="11"/>
        <v>1851882</v>
      </c>
      <c r="F39" s="6">
        <f ca="1">RANDBETWEEN(VLOOKUP(B39,'Ver1'!$B$13:$D$19,2,0),VLOOKUP(B39,'Ver1'!$B$13:$D$19,3,0))/100</f>
        <v>0.4</v>
      </c>
      <c r="G39" s="6">
        <f ca="1">RANDBETWEEN(VLOOKUP(B39,'Ver1'!$F$13:$H$19,2,0),VLOOKUP(B39,'Ver1'!$F$13:$H$19,3,0))/100</f>
        <v>0.45</v>
      </c>
      <c r="H39" s="6">
        <f t="shared" ca="1" si="12"/>
        <v>0.18000000000000002</v>
      </c>
      <c r="I39" s="6">
        <f t="shared" ca="1" si="19"/>
        <v>0.34</v>
      </c>
      <c r="J39" s="6">
        <f t="shared" ca="1" si="13"/>
        <v>0.13600000000000001</v>
      </c>
      <c r="K39" s="6">
        <f ca="1">RANDBETWEEN(VLOOKUP(B39,'Ver1'!$F$23:$H$29,2,0),VLOOKUP(B39,'Ver1'!$F$23:$H$29,3,0))/100</f>
        <v>7.0000000000000007E-2</v>
      </c>
      <c r="L39" s="6">
        <f t="shared" ca="1" si="14"/>
        <v>2.8000000000000004E-2</v>
      </c>
      <c r="M39" s="16">
        <f t="shared" ca="1" si="15"/>
        <v>378.74400000000003</v>
      </c>
      <c r="N39" s="6">
        <f ca="1">(L39+J39+H39)*E39+Table1[[#This Row],[Hukuk Servisinde Tahsilat Tutarı]]</f>
        <v>977201.09376000008</v>
      </c>
      <c r="O39" s="6">
        <f ca="1">C39*VLOOKUP(B39,'Ver1'!$J$3:$N$9,2,0)+(C39-C39*G39)*VLOOKUP(B39,'Ver1'!$J$3:$N$9,3,0)+(C39-C39*G39-C39*I39)*VLOOKUP(B39,'Ver1'!$J$3:$N$9,4,0)</f>
        <v>123587.25</v>
      </c>
      <c r="P39" s="6">
        <f t="shared" ca="1" si="16"/>
        <v>0.65599999999999992</v>
      </c>
      <c r="Q39" s="6">
        <f ca="1">C39*P39*VLOOKUP(B39,'Ver1'!$J$3:$N$9,5,0)</f>
        <v>216676.79999999996</v>
      </c>
      <c r="R39" s="6">
        <f ca="1">VLOOKUP(Table1[[#This Row],[Ay]],'Ver1'!$J$3:$O$9,6,0)*Table1[[#This Row],[Hukuk Servisine Sevk Edilen]]*Table1[[#This Row],[Toplam Tutar]]</f>
        <v>340153.68575999996</v>
      </c>
      <c r="S39" s="6">
        <f t="shared" ca="1" si="17"/>
        <v>340264.04999999993</v>
      </c>
      <c r="T39" s="6">
        <f t="shared" ca="1" si="18"/>
        <v>760524.29376000015</v>
      </c>
      <c r="U39" s="4"/>
    </row>
    <row r="40" spans="1:25" x14ac:dyDescent="0.35">
      <c r="A40" s="9">
        <v>44934</v>
      </c>
      <c r="B40" s="6">
        <f t="shared" si="10"/>
        <v>1</v>
      </c>
      <c r="C40" s="6">
        <f ca="1">RANDBETWEEN(VLOOKUP(B40,'Ver1'!$F$3:$H$9,2,0),VLOOKUP(B40,'Ver1'!$F$3:$H$9,3,0))</f>
        <v>979</v>
      </c>
      <c r="D40" s="6">
        <f ca="1">RANDBETWEEN(VLOOKUP(B40,'Ver1'!$B$4:$D$10,2,0),VLOOKUP(B40,'Ver1'!$B$4:$D$10,3,0))</f>
        <v>1596</v>
      </c>
      <c r="E40" s="6">
        <f t="shared" ca="1" si="11"/>
        <v>1562484</v>
      </c>
      <c r="F40" s="6">
        <f ca="1">RANDBETWEEN(VLOOKUP(B40,'Ver1'!$B$13:$D$19,2,0),VLOOKUP(B40,'Ver1'!$B$13:$D$19,3,0))/100</f>
        <v>0.65</v>
      </c>
      <c r="G40" s="6">
        <f ca="1">RANDBETWEEN(VLOOKUP(B40,'Ver1'!$F$13:$H$19,2,0),VLOOKUP(B40,'Ver1'!$F$13:$H$19,3,0))/100</f>
        <v>0.51</v>
      </c>
      <c r="H40" s="6">
        <f t="shared" ca="1" si="12"/>
        <v>0.33150000000000002</v>
      </c>
      <c r="I40" s="6">
        <f t="shared" ca="1" si="19"/>
        <v>0.22</v>
      </c>
      <c r="J40" s="6">
        <f t="shared" ca="1" si="13"/>
        <v>0.14300000000000002</v>
      </c>
      <c r="K40" s="6">
        <f ca="1">RANDBETWEEN(VLOOKUP(B40,'Ver1'!$F$23:$H$29,2,0),VLOOKUP(B40,'Ver1'!$F$23:$H$29,3,0))/100</f>
        <v>0.06</v>
      </c>
      <c r="L40" s="6">
        <f t="shared" ca="1" si="14"/>
        <v>3.9E-2</v>
      </c>
      <c r="M40" s="16">
        <f t="shared" ca="1" si="15"/>
        <v>502.71650000000005</v>
      </c>
      <c r="N40" s="6">
        <f ca="1">(L40+J40+H40)*E40+Table1[[#This Row],[Hukuk Servisinde Tahsilat Tutarı]]</f>
        <v>1015177.1044800001</v>
      </c>
      <c r="O40" s="6">
        <f ca="1">C40*VLOOKUP(B40,'Ver1'!$J$3:$N$9,2,0)+(C40-C40*G40)*VLOOKUP(B40,'Ver1'!$J$3:$N$9,3,0)+(C40-C40*G40-C40*I40)*VLOOKUP(B40,'Ver1'!$J$3:$N$9,4,0)</f>
        <v>111361.25</v>
      </c>
      <c r="P40" s="6">
        <f t="shared" ca="1" si="16"/>
        <v>0.48649999999999993</v>
      </c>
      <c r="Q40" s="6">
        <f ca="1">C40*P40*VLOOKUP(B40,'Ver1'!$J$3:$N$9,5,0)</f>
        <v>142885.04999999999</v>
      </c>
      <c r="R40" s="6">
        <f ca="1">VLOOKUP(Table1[[#This Row],[Ay]],'Ver1'!$J$3:$O$9,6,0)*Table1[[#This Row],[Hukuk Servisine Sevk Edilen]]*Table1[[#This Row],[Toplam Tutar]]</f>
        <v>212841.57048000002</v>
      </c>
      <c r="S40" s="6">
        <f t="shared" ca="1" si="17"/>
        <v>254246.3</v>
      </c>
      <c r="T40" s="6">
        <f t="shared" ca="1" si="18"/>
        <v>872292.05448000017</v>
      </c>
      <c r="U40" s="4"/>
    </row>
    <row r="41" spans="1:25" x14ac:dyDescent="0.35">
      <c r="A41" s="9">
        <v>44935</v>
      </c>
      <c r="B41" s="6">
        <f t="shared" si="10"/>
        <v>1</v>
      </c>
      <c r="C41" s="6">
        <f ca="1">RANDBETWEEN(VLOOKUP(B41,'Ver1'!$F$3:$H$9,2,0),VLOOKUP(B41,'Ver1'!$F$3:$H$9,3,0))</f>
        <v>878</v>
      </c>
      <c r="D41" s="6">
        <f ca="1">RANDBETWEEN(VLOOKUP(B41,'Ver1'!$B$4:$D$10,2,0),VLOOKUP(B41,'Ver1'!$B$4:$D$10,3,0))</f>
        <v>1581</v>
      </c>
      <c r="E41" s="6">
        <f t="shared" ca="1" si="11"/>
        <v>1388118</v>
      </c>
      <c r="F41" s="6">
        <f ca="1">RANDBETWEEN(VLOOKUP(B41,'Ver1'!$B$13:$D$19,2,0),VLOOKUP(B41,'Ver1'!$B$13:$D$19,3,0))/100</f>
        <v>0.56000000000000005</v>
      </c>
      <c r="G41" s="6">
        <f ca="1">RANDBETWEEN(VLOOKUP(B41,'Ver1'!$F$13:$H$19,2,0),VLOOKUP(B41,'Ver1'!$F$13:$H$19,3,0))/100</f>
        <v>0.46</v>
      </c>
      <c r="H41" s="6">
        <f t="shared" ca="1" si="12"/>
        <v>0.25760000000000005</v>
      </c>
      <c r="I41" s="6">
        <f t="shared" ca="1" si="19"/>
        <v>0.34</v>
      </c>
      <c r="J41" s="6">
        <f t="shared" ca="1" si="13"/>
        <v>0.19040000000000004</v>
      </c>
      <c r="K41" s="6">
        <f ca="1">RANDBETWEEN(VLOOKUP(B41,'Ver1'!$F$23:$H$29,2,0),VLOOKUP(B41,'Ver1'!$F$23:$H$29,3,0))/100</f>
        <v>0.09</v>
      </c>
      <c r="L41" s="6">
        <f t="shared" ca="1" si="14"/>
        <v>5.04E-2</v>
      </c>
      <c r="M41" s="16">
        <f t="shared" ca="1" si="15"/>
        <v>437.59520000000003</v>
      </c>
      <c r="N41" s="6">
        <f ca="1">(L41+J41+H41)*E41+Table1[[#This Row],[Hukuk Servisinde Tahsilat Tutarı]]</f>
        <v>886796.40806400008</v>
      </c>
      <c r="O41" s="6">
        <f ca="1">C41*VLOOKUP(B41,'Ver1'!$J$3:$N$9,2,0)+(C41-C41*G41)*VLOOKUP(B41,'Ver1'!$J$3:$N$9,3,0)+(C41-C41*G41-C41*I41)*VLOOKUP(B41,'Ver1'!$J$3:$N$9,4,0)</f>
        <v>97019</v>
      </c>
      <c r="P41" s="6">
        <f t="shared" ca="1" si="16"/>
        <v>0.50159999999999993</v>
      </c>
      <c r="Q41" s="6">
        <f ca="1">C41*P41*VLOOKUP(B41,'Ver1'!$J$3:$N$9,5,0)</f>
        <v>132121.44</v>
      </c>
      <c r="R41" s="6">
        <f ca="1">VLOOKUP(Table1[[#This Row],[Ay]],'Ver1'!$J$3:$O$9,6,0)*Table1[[#This Row],[Hukuk Servisine Sevk Edilen]]*Table1[[#This Row],[Toplam Tutar]]</f>
        <v>194958.39686399998</v>
      </c>
      <c r="S41" s="6">
        <f t="shared" ca="1" si="17"/>
        <v>229140.44</v>
      </c>
      <c r="T41" s="6">
        <f t="shared" ca="1" si="18"/>
        <v>754674.96806400013</v>
      </c>
      <c r="U41" s="4"/>
    </row>
    <row r="42" spans="1:25" x14ac:dyDescent="0.35">
      <c r="A42" s="9">
        <v>44936</v>
      </c>
      <c r="B42" s="6">
        <f t="shared" si="10"/>
        <v>1</v>
      </c>
      <c r="C42" s="6">
        <f ca="1">RANDBETWEEN(VLOOKUP(B42,'Ver1'!$F$3:$H$9,2,0),VLOOKUP(B42,'Ver1'!$F$3:$H$9,3,0))</f>
        <v>924</v>
      </c>
      <c r="D42" s="6">
        <f ca="1">RANDBETWEEN(VLOOKUP(B42,'Ver1'!$B$4:$D$10,2,0),VLOOKUP(B42,'Ver1'!$B$4:$D$10,3,0))</f>
        <v>1667</v>
      </c>
      <c r="E42" s="6">
        <f t="shared" ca="1" si="11"/>
        <v>1540308</v>
      </c>
      <c r="F42" s="6">
        <f ca="1">RANDBETWEEN(VLOOKUP(B42,'Ver1'!$B$13:$D$19,2,0),VLOOKUP(B42,'Ver1'!$B$13:$D$19,3,0))/100</f>
        <v>0.39</v>
      </c>
      <c r="G42" s="6">
        <f ca="1">RANDBETWEEN(VLOOKUP(B42,'Ver1'!$F$13:$H$19,2,0),VLOOKUP(B42,'Ver1'!$F$13:$H$19,3,0))/100</f>
        <v>0.54</v>
      </c>
      <c r="H42" s="6">
        <f t="shared" ca="1" si="12"/>
        <v>0.21060000000000001</v>
      </c>
      <c r="I42" s="6">
        <f t="shared" ca="1" si="19"/>
        <v>0.24</v>
      </c>
      <c r="J42" s="6">
        <f t="shared" ca="1" si="13"/>
        <v>9.3600000000000003E-2</v>
      </c>
      <c r="K42" s="6">
        <f ca="1">RANDBETWEEN(VLOOKUP(B42,'Ver1'!$F$23:$H$29,2,0),VLOOKUP(B42,'Ver1'!$F$23:$H$29,3,0))/100</f>
        <v>0.08</v>
      </c>
      <c r="L42" s="6">
        <f t="shared" ca="1" si="14"/>
        <v>3.1200000000000002E-2</v>
      </c>
      <c r="M42" s="16">
        <f t="shared" ca="1" si="15"/>
        <v>309.90960000000001</v>
      </c>
      <c r="N42" s="6">
        <f ca="1">(L42+J42+H42)*E42+Table1[[#This Row],[Hukuk Servisinde Tahsilat Tutarı]]</f>
        <v>803252.13830400002</v>
      </c>
      <c r="O42" s="6">
        <f ca="1">C42*VLOOKUP(B42,'Ver1'!$J$3:$N$9,2,0)+(C42-C42*G42)*VLOOKUP(B42,'Ver1'!$J$3:$N$9,3,0)+(C42-C42*G42-C42*I42)*VLOOKUP(B42,'Ver1'!$J$3:$N$9,4,0)</f>
        <v>98406</v>
      </c>
      <c r="P42" s="6">
        <f t="shared" ca="1" si="16"/>
        <v>0.66459999999999997</v>
      </c>
      <c r="Q42" s="6">
        <f ca="1">C42*P42*VLOOKUP(B42,'Ver1'!$J$3:$N$9,5,0)</f>
        <v>184227.11999999997</v>
      </c>
      <c r="R42" s="6">
        <f ca="1">VLOOKUP(Table1[[#This Row],[Ay]],'Ver1'!$J$3:$O$9,6,0)*Table1[[#This Row],[Hukuk Servisine Sevk Edilen]]*Table1[[#This Row],[Toplam Tutar]]</f>
        <v>286632.835104</v>
      </c>
      <c r="S42" s="6">
        <f t="shared" ca="1" si="17"/>
        <v>282633.12</v>
      </c>
      <c r="T42" s="6">
        <f t="shared" ca="1" si="18"/>
        <v>619025.01830400003</v>
      </c>
      <c r="U42" s="4"/>
      <c r="X42" s="3"/>
      <c r="Y42" s="5"/>
    </row>
    <row r="43" spans="1:25" x14ac:dyDescent="0.35">
      <c r="A43" s="9">
        <v>44937</v>
      </c>
      <c r="B43" s="6">
        <f t="shared" si="10"/>
        <v>1</v>
      </c>
      <c r="C43" s="6">
        <f ca="1">RANDBETWEEN(VLOOKUP(B43,'Ver1'!$F$3:$H$9,2,0),VLOOKUP(B43,'Ver1'!$F$3:$H$9,3,0))</f>
        <v>828</v>
      </c>
      <c r="D43" s="6">
        <f ca="1">RANDBETWEEN(VLOOKUP(B43,'Ver1'!$B$4:$D$10,2,0),VLOOKUP(B43,'Ver1'!$B$4:$D$10,3,0))</f>
        <v>1499</v>
      </c>
      <c r="E43" s="6">
        <f t="shared" ca="1" si="11"/>
        <v>1241172</v>
      </c>
      <c r="F43" s="6">
        <f ca="1">RANDBETWEEN(VLOOKUP(B43,'Ver1'!$B$13:$D$19,2,0),VLOOKUP(B43,'Ver1'!$B$13:$D$19,3,0))/100</f>
        <v>0.39</v>
      </c>
      <c r="G43" s="6">
        <f ca="1">RANDBETWEEN(VLOOKUP(B43,'Ver1'!$F$13:$H$19,2,0),VLOOKUP(B43,'Ver1'!$F$13:$H$19,3,0))/100</f>
        <v>0.54</v>
      </c>
      <c r="H43" s="6">
        <f t="shared" ca="1" si="12"/>
        <v>0.21060000000000001</v>
      </c>
      <c r="I43" s="6">
        <f t="shared" ca="1" si="19"/>
        <v>0.32</v>
      </c>
      <c r="J43" s="6">
        <f t="shared" ca="1" si="13"/>
        <v>0.12480000000000001</v>
      </c>
      <c r="K43" s="6">
        <f ca="1">RANDBETWEEN(VLOOKUP(B43,'Ver1'!$F$23:$H$29,2,0),VLOOKUP(B43,'Ver1'!$F$23:$H$29,3,0))/100</f>
        <v>7.0000000000000007E-2</v>
      </c>
      <c r="L43" s="6">
        <f t="shared" ca="1" si="14"/>
        <v>2.7300000000000005E-2</v>
      </c>
      <c r="M43" s="16">
        <f t="shared" ca="1" si="15"/>
        <v>300.31560000000002</v>
      </c>
      <c r="N43" s="6">
        <f ca="1">(L43+J43+H43)*E43+Table1[[#This Row],[Hukuk Servisinde Tahsilat Tutarı]]</f>
        <v>671652.78076800006</v>
      </c>
      <c r="O43" s="6">
        <f ca="1">C43*VLOOKUP(B43,'Ver1'!$J$3:$N$9,2,0)+(C43-C43*G43)*VLOOKUP(B43,'Ver1'!$J$3:$N$9,3,0)+(C43-C43*G43-C43*I43)*VLOOKUP(B43,'Ver1'!$J$3:$N$9,4,0)</f>
        <v>81558</v>
      </c>
      <c r="P43" s="6">
        <f t="shared" ca="1" si="16"/>
        <v>0.63729999999999998</v>
      </c>
      <c r="Q43" s="6">
        <f ca="1">C43*P43*VLOOKUP(B43,'Ver1'!$J$3:$N$9,5,0)</f>
        <v>158305.32</v>
      </c>
      <c r="R43" s="6">
        <f ca="1">VLOOKUP(Table1[[#This Row],[Ay]],'Ver1'!$J$3:$O$9,6,0)*Table1[[#This Row],[Hukuk Servisine Sevk Edilen]]*Table1[[#This Row],[Toplam Tutar]]</f>
        <v>221479.69636800003</v>
      </c>
      <c r="S43" s="6">
        <f t="shared" ca="1" si="17"/>
        <v>239863.32</v>
      </c>
      <c r="T43" s="6">
        <f t="shared" ca="1" si="18"/>
        <v>513347.46076800005</v>
      </c>
      <c r="U43" s="4"/>
      <c r="X43" s="3"/>
      <c r="Y43" s="5"/>
    </row>
    <row r="44" spans="1:25" x14ac:dyDescent="0.35">
      <c r="A44" s="9">
        <v>44938</v>
      </c>
      <c r="B44" s="6">
        <f t="shared" si="10"/>
        <v>1</v>
      </c>
      <c r="C44" s="6">
        <f ca="1">RANDBETWEEN(VLOOKUP(B44,'Ver1'!$F$3:$H$9,2,0),VLOOKUP(B44,'Ver1'!$F$3:$H$9,3,0))</f>
        <v>1250</v>
      </c>
      <c r="D44" s="6">
        <f ca="1">RANDBETWEEN(VLOOKUP(B44,'Ver1'!$B$4:$D$10,2,0),VLOOKUP(B44,'Ver1'!$B$4:$D$10,3,0))</f>
        <v>1698</v>
      </c>
      <c r="E44" s="6">
        <f t="shared" ca="1" si="11"/>
        <v>2122500</v>
      </c>
      <c r="F44" s="6">
        <f ca="1">RANDBETWEEN(VLOOKUP(B44,'Ver1'!$B$13:$D$19,2,0),VLOOKUP(B44,'Ver1'!$B$13:$D$19,3,0))/100</f>
        <v>0.48</v>
      </c>
      <c r="G44" s="6">
        <f ca="1">RANDBETWEEN(VLOOKUP(B44,'Ver1'!$F$13:$H$19,2,0),VLOOKUP(B44,'Ver1'!$F$13:$H$19,3,0))/100</f>
        <v>0.52</v>
      </c>
      <c r="H44" s="6">
        <f t="shared" ca="1" si="12"/>
        <v>0.24959999999999999</v>
      </c>
      <c r="I44" s="6">
        <f t="shared" ca="1" si="19"/>
        <v>0.23</v>
      </c>
      <c r="J44" s="6">
        <f t="shared" ca="1" si="13"/>
        <v>0.1104</v>
      </c>
      <c r="K44" s="6">
        <f ca="1">RANDBETWEEN(VLOOKUP(B44,'Ver1'!$F$23:$H$29,2,0),VLOOKUP(B44,'Ver1'!$F$23:$H$29,3,0))/100</f>
        <v>0.05</v>
      </c>
      <c r="L44" s="6">
        <f t="shared" ca="1" si="14"/>
        <v>2.4E-2</v>
      </c>
      <c r="M44" s="16">
        <f t="shared" ca="1" si="15"/>
        <v>480</v>
      </c>
      <c r="N44" s="6">
        <f ca="1">(L44+J44+H44)*E44+Table1[[#This Row],[Hukuk Servisinde Tahsilat Tutarı]]</f>
        <v>1181128.8</v>
      </c>
      <c r="O44" s="6">
        <f ca="1">C44*VLOOKUP(B44,'Ver1'!$J$3:$N$9,2,0)+(C44-C44*G44)*VLOOKUP(B44,'Ver1'!$J$3:$N$9,3,0)+(C44-C44*G44-C44*I44)*VLOOKUP(B44,'Ver1'!$J$3:$N$9,4,0)</f>
        <v>138750</v>
      </c>
      <c r="P44" s="6">
        <f t="shared" ca="1" si="16"/>
        <v>0.61599999999999999</v>
      </c>
      <c r="Q44" s="6">
        <f ca="1">C44*P44*VLOOKUP(B44,'Ver1'!$J$3:$N$9,5,0)</f>
        <v>231000</v>
      </c>
      <c r="R44" s="6">
        <f ca="1">VLOOKUP(Table1[[#This Row],[Ay]],'Ver1'!$J$3:$O$9,6,0)*Table1[[#This Row],[Hukuk Servisine Sevk Edilen]]*Table1[[#This Row],[Toplam Tutar]]</f>
        <v>366088.80000000005</v>
      </c>
      <c r="S44" s="6">
        <f t="shared" ca="1" si="17"/>
        <v>369750</v>
      </c>
      <c r="T44" s="6">
        <f t="shared" ca="1" si="18"/>
        <v>950128.8</v>
      </c>
      <c r="U44" s="4"/>
      <c r="X44" s="3"/>
      <c r="Y44" s="5"/>
    </row>
    <row r="45" spans="1:25" x14ac:dyDescent="0.35">
      <c r="A45" s="9">
        <v>44939</v>
      </c>
      <c r="B45" s="6">
        <f t="shared" si="10"/>
        <v>1</v>
      </c>
      <c r="C45" s="6">
        <f ca="1">RANDBETWEEN(VLOOKUP(B45,'Ver1'!$F$3:$H$9,2,0),VLOOKUP(B45,'Ver1'!$F$3:$H$9,3,0))</f>
        <v>1209</v>
      </c>
      <c r="D45" s="6">
        <f ca="1">RANDBETWEEN(VLOOKUP(B45,'Ver1'!$B$4:$D$10,2,0),VLOOKUP(B45,'Ver1'!$B$4:$D$10,3,0))</f>
        <v>1261</v>
      </c>
      <c r="E45" s="6">
        <f t="shared" ca="1" si="11"/>
        <v>1524549</v>
      </c>
      <c r="F45" s="6">
        <f ca="1">RANDBETWEEN(VLOOKUP(B45,'Ver1'!$B$13:$D$19,2,0),VLOOKUP(B45,'Ver1'!$B$13:$D$19,3,0))/100</f>
        <v>0.6</v>
      </c>
      <c r="G45" s="6">
        <f ca="1">RANDBETWEEN(VLOOKUP(B45,'Ver1'!$F$13:$H$19,2,0),VLOOKUP(B45,'Ver1'!$F$13:$H$19,3,0))/100</f>
        <v>0.45</v>
      </c>
      <c r="H45" s="6">
        <f t="shared" ca="1" si="12"/>
        <v>0.27</v>
      </c>
      <c r="I45" s="6">
        <f t="shared" ca="1" si="19"/>
        <v>0.3</v>
      </c>
      <c r="J45" s="6">
        <f t="shared" ca="1" si="13"/>
        <v>0.18</v>
      </c>
      <c r="K45" s="6">
        <f ca="1">RANDBETWEEN(VLOOKUP(B45,'Ver1'!$F$23:$H$29,2,0),VLOOKUP(B45,'Ver1'!$F$23:$H$29,3,0))/100</f>
        <v>0.1</v>
      </c>
      <c r="L45" s="6">
        <f t="shared" ca="1" si="14"/>
        <v>0.06</v>
      </c>
      <c r="M45" s="16">
        <f t="shared" ca="1" si="15"/>
        <v>616.59</v>
      </c>
      <c r="N45" s="6">
        <f ca="1">(L45+J45+H45)*E45+Table1[[#This Row],[Hukuk Servisinde Tahsilat Tutarı]]</f>
        <v>986688.1128</v>
      </c>
      <c r="O45" s="6">
        <f ca="1">C45*VLOOKUP(B45,'Ver1'!$J$3:$N$9,2,0)+(C45-C45*G45)*VLOOKUP(B45,'Ver1'!$J$3:$N$9,3,0)+(C45-C45*G45-C45*I45)*VLOOKUP(B45,'Ver1'!$J$3:$N$9,4,0)</f>
        <v>140546.25</v>
      </c>
      <c r="P45" s="6">
        <f t="shared" ca="1" si="16"/>
        <v>0.49</v>
      </c>
      <c r="Q45" s="6">
        <f ca="1">C45*P45*VLOOKUP(B45,'Ver1'!$J$3:$N$9,5,0)</f>
        <v>177723</v>
      </c>
      <c r="R45" s="6">
        <f ca="1">VLOOKUP(Table1[[#This Row],[Ay]],'Ver1'!$J$3:$O$9,6,0)*Table1[[#This Row],[Hukuk Servisine Sevk Edilen]]*Table1[[#This Row],[Toplam Tutar]]</f>
        <v>209168.12280000001</v>
      </c>
      <c r="S45" s="6">
        <f t="shared" ca="1" si="17"/>
        <v>318269.25</v>
      </c>
      <c r="T45" s="6">
        <f t="shared" ca="1" si="18"/>
        <v>808965.1128</v>
      </c>
      <c r="U45" s="4"/>
      <c r="X45" s="3"/>
      <c r="Y45" s="5"/>
    </row>
    <row r="46" spans="1:25" x14ac:dyDescent="0.35">
      <c r="A46" s="9">
        <v>44940</v>
      </c>
      <c r="B46" s="6">
        <f t="shared" si="10"/>
        <v>1</v>
      </c>
      <c r="C46" s="6">
        <f ca="1">RANDBETWEEN(VLOOKUP(B46,'Ver1'!$F$3:$H$9,2,0),VLOOKUP(B46,'Ver1'!$F$3:$H$9,3,0))</f>
        <v>939</v>
      </c>
      <c r="D46" s="6">
        <f ca="1">RANDBETWEEN(VLOOKUP(B46,'Ver1'!$B$4:$D$10,2,0),VLOOKUP(B46,'Ver1'!$B$4:$D$10,3,0))</f>
        <v>1704</v>
      </c>
      <c r="E46" s="6">
        <f t="shared" ca="1" si="11"/>
        <v>1600056</v>
      </c>
      <c r="F46" s="6">
        <f ca="1">RANDBETWEEN(VLOOKUP(B46,'Ver1'!$B$13:$D$19,2,0),VLOOKUP(B46,'Ver1'!$B$13:$D$19,3,0))/100</f>
        <v>0.65</v>
      </c>
      <c r="G46" s="6">
        <f ca="1">RANDBETWEEN(VLOOKUP(B46,'Ver1'!$F$13:$H$19,2,0),VLOOKUP(B46,'Ver1'!$F$13:$H$19,3,0))/100</f>
        <v>0.46</v>
      </c>
      <c r="H46" s="6">
        <f t="shared" ca="1" si="12"/>
        <v>0.29900000000000004</v>
      </c>
      <c r="I46" s="6">
        <f t="shared" ca="1" si="19"/>
        <v>0.34</v>
      </c>
      <c r="J46" s="6">
        <f t="shared" ca="1" si="13"/>
        <v>0.22100000000000003</v>
      </c>
      <c r="K46" s="6">
        <f ca="1">RANDBETWEEN(VLOOKUP(B46,'Ver1'!$F$23:$H$29,2,0),VLOOKUP(B46,'Ver1'!$F$23:$H$29,3,0))/100</f>
        <v>0.09</v>
      </c>
      <c r="L46" s="6">
        <f t="shared" ca="1" si="14"/>
        <v>5.8499999999999996E-2</v>
      </c>
      <c r="M46" s="16">
        <f t="shared" ca="1" si="15"/>
        <v>543.2115</v>
      </c>
      <c r="N46" s="6">
        <f ca="1">(L46+J46+H46)*E46+Table1[[#This Row],[Hukuk Servisinde Tahsilat Tutarı]]</f>
        <v>1114471.0051200001</v>
      </c>
      <c r="O46" s="6">
        <f ca="1">C46*VLOOKUP(B46,'Ver1'!$J$3:$N$9,2,0)+(C46-C46*G46)*VLOOKUP(B46,'Ver1'!$J$3:$N$9,3,0)+(C46-C46*G46-C46*I46)*VLOOKUP(B46,'Ver1'!$J$3:$N$9,4,0)</f>
        <v>103759.5</v>
      </c>
      <c r="P46" s="6">
        <f t="shared" ca="1" si="16"/>
        <v>0.42149999999999999</v>
      </c>
      <c r="Q46" s="6">
        <f ca="1">C46*P46*VLOOKUP(B46,'Ver1'!$J$3:$N$9,5,0)</f>
        <v>118736.55</v>
      </c>
      <c r="R46" s="6">
        <f ca="1">VLOOKUP(Table1[[#This Row],[Ay]],'Ver1'!$J$3:$O$9,6,0)*Table1[[#This Row],[Hukuk Servisine Sevk Edilen]]*Table1[[#This Row],[Toplam Tutar]]</f>
        <v>188838.60912000001</v>
      </c>
      <c r="S46" s="6">
        <f t="shared" ca="1" si="17"/>
        <v>222496.05</v>
      </c>
      <c r="T46" s="6">
        <f t="shared" ca="1" si="18"/>
        <v>995734.45512000006</v>
      </c>
      <c r="U46" s="4"/>
      <c r="X46" s="3"/>
      <c r="Y46" s="5"/>
    </row>
    <row r="47" spans="1:25" x14ac:dyDescent="0.35">
      <c r="A47" s="9">
        <v>44941</v>
      </c>
      <c r="B47" s="6">
        <f t="shared" si="10"/>
        <v>1</v>
      </c>
      <c r="C47" s="6">
        <f ca="1">RANDBETWEEN(VLOOKUP(B47,'Ver1'!$F$3:$H$9,2,0),VLOOKUP(B47,'Ver1'!$F$3:$H$9,3,0))</f>
        <v>1079</v>
      </c>
      <c r="D47" s="6">
        <f ca="1">RANDBETWEEN(VLOOKUP(B47,'Ver1'!$B$4:$D$10,2,0),VLOOKUP(B47,'Ver1'!$B$4:$D$10,3,0))</f>
        <v>1548</v>
      </c>
      <c r="E47" s="6">
        <f t="shared" ca="1" si="11"/>
        <v>1670292</v>
      </c>
      <c r="F47" s="6">
        <f ca="1">RANDBETWEEN(VLOOKUP(B47,'Ver1'!$B$13:$D$19,2,0),VLOOKUP(B47,'Ver1'!$B$13:$D$19,3,0))/100</f>
        <v>0.57999999999999996</v>
      </c>
      <c r="G47" s="6">
        <f ca="1">RANDBETWEEN(VLOOKUP(B47,'Ver1'!$F$13:$H$19,2,0),VLOOKUP(B47,'Ver1'!$F$13:$H$19,3,0))/100</f>
        <v>0.54</v>
      </c>
      <c r="H47" s="6">
        <f t="shared" ca="1" si="12"/>
        <v>0.31319999999999998</v>
      </c>
      <c r="I47" s="6">
        <f t="shared" ca="1" si="19"/>
        <v>0.27</v>
      </c>
      <c r="J47" s="6">
        <f t="shared" ca="1" si="13"/>
        <v>0.15659999999999999</v>
      </c>
      <c r="K47" s="6">
        <f ca="1">RANDBETWEEN(VLOOKUP(B47,'Ver1'!$F$23:$H$29,2,0),VLOOKUP(B47,'Ver1'!$F$23:$H$29,3,0))/100</f>
        <v>0.1</v>
      </c>
      <c r="L47" s="6">
        <f t="shared" ca="1" si="14"/>
        <v>5.7999999999999996E-2</v>
      </c>
      <c r="M47" s="16">
        <f t="shared" ca="1" si="15"/>
        <v>569.49619999999993</v>
      </c>
      <c r="N47" s="6">
        <f ca="1">(L47+J47+H47)*E47+Table1[[#This Row],[Hukuk Servisinde Tahsilat Tutarı]]</f>
        <v>1102419.4446719999</v>
      </c>
      <c r="O47" s="6">
        <f ca="1">C47*VLOOKUP(B47,'Ver1'!$J$3:$N$9,2,0)+(C47-C47*G47)*VLOOKUP(B47,'Ver1'!$J$3:$N$9,3,0)+(C47-C47*G47-C47*I47)*VLOOKUP(B47,'Ver1'!$J$3:$N$9,4,0)</f>
        <v>111676.49999999999</v>
      </c>
      <c r="P47" s="6">
        <f t="shared" ca="1" si="16"/>
        <v>0.47220000000000006</v>
      </c>
      <c r="Q47" s="6">
        <f ca="1">C47*P47*VLOOKUP(B47,'Ver1'!$J$3:$N$9,5,0)</f>
        <v>152851.14000000001</v>
      </c>
      <c r="R47" s="6">
        <f ca="1">VLOOKUP(Table1[[#This Row],[Ay]],'Ver1'!$J$3:$O$9,6,0)*Table1[[#This Row],[Hukuk Servisine Sevk Edilen]]*Table1[[#This Row],[Toplam Tutar]]</f>
        <v>220839.32707200004</v>
      </c>
      <c r="S47" s="6">
        <f t="shared" ca="1" si="17"/>
        <v>264527.64</v>
      </c>
      <c r="T47" s="6">
        <f t="shared" ca="1" si="18"/>
        <v>949568.30467199988</v>
      </c>
      <c r="U47" s="4"/>
      <c r="X47" s="3"/>
      <c r="Y47" s="5"/>
    </row>
    <row r="48" spans="1:25" x14ac:dyDescent="0.35">
      <c r="A48" s="9">
        <v>44942</v>
      </c>
      <c r="B48" s="6">
        <f t="shared" si="10"/>
        <v>1</v>
      </c>
      <c r="C48" s="6">
        <f ca="1">RANDBETWEEN(VLOOKUP(B48,'Ver1'!$F$3:$H$9,2,0),VLOOKUP(B48,'Ver1'!$F$3:$H$9,3,0))</f>
        <v>1025</v>
      </c>
      <c r="D48" s="6">
        <f ca="1">RANDBETWEEN(VLOOKUP(B48,'Ver1'!$B$4:$D$10,2,0),VLOOKUP(B48,'Ver1'!$B$4:$D$10,3,0))</f>
        <v>1391</v>
      </c>
      <c r="E48" s="6">
        <f t="shared" ca="1" si="11"/>
        <v>1425775</v>
      </c>
      <c r="F48" s="6">
        <f ca="1">RANDBETWEEN(VLOOKUP(B48,'Ver1'!$B$13:$D$19,2,0),VLOOKUP(B48,'Ver1'!$B$13:$D$19,3,0))/100</f>
        <v>0.55000000000000004</v>
      </c>
      <c r="G48" s="6">
        <f ca="1">RANDBETWEEN(VLOOKUP(B48,'Ver1'!$F$13:$H$19,2,0),VLOOKUP(B48,'Ver1'!$F$13:$H$19,3,0))/100</f>
        <v>0.54</v>
      </c>
      <c r="H48" s="6">
        <f t="shared" ca="1" si="12"/>
        <v>0.29700000000000004</v>
      </c>
      <c r="I48" s="6">
        <f t="shared" ca="1" si="19"/>
        <v>0.22</v>
      </c>
      <c r="J48" s="6">
        <f t="shared" ca="1" si="13"/>
        <v>0.12100000000000001</v>
      </c>
      <c r="K48" s="6">
        <f ca="1">RANDBETWEEN(VLOOKUP(B48,'Ver1'!$F$23:$H$29,2,0),VLOOKUP(B48,'Ver1'!$F$23:$H$29,3,0))/100</f>
        <v>0.05</v>
      </c>
      <c r="L48" s="6">
        <f t="shared" ca="1" si="14"/>
        <v>2.7500000000000004E-2</v>
      </c>
      <c r="M48" s="16">
        <f t="shared" ca="1" si="15"/>
        <v>456.63750000000005</v>
      </c>
      <c r="N48" s="6">
        <f ca="1">(L48+J48+H48)*E48+Table1[[#This Row],[Hukuk Servisinde Tahsilat Tutarı]]</f>
        <v>856548.58900000015</v>
      </c>
      <c r="O48" s="6">
        <f ca="1">C48*VLOOKUP(B48,'Ver1'!$J$3:$N$9,2,0)+(C48-C48*G48)*VLOOKUP(B48,'Ver1'!$J$3:$N$9,3,0)+(C48-C48*G48-C48*I48)*VLOOKUP(B48,'Ver1'!$J$3:$N$9,4,0)</f>
        <v>111212.5</v>
      </c>
      <c r="P48" s="6">
        <f t="shared" ca="1" si="16"/>
        <v>0.55449999999999999</v>
      </c>
      <c r="Q48" s="6">
        <f ca="1">C48*P48*VLOOKUP(B48,'Ver1'!$J$3:$N$9,5,0)</f>
        <v>170508.75</v>
      </c>
      <c r="R48" s="6">
        <f ca="1">VLOOKUP(Table1[[#This Row],[Ay]],'Ver1'!$J$3:$O$9,6,0)*Table1[[#This Row],[Hukuk Servisine Sevk Edilen]]*Table1[[#This Row],[Toplam Tutar]]</f>
        <v>221365.82650000002</v>
      </c>
      <c r="S48" s="6">
        <f t="shared" ca="1" si="17"/>
        <v>281721.25</v>
      </c>
      <c r="T48" s="6">
        <f t="shared" ca="1" si="18"/>
        <v>686039.83900000015</v>
      </c>
      <c r="U48" s="4"/>
      <c r="X48" s="3"/>
      <c r="Y48" s="5"/>
    </row>
    <row r="49" spans="1:25" x14ac:dyDescent="0.35">
      <c r="A49" s="9">
        <v>44943</v>
      </c>
      <c r="B49" s="6">
        <f t="shared" si="10"/>
        <v>1</v>
      </c>
      <c r="C49" s="6">
        <f ca="1">RANDBETWEEN(VLOOKUP(B49,'Ver1'!$F$3:$H$9,2,0),VLOOKUP(B49,'Ver1'!$F$3:$H$9,3,0))</f>
        <v>782</v>
      </c>
      <c r="D49" s="6">
        <f ca="1">RANDBETWEEN(VLOOKUP(B49,'Ver1'!$B$4:$D$10,2,0),VLOOKUP(B49,'Ver1'!$B$4:$D$10,3,0))</f>
        <v>1302</v>
      </c>
      <c r="E49" s="6">
        <f t="shared" ca="1" si="11"/>
        <v>1018164</v>
      </c>
      <c r="F49" s="6">
        <f ca="1">RANDBETWEEN(VLOOKUP(B49,'Ver1'!$B$13:$D$19,2,0),VLOOKUP(B49,'Ver1'!$B$13:$D$19,3,0))/100</f>
        <v>0.44</v>
      </c>
      <c r="G49" s="6">
        <f ca="1">RANDBETWEEN(VLOOKUP(B49,'Ver1'!$F$13:$H$19,2,0),VLOOKUP(B49,'Ver1'!$F$13:$H$19,3,0))/100</f>
        <v>0.54</v>
      </c>
      <c r="H49" s="6">
        <f t="shared" ca="1" si="12"/>
        <v>0.23760000000000001</v>
      </c>
      <c r="I49" s="6">
        <f t="shared" ca="1" si="19"/>
        <v>0.32</v>
      </c>
      <c r="J49" s="6">
        <f t="shared" ca="1" si="13"/>
        <v>0.14080000000000001</v>
      </c>
      <c r="K49" s="6">
        <f ca="1">RANDBETWEEN(VLOOKUP(B49,'Ver1'!$F$23:$H$29,2,0),VLOOKUP(B49,'Ver1'!$F$23:$H$29,3,0))/100</f>
        <v>0.06</v>
      </c>
      <c r="L49" s="6">
        <f t="shared" ca="1" si="14"/>
        <v>2.64E-2</v>
      </c>
      <c r="M49" s="16">
        <f t="shared" ca="1" si="15"/>
        <v>316.55360000000002</v>
      </c>
      <c r="N49" s="6">
        <f ca="1">(L49+J49+H49)*E49+Table1[[#This Row],[Hukuk Servisinde Tahsilat Tutarı]]</f>
        <v>581835.92678400001</v>
      </c>
      <c r="O49" s="6">
        <f ca="1">C49*VLOOKUP(B49,'Ver1'!$J$3:$N$9,2,0)+(C49-C49*G49)*VLOOKUP(B49,'Ver1'!$J$3:$N$9,3,0)+(C49-C49*G49-C49*I49)*VLOOKUP(B49,'Ver1'!$J$3:$N$9,4,0)</f>
        <v>77027</v>
      </c>
      <c r="P49" s="6">
        <f t="shared" ca="1" si="16"/>
        <v>0.59519999999999995</v>
      </c>
      <c r="Q49" s="6">
        <f ca="1">C49*P49*VLOOKUP(B49,'Ver1'!$J$3:$N$9,5,0)</f>
        <v>139633.91999999998</v>
      </c>
      <c r="R49" s="6">
        <f ca="1">VLOOKUP(Table1[[#This Row],[Ay]],'Ver1'!$J$3:$O$9,6,0)*Table1[[#This Row],[Hukuk Servisine Sevk Edilen]]*Table1[[#This Row],[Toplam Tutar]]</f>
        <v>169683.13958399999</v>
      </c>
      <c r="S49" s="6">
        <f t="shared" ca="1" si="17"/>
        <v>216660.91999999998</v>
      </c>
      <c r="T49" s="6">
        <f t="shared" ca="1" si="18"/>
        <v>442202.00678400003</v>
      </c>
      <c r="U49" s="4"/>
      <c r="X49" s="3"/>
      <c r="Y49" s="5"/>
    </row>
    <row r="50" spans="1:25" x14ac:dyDescent="0.35">
      <c r="A50" s="9">
        <v>44944</v>
      </c>
      <c r="B50" s="6">
        <f t="shared" si="10"/>
        <v>1</v>
      </c>
      <c r="C50" s="6">
        <f ca="1">RANDBETWEEN(VLOOKUP(B50,'Ver1'!$F$3:$H$9,2,0),VLOOKUP(B50,'Ver1'!$F$3:$H$9,3,0))</f>
        <v>775</v>
      </c>
      <c r="D50" s="6">
        <f ca="1">RANDBETWEEN(VLOOKUP(B50,'Ver1'!$B$4:$D$10,2,0),VLOOKUP(B50,'Ver1'!$B$4:$D$10,3,0))</f>
        <v>1736</v>
      </c>
      <c r="E50" s="6">
        <f t="shared" ca="1" si="11"/>
        <v>1345400</v>
      </c>
      <c r="F50" s="6">
        <f ca="1">RANDBETWEEN(VLOOKUP(B50,'Ver1'!$B$13:$D$19,2,0),VLOOKUP(B50,'Ver1'!$B$13:$D$19,3,0))/100</f>
        <v>0.5</v>
      </c>
      <c r="G50" s="6">
        <f ca="1">RANDBETWEEN(VLOOKUP(B50,'Ver1'!$F$13:$H$19,2,0),VLOOKUP(B50,'Ver1'!$F$13:$H$19,3,0))/100</f>
        <v>0.5</v>
      </c>
      <c r="H50" s="6">
        <f t="shared" ca="1" si="12"/>
        <v>0.25</v>
      </c>
      <c r="I50" s="6">
        <f t="shared" ca="1" si="19"/>
        <v>0.27</v>
      </c>
      <c r="J50" s="6">
        <f t="shared" ca="1" si="13"/>
        <v>0.13500000000000001</v>
      </c>
      <c r="K50" s="6">
        <f ca="1">RANDBETWEEN(VLOOKUP(B50,'Ver1'!$F$23:$H$29,2,0),VLOOKUP(B50,'Ver1'!$F$23:$H$29,3,0))/100</f>
        <v>0.1</v>
      </c>
      <c r="L50" s="6">
        <f t="shared" ca="1" si="14"/>
        <v>0.05</v>
      </c>
      <c r="M50" s="16">
        <f t="shared" ca="1" si="15"/>
        <v>337.125</v>
      </c>
      <c r="N50" s="6">
        <f ca="1">(L50+J50+H50)*E50+Table1[[#This Row],[Hukuk Servisinde Tahsilat Tutarı]]</f>
        <v>798091.28</v>
      </c>
      <c r="O50" s="6">
        <f ca="1">C50*VLOOKUP(B50,'Ver1'!$J$3:$N$9,2,0)+(C50-C50*G50)*VLOOKUP(B50,'Ver1'!$J$3:$N$9,3,0)+(C50-C50*G50-C50*I50)*VLOOKUP(B50,'Ver1'!$J$3:$N$9,4,0)</f>
        <v>85637.5</v>
      </c>
      <c r="P50" s="6">
        <f t="shared" ca="1" si="16"/>
        <v>0.56499999999999995</v>
      </c>
      <c r="Q50" s="6">
        <f ca="1">C50*P50*VLOOKUP(B50,'Ver1'!$J$3:$N$9,5,0)</f>
        <v>131362.49999999997</v>
      </c>
      <c r="R50" s="6">
        <f ca="1">VLOOKUP(Table1[[#This Row],[Ay]],'Ver1'!$J$3:$O$9,6,0)*Table1[[#This Row],[Hukuk Servisine Sevk Edilen]]*Table1[[#This Row],[Toplam Tutar]]</f>
        <v>212842.28</v>
      </c>
      <c r="S50" s="6">
        <f t="shared" ca="1" si="17"/>
        <v>216999.99999999997</v>
      </c>
      <c r="T50" s="6">
        <f t="shared" ca="1" si="18"/>
        <v>666728.78</v>
      </c>
      <c r="U50" s="4"/>
    </row>
    <row r="51" spans="1:25" x14ac:dyDescent="0.35">
      <c r="A51" s="9">
        <v>44945</v>
      </c>
      <c r="B51" s="6">
        <f t="shared" si="10"/>
        <v>1</v>
      </c>
      <c r="C51" s="6">
        <f ca="1">RANDBETWEEN(VLOOKUP(B51,'Ver1'!$F$3:$H$9,2,0),VLOOKUP(B51,'Ver1'!$F$3:$H$9,3,0))</f>
        <v>1190</v>
      </c>
      <c r="D51" s="6">
        <f ca="1">RANDBETWEEN(VLOOKUP(B51,'Ver1'!$B$4:$D$10,2,0),VLOOKUP(B51,'Ver1'!$B$4:$D$10,3,0))</f>
        <v>1694</v>
      </c>
      <c r="E51" s="6">
        <f t="shared" ca="1" si="11"/>
        <v>2015860</v>
      </c>
      <c r="F51" s="6">
        <f ca="1">RANDBETWEEN(VLOOKUP(B51,'Ver1'!$B$13:$D$19,2,0),VLOOKUP(B51,'Ver1'!$B$13:$D$19,3,0))/100</f>
        <v>0.43</v>
      </c>
      <c r="G51" s="6">
        <f ca="1">RANDBETWEEN(VLOOKUP(B51,'Ver1'!$F$13:$H$19,2,0),VLOOKUP(B51,'Ver1'!$F$13:$H$19,3,0))/100</f>
        <v>0.54</v>
      </c>
      <c r="H51" s="6">
        <f t="shared" ca="1" si="12"/>
        <v>0.23220000000000002</v>
      </c>
      <c r="I51" s="6">
        <f t="shared" ca="1" si="19"/>
        <v>0.24</v>
      </c>
      <c r="J51" s="6">
        <f t="shared" ca="1" si="13"/>
        <v>0.1032</v>
      </c>
      <c r="K51" s="6">
        <f ca="1">RANDBETWEEN(VLOOKUP(B51,'Ver1'!$F$23:$H$29,2,0),VLOOKUP(B51,'Ver1'!$F$23:$H$29,3,0))/100</f>
        <v>0.09</v>
      </c>
      <c r="L51" s="6">
        <f t="shared" ca="1" si="14"/>
        <v>3.8699999999999998E-2</v>
      </c>
      <c r="M51" s="16">
        <f t="shared" ca="1" si="15"/>
        <v>445.17899999999997</v>
      </c>
      <c r="N51" s="6">
        <f ca="1">(L51+J51+H51)*E51+Table1[[#This Row],[Hukuk Servisinde Tahsilat Tutarı]]</f>
        <v>1107416.72272</v>
      </c>
      <c r="O51" s="6">
        <f ca="1">C51*VLOOKUP(B51,'Ver1'!$J$3:$N$9,2,0)+(C51-C51*G51)*VLOOKUP(B51,'Ver1'!$J$3:$N$9,3,0)+(C51-C51*G51-C51*I51)*VLOOKUP(B51,'Ver1'!$J$3:$N$9,4,0)</f>
        <v>126735</v>
      </c>
      <c r="P51" s="6">
        <f t="shared" ca="1" si="16"/>
        <v>0.62590000000000001</v>
      </c>
      <c r="Q51" s="6">
        <f ca="1">C51*P51*VLOOKUP(B51,'Ver1'!$J$3:$N$9,5,0)</f>
        <v>223446.30000000002</v>
      </c>
      <c r="R51" s="6">
        <f ca="1">VLOOKUP(Table1[[#This Row],[Ay]],'Ver1'!$J$3:$O$9,6,0)*Table1[[#This Row],[Hukuk Servisine Sevk Edilen]]*Table1[[#This Row],[Toplam Tutar]]</f>
        <v>353283.49672000005</v>
      </c>
      <c r="S51" s="6">
        <f t="shared" ca="1" si="17"/>
        <v>350181.30000000005</v>
      </c>
      <c r="T51" s="6">
        <f t="shared" ca="1" si="18"/>
        <v>883970.42271999991</v>
      </c>
      <c r="U51" s="4"/>
    </row>
    <row r="52" spans="1:25" x14ac:dyDescent="0.35">
      <c r="A52" s="9">
        <v>44946</v>
      </c>
      <c r="B52" s="6">
        <f t="shared" si="10"/>
        <v>1</v>
      </c>
      <c r="C52" s="6">
        <f ca="1">RANDBETWEEN(VLOOKUP(B52,'Ver1'!$F$3:$H$9,2,0),VLOOKUP(B52,'Ver1'!$F$3:$H$9,3,0))</f>
        <v>815</v>
      </c>
      <c r="D52" s="6">
        <f ca="1">RANDBETWEEN(VLOOKUP(B52,'Ver1'!$B$4:$D$10,2,0),VLOOKUP(B52,'Ver1'!$B$4:$D$10,3,0))</f>
        <v>1261</v>
      </c>
      <c r="E52" s="6">
        <f t="shared" ca="1" si="11"/>
        <v>1027715</v>
      </c>
      <c r="F52" s="6">
        <f ca="1">RANDBETWEEN(VLOOKUP(B52,'Ver1'!$B$13:$D$19,2,0),VLOOKUP(B52,'Ver1'!$B$13:$D$19,3,0))/100</f>
        <v>0.38</v>
      </c>
      <c r="G52" s="6">
        <f ca="1">RANDBETWEEN(VLOOKUP(B52,'Ver1'!$F$13:$H$19,2,0),VLOOKUP(B52,'Ver1'!$F$13:$H$19,3,0))/100</f>
        <v>0.46</v>
      </c>
      <c r="H52" s="6">
        <f t="shared" ca="1" si="12"/>
        <v>0.17480000000000001</v>
      </c>
      <c r="I52" s="6">
        <f t="shared" ca="1" si="19"/>
        <v>0.26</v>
      </c>
      <c r="J52" s="6">
        <f t="shared" ca="1" si="13"/>
        <v>9.8799999999999999E-2</v>
      </c>
      <c r="K52" s="6">
        <f ca="1">RANDBETWEEN(VLOOKUP(B52,'Ver1'!$F$23:$H$29,2,0),VLOOKUP(B52,'Ver1'!$F$23:$H$29,3,0))/100</f>
        <v>0.09</v>
      </c>
      <c r="L52" s="6">
        <f t="shared" ca="1" si="14"/>
        <v>3.4200000000000001E-2</v>
      </c>
      <c r="M52" s="16">
        <f t="shared" ca="1" si="15"/>
        <v>250.85700000000003</v>
      </c>
      <c r="N52" s="6">
        <f ca="1">(L52+J52+H52)*E52+Table1[[#This Row],[Hukuk Servisinde Tahsilat Tutarı]]</f>
        <v>515518.28743999999</v>
      </c>
      <c r="O52" s="6">
        <f ca="1">C52*VLOOKUP(B52,'Ver1'!$J$3:$N$9,2,0)+(C52-C52*G52)*VLOOKUP(B52,'Ver1'!$J$3:$N$9,3,0)+(C52-C52*G52-C52*I52)*VLOOKUP(B52,'Ver1'!$J$3:$N$9,4,0)</f>
        <v>96577.5</v>
      </c>
      <c r="P52" s="6">
        <f t="shared" ca="1" si="16"/>
        <v>0.69219999999999993</v>
      </c>
      <c r="Q52" s="6">
        <f ca="1">C52*P52*VLOOKUP(B52,'Ver1'!$J$3:$N$9,5,0)</f>
        <v>169242.89999999997</v>
      </c>
      <c r="R52" s="6">
        <f ca="1">VLOOKUP(Table1[[#This Row],[Ay]],'Ver1'!$J$3:$O$9,6,0)*Table1[[#This Row],[Hukuk Servisine Sevk Edilen]]*Table1[[#This Row],[Toplam Tutar]]</f>
        <v>199187.61043999999</v>
      </c>
      <c r="S52" s="6">
        <f t="shared" ca="1" si="17"/>
        <v>265820.39999999997</v>
      </c>
      <c r="T52" s="6">
        <f t="shared" ca="1" si="18"/>
        <v>346275.38744000002</v>
      </c>
      <c r="U52" s="4"/>
    </row>
    <row r="53" spans="1:25" x14ac:dyDescent="0.35">
      <c r="A53" s="9">
        <v>44947</v>
      </c>
      <c r="B53" s="6">
        <f t="shared" si="10"/>
        <v>1</v>
      </c>
      <c r="C53" s="6">
        <f ca="1">RANDBETWEEN(VLOOKUP(B53,'Ver1'!$F$3:$H$9,2,0),VLOOKUP(B53,'Ver1'!$F$3:$H$9,3,0))</f>
        <v>942</v>
      </c>
      <c r="D53" s="6">
        <f ca="1">RANDBETWEEN(VLOOKUP(B53,'Ver1'!$B$4:$D$10,2,0),VLOOKUP(B53,'Ver1'!$B$4:$D$10,3,0))</f>
        <v>1310</v>
      </c>
      <c r="E53" s="6">
        <f t="shared" ca="1" si="11"/>
        <v>1234020</v>
      </c>
      <c r="F53" s="6">
        <f ca="1">RANDBETWEEN(VLOOKUP(B53,'Ver1'!$B$13:$D$19,2,0),VLOOKUP(B53,'Ver1'!$B$13:$D$19,3,0))/100</f>
        <v>0.63</v>
      </c>
      <c r="G53" s="6">
        <f ca="1">RANDBETWEEN(VLOOKUP(B53,'Ver1'!$F$13:$H$19,2,0),VLOOKUP(B53,'Ver1'!$F$13:$H$19,3,0))/100</f>
        <v>0.51</v>
      </c>
      <c r="H53" s="6">
        <f t="shared" ca="1" si="12"/>
        <v>0.32130000000000003</v>
      </c>
      <c r="I53" s="6">
        <f t="shared" ca="1" si="19"/>
        <v>0.27</v>
      </c>
      <c r="J53" s="6">
        <f t="shared" ca="1" si="13"/>
        <v>0.1701</v>
      </c>
      <c r="K53" s="6">
        <f ca="1">RANDBETWEEN(VLOOKUP(B53,'Ver1'!$F$23:$H$29,2,0),VLOOKUP(B53,'Ver1'!$F$23:$H$29,3,0))/100</f>
        <v>7.0000000000000007E-2</v>
      </c>
      <c r="L53" s="6">
        <f t="shared" ca="1" si="14"/>
        <v>4.4100000000000007E-2</v>
      </c>
      <c r="M53" s="16">
        <f t="shared" ca="1" si="15"/>
        <v>504.44100000000009</v>
      </c>
      <c r="N53" s="6">
        <f ca="1">(L53+J53+H53)*E53+Table1[[#This Row],[Hukuk Servisinde Tahsilat Tutarı]]</f>
        <v>821314.35120000003</v>
      </c>
      <c r="O53" s="6">
        <f ca="1">C53*VLOOKUP(B53,'Ver1'!$J$3:$N$9,2,0)+(C53-C53*G53)*VLOOKUP(B53,'Ver1'!$J$3:$N$9,3,0)+(C53-C53*G53-C53*I53)*VLOOKUP(B53,'Ver1'!$J$3:$N$9,4,0)</f>
        <v>102442.5</v>
      </c>
      <c r="P53" s="6">
        <f t="shared" ca="1" si="16"/>
        <v>0.46449999999999991</v>
      </c>
      <c r="Q53" s="6">
        <f ca="1">C53*P53*VLOOKUP(B53,'Ver1'!$J$3:$N$9,5,0)</f>
        <v>131267.69999999998</v>
      </c>
      <c r="R53" s="6">
        <f ca="1">VLOOKUP(Table1[[#This Row],[Ay]],'Ver1'!$J$3:$O$9,6,0)*Table1[[#This Row],[Hukuk Servisine Sevk Edilen]]*Table1[[#This Row],[Toplam Tutar]]</f>
        <v>160496.64119999998</v>
      </c>
      <c r="S53" s="6">
        <f t="shared" ca="1" si="17"/>
        <v>233710.19999999998</v>
      </c>
      <c r="T53" s="6">
        <f t="shared" ca="1" si="18"/>
        <v>690046.65120000008</v>
      </c>
      <c r="U53" s="4"/>
    </row>
    <row r="54" spans="1:25" x14ac:dyDescent="0.35">
      <c r="A54" s="9">
        <v>44948</v>
      </c>
      <c r="B54" s="6">
        <f t="shared" si="10"/>
        <v>1</v>
      </c>
      <c r="C54" s="6">
        <f ca="1">RANDBETWEEN(VLOOKUP(B54,'Ver1'!$F$3:$H$9,2,0),VLOOKUP(B54,'Ver1'!$F$3:$H$9,3,0))</f>
        <v>1003</v>
      </c>
      <c r="D54" s="6">
        <f ca="1">RANDBETWEEN(VLOOKUP(B54,'Ver1'!$B$4:$D$10,2,0),VLOOKUP(B54,'Ver1'!$B$4:$D$10,3,0))</f>
        <v>1263</v>
      </c>
      <c r="E54" s="6">
        <f t="shared" ca="1" si="11"/>
        <v>1266789</v>
      </c>
      <c r="F54" s="6">
        <f ca="1">RANDBETWEEN(VLOOKUP(B54,'Ver1'!$B$13:$D$19,2,0),VLOOKUP(B54,'Ver1'!$B$13:$D$19,3,0))/100</f>
        <v>0.6</v>
      </c>
      <c r="G54" s="6">
        <f ca="1">RANDBETWEEN(VLOOKUP(B54,'Ver1'!$F$13:$H$19,2,0),VLOOKUP(B54,'Ver1'!$F$13:$H$19,3,0))/100</f>
        <v>0.49</v>
      </c>
      <c r="H54" s="6">
        <f t="shared" ca="1" si="12"/>
        <v>0.29399999999999998</v>
      </c>
      <c r="I54" s="6">
        <f t="shared" ca="1" si="19"/>
        <v>0.22</v>
      </c>
      <c r="J54" s="6">
        <f t="shared" ca="1" si="13"/>
        <v>0.13200000000000001</v>
      </c>
      <c r="K54" s="6">
        <f ca="1">RANDBETWEEN(VLOOKUP(B54,'Ver1'!$F$23:$H$29,2,0),VLOOKUP(B54,'Ver1'!$F$23:$H$29,3,0))/100</f>
        <v>0.1</v>
      </c>
      <c r="L54" s="6">
        <f t="shared" ca="1" si="14"/>
        <v>0.06</v>
      </c>
      <c r="M54" s="16">
        <f t="shared" ca="1" si="15"/>
        <v>487.45799999999997</v>
      </c>
      <c r="N54" s="6">
        <f ca="1">(L54+J54+H54)*E54+Table1[[#This Row],[Hukuk Servisinde Tahsilat Tutarı]]</f>
        <v>797975.72688000009</v>
      </c>
      <c r="O54" s="6">
        <f ca="1">C54*VLOOKUP(B54,'Ver1'!$J$3:$N$9,2,0)+(C54-C54*G54)*VLOOKUP(B54,'Ver1'!$J$3:$N$9,3,0)+(C54-C54*G54-C54*I54)*VLOOKUP(B54,'Ver1'!$J$3:$N$9,4,0)</f>
        <v>117601.75</v>
      </c>
      <c r="P54" s="6">
        <f t="shared" ca="1" si="16"/>
        <v>0.51400000000000001</v>
      </c>
      <c r="Q54" s="6">
        <f ca="1">C54*P54*VLOOKUP(B54,'Ver1'!$J$3:$N$9,5,0)</f>
        <v>154662.6</v>
      </c>
      <c r="R54" s="6">
        <f ca="1">VLOOKUP(Table1[[#This Row],[Ay]],'Ver1'!$J$3:$O$9,6,0)*Table1[[#This Row],[Hukuk Servisine Sevk Edilen]]*Table1[[#This Row],[Toplam Tutar]]</f>
        <v>182316.27288000003</v>
      </c>
      <c r="S54" s="6">
        <f t="shared" ca="1" si="17"/>
        <v>272264.34999999998</v>
      </c>
      <c r="T54" s="6">
        <f t="shared" ca="1" si="18"/>
        <v>643313.12688000011</v>
      </c>
      <c r="U54" s="4"/>
    </row>
    <row r="55" spans="1:25" x14ac:dyDescent="0.35">
      <c r="A55" s="9">
        <v>44949</v>
      </c>
      <c r="B55" s="6">
        <f t="shared" si="10"/>
        <v>1</v>
      </c>
      <c r="C55" s="6">
        <f ca="1">RANDBETWEEN(VLOOKUP(B55,'Ver1'!$F$3:$H$9,2,0),VLOOKUP(B55,'Ver1'!$F$3:$H$9,3,0))</f>
        <v>802</v>
      </c>
      <c r="D55" s="6">
        <f ca="1">RANDBETWEEN(VLOOKUP(B55,'Ver1'!$B$4:$D$10,2,0),VLOOKUP(B55,'Ver1'!$B$4:$D$10,3,0))</f>
        <v>1601</v>
      </c>
      <c r="E55" s="6">
        <f t="shared" ca="1" si="11"/>
        <v>1284002</v>
      </c>
      <c r="F55" s="6">
        <f ca="1">RANDBETWEEN(VLOOKUP(B55,'Ver1'!$B$13:$D$19,2,0),VLOOKUP(B55,'Ver1'!$B$13:$D$19,3,0))/100</f>
        <v>0.56000000000000005</v>
      </c>
      <c r="G55" s="6">
        <f ca="1">RANDBETWEEN(VLOOKUP(B55,'Ver1'!$F$13:$H$19,2,0),VLOOKUP(B55,'Ver1'!$F$13:$H$19,3,0))/100</f>
        <v>0.53</v>
      </c>
      <c r="H55" s="6">
        <f t="shared" ca="1" si="12"/>
        <v>0.29680000000000006</v>
      </c>
      <c r="I55" s="6">
        <f t="shared" ca="1" si="19"/>
        <v>0.28999999999999998</v>
      </c>
      <c r="J55" s="6">
        <f t="shared" ca="1" si="13"/>
        <v>0.16240000000000002</v>
      </c>
      <c r="K55" s="6">
        <f ca="1">RANDBETWEEN(VLOOKUP(B55,'Ver1'!$F$23:$H$29,2,0),VLOOKUP(B55,'Ver1'!$F$23:$H$29,3,0))/100</f>
        <v>7.0000000000000007E-2</v>
      </c>
      <c r="L55" s="6">
        <f t="shared" ca="1" si="14"/>
        <v>3.9200000000000006E-2</v>
      </c>
      <c r="M55" s="16">
        <f t="shared" ca="1" si="15"/>
        <v>399.71680000000003</v>
      </c>
      <c r="N55" s="6">
        <f ca="1">(L55+J55+H55)*E55+Table1[[#This Row],[Hukuk Servisinde Tahsilat Tutarı]]</f>
        <v>820282.10969600012</v>
      </c>
      <c r="O55" s="6">
        <f ca="1">C55*VLOOKUP(B55,'Ver1'!$J$3:$N$9,2,0)+(C55-C55*G55)*VLOOKUP(B55,'Ver1'!$J$3:$N$9,3,0)+(C55-C55*G55-C55*I55)*VLOOKUP(B55,'Ver1'!$J$3:$N$9,4,0)</f>
        <v>82806.5</v>
      </c>
      <c r="P55" s="6">
        <f t="shared" ca="1" si="16"/>
        <v>0.50159999999999993</v>
      </c>
      <c r="Q55" s="6">
        <f ca="1">C55*P55*VLOOKUP(B55,'Ver1'!$J$3:$N$9,5,0)</f>
        <v>120684.95999999999</v>
      </c>
      <c r="R55" s="6">
        <f ca="1">VLOOKUP(Table1[[#This Row],[Ay]],'Ver1'!$J$3:$O$9,6,0)*Table1[[#This Row],[Hukuk Servisine Sevk Edilen]]*Table1[[#This Row],[Toplam Tutar]]</f>
        <v>180335.512896</v>
      </c>
      <c r="S55" s="6">
        <f t="shared" ca="1" si="17"/>
        <v>203491.46</v>
      </c>
      <c r="T55" s="6">
        <f t="shared" ca="1" si="18"/>
        <v>699597.14969600015</v>
      </c>
      <c r="U55" s="4"/>
    </row>
    <row r="56" spans="1:25" x14ac:dyDescent="0.35">
      <c r="A56" s="9">
        <v>44950</v>
      </c>
      <c r="B56" s="6">
        <f t="shared" si="10"/>
        <v>1</v>
      </c>
      <c r="C56" s="6">
        <f ca="1">RANDBETWEEN(VLOOKUP(B56,'Ver1'!$F$3:$H$9,2,0),VLOOKUP(B56,'Ver1'!$F$3:$H$9,3,0))</f>
        <v>1185</v>
      </c>
      <c r="D56" s="6">
        <f ca="1">RANDBETWEEN(VLOOKUP(B56,'Ver1'!$B$4:$D$10,2,0),VLOOKUP(B56,'Ver1'!$B$4:$D$10,3,0))</f>
        <v>1465</v>
      </c>
      <c r="E56" s="6">
        <f t="shared" ca="1" si="11"/>
        <v>1736025</v>
      </c>
      <c r="F56" s="6">
        <f ca="1">RANDBETWEEN(VLOOKUP(B56,'Ver1'!$B$13:$D$19,2,0),VLOOKUP(B56,'Ver1'!$B$13:$D$19,3,0))/100</f>
        <v>0.64</v>
      </c>
      <c r="G56" s="6">
        <f ca="1">RANDBETWEEN(VLOOKUP(B56,'Ver1'!$F$13:$H$19,2,0),VLOOKUP(B56,'Ver1'!$F$13:$H$19,3,0))/100</f>
        <v>0.45</v>
      </c>
      <c r="H56" s="6">
        <f t="shared" ca="1" si="12"/>
        <v>0.28800000000000003</v>
      </c>
      <c r="I56" s="6">
        <f t="shared" ca="1" si="19"/>
        <v>0.28999999999999998</v>
      </c>
      <c r="J56" s="6">
        <f t="shared" ca="1" si="13"/>
        <v>0.18559999999999999</v>
      </c>
      <c r="K56" s="6">
        <f ca="1">RANDBETWEEN(VLOOKUP(B56,'Ver1'!$F$23:$H$29,2,0),VLOOKUP(B56,'Ver1'!$F$23:$H$29,3,0))/100</f>
        <v>0.1</v>
      </c>
      <c r="L56" s="6">
        <f t="shared" ca="1" si="14"/>
        <v>6.4000000000000001E-2</v>
      </c>
      <c r="M56" s="16">
        <f t="shared" ca="1" si="15"/>
        <v>637.05600000000004</v>
      </c>
      <c r="N56" s="6">
        <f ca="1">(L56+J56+H56)*E56+Table1[[#This Row],[Hukuk Servisinde Tahsilat Tutarı]]</f>
        <v>1158053.6688000001</v>
      </c>
      <c r="O56" s="6">
        <f ca="1">C56*VLOOKUP(B56,'Ver1'!$J$3:$N$9,2,0)+(C56-C56*G56)*VLOOKUP(B56,'Ver1'!$J$3:$N$9,3,0)+(C56-C56*G56-C56*I56)*VLOOKUP(B56,'Ver1'!$J$3:$N$9,4,0)</f>
        <v>138941.25</v>
      </c>
      <c r="P56" s="6">
        <f t="shared" ca="1" si="16"/>
        <v>0.46239999999999992</v>
      </c>
      <c r="Q56" s="6">
        <f ca="1">C56*P56*VLOOKUP(B56,'Ver1'!$J$3:$N$9,5,0)</f>
        <v>164383.19999999998</v>
      </c>
      <c r="R56" s="6">
        <f ca="1">VLOOKUP(Table1[[#This Row],[Ay]],'Ver1'!$J$3:$O$9,6,0)*Table1[[#This Row],[Hukuk Servisine Sevk Edilen]]*Table1[[#This Row],[Toplam Tutar]]</f>
        <v>224766.62880000001</v>
      </c>
      <c r="S56" s="6">
        <f t="shared" ca="1" si="17"/>
        <v>303324.44999999995</v>
      </c>
      <c r="T56" s="6">
        <f t="shared" ca="1" si="18"/>
        <v>993670.46880000015</v>
      </c>
      <c r="U56" s="4"/>
    </row>
    <row r="57" spans="1:25" x14ac:dyDescent="0.35">
      <c r="A57" s="9">
        <v>44951</v>
      </c>
      <c r="B57" s="6">
        <f t="shared" si="10"/>
        <v>1</v>
      </c>
      <c r="C57" s="6">
        <f ca="1">RANDBETWEEN(VLOOKUP(B57,'Ver1'!$F$3:$H$9,2,0),VLOOKUP(B57,'Ver1'!$F$3:$H$9,3,0))</f>
        <v>1125</v>
      </c>
      <c r="D57" s="6">
        <f ca="1">RANDBETWEEN(VLOOKUP(B57,'Ver1'!$B$4:$D$10,2,0),VLOOKUP(B57,'Ver1'!$B$4:$D$10,3,0))</f>
        <v>1699</v>
      </c>
      <c r="E57" s="6">
        <f t="shared" ca="1" si="11"/>
        <v>1911375</v>
      </c>
      <c r="F57" s="6">
        <f ca="1">RANDBETWEEN(VLOOKUP(B57,'Ver1'!$B$13:$D$19,2,0),VLOOKUP(B57,'Ver1'!$B$13:$D$19,3,0))/100</f>
        <v>0.46</v>
      </c>
      <c r="G57" s="6">
        <f ca="1">RANDBETWEEN(VLOOKUP(B57,'Ver1'!$F$13:$H$19,2,0),VLOOKUP(B57,'Ver1'!$F$13:$H$19,3,0))/100</f>
        <v>0.48</v>
      </c>
      <c r="H57" s="6">
        <f t="shared" ca="1" si="12"/>
        <v>0.2208</v>
      </c>
      <c r="I57" s="6">
        <f t="shared" ca="1" si="19"/>
        <v>0.2</v>
      </c>
      <c r="J57" s="6">
        <f t="shared" ca="1" si="13"/>
        <v>9.2000000000000012E-2</v>
      </c>
      <c r="K57" s="6">
        <f ca="1">RANDBETWEEN(VLOOKUP(B57,'Ver1'!$F$23:$H$29,2,0),VLOOKUP(B57,'Ver1'!$F$23:$H$29,3,0))/100</f>
        <v>0.05</v>
      </c>
      <c r="L57" s="6">
        <f t="shared" ca="1" si="14"/>
        <v>2.3000000000000003E-2</v>
      </c>
      <c r="M57" s="16">
        <f t="shared" ca="1" si="15"/>
        <v>377.77499999999998</v>
      </c>
      <c r="N57" s="6">
        <f ca="1">(L57+J57+H57)*E57+Table1[[#This Row],[Hukuk Servisinde Tahsilat Tutarı]]</f>
        <v>997309.60199999996</v>
      </c>
      <c r="O57" s="6">
        <f ca="1">C57*VLOOKUP(B57,'Ver1'!$J$3:$N$9,2,0)+(C57-C57*G57)*VLOOKUP(B57,'Ver1'!$J$3:$N$9,3,0)+(C57-C57*G57-C57*I57)*VLOOKUP(B57,'Ver1'!$J$3:$N$9,4,0)</f>
        <v>136125</v>
      </c>
      <c r="P57" s="6">
        <f t="shared" ca="1" si="16"/>
        <v>0.66420000000000001</v>
      </c>
      <c r="Q57" s="6">
        <f ca="1">C57*P57*VLOOKUP(B57,'Ver1'!$J$3:$N$9,5,0)</f>
        <v>224167.5</v>
      </c>
      <c r="R57" s="6">
        <f ca="1">VLOOKUP(Table1[[#This Row],[Ay]],'Ver1'!$J$3:$O$9,6,0)*Table1[[#This Row],[Hukuk Servisine Sevk Edilen]]*Table1[[#This Row],[Toplam Tutar]]</f>
        <v>355469.87700000004</v>
      </c>
      <c r="S57" s="6">
        <f t="shared" ca="1" si="17"/>
        <v>360292.5</v>
      </c>
      <c r="T57" s="6">
        <f t="shared" ca="1" si="18"/>
        <v>773142.10199999996</v>
      </c>
      <c r="U57" s="4"/>
    </row>
    <row r="58" spans="1:25" x14ac:dyDescent="0.35">
      <c r="A58" s="9">
        <v>44952</v>
      </c>
      <c r="B58" s="6">
        <f t="shared" si="10"/>
        <v>1</v>
      </c>
      <c r="C58" s="6">
        <f ca="1">RANDBETWEEN(VLOOKUP(B58,'Ver1'!$F$3:$H$9,2,0),VLOOKUP(B58,'Ver1'!$F$3:$H$9,3,0))</f>
        <v>934</v>
      </c>
      <c r="D58" s="6">
        <f ca="1">RANDBETWEEN(VLOOKUP(B58,'Ver1'!$B$4:$D$10,2,0),VLOOKUP(B58,'Ver1'!$B$4:$D$10,3,0))</f>
        <v>1543</v>
      </c>
      <c r="E58" s="6">
        <f t="shared" ca="1" si="11"/>
        <v>1441162</v>
      </c>
      <c r="F58" s="6">
        <f ca="1">RANDBETWEEN(VLOOKUP(B58,'Ver1'!$B$13:$D$19,2,0),VLOOKUP(B58,'Ver1'!$B$13:$D$19,3,0))/100</f>
        <v>0.39</v>
      </c>
      <c r="G58" s="6">
        <f ca="1">RANDBETWEEN(VLOOKUP(B58,'Ver1'!$F$13:$H$19,2,0),VLOOKUP(B58,'Ver1'!$F$13:$H$19,3,0))/100</f>
        <v>0.47</v>
      </c>
      <c r="H58" s="6">
        <f t="shared" ca="1" si="12"/>
        <v>0.18329999999999999</v>
      </c>
      <c r="I58" s="6">
        <f t="shared" ca="1" si="19"/>
        <v>0.2</v>
      </c>
      <c r="J58" s="6">
        <f t="shared" ca="1" si="13"/>
        <v>7.8000000000000014E-2</v>
      </c>
      <c r="K58" s="6">
        <f ca="1">RANDBETWEEN(VLOOKUP(B58,'Ver1'!$F$23:$H$29,2,0),VLOOKUP(B58,'Ver1'!$F$23:$H$29,3,0))/100</f>
        <v>0.05</v>
      </c>
      <c r="L58" s="6">
        <f t="shared" ca="1" si="14"/>
        <v>1.9500000000000003E-2</v>
      </c>
      <c r="M58" s="16">
        <f t="shared" ca="1" si="15"/>
        <v>262.2672</v>
      </c>
      <c r="N58" s="6">
        <f ca="1">(L58+J58+H58)*E58+Table1[[#This Row],[Hukuk Servisinde Tahsilat Tutarı]]</f>
        <v>694893.72851200006</v>
      </c>
      <c r="O58" s="6">
        <f ca="1">C58*VLOOKUP(B58,'Ver1'!$J$3:$N$9,2,0)+(C58-C58*G58)*VLOOKUP(B58,'Ver1'!$J$3:$N$9,3,0)+(C58-C58*G58-C58*I58)*VLOOKUP(B58,'Ver1'!$J$3:$N$9,4,0)</f>
        <v>114648.5</v>
      </c>
      <c r="P58" s="6">
        <f t="shared" ca="1" si="16"/>
        <v>0.71920000000000006</v>
      </c>
      <c r="Q58" s="6">
        <f ca="1">C58*P58*VLOOKUP(B58,'Ver1'!$J$3:$N$9,5,0)</f>
        <v>201519.84000000003</v>
      </c>
      <c r="R58" s="6">
        <f ca="1">VLOOKUP(Table1[[#This Row],[Ay]],'Ver1'!$J$3:$O$9,6,0)*Table1[[#This Row],[Hukuk Servisine Sevk Edilen]]*Table1[[#This Row],[Toplam Tutar]]</f>
        <v>290215.43891200004</v>
      </c>
      <c r="S58" s="6">
        <f t="shared" ca="1" si="17"/>
        <v>316168.34000000003</v>
      </c>
      <c r="T58" s="6">
        <f t="shared" ca="1" si="18"/>
        <v>493373.88851200003</v>
      </c>
      <c r="U58" s="4"/>
    </row>
    <row r="59" spans="1:25" x14ac:dyDescent="0.35">
      <c r="A59" s="9">
        <v>44953</v>
      </c>
      <c r="B59" s="6">
        <f t="shared" si="10"/>
        <v>1</v>
      </c>
      <c r="C59" s="6">
        <f ca="1">RANDBETWEEN(VLOOKUP(B59,'Ver1'!$F$3:$H$9,2,0),VLOOKUP(B59,'Ver1'!$F$3:$H$9,3,0))</f>
        <v>824</v>
      </c>
      <c r="D59" s="6">
        <f ca="1">RANDBETWEEN(VLOOKUP(B59,'Ver1'!$B$4:$D$10,2,0),VLOOKUP(B59,'Ver1'!$B$4:$D$10,3,0))</f>
        <v>1447</v>
      </c>
      <c r="E59" s="6">
        <f t="shared" ca="1" si="11"/>
        <v>1192328</v>
      </c>
      <c r="F59" s="6">
        <f ca="1">RANDBETWEEN(VLOOKUP(B59,'Ver1'!$B$13:$D$19,2,0),VLOOKUP(B59,'Ver1'!$B$13:$D$19,3,0))/100</f>
        <v>0.57999999999999996</v>
      </c>
      <c r="G59" s="6">
        <f ca="1">RANDBETWEEN(VLOOKUP(B59,'Ver1'!$F$13:$H$19,2,0),VLOOKUP(B59,'Ver1'!$F$13:$H$19,3,0))/100</f>
        <v>0.45</v>
      </c>
      <c r="H59" s="6">
        <f t="shared" ca="1" si="12"/>
        <v>0.26100000000000001</v>
      </c>
      <c r="I59" s="6">
        <f t="shared" ca="1" si="19"/>
        <v>0.23</v>
      </c>
      <c r="J59" s="6">
        <f t="shared" ca="1" si="13"/>
        <v>0.13339999999999999</v>
      </c>
      <c r="K59" s="6">
        <f ca="1">RANDBETWEEN(VLOOKUP(B59,'Ver1'!$F$23:$H$29,2,0),VLOOKUP(B59,'Ver1'!$F$23:$H$29,3,0))/100</f>
        <v>0.1</v>
      </c>
      <c r="L59" s="6">
        <f t="shared" ca="1" si="14"/>
        <v>5.7999999999999996E-2</v>
      </c>
      <c r="M59" s="16">
        <f t="shared" ca="1" si="15"/>
        <v>372.77760000000001</v>
      </c>
      <c r="N59" s="6">
        <f ca="1">(L59+J59+H59)*E59+Table1[[#This Row],[Hukuk Servisinde Tahsilat Tutarı]]</f>
        <v>722226.45478400006</v>
      </c>
      <c r="O59" s="6">
        <f ca="1">C59*VLOOKUP(B59,'Ver1'!$J$3:$N$9,2,0)+(C59-C59*G59)*VLOOKUP(B59,'Ver1'!$J$3:$N$9,3,0)+(C59-C59*G59-C59*I59)*VLOOKUP(B59,'Ver1'!$J$3:$N$9,4,0)</f>
        <v>101558</v>
      </c>
      <c r="P59" s="6">
        <f t="shared" ca="1" si="16"/>
        <v>0.54759999999999998</v>
      </c>
      <c r="Q59" s="6">
        <f ca="1">C59*P59*VLOOKUP(B59,'Ver1'!$J$3:$N$9,5,0)</f>
        <v>135366.72</v>
      </c>
      <c r="R59" s="6">
        <f ca="1">VLOOKUP(Table1[[#This Row],[Ay]],'Ver1'!$J$3:$O$9,6,0)*Table1[[#This Row],[Hukuk Servisine Sevk Edilen]]*Table1[[#This Row],[Toplam Tutar]]</f>
        <v>182817.26758400002</v>
      </c>
      <c r="S59" s="6">
        <f t="shared" ca="1" si="17"/>
        <v>236924.72</v>
      </c>
      <c r="T59" s="6">
        <f t="shared" ca="1" si="18"/>
        <v>586859.73478400009</v>
      </c>
      <c r="U59" s="4"/>
    </row>
    <row r="60" spans="1:25" x14ac:dyDescent="0.35">
      <c r="A60" s="9">
        <v>44954</v>
      </c>
      <c r="B60" s="6">
        <f t="shared" si="10"/>
        <v>1</v>
      </c>
      <c r="C60" s="6">
        <f ca="1">RANDBETWEEN(VLOOKUP(B60,'Ver1'!$F$3:$H$9,2,0),VLOOKUP(B60,'Ver1'!$F$3:$H$9,3,0))</f>
        <v>965</v>
      </c>
      <c r="D60" s="6">
        <f ca="1">RANDBETWEEN(VLOOKUP(B60,'Ver1'!$B$4:$D$10,2,0),VLOOKUP(B60,'Ver1'!$B$4:$D$10,3,0))</f>
        <v>1581</v>
      </c>
      <c r="E60" s="6">
        <f t="shared" ca="1" si="11"/>
        <v>1525665</v>
      </c>
      <c r="F60" s="6">
        <f ca="1">RANDBETWEEN(VLOOKUP(B60,'Ver1'!$B$13:$D$19,2,0),VLOOKUP(B60,'Ver1'!$B$13:$D$19,3,0))/100</f>
        <v>0.54</v>
      </c>
      <c r="G60" s="6">
        <f ca="1">RANDBETWEEN(VLOOKUP(B60,'Ver1'!$F$13:$H$19,2,0),VLOOKUP(B60,'Ver1'!$F$13:$H$19,3,0))/100</f>
        <v>0.49</v>
      </c>
      <c r="H60" s="6">
        <f t="shared" ca="1" si="12"/>
        <v>0.2646</v>
      </c>
      <c r="I60" s="6">
        <f t="shared" ca="1" si="19"/>
        <v>0.28999999999999998</v>
      </c>
      <c r="J60" s="6">
        <f t="shared" ca="1" si="13"/>
        <v>0.15659999999999999</v>
      </c>
      <c r="K60" s="6">
        <f ca="1">RANDBETWEEN(VLOOKUP(B60,'Ver1'!$F$23:$H$29,2,0),VLOOKUP(B60,'Ver1'!$F$23:$H$29,3,0))/100</f>
        <v>0.05</v>
      </c>
      <c r="L60" s="6">
        <f t="shared" ca="1" si="14"/>
        <v>2.7000000000000003E-2</v>
      </c>
      <c r="M60" s="16">
        <f t="shared" ca="1" si="15"/>
        <v>432.51299999999998</v>
      </c>
      <c r="N60" s="6">
        <f ca="1">(L60+J60+H60)*E60+Table1[[#This Row],[Hukuk Servisinde Tahsilat Tutarı]]</f>
        <v>919524.39815999998</v>
      </c>
      <c r="O60" s="6">
        <f ca="1">C60*VLOOKUP(B60,'Ver1'!$J$3:$N$9,2,0)+(C60-C60*G60)*VLOOKUP(B60,'Ver1'!$J$3:$N$9,3,0)+(C60-C60*G60-C60*I60)*VLOOKUP(B60,'Ver1'!$J$3:$N$9,4,0)</f>
        <v>106391.25</v>
      </c>
      <c r="P60" s="6">
        <f t="shared" ca="1" si="16"/>
        <v>0.55180000000000007</v>
      </c>
      <c r="Q60" s="6">
        <f ca="1">C60*P60*VLOOKUP(B60,'Ver1'!$J$3:$N$9,5,0)</f>
        <v>159746.10000000003</v>
      </c>
      <c r="R60" s="6">
        <f ca="1">VLOOKUP(Table1[[#This Row],[Ay]],'Ver1'!$J$3:$O$9,6,0)*Table1[[#This Row],[Hukuk Servisine Sevk Edilen]]*Table1[[#This Row],[Toplam Tutar]]</f>
        <v>235721.34516000006</v>
      </c>
      <c r="S60" s="6">
        <f t="shared" ca="1" si="17"/>
        <v>266137.35000000003</v>
      </c>
      <c r="T60" s="6">
        <f t="shared" ca="1" si="18"/>
        <v>759778.29816000001</v>
      </c>
      <c r="U60" s="4"/>
    </row>
    <row r="61" spans="1:25" x14ac:dyDescent="0.35">
      <c r="A61" s="9">
        <v>44955</v>
      </c>
      <c r="B61" s="6">
        <f t="shared" si="10"/>
        <v>1</v>
      </c>
      <c r="C61" s="6">
        <f ca="1">RANDBETWEEN(VLOOKUP(B61,'Ver1'!$F$3:$H$9,2,0),VLOOKUP(B61,'Ver1'!$F$3:$H$9,3,0))</f>
        <v>972</v>
      </c>
      <c r="D61" s="6">
        <f ca="1">RANDBETWEEN(VLOOKUP(B61,'Ver1'!$B$4:$D$10,2,0),VLOOKUP(B61,'Ver1'!$B$4:$D$10,3,0))</f>
        <v>1552</v>
      </c>
      <c r="E61" s="6">
        <f t="shared" ca="1" si="11"/>
        <v>1508544</v>
      </c>
      <c r="F61" s="6">
        <f ca="1">RANDBETWEEN(VLOOKUP(B61,'Ver1'!$B$13:$D$19,2,0),VLOOKUP(B61,'Ver1'!$B$13:$D$19,3,0))/100</f>
        <v>0.35</v>
      </c>
      <c r="G61" s="6">
        <f ca="1">RANDBETWEEN(VLOOKUP(B61,'Ver1'!$F$13:$H$19,2,0),VLOOKUP(B61,'Ver1'!$F$13:$H$19,3,0))/100</f>
        <v>0.51</v>
      </c>
      <c r="H61" s="6">
        <f t="shared" ca="1" si="12"/>
        <v>0.17849999999999999</v>
      </c>
      <c r="I61" s="6">
        <f t="shared" ca="1" si="19"/>
        <v>0.3</v>
      </c>
      <c r="J61" s="6">
        <f t="shared" ca="1" si="13"/>
        <v>0.105</v>
      </c>
      <c r="K61" s="6">
        <f ca="1">RANDBETWEEN(VLOOKUP(B61,'Ver1'!$F$23:$H$29,2,0),VLOOKUP(B61,'Ver1'!$F$23:$H$29,3,0))/100</f>
        <v>0.08</v>
      </c>
      <c r="L61" s="6">
        <f t="shared" ca="1" si="14"/>
        <v>2.7999999999999997E-2</v>
      </c>
      <c r="M61" s="16">
        <f t="shared" ca="1" si="15"/>
        <v>302.77800000000002</v>
      </c>
      <c r="N61" s="6">
        <f ca="1">(L61+J61+H61)*E61+Table1[[#This Row],[Hukuk Servisinde Tahsilat Tutarı]]</f>
        <v>760728.56832000008</v>
      </c>
      <c r="O61" s="6">
        <f ca="1">C61*VLOOKUP(B61,'Ver1'!$J$3:$N$9,2,0)+(C61-C61*G61)*VLOOKUP(B61,'Ver1'!$J$3:$N$9,3,0)+(C61-C61*G61-C61*I61)*VLOOKUP(B61,'Ver1'!$J$3:$N$9,4,0)</f>
        <v>102789</v>
      </c>
      <c r="P61" s="6">
        <f t="shared" ca="1" si="16"/>
        <v>0.6885</v>
      </c>
      <c r="Q61" s="6">
        <f ca="1">C61*P61*VLOOKUP(B61,'Ver1'!$J$3:$N$9,5,0)</f>
        <v>200766.6</v>
      </c>
      <c r="R61" s="6">
        <f ca="1">VLOOKUP(Table1[[#This Row],[Ay]],'Ver1'!$J$3:$O$9,6,0)*Table1[[#This Row],[Hukuk Servisine Sevk Edilen]]*Table1[[#This Row],[Toplam Tutar]]</f>
        <v>290817.11232000001</v>
      </c>
      <c r="S61" s="6">
        <f t="shared" ca="1" si="17"/>
        <v>303555.59999999998</v>
      </c>
      <c r="T61" s="6">
        <f t="shared" ca="1" si="18"/>
        <v>559961.9683200001</v>
      </c>
      <c r="U61" s="4"/>
    </row>
    <row r="62" spans="1:25" x14ac:dyDescent="0.35">
      <c r="A62" s="9">
        <v>44956</v>
      </c>
      <c r="B62" s="6">
        <f t="shared" si="10"/>
        <v>1</v>
      </c>
      <c r="C62" s="6">
        <f ca="1">RANDBETWEEN(VLOOKUP(B62,'Ver1'!$F$3:$H$9,2,0),VLOOKUP(B62,'Ver1'!$F$3:$H$9,3,0))</f>
        <v>891</v>
      </c>
      <c r="D62" s="6">
        <f ca="1">RANDBETWEEN(VLOOKUP(B62,'Ver1'!$B$4:$D$10,2,0),VLOOKUP(B62,'Ver1'!$B$4:$D$10,3,0))</f>
        <v>1650</v>
      </c>
      <c r="E62" s="6">
        <f t="shared" ca="1" si="11"/>
        <v>1470150</v>
      </c>
      <c r="F62" s="6">
        <f ca="1">RANDBETWEEN(VLOOKUP(B62,'Ver1'!$B$13:$D$19,2,0),VLOOKUP(B62,'Ver1'!$B$13:$D$19,3,0))/100</f>
        <v>0.51</v>
      </c>
      <c r="G62" s="6">
        <f ca="1">RANDBETWEEN(VLOOKUP(B62,'Ver1'!$F$13:$H$19,2,0),VLOOKUP(B62,'Ver1'!$F$13:$H$19,3,0))/100</f>
        <v>0.5</v>
      </c>
      <c r="H62" s="6">
        <f t="shared" ca="1" si="12"/>
        <v>0.255</v>
      </c>
      <c r="I62" s="6">
        <f t="shared" ca="1" si="19"/>
        <v>0.3</v>
      </c>
      <c r="J62" s="6">
        <f t="shared" ca="1" si="13"/>
        <v>0.153</v>
      </c>
      <c r="K62" s="6">
        <f ca="1">RANDBETWEEN(VLOOKUP(B62,'Ver1'!$F$23:$H$29,2,0),VLOOKUP(B62,'Ver1'!$F$23:$H$29,3,0))/100</f>
        <v>0.09</v>
      </c>
      <c r="L62" s="6">
        <f t="shared" ca="1" si="14"/>
        <v>4.5899999999999996E-2</v>
      </c>
      <c r="M62" s="16">
        <f t="shared" ca="1" si="15"/>
        <v>404.42489999999998</v>
      </c>
      <c r="N62" s="6">
        <f ca="1">(L62+J62+H62)*E62+Table1[[#This Row],[Hukuk Servisinde Tahsilat Tutarı]]</f>
        <v>892098.78119999997</v>
      </c>
      <c r="O62" s="6">
        <f ca="1">C62*VLOOKUP(B62,'Ver1'!$J$3:$N$9,2,0)+(C62-C62*G62)*VLOOKUP(B62,'Ver1'!$J$3:$N$9,3,0)+(C62-C62*G62-C62*I62)*VLOOKUP(B62,'Ver1'!$J$3:$N$9,4,0)</f>
        <v>95782.5</v>
      </c>
      <c r="P62" s="6">
        <f t="shared" ca="1" si="16"/>
        <v>0.54610000000000003</v>
      </c>
      <c r="Q62" s="6">
        <f ca="1">C62*P62*VLOOKUP(B62,'Ver1'!$J$3:$N$9,5,0)</f>
        <v>145972.53</v>
      </c>
      <c r="R62" s="6">
        <f ca="1">VLOOKUP(Table1[[#This Row],[Ay]],'Ver1'!$J$3:$O$9,6,0)*Table1[[#This Row],[Hukuk Servisine Sevk Edilen]]*Table1[[#This Row],[Toplam Tutar]]</f>
        <v>224797.69620000003</v>
      </c>
      <c r="S62" s="6">
        <f t="shared" ca="1" si="17"/>
        <v>241755.03</v>
      </c>
      <c r="T62" s="6">
        <f t="shared" ca="1" si="18"/>
        <v>746126.25119999994</v>
      </c>
      <c r="U62" s="4"/>
    </row>
    <row r="63" spans="1:25" x14ac:dyDescent="0.35">
      <c r="A63" s="9">
        <v>44957</v>
      </c>
      <c r="B63" s="6">
        <f t="shared" si="10"/>
        <v>1</v>
      </c>
      <c r="C63" s="6">
        <f ca="1">RANDBETWEEN(VLOOKUP(B63,'Ver1'!$F$3:$H$9,2,0),VLOOKUP(B63,'Ver1'!$F$3:$H$9,3,0))</f>
        <v>917</v>
      </c>
      <c r="D63" s="6">
        <f ca="1">RANDBETWEEN(VLOOKUP(B63,'Ver1'!$B$4:$D$10,2,0),VLOOKUP(B63,'Ver1'!$B$4:$D$10,3,0))</f>
        <v>1712</v>
      </c>
      <c r="E63" s="6">
        <f t="shared" ca="1" si="11"/>
        <v>1569904</v>
      </c>
      <c r="F63" s="6">
        <f ca="1">RANDBETWEEN(VLOOKUP(B63,'Ver1'!$B$13:$D$19,2,0),VLOOKUP(B63,'Ver1'!$B$13:$D$19,3,0))/100</f>
        <v>0.53</v>
      </c>
      <c r="G63" s="6">
        <f ca="1">RANDBETWEEN(VLOOKUP(B63,'Ver1'!$F$13:$H$19,2,0),VLOOKUP(B63,'Ver1'!$F$13:$H$19,3,0))/100</f>
        <v>0.53</v>
      </c>
      <c r="H63" s="6">
        <f t="shared" ca="1" si="12"/>
        <v>0.28090000000000004</v>
      </c>
      <c r="I63" s="6">
        <f t="shared" ca="1" si="19"/>
        <v>0.32</v>
      </c>
      <c r="J63" s="6">
        <f t="shared" ca="1" si="13"/>
        <v>0.1696</v>
      </c>
      <c r="K63" s="6">
        <f ca="1">RANDBETWEEN(VLOOKUP(B63,'Ver1'!$F$23:$H$29,2,0),VLOOKUP(B63,'Ver1'!$F$23:$H$29,3,0))/100</f>
        <v>0.1</v>
      </c>
      <c r="L63" s="6">
        <f t="shared" ca="1" si="14"/>
        <v>5.3000000000000005E-2</v>
      </c>
      <c r="M63" s="16">
        <f t="shared" ca="1" si="15"/>
        <v>461.70950000000005</v>
      </c>
      <c r="N63" s="6">
        <f ca="1">(L63+J63+H63)*E63+Table1[[#This Row],[Hukuk Servisinde Tahsilat Tutarı]]</f>
        <v>1008694.7180800001</v>
      </c>
      <c r="O63" s="6">
        <f ca="1">C63*VLOOKUP(B63,'Ver1'!$J$3:$N$9,2,0)+(C63-C63*G63)*VLOOKUP(B63,'Ver1'!$J$3:$N$9,3,0)+(C63-C63*G63-C63*I63)*VLOOKUP(B63,'Ver1'!$J$3:$N$9,4,0)</f>
        <v>91929.25</v>
      </c>
      <c r="P63" s="6">
        <f t="shared" ca="1" si="16"/>
        <v>0.49649999999999994</v>
      </c>
      <c r="Q63" s="6">
        <f ca="1">C63*P63*VLOOKUP(B63,'Ver1'!$J$3:$N$9,5,0)</f>
        <v>136587.15</v>
      </c>
      <c r="R63" s="6">
        <f ca="1">VLOOKUP(Table1[[#This Row],[Ay]],'Ver1'!$J$3:$O$9,6,0)*Table1[[#This Row],[Hukuk Servisine Sevk Edilen]]*Table1[[#This Row],[Toplam Tutar]]</f>
        <v>218248.05408</v>
      </c>
      <c r="S63" s="6">
        <f t="shared" ca="1" si="17"/>
        <v>228516.4</v>
      </c>
      <c r="T63" s="6">
        <f t="shared" ca="1" si="18"/>
        <v>872107.56808000011</v>
      </c>
      <c r="U63" s="4"/>
    </row>
    <row r="64" spans="1:25" x14ac:dyDescent="0.35">
      <c r="A64" s="9">
        <v>44958</v>
      </c>
      <c r="B64" s="6">
        <f t="shared" si="10"/>
        <v>2</v>
      </c>
      <c r="C64" s="6">
        <f ca="1">RANDBETWEEN(VLOOKUP(B64,'Ver1'!$F$3:$H$9,2,0),VLOOKUP(B64,'Ver1'!$F$3:$H$9,3,0))</f>
        <v>1247</v>
      </c>
      <c r="D64" s="6">
        <f ca="1">RANDBETWEEN(VLOOKUP(B64,'Ver1'!$B$4:$D$10,2,0),VLOOKUP(B64,'Ver1'!$B$4:$D$10,3,0))</f>
        <v>1326</v>
      </c>
      <c r="E64" s="6">
        <f t="shared" ca="1" si="11"/>
        <v>1653522</v>
      </c>
      <c r="F64" s="6">
        <f ca="1">RANDBETWEEN(VLOOKUP(B64,'Ver1'!$B$13:$D$19,2,0),VLOOKUP(B64,'Ver1'!$B$13:$D$19,3,0))/100</f>
        <v>0.57999999999999996</v>
      </c>
      <c r="G64" s="6">
        <f ca="1">RANDBETWEEN(VLOOKUP(B64,'Ver1'!$F$13:$H$19,2,0),VLOOKUP(B64,'Ver1'!$F$13:$H$19,3,0))/100</f>
        <v>0.46</v>
      </c>
      <c r="H64" s="6">
        <f t="shared" ca="1" si="12"/>
        <v>0.26679999999999998</v>
      </c>
      <c r="I64" s="6">
        <f t="shared" ca="1" si="19"/>
        <v>0.23</v>
      </c>
      <c r="J64" s="6">
        <f t="shared" ca="1" si="13"/>
        <v>0.13339999999999999</v>
      </c>
      <c r="K64" s="6">
        <f ca="1">RANDBETWEEN(VLOOKUP(B64,'Ver1'!$F$23:$H$29,2,0),VLOOKUP(B64,'Ver1'!$F$23:$H$29,3,0))/100</f>
        <v>0.1</v>
      </c>
      <c r="L64" s="6">
        <f t="shared" ca="1" si="14"/>
        <v>5.7999999999999996E-2</v>
      </c>
      <c r="M64" s="16">
        <f t="shared" ca="1" si="15"/>
        <v>571.3753999999999</v>
      </c>
      <c r="N64" s="6">
        <f ca="1">(L64+J64+H64)*E64+Table1[[#This Row],[Hukuk Servisinde Tahsilat Tutarı]]</f>
        <v>981613.33529999992</v>
      </c>
      <c r="O64" s="6">
        <f ca="1">C64*VLOOKUP(B64,'Ver1'!$J$3:$N$9,2,0)+(C64-C64*G64)*VLOOKUP(B64,'Ver1'!$J$3:$N$9,3,0)+(C64-C64*G64-C64*I64)*VLOOKUP(B64,'Ver1'!$J$3:$N$9,4,0)</f>
        <v>151510.5</v>
      </c>
      <c r="P64" s="6">
        <f t="shared" ca="1" si="16"/>
        <v>0.54180000000000006</v>
      </c>
      <c r="Q64" s="6">
        <f ca="1">C64*P64*VLOOKUP(B64,'Ver1'!$J$3:$N$9,5,0)</f>
        <v>202687.38000000003</v>
      </c>
      <c r="R64" s="6">
        <f ca="1">VLOOKUP(Table1[[#This Row],[Ay]],'Ver1'!$J$3:$O$9,6,0)*Table1[[#This Row],[Hukuk Servisine Sevk Edilen]]*Table1[[#This Row],[Toplam Tutar]]</f>
        <v>223969.55490000002</v>
      </c>
      <c r="S64" s="6">
        <f t="shared" ca="1" si="17"/>
        <v>354197.88</v>
      </c>
      <c r="T64" s="6">
        <f t="shared" ca="1" si="18"/>
        <v>778925.95529999991</v>
      </c>
      <c r="U64" s="4"/>
    </row>
    <row r="65" spans="1:21" x14ac:dyDescent="0.35">
      <c r="A65" s="9">
        <v>44959</v>
      </c>
      <c r="B65" s="6">
        <f t="shared" si="10"/>
        <v>2</v>
      </c>
      <c r="C65" s="6">
        <f ca="1">RANDBETWEEN(VLOOKUP(B65,'Ver1'!$F$3:$H$9,2,0),VLOOKUP(B65,'Ver1'!$F$3:$H$9,3,0))</f>
        <v>1172</v>
      </c>
      <c r="D65" s="6">
        <f ca="1">RANDBETWEEN(VLOOKUP(B65,'Ver1'!$B$4:$D$10,2,0),VLOOKUP(B65,'Ver1'!$B$4:$D$10,3,0))</f>
        <v>1486</v>
      </c>
      <c r="E65" s="6">
        <f t="shared" ca="1" si="11"/>
        <v>1741592</v>
      </c>
      <c r="F65" s="6">
        <f ca="1">RANDBETWEEN(VLOOKUP(B65,'Ver1'!$B$13:$D$19,2,0),VLOOKUP(B65,'Ver1'!$B$13:$D$19,3,0))/100</f>
        <v>0.36</v>
      </c>
      <c r="G65" s="6">
        <f ca="1">RANDBETWEEN(VLOOKUP(B65,'Ver1'!$F$13:$H$19,2,0),VLOOKUP(B65,'Ver1'!$F$13:$H$19,3,0))/100</f>
        <v>0.5</v>
      </c>
      <c r="H65" s="6">
        <f t="shared" ca="1" si="12"/>
        <v>0.18</v>
      </c>
      <c r="I65" s="6">
        <f t="shared" ca="1" si="19"/>
        <v>0.33</v>
      </c>
      <c r="J65" s="6">
        <f t="shared" ca="1" si="13"/>
        <v>0.1188</v>
      </c>
      <c r="K65" s="6">
        <f ca="1">RANDBETWEEN(VLOOKUP(B65,'Ver1'!$F$23:$H$29,2,0),VLOOKUP(B65,'Ver1'!$F$23:$H$29,3,0))/100</f>
        <v>0.1</v>
      </c>
      <c r="L65" s="6">
        <f t="shared" ca="1" si="14"/>
        <v>3.5999999999999997E-2</v>
      </c>
      <c r="M65" s="16">
        <f t="shared" ca="1" si="15"/>
        <v>392.38560000000001</v>
      </c>
      <c r="N65" s="6">
        <f ca="1">(L65+J65+H65)*E65+Table1[[#This Row],[Hukuk Servisinde Tahsilat Tutarı]]</f>
        <v>872711.75119999994</v>
      </c>
      <c r="O65" s="6">
        <f ca="1">C65*VLOOKUP(B65,'Ver1'!$J$3:$N$9,2,0)+(C65-C65*G65)*VLOOKUP(B65,'Ver1'!$J$3:$N$9,3,0)+(C65-C65*G65-C65*I65)*VLOOKUP(B65,'Ver1'!$J$3:$N$9,4,0)</f>
        <v>122474</v>
      </c>
      <c r="P65" s="6">
        <f t="shared" ca="1" si="16"/>
        <v>0.66520000000000001</v>
      </c>
      <c r="Q65" s="6">
        <f ca="1">C65*P65*VLOOKUP(B65,'Ver1'!$J$3:$N$9,5,0)</f>
        <v>233884.32</v>
      </c>
      <c r="R65" s="6">
        <f ca="1">VLOOKUP(Table1[[#This Row],[Ay]],'Ver1'!$J$3:$O$9,6,0)*Table1[[#This Row],[Hukuk Servisine Sevk Edilen]]*Table1[[#This Row],[Toplam Tutar]]</f>
        <v>289626.74959999998</v>
      </c>
      <c r="S65" s="6">
        <f t="shared" ca="1" si="17"/>
        <v>356358.32</v>
      </c>
      <c r="T65" s="6">
        <f t="shared" ca="1" si="18"/>
        <v>638827.43119999999</v>
      </c>
      <c r="U65" s="4"/>
    </row>
    <row r="66" spans="1:21" x14ac:dyDescent="0.35">
      <c r="A66" s="9">
        <v>44960</v>
      </c>
      <c r="B66" s="6">
        <f t="shared" ref="B66:B97" si="20">MONTH(A66)</f>
        <v>2</v>
      </c>
      <c r="C66" s="6">
        <f ca="1">RANDBETWEEN(VLOOKUP(B66,'Ver1'!$F$3:$H$9,2,0),VLOOKUP(B66,'Ver1'!$F$3:$H$9,3,0))</f>
        <v>1293</v>
      </c>
      <c r="D66" s="6">
        <f ca="1">RANDBETWEEN(VLOOKUP(B66,'Ver1'!$B$4:$D$10,2,0),VLOOKUP(B66,'Ver1'!$B$4:$D$10,3,0))</f>
        <v>1614</v>
      </c>
      <c r="E66" s="6">
        <f t="shared" ref="E66:E97" ca="1" si="21">C66*D66</f>
        <v>2086902</v>
      </c>
      <c r="F66" s="6">
        <f ca="1">RANDBETWEEN(VLOOKUP(B66,'Ver1'!$B$13:$D$19,2,0),VLOOKUP(B66,'Ver1'!$B$13:$D$19,3,0))/100</f>
        <v>0.35</v>
      </c>
      <c r="G66" s="6">
        <f ca="1">RANDBETWEEN(VLOOKUP(B66,'Ver1'!$F$13:$H$19,2,0),VLOOKUP(B66,'Ver1'!$F$13:$H$19,3,0))/100</f>
        <v>0.48</v>
      </c>
      <c r="H66" s="6">
        <f t="shared" ref="H66:H97" ca="1" si="22">F66*G66</f>
        <v>0.16799999999999998</v>
      </c>
      <c r="I66" s="6">
        <f t="shared" ca="1" si="19"/>
        <v>0.33</v>
      </c>
      <c r="J66" s="6">
        <f t="shared" ref="J66:J97" ca="1" si="23">I66*F66</f>
        <v>0.11549999999999999</v>
      </c>
      <c r="K66" s="6">
        <f ca="1">RANDBETWEEN(VLOOKUP(B66,'Ver1'!$F$23:$H$29,2,0),VLOOKUP(B66,'Ver1'!$F$23:$H$29,3,0))/100</f>
        <v>0.1</v>
      </c>
      <c r="L66" s="6">
        <f t="shared" ref="L66:L97" ca="1" si="24">K66*F66</f>
        <v>3.4999999999999996E-2</v>
      </c>
      <c r="M66" s="16">
        <f t="shared" ref="M66:M97" ca="1" si="25">(L66+J66+H66)*C66</f>
        <v>411.82049999999998</v>
      </c>
      <c r="N66" s="6">
        <f ca="1">(L66+J66+H66)*E66+Table1[[#This Row],[Hukuk Servisinde Tahsilat Tutarı]]</f>
        <v>1020234.21525</v>
      </c>
      <c r="O66" s="6">
        <f ca="1">C66*VLOOKUP(B66,'Ver1'!$J$3:$N$9,2,0)+(C66-C66*G66)*VLOOKUP(B66,'Ver1'!$J$3:$N$9,3,0)+(C66-C66*G66-C66*I66)*VLOOKUP(B66,'Ver1'!$J$3:$N$9,4,0)</f>
        <v>139644</v>
      </c>
      <c r="P66" s="6">
        <f t="shared" ref="P66:P97" ca="1" si="26">1-(L66+J66+H66)</f>
        <v>0.68149999999999999</v>
      </c>
      <c r="Q66" s="6">
        <f ca="1">C66*P66*VLOOKUP(B66,'Ver1'!$J$3:$N$9,5,0)</f>
        <v>264353.84999999998</v>
      </c>
      <c r="R66" s="6">
        <f ca="1">VLOOKUP(Table1[[#This Row],[Ay]],'Ver1'!$J$3:$O$9,6,0)*Table1[[#This Row],[Hukuk Servisine Sevk Edilen]]*Table1[[#This Row],[Toplam Tutar]]</f>
        <v>355555.92825</v>
      </c>
      <c r="S66" s="6">
        <f t="shared" ref="S66:S97" ca="1" si="27">O66+Q66</f>
        <v>403997.85</v>
      </c>
      <c r="T66" s="6">
        <f t="shared" ref="T66:T97" ca="1" si="28">N66-Q66</f>
        <v>755880.36525000003</v>
      </c>
      <c r="U66" s="4"/>
    </row>
    <row r="67" spans="1:21" x14ac:dyDescent="0.35">
      <c r="A67" s="9">
        <v>44961</v>
      </c>
      <c r="B67" s="6">
        <f t="shared" si="20"/>
        <v>2</v>
      </c>
      <c r="C67" s="6">
        <f ca="1">RANDBETWEEN(VLOOKUP(B67,'Ver1'!$F$3:$H$9,2,0),VLOOKUP(B67,'Ver1'!$F$3:$H$9,3,0))</f>
        <v>1448</v>
      </c>
      <c r="D67" s="6">
        <f ca="1">RANDBETWEEN(VLOOKUP(B67,'Ver1'!$B$4:$D$10,2,0),VLOOKUP(B67,'Ver1'!$B$4:$D$10,3,0))</f>
        <v>1745</v>
      </c>
      <c r="E67" s="6">
        <f t="shared" ca="1" si="21"/>
        <v>2526760</v>
      </c>
      <c r="F67" s="6">
        <f ca="1">RANDBETWEEN(VLOOKUP(B67,'Ver1'!$B$13:$D$19,2,0),VLOOKUP(B67,'Ver1'!$B$13:$D$19,3,0))/100</f>
        <v>0.53</v>
      </c>
      <c r="G67" s="6">
        <f ca="1">RANDBETWEEN(VLOOKUP(B67,'Ver1'!$F$13:$H$19,2,0),VLOOKUP(B67,'Ver1'!$F$13:$H$19,3,0))/100</f>
        <v>0.53</v>
      </c>
      <c r="H67" s="6">
        <f t="shared" ca="1" si="22"/>
        <v>0.28090000000000004</v>
      </c>
      <c r="I67" s="6">
        <f t="shared" ref="I67:I98" ca="1" si="29">RANDBETWEEN(20,35)/100</f>
        <v>0.25</v>
      </c>
      <c r="J67" s="6">
        <f t="shared" ca="1" si="23"/>
        <v>0.13250000000000001</v>
      </c>
      <c r="K67" s="6">
        <f ca="1">RANDBETWEEN(VLOOKUP(B67,'Ver1'!$F$23:$H$29,2,0),VLOOKUP(B67,'Ver1'!$F$23:$H$29,3,0))/100</f>
        <v>0.09</v>
      </c>
      <c r="L67" s="6">
        <f t="shared" ca="1" si="24"/>
        <v>4.7699999999999999E-2</v>
      </c>
      <c r="M67" s="16">
        <f t="shared" ca="1" si="25"/>
        <v>667.67280000000005</v>
      </c>
      <c r="N67" s="6">
        <f ca="1">(L67+J67+H67)*E67+Table1[[#This Row],[Hukuk Servisinde Tahsilat Tutarı]]</f>
        <v>1505506.777</v>
      </c>
      <c r="O67" s="6">
        <f ca="1">C67*VLOOKUP(B67,'Ver1'!$J$3:$N$9,2,0)+(C67-C67*G67)*VLOOKUP(B67,'Ver1'!$J$3:$N$9,3,0)+(C67-C67*G67-C67*I67)*VLOOKUP(B67,'Ver1'!$J$3:$N$9,4,0)</f>
        <v>155298</v>
      </c>
      <c r="P67" s="6">
        <f t="shared" ca="1" si="26"/>
        <v>0.53889999999999993</v>
      </c>
      <c r="Q67" s="6">
        <f ca="1">C67*P67*VLOOKUP(B67,'Ver1'!$J$3:$N$9,5,0)</f>
        <v>234098.15999999997</v>
      </c>
      <c r="R67" s="6">
        <f ca="1">VLOOKUP(Table1[[#This Row],[Ay]],'Ver1'!$J$3:$O$9,6,0)*Table1[[#This Row],[Hukuk Servisine Sevk Edilen]]*Table1[[#This Row],[Toplam Tutar]]</f>
        <v>340417.74099999998</v>
      </c>
      <c r="S67" s="6">
        <f t="shared" ca="1" si="27"/>
        <v>389396.16</v>
      </c>
      <c r="T67" s="6">
        <f t="shared" ca="1" si="28"/>
        <v>1271408.6170000001</v>
      </c>
      <c r="U67" s="4"/>
    </row>
    <row r="68" spans="1:21" x14ac:dyDescent="0.35">
      <c r="A68" s="9">
        <v>44962</v>
      </c>
      <c r="B68" s="6">
        <f t="shared" si="20"/>
        <v>2</v>
      </c>
      <c r="C68" s="6">
        <f ca="1">RANDBETWEEN(VLOOKUP(B68,'Ver1'!$F$3:$H$9,2,0),VLOOKUP(B68,'Ver1'!$F$3:$H$9,3,0))</f>
        <v>1212</v>
      </c>
      <c r="D68" s="6">
        <f ca="1">RANDBETWEEN(VLOOKUP(B68,'Ver1'!$B$4:$D$10,2,0),VLOOKUP(B68,'Ver1'!$B$4:$D$10,3,0))</f>
        <v>1342</v>
      </c>
      <c r="E68" s="6">
        <f t="shared" ca="1" si="21"/>
        <v>1626504</v>
      </c>
      <c r="F68" s="6">
        <f ca="1">RANDBETWEEN(VLOOKUP(B68,'Ver1'!$B$13:$D$19,2,0),VLOOKUP(B68,'Ver1'!$B$13:$D$19,3,0))/100</f>
        <v>0.51</v>
      </c>
      <c r="G68" s="6">
        <f ca="1">RANDBETWEEN(VLOOKUP(B68,'Ver1'!$F$13:$H$19,2,0),VLOOKUP(B68,'Ver1'!$F$13:$H$19,3,0))/100</f>
        <v>0.48</v>
      </c>
      <c r="H68" s="6">
        <f t="shared" ca="1" si="22"/>
        <v>0.24479999999999999</v>
      </c>
      <c r="I68" s="6">
        <f t="shared" ca="1" si="29"/>
        <v>0.22</v>
      </c>
      <c r="J68" s="6">
        <f t="shared" ca="1" si="23"/>
        <v>0.11220000000000001</v>
      </c>
      <c r="K68" s="6">
        <f ca="1">RANDBETWEEN(VLOOKUP(B68,'Ver1'!$F$23:$H$29,2,0),VLOOKUP(B68,'Ver1'!$F$23:$H$29,3,0))/100</f>
        <v>0.09</v>
      </c>
      <c r="L68" s="6">
        <f t="shared" ca="1" si="24"/>
        <v>4.5899999999999996E-2</v>
      </c>
      <c r="M68" s="16">
        <f t="shared" ca="1" si="25"/>
        <v>488.31480000000005</v>
      </c>
      <c r="N68" s="6">
        <f ca="1">(L68+J68+H68)*E68+Table1[[#This Row],[Hukuk Servisinde Tahsilat Tutarı]]</f>
        <v>898114.84620000003</v>
      </c>
      <c r="O68" s="6">
        <f ca="1">C68*VLOOKUP(B68,'Ver1'!$J$3:$N$9,2,0)+(C68-C68*G68)*VLOOKUP(B68,'Ver1'!$J$3:$N$9,3,0)+(C68-C68*G68-C68*I68)*VLOOKUP(B68,'Ver1'!$J$3:$N$9,4,0)</f>
        <v>144228</v>
      </c>
      <c r="P68" s="6">
        <f t="shared" ca="1" si="26"/>
        <v>0.59709999999999996</v>
      </c>
      <c r="Q68" s="6">
        <f ca="1">C68*P68*VLOOKUP(B68,'Ver1'!$J$3:$N$9,5,0)</f>
        <v>217105.56</v>
      </c>
      <c r="R68" s="6">
        <f ca="1">VLOOKUP(Table1[[#This Row],[Ay]],'Ver1'!$J$3:$O$9,6,0)*Table1[[#This Row],[Hukuk Servisine Sevk Edilen]]*Table1[[#This Row],[Toplam Tutar]]</f>
        <v>242796.38459999999</v>
      </c>
      <c r="S68" s="6">
        <f t="shared" ca="1" si="27"/>
        <v>361333.56</v>
      </c>
      <c r="T68" s="6">
        <f t="shared" ca="1" si="28"/>
        <v>681009.28619999997</v>
      </c>
      <c r="U68" s="4"/>
    </row>
    <row r="69" spans="1:21" x14ac:dyDescent="0.35">
      <c r="A69" s="9">
        <v>44963</v>
      </c>
      <c r="B69" s="6">
        <f t="shared" si="20"/>
        <v>2</v>
      </c>
      <c r="C69" s="6">
        <f ca="1">RANDBETWEEN(VLOOKUP(B69,'Ver1'!$F$3:$H$9,2,0),VLOOKUP(B69,'Ver1'!$F$3:$H$9,3,0))</f>
        <v>1047</v>
      </c>
      <c r="D69" s="6">
        <f ca="1">RANDBETWEEN(VLOOKUP(B69,'Ver1'!$B$4:$D$10,2,0),VLOOKUP(B69,'Ver1'!$B$4:$D$10,3,0))</f>
        <v>1601</v>
      </c>
      <c r="E69" s="6">
        <f t="shared" ca="1" si="21"/>
        <v>1676247</v>
      </c>
      <c r="F69" s="6">
        <f ca="1">RANDBETWEEN(VLOOKUP(B69,'Ver1'!$B$13:$D$19,2,0),VLOOKUP(B69,'Ver1'!$B$13:$D$19,3,0))/100</f>
        <v>0.55000000000000004</v>
      </c>
      <c r="G69" s="6">
        <f ca="1">RANDBETWEEN(VLOOKUP(B69,'Ver1'!$F$13:$H$19,2,0),VLOOKUP(B69,'Ver1'!$F$13:$H$19,3,0))/100</f>
        <v>0.55000000000000004</v>
      </c>
      <c r="H69" s="6">
        <f t="shared" ca="1" si="22"/>
        <v>0.30250000000000005</v>
      </c>
      <c r="I69" s="6">
        <f t="shared" ca="1" si="29"/>
        <v>0.26</v>
      </c>
      <c r="J69" s="6">
        <f t="shared" ca="1" si="23"/>
        <v>0.14300000000000002</v>
      </c>
      <c r="K69" s="6">
        <f ca="1">RANDBETWEEN(VLOOKUP(B69,'Ver1'!$F$23:$H$29,2,0),VLOOKUP(B69,'Ver1'!$F$23:$H$29,3,0))/100</f>
        <v>0.05</v>
      </c>
      <c r="L69" s="6">
        <f t="shared" ca="1" si="24"/>
        <v>2.7500000000000004E-2</v>
      </c>
      <c r="M69" s="16">
        <f t="shared" ca="1" si="25"/>
        <v>495.23100000000011</v>
      </c>
      <c r="N69" s="6">
        <f ca="1">(L69+J69+H69)*E69+Table1[[#This Row],[Hukuk Servisinde Tahsilat Tutarı]]</f>
        <v>1013710.3732500001</v>
      </c>
      <c r="O69" s="6">
        <f ca="1">C69*VLOOKUP(B69,'Ver1'!$J$3:$N$9,2,0)+(C69-C69*G69)*VLOOKUP(B69,'Ver1'!$J$3:$N$9,3,0)+(C69-C69*G69-C69*I69)*VLOOKUP(B69,'Ver1'!$J$3:$N$9,4,0)</f>
        <v>107579.25</v>
      </c>
      <c r="P69" s="6">
        <f t="shared" ca="1" si="26"/>
        <v>0.52699999999999991</v>
      </c>
      <c r="Q69" s="6">
        <f ca="1">C69*P69*VLOOKUP(B69,'Ver1'!$J$3:$N$9,5,0)</f>
        <v>165530.69999999995</v>
      </c>
      <c r="R69" s="6">
        <f ca="1">VLOOKUP(Table1[[#This Row],[Ay]],'Ver1'!$J$3:$O$9,6,0)*Table1[[#This Row],[Hukuk Servisine Sevk Edilen]]*Table1[[#This Row],[Toplam Tutar]]</f>
        <v>220845.54224999997</v>
      </c>
      <c r="S69" s="6">
        <f t="shared" ca="1" si="27"/>
        <v>273109.94999999995</v>
      </c>
      <c r="T69" s="6">
        <f t="shared" ca="1" si="28"/>
        <v>848179.67325000011</v>
      </c>
      <c r="U69" s="4"/>
    </row>
    <row r="70" spans="1:21" x14ac:dyDescent="0.35">
      <c r="A70" s="9">
        <v>44964</v>
      </c>
      <c r="B70" s="6">
        <f t="shared" si="20"/>
        <v>2</v>
      </c>
      <c r="C70" s="6">
        <f ca="1">RANDBETWEEN(VLOOKUP(B70,'Ver1'!$F$3:$H$9,2,0),VLOOKUP(B70,'Ver1'!$F$3:$H$9,3,0))</f>
        <v>1309</v>
      </c>
      <c r="D70" s="6">
        <f ca="1">RANDBETWEEN(VLOOKUP(B70,'Ver1'!$B$4:$D$10,2,0),VLOOKUP(B70,'Ver1'!$B$4:$D$10,3,0))</f>
        <v>1653</v>
      </c>
      <c r="E70" s="6">
        <f t="shared" ca="1" si="21"/>
        <v>2163777</v>
      </c>
      <c r="F70" s="6">
        <f ca="1">RANDBETWEEN(VLOOKUP(B70,'Ver1'!$B$13:$D$19,2,0),VLOOKUP(B70,'Ver1'!$B$13:$D$19,3,0))/100</f>
        <v>0.42</v>
      </c>
      <c r="G70" s="6">
        <f ca="1">RANDBETWEEN(VLOOKUP(B70,'Ver1'!$F$13:$H$19,2,0),VLOOKUP(B70,'Ver1'!$F$13:$H$19,3,0))/100</f>
        <v>0.45</v>
      </c>
      <c r="H70" s="6">
        <f t="shared" ca="1" si="22"/>
        <v>0.189</v>
      </c>
      <c r="I70" s="6">
        <f t="shared" ca="1" si="29"/>
        <v>0.34</v>
      </c>
      <c r="J70" s="6">
        <f t="shared" ca="1" si="23"/>
        <v>0.14280000000000001</v>
      </c>
      <c r="K70" s="6">
        <f ca="1">RANDBETWEEN(VLOOKUP(B70,'Ver1'!$F$23:$H$29,2,0),VLOOKUP(B70,'Ver1'!$F$23:$H$29,3,0))/100</f>
        <v>0.08</v>
      </c>
      <c r="L70" s="6">
        <f t="shared" ca="1" si="24"/>
        <v>3.3599999999999998E-2</v>
      </c>
      <c r="M70" s="16">
        <f t="shared" ca="1" si="25"/>
        <v>478.30860000000001</v>
      </c>
      <c r="N70" s="6">
        <f ca="1">(L70+J70+H70)*E70+Table1[[#This Row],[Hukuk Servisinde Tahsilat Tutarı]]</f>
        <v>1133927.3368500001</v>
      </c>
      <c r="O70" s="6">
        <f ca="1">C70*VLOOKUP(B70,'Ver1'!$J$3:$N$9,2,0)+(C70-C70*G70)*VLOOKUP(B70,'Ver1'!$J$3:$N$9,3,0)+(C70-C70*G70-C70*I70)*VLOOKUP(B70,'Ver1'!$J$3:$N$9,4,0)</f>
        <v>146935.25</v>
      </c>
      <c r="P70" s="6">
        <f t="shared" ca="1" si="26"/>
        <v>0.63460000000000005</v>
      </c>
      <c r="Q70" s="6">
        <f ca="1">C70*P70*VLOOKUP(B70,'Ver1'!$J$3:$N$9,5,0)</f>
        <v>249207.42</v>
      </c>
      <c r="R70" s="6">
        <f ca="1">VLOOKUP(Table1[[#This Row],[Ay]],'Ver1'!$J$3:$O$9,6,0)*Table1[[#This Row],[Hukuk Servisine Sevk Edilen]]*Table1[[#This Row],[Toplam Tutar]]</f>
        <v>343283.22105000005</v>
      </c>
      <c r="S70" s="6">
        <f t="shared" ca="1" si="27"/>
        <v>396142.67000000004</v>
      </c>
      <c r="T70" s="6">
        <f t="shared" ca="1" si="28"/>
        <v>884719.91685000004</v>
      </c>
      <c r="U70" s="4"/>
    </row>
    <row r="71" spans="1:21" x14ac:dyDescent="0.35">
      <c r="A71" s="9">
        <v>44965</v>
      </c>
      <c r="B71" s="6">
        <f t="shared" si="20"/>
        <v>2</v>
      </c>
      <c r="C71" s="6">
        <f ca="1">RANDBETWEEN(VLOOKUP(B71,'Ver1'!$F$3:$H$9,2,0),VLOOKUP(B71,'Ver1'!$F$3:$H$9,3,0))</f>
        <v>1424</v>
      </c>
      <c r="D71" s="6">
        <f ca="1">RANDBETWEEN(VLOOKUP(B71,'Ver1'!$B$4:$D$10,2,0),VLOOKUP(B71,'Ver1'!$B$4:$D$10,3,0))</f>
        <v>1485</v>
      </c>
      <c r="E71" s="6">
        <f t="shared" ca="1" si="21"/>
        <v>2114640</v>
      </c>
      <c r="F71" s="6">
        <f ca="1">RANDBETWEEN(VLOOKUP(B71,'Ver1'!$B$13:$D$19,2,0),VLOOKUP(B71,'Ver1'!$B$13:$D$19,3,0))/100</f>
        <v>0.49</v>
      </c>
      <c r="G71" s="6">
        <f ca="1">RANDBETWEEN(VLOOKUP(B71,'Ver1'!$F$13:$H$19,2,0),VLOOKUP(B71,'Ver1'!$F$13:$H$19,3,0))/100</f>
        <v>0.52</v>
      </c>
      <c r="H71" s="6">
        <f t="shared" ca="1" si="22"/>
        <v>0.25480000000000003</v>
      </c>
      <c r="I71" s="6">
        <f t="shared" ca="1" si="29"/>
        <v>0.26</v>
      </c>
      <c r="J71" s="6">
        <f t="shared" ca="1" si="23"/>
        <v>0.12740000000000001</v>
      </c>
      <c r="K71" s="6">
        <f ca="1">RANDBETWEEN(VLOOKUP(B71,'Ver1'!$F$23:$H$29,2,0),VLOOKUP(B71,'Ver1'!$F$23:$H$29,3,0))/100</f>
        <v>7.0000000000000007E-2</v>
      </c>
      <c r="L71" s="6">
        <f t="shared" ca="1" si="24"/>
        <v>3.4300000000000004E-2</v>
      </c>
      <c r="M71" s="16">
        <f t="shared" ca="1" si="25"/>
        <v>593.096</v>
      </c>
      <c r="N71" s="6">
        <f ca="1">(L71+J71+H71)*E71+Table1[[#This Row],[Hukuk Servisinde Tahsilat Tutarı]]</f>
        <v>1189220.67</v>
      </c>
      <c r="O71" s="6">
        <f ca="1">C71*VLOOKUP(B71,'Ver1'!$J$3:$N$9,2,0)+(C71-C71*G71)*VLOOKUP(B71,'Ver1'!$J$3:$N$9,3,0)+(C71-C71*G71-C71*I71)*VLOOKUP(B71,'Ver1'!$J$3:$N$9,4,0)</f>
        <v>153792</v>
      </c>
      <c r="P71" s="6">
        <f t="shared" ca="1" si="26"/>
        <v>0.58349999999999991</v>
      </c>
      <c r="Q71" s="6">
        <f ca="1">C71*P71*VLOOKUP(B71,'Ver1'!$J$3:$N$9,5,0)</f>
        <v>249271.19999999995</v>
      </c>
      <c r="R71" s="6">
        <f ca="1">VLOOKUP(Table1[[#This Row],[Ay]],'Ver1'!$J$3:$O$9,6,0)*Table1[[#This Row],[Hukuk Servisine Sevk Edilen]]*Table1[[#This Row],[Toplam Tutar]]</f>
        <v>308473.10999999993</v>
      </c>
      <c r="S71" s="6">
        <f t="shared" ca="1" si="27"/>
        <v>403063.19999999995</v>
      </c>
      <c r="T71" s="6">
        <f t="shared" ca="1" si="28"/>
        <v>939949.47</v>
      </c>
      <c r="U71" s="4"/>
    </row>
    <row r="72" spans="1:21" x14ac:dyDescent="0.35">
      <c r="A72" s="9">
        <v>44966</v>
      </c>
      <c r="B72" s="6">
        <f t="shared" si="20"/>
        <v>2</v>
      </c>
      <c r="C72" s="6">
        <f ca="1">RANDBETWEEN(VLOOKUP(B72,'Ver1'!$F$3:$H$9,2,0),VLOOKUP(B72,'Ver1'!$F$3:$H$9,3,0))</f>
        <v>1044</v>
      </c>
      <c r="D72" s="6">
        <f ca="1">RANDBETWEEN(VLOOKUP(B72,'Ver1'!$B$4:$D$10,2,0),VLOOKUP(B72,'Ver1'!$B$4:$D$10,3,0))</f>
        <v>1572</v>
      </c>
      <c r="E72" s="6">
        <f t="shared" ca="1" si="21"/>
        <v>1641168</v>
      </c>
      <c r="F72" s="6">
        <f ca="1">RANDBETWEEN(VLOOKUP(B72,'Ver1'!$B$13:$D$19,2,0),VLOOKUP(B72,'Ver1'!$B$13:$D$19,3,0))/100</f>
        <v>0.43</v>
      </c>
      <c r="G72" s="6">
        <f ca="1">RANDBETWEEN(VLOOKUP(B72,'Ver1'!$F$13:$H$19,2,0),VLOOKUP(B72,'Ver1'!$F$13:$H$19,3,0))/100</f>
        <v>0.51</v>
      </c>
      <c r="H72" s="6">
        <f t="shared" ca="1" si="22"/>
        <v>0.21929999999999999</v>
      </c>
      <c r="I72" s="6">
        <f t="shared" ca="1" si="29"/>
        <v>0.25</v>
      </c>
      <c r="J72" s="6">
        <f t="shared" ca="1" si="23"/>
        <v>0.1075</v>
      </c>
      <c r="K72" s="6">
        <f ca="1">RANDBETWEEN(VLOOKUP(B72,'Ver1'!$F$23:$H$29,2,0),VLOOKUP(B72,'Ver1'!$F$23:$H$29,3,0))/100</f>
        <v>0.06</v>
      </c>
      <c r="L72" s="6">
        <f t="shared" ca="1" si="24"/>
        <v>2.58E-2</v>
      </c>
      <c r="M72" s="16">
        <f t="shared" ca="1" si="25"/>
        <v>368.11440000000005</v>
      </c>
      <c r="N72" s="6">
        <f ca="1">(L72+J72+H72)*E72+Table1[[#This Row],[Hukuk Servisinde Tahsilat Tutarı]]</f>
        <v>844298.87760000001</v>
      </c>
      <c r="O72" s="6">
        <f ca="1">C72*VLOOKUP(B72,'Ver1'!$J$3:$N$9,2,0)+(C72-C72*G72)*VLOOKUP(B72,'Ver1'!$J$3:$N$9,3,0)+(C72-C72*G72-C72*I72)*VLOOKUP(B72,'Ver1'!$J$3:$N$9,4,0)</f>
        <v>115623</v>
      </c>
      <c r="P72" s="6">
        <f t="shared" ca="1" si="26"/>
        <v>0.64739999999999998</v>
      </c>
      <c r="Q72" s="6">
        <f ca="1">C72*P72*VLOOKUP(B72,'Ver1'!$J$3:$N$9,5,0)</f>
        <v>202765.68</v>
      </c>
      <c r="R72" s="6">
        <f ca="1">VLOOKUP(Table1[[#This Row],[Ay]],'Ver1'!$J$3:$O$9,6,0)*Table1[[#This Row],[Hukuk Servisine Sevk Edilen]]*Table1[[#This Row],[Toplam Tutar]]</f>
        <v>265623.04080000002</v>
      </c>
      <c r="S72" s="6">
        <f t="shared" ca="1" si="27"/>
        <v>318388.68</v>
      </c>
      <c r="T72" s="6">
        <f t="shared" ca="1" si="28"/>
        <v>641533.19760000007</v>
      </c>
      <c r="U72" s="4"/>
    </row>
    <row r="73" spans="1:21" x14ac:dyDescent="0.35">
      <c r="A73" s="9">
        <v>44967</v>
      </c>
      <c r="B73" s="6">
        <f t="shared" si="20"/>
        <v>2</v>
      </c>
      <c r="C73" s="6">
        <f ca="1">RANDBETWEEN(VLOOKUP(B73,'Ver1'!$F$3:$H$9,2,0),VLOOKUP(B73,'Ver1'!$F$3:$H$9,3,0))</f>
        <v>1439</v>
      </c>
      <c r="D73" s="6">
        <f ca="1">RANDBETWEEN(VLOOKUP(B73,'Ver1'!$B$4:$D$10,2,0),VLOOKUP(B73,'Ver1'!$B$4:$D$10,3,0))</f>
        <v>1505</v>
      </c>
      <c r="E73" s="6">
        <f t="shared" ca="1" si="21"/>
        <v>2165695</v>
      </c>
      <c r="F73" s="6">
        <f ca="1">RANDBETWEEN(VLOOKUP(B73,'Ver1'!$B$13:$D$19,2,0),VLOOKUP(B73,'Ver1'!$B$13:$D$19,3,0))/100</f>
        <v>0.43</v>
      </c>
      <c r="G73" s="6">
        <f ca="1">RANDBETWEEN(VLOOKUP(B73,'Ver1'!$F$13:$H$19,2,0),VLOOKUP(B73,'Ver1'!$F$13:$H$19,3,0))/100</f>
        <v>0.49</v>
      </c>
      <c r="H73" s="6">
        <f t="shared" ca="1" si="22"/>
        <v>0.2107</v>
      </c>
      <c r="I73" s="6">
        <f t="shared" ca="1" si="29"/>
        <v>0.23</v>
      </c>
      <c r="J73" s="6">
        <f t="shared" ca="1" si="23"/>
        <v>9.8900000000000002E-2</v>
      </c>
      <c r="K73" s="6">
        <f ca="1">RANDBETWEEN(VLOOKUP(B73,'Ver1'!$F$23:$H$29,2,0),VLOOKUP(B73,'Ver1'!$F$23:$H$29,3,0))/100</f>
        <v>0.08</v>
      </c>
      <c r="L73" s="6">
        <f t="shared" ca="1" si="24"/>
        <v>3.44E-2</v>
      </c>
      <c r="M73" s="16">
        <f t="shared" ca="1" si="25"/>
        <v>495.01599999999996</v>
      </c>
      <c r="N73" s="6">
        <f ca="1">(L73+J73+H73)*E73+Table1[[#This Row],[Hukuk Servisinde Tahsilat Tutarı]]</f>
        <v>1100173.06</v>
      </c>
      <c r="O73" s="6">
        <f ca="1">C73*VLOOKUP(B73,'Ver1'!$J$3:$N$9,2,0)+(C73-C73*G73)*VLOOKUP(B73,'Ver1'!$J$3:$N$9,3,0)+(C73-C73*G73-C73*I73)*VLOOKUP(B73,'Ver1'!$J$3:$N$9,4,0)</f>
        <v>167283.75</v>
      </c>
      <c r="P73" s="6">
        <f t="shared" ca="1" si="26"/>
        <v>0.65600000000000003</v>
      </c>
      <c r="Q73" s="6">
        <f ca="1">C73*P73*VLOOKUP(B73,'Ver1'!$J$3:$N$9,5,0)</f>
        <v>283195.2</v>
      </c>
      <c r="R73" s="6">
        <f ca="1">VLOOKUP(Table1[[#This Row],[Ay]],'Ver1'!$J$3:$O$9,6,0)*Table1[[#This Row],[Hukuk Servisine Sevk Edilen]]*Table1[[#This Row],[Toplam Tutar]]</f>
        <v>355173.98000000004</v>
      </c>
      <c r="S73" s="6">
        <f t="shared" ca="1" si="27"/>
        <v>450478.95</v>
      </c>
      <c r="T73" s="6">
        <f t="shared" ca="1" si="28"/>
        <v>816977.8600000001</v>
      </c>
      <c r="U73" s="4"/>
    </row>
    <row r="74" spans="1:21" x14ac:dyDescent="0.35">
      <c r="A74" s="9">
        <v>44968</v>
      </c>
      <c r="B74" s="6">
        <f t="shared" si="20"/>
        <v>2</v>
      </c>
      <c r="C74" s="6">
        <f ca="1">RANDBETWEEN(VLOOKUP(B74,'Ver1'!$F$3:$H$9,2,0),VLOOKUP(B74,'Ver1'!$F$3:$H$9,3,0))</f>
        <v>1214</v>
      </c>
      <c r="D74" s="6">
        <f ca="1">RANDBETWEEN(VLOOKUP(B74,'Ver1'!$B$4:$D$10,2,0),VLOOKUP(B74,'Ver1'!$B$4:$D$10,3,0))</f>
        <v>1610</v>
      </c>
      <c r="E74" s="6">
        <f t="shared" ca="1" si="21"/>
        <v>1954540</v>
      </c>
      <c r="F74" s="6">
        <f ca="1">RANDBETWEEN(VLOOKUP(B74,'Ver1'!$B$13:$D$19,2,0),VLOOKUP(B74,'Ver1'!$B$13:$D$19,3,0))/100</f>
        <v>0.41</v>
      </c>
      <c r="G74" s="6">
        <f ca="1">RANDBETWEEN(VLOOKUP(B74,'Ver1'!$F$13:$H$19,2,0),VLOOKUP(B74,'Ver1'!$F$13:$H$19,3,0))/100</f>
        <v>0.53</v>
      </c>
      <c r="H74" s="6">
        <f t="shared" ca="1" si="22"/>
        <v>0.21729999999999999</v>
      </c>
      <c r="I74" s="6">
        <f t="shared" ca="1" si="29"/>
        <v>0.25</v>
      </c>
      <c r="J74" s="6">
        <f t="shared" ca="1" si="23"/>
        <v>0.10249999999999999</v>
      </c>
      <c r="K74" s="6">
        <f ca="1">RANDBETWEEN(VLOOKUP(B74,'Ver1'!$F$23:$H$29,2,0),VLOOKUP(B74,'Ver1'!$F$23:$H$29,3,0))/100</f>
        <v>0.06</v>
      </c>
      <c r="L74" s="6">
        <f t="shared" ca="1" si="24"/>
        <v>2.4599999999999997E-2</v>
      </c>
      <c r="M74" s="16">
        <f t="shared" ca="1" si="25"/>
        <v>418.10159999999996</v>
      </c>
      <c r="N74" s="6">
        <f ca="1">(L74+J74+H74)*E74+Table1[[#This Row],[Hukuk Servisinde Tahsilat Tutarı]]</f>
        <v>993492.68200000003</v>
      </c>
      <c r="O74" s="6">
        <f ca="1">C74*VLOOKUP(B74,'Ver1'!$J$3:$N$9,2,0)+(C74-C74*G74)*VLOOKUP(B74,'Ver1'!$J$3:$N$9,3,0)+(C74-C74*G74-C74*I74)*VLOOKUP(B74,'Ver1'!$J$3:$N$9,4,0)</f>
        <v>130201.5</v>
      </c>
      <c r="P74" s="6">
        <f t="shared" ca="1" si="26"/>
        <v>0.65559999999999996</v>
      </c>
      <c r="Q74" s="6">
        <f ca="1">C74*P74*VLOOKUP(B74,'Ver1'!$J$3:$N$9,5,0)</f>
        <v>238769.52</v>
      </c>
      <c r="R74" s="6">
        <f ca="1">VLOOKUP(Table1[[#This Row],[Ay]],'Ver1'!$J$3:$O$9,6,0)*Table1[[#This Row],[Hukuk Servisine Sevk Edilen]]*Table1[[#This Row],[Toplam Tutar]]</f>
        <v>320349.10599999997</v>
      </c>
      <c r="S74" s="6">
        <f t="shared" ca="1" si="27"/>
        <v>368971.02</v>
      </c>
      <c r="T74" s="6">
        <f t="shared" ca="1" si="28"/>
        <v>754723.16200000001</v>
      </c>
      <c r="U74" s="4"/>
    </row>
    <row r="75" spans="1:21" x14ac:dyDescent="0.35">
      <c r="A75" s="9">
        <v>44969</v>
      </c>
      <c r="B75" s="6">
        <f t="shared" si="20"/>
        <v>2</v>
      </c>
      <c r="C75" s="6">
        <f ca="1">RANDBETWEEN(VLOOKUP(B75,'Ver1'!$F$3:$H$9,2,0),VLOOKUP(B75,'Ver1'!$F$3:$H$9,3,0))</f>
        <v>1336</v>
      </c>
      <c r="D75" s="6">
        <f ca="1">RANDBETWEEN(VLOOKUP(B75,'Ver1'!$B$4:$D$10,2,0),VLOOKUP(B75,'Ver1'!$B$4:$D$10,3,0))</f>
        <v>1296</v>
      </c>
      <c r="E75" s="6">
        <f t="shared" ca="1" si="21"/>
        <v>1731456</v>
      </c>
      <c r="F75" s="6">
        <f ca="1">RANDBETWEEN(VLOOKUP(B75,'Ver1'!$B$13:$D$19,2,0),VLOOKUP(B75,'Ver1'!$B$13:$D$19,3,0))/100</f>
        <v>0.47</v>
      </c>
      <c r="G75" s="6">
        <f ca="1">RANDBETWEEN(VLOOKUP(B75,'Ver1'!$F$13:$H$19,2,0),VLOOKUP(B75,'Ver1'!$F$13:$H$19,3,0))/100</f>
        <v>0.52</v>
      </c>
      <c r="H75" s="6">
        <f t="shared" ca="1" si="22"/>
        <v>0.24440000000000001</v>
      </c>
      <c r="I75" s="6">
        <f t="shared" ca="1" si="29"/>
        <v>0.21</v>
      </c>
      <c r="J75" s="6">
        <f t="shared" ca="1" si="23"/>
        <v>9.8699999999999996E-2</v>
      </c>
      <c r="K75" s="6">
        <f ca="1">RANDBETWEEN(VLOOKUP(B75,'Ver1'!$F$23:$H$29,2,0),VLOOKUP(B75,'Ver1'!$F$23:$H$29,3,0))/100</f>
        <v>7.0000000000000007E-2</v>
      </c>
      <c r="L75" s="6">
        <f t="shared" ca="1" si="24"/>
        <v>3.2899999999999999E-2</v>
      </c>
      <c r="M75" s="16">
        <f t="shared" ca="1" si="25"/>
        <v>502.33600000000001</v>
      </c>
      <c r="N75" s="6">
        <f ca="1">(L75+J75+H75)*E75+Table1[[#This Row],[Hukuk Servisinde Tahsilat Tutarı]]</f>
        <v>921134.59199999995</v>
      </c>
      <c r="O75" s="6">
        <f ca="1">C75*VLOOKUP(B75,'Ver1'!$J$3:$N$9,2,0)+(C75-C75*G75)*VLOOKUP(B75,'Ver1'!$J$3:$N$9,3,0)+(C75-C75*G75-C75*I75)*VLOOKUP(B75,'Ver1'!$J$3:$N$9,4,0)</f>
        <v>150968</v>
      </c>
      <c r="P75" s="6">
        <f t="shared" ca="1" si="26"/>
        <v>0.624</v>
      </c>
      <c r="Q75" s="6">
        <f ca="1">C75*P75*VLOOKUP(B75,'Ver1'!$J$3:$N$9,5,0)</f>
        <v>250099.19999999998</v>
      </c>
      <c r="R75" s="6">
        <f ca="1">VLOOKUP(Table1[[#This Row],[Ay]],'Ver1'!$J$3:$O$9,6,0)*Table1[[#This Row],[Hukuk Servisine Sevk Edilen]]*Table1[[#This Row],[Toplam Tutar]]</f>
        <v>270107.136</v>
      </c>
      <c r="S75" s="6">
        <f t="shared" ca="1" si="27"/>
        <v>401067.19999999995</v>
      </c>
      <c r="T75" s="6">
        <f t="shared" ca="1" si="28"/>
        <v>671035.39199999999</v>
      </c>
      <c r="U75" s="4"/>
    </row>
    <row r="76" spans="1:21" x14ac:dyDescent="0.35">
      <c r="A76" s="9">
        <v>44970</v>
      </c>
      <c r="B76" s="6">
        <f t="shared" si="20"/>
        <v>2</v>
      </c>
      <c r="C76" s="6">
        <f ca="1">RANDBETWEEN(VLOOKUP(B76,'Ver1'!$F$3:$H$9,2,0),VLOOKUP(B76,'Ver1'!$F$3:$H$9,3,0))</f>
        <v>1384</v>
      </c>
      <c r="D76" s="6">
        <f ca="1">RANDBETWEEN(VLOOKUP(B76,'Ver1'!$B$4:$D$10,2,0),VLOOKUP(B76,'Ver1'!$B$4:$D$10,3,0))</f>
        <v>1532</v>
      </c>
      <c r="E76" s="6">
        <f t="shared" ca="1" si="21"/>
        <v>2120288</v>
      </c>
      <c r="F76" s="6">
        <f ca="1">RANDBETWEEN(VLOOKUP(B76,'Ver1'!$B$13:$D$19,2,0),VLOOKUP(B76,'Ver1'!$B$13:$D$19,3,0))/100</f>
        <v>0.37</v>
      </c>
      <c r="G76" s="6">
        <f ca="1">RANDBETWEEN(VLOOKUP(B76,'Ver1'!$F$13:$H$19,2,0),VLOOKUP(B76,'Ver1'!$F$13:$H$19,3,0))/100</f>
        <v>0.54</v>
      </c>
      <c r="H76" s="6">
        <f t="shared" ca="1" si="22"/>
        <v>0.19980000000000001</v>
      </c>
      <c r="I76" s="6">
        <f t="shared" ca="1" si="29"/>
        <v>0.23</v>
      </c>
      <c r="J76" s="6">
        <f t="shared" ca="1" si="23"/>
        <v>8.5100000000000009E-2</v>
      </c>
      <c r="K76" s="6">
        <f ca="1">RANDBETWEEN(VLOOKUP(B76,'Ver1'!$F$23:$H$29,2,0),VLOOKUP(B76,'Ver1'!$F$23:$H$29,3,0))/100</f>
        <v>0.1</v>
      </c>
      <c r="L76" s="6">
        <f t="shared" ca="1" si="24"/>
        <v>3.6999999999999998E-2</v>
      </c>
      <c r="M76" s="16">
        <f t="shared" ca="1" si="25"/>
        <v>445.50960000000003</v>
      </c>
      <c r="N76" s="6">
        <f ca="1">(L76+J76+H76)*E76+Table1[[#This Row],[Hukuk Servisinde Tahsilat Tutarı]]</f>
        <v>1041962.5304</v>
      </c>
      <c r="O76" s="6">
        <f ca="1">C76*VLOOKUP(B76,'Ver1'!$J$3:$N$9,2,0)+(C76-C76*G76)*VLOOKUP(B76,'Ver1'!$J$3:$N$9,3,0)+(C76-C76*G76-C76*I76)*VLOOKUP(B76,'Ver1'!$J$3:$N$9,4,0)</f>
        <v>148780</v>
      </c>
      <c r="P76" s="6">
        <f t="shared" ca="1" si="26"/>
        <v>0.67809999999999993</v>
      </c>
      <c r="Q76" s="6">
        <f ca="1">C76*P76*VLOOKUP(B76,'Ver1'!$J$3:$N$9,5,0)</f>
        <v>281547.12</v>
      </c>
      <c r="R76" s="6">
        <f ca="1">VLOOKUP(Table1[[#This Row],[Ay]],'Ver1'!$J$3:$O$9,6,0)*Table1[[#This Row],[Hukuk Servisine Sevk Edilen]]*Table1[[#This Row],[Toplam Tutar]]</f>
        <v>359441.82319999998</v>
      </c>
      <c r="S76" s="6">
        <f t="shared" ca="1" si="27"/>
        <v>430327.12</v>
      </c>
      <c r="T76" s="6">
        <f t="shared" ca="1" si="28"/>
        <v>760415.41040000005</v>
      </c>
      <c r="U76" s="4"/>
    </row>
    <row r="77" spans="1:21" x14ac:dyDescent="0.35">
      <c r="A77" s="9">
        <v>44971</v>
      </c>
      <c r="B77" s="6">
        <f t="shared" si="20"/>
        <v>2</v>
      </c>
      <c r="C77" s="6">
        <f ca="1">RANDBETWEEN(VLOOKUP(B77,'Ver1'!$F$3:$H$9,2,0),VLOOKUP(B77,'Ver1'!$F$3:$H$9,3,0))</f>
        <v>1115</v>
      </c>
      <c r="D77" s="6">
        <f ca="1">RANDBETWEEN(VLOOKUP(B77,'Ver1'!$B$4:$D$10,2,0),VLOOKUP(B77,'Ver1'!$B$4:$D$10,3,0))</f>
        <v>1603</v>
      </c>
      <c r="E77" s="6">
        <f t="shared" ca="1" si="21"/>
        <v>1787345</v>
      </c>
      <c r="F77" s="6">
        <f ca="1">RANDBETWEEN(VLOOKUP(B77,'Ver1'!$B$13:$D$19,2,0),VLOOKUP(B77,'Ver1'!$B$13:$D$19,3,0))/100</f>
        <v>0.41</v>
      </c>
      <c r="G77" s="6">
        <f ca="1">RANDBETWEEN(VLOOKUP(B77,'Ver1'!$F$13:$H$19,2,0),VLOOKUP(B77,'Ver1'!$F$13:$H$19,3,0))/100</f>
        <v>0.54</v>
      </c>
      <c r="H77" s="6">
        <f t="shared" ca="1" si="22"/>
        <v>0.22140000000000001</v>
      </c>
      <c r="I77" s="6">
        <f t="shared" ca="1" si="29"/>
        <v>0.28999999999999998</v>
      </c>
      <c r="J77" s="6">
        <f t="shared" ca="1" si="23"/>
        <v>0.11889999999999998</v>
      </c>
      <c r="K77" s="6">
        <f ca="1">RANDBETWEEN(VLOOKUP(B77,'Ver1'!$F$23:$H$29,2,0),VLOOKUP(B77,'Ver1'!$F$23:$H$29,3,0))/100</f>
        <v>0.05</v>
      </c>
      <c r="L77" s="6">
        <f t="shared" ca="1" si="24"/>
        <v>2.0500000000000001E-2</v>
      </c>
      <c r="M77" s="16">
        <f t="shared" ca="1" si="25"/>
        <v>402.29200000000003</v>
      </c>
      <c r="N77" s="6">
        <f ca="1">(L77+J77+H77)*E77+Table1[[#This Row],[Hukuk Servisinde Tahsilat Tutarı]]</f>
        <v>930491.80700000003</v>
      </c>
      <c r="O77" s="6">
        <f ca="1">C77*VLOOKUP(B77,'Ver1'!$J$3:$N$9,2,0)+(C77-C77*G77)*VLOOKUP(B77,'Ver1'!$J$3:$N$9,3,0)+(C77-C77*G77-C77*I77)*VLOOKUP(B77,'Ver1'!$J$3:$N$9,4,0)</f>
        <v>113172.5</v>
      </c>
      <c r="P77" s="6">
        <f t="shared" ca="1" si="26"/>
        <v>0.63919999999999999</v>
      </c>
      <c r="Q77" s="6">
        <f ca="1">C77*P77*VLOOKUP(B77,'Ver1'!$J$3:$N$9,5,0)</f>
        <v>213812.4</v>
      </c>
      <c r="R77" s="6">
        <f ca="1">VLOOKUP(Table1[[#This Row],[Ay]],'Ver1'!$J$3:$O$9,6,0)*Table1[[#This Row],[Hukuk Servisine Sevk Edilen]]*Table1[[#This Row],[Toplam Tutar]]</f>
        <v>285617.73099999997</v>
      </c>
      <c r="S77" s="6">
        <f t="shared" ca="1" si="27"/>
        <v>326984.90000000002</v>
      </c>
      <c r="T77" s="6">
        <f t="shared" ca="1" si="28"/>
        <v>716679.40700000001</v>
      </c>
      <c r="U77" s="4"/>
    </row>
    <row r="78" spans="1:21" x14ac:dyDescent="0.35">
      <c r="A78" s="9">
        <v>44972</v>
      </c>
      <c r="B78" s="6">
        <f t="shared" si="20"/>
        <v>2</v>
      </c>
      <c r="C78" s="6">
        <f ca="1">RANDBETWEEN(VLOOKUP(B78,'Ver1'!$F$3:$H$9,2,0),VLOOKUP(B78,'Ver1'!$F$3:$H$9,3,0))</f>
        <v>1495</v>
      </c>
      <c r="D78" s="6">
        <f ca="1">RANDBETWEEN(VLOOKUP(B78,'Ver1'!$B$4:$D$10,2,0),VLOOKUP(B78,'Ver1'!$B$4:$D$10,3,0))</f>
        <v>1358</v>
      </c>
      <c r="E78" s="6">
        <f t="shared" ca="1" si="21"/>
        <v>2030210</v>
      </c>
      <c r="F78" s="6">
        <f ca="1">RANDBETWEEN(VLOOKUP(B78,'Ver1'!$B$13:$D$19,2,0),VLOOKUP(B78,'Ver1'!$B$13:$D$19,3,0))/100</f>
        <v>0.44</v>
      </c>
      <c r="G78" s="6">
        <f ca="1">RANDBETWEEN(VLOOKUP(B78,'Ver1'!$F$13:$H$19,2,0),VLOOKUP(B78,'Ver1'!$F$13:$H$19,3,0))/100</f>
        <v>0.47</v>
      </c>
      <c r="H78" s="6">
        <f t="shared" ca="1" si="22"/>
        <v>0.20679999999999998</v>
      </c>
      <c r="I78" s="6">
        <f t="shared" ca="1" si="29"/>
        <v>0.2</v>
      </c>
      <c r="J78" s="6">
        <f t="shared" ca="1" si="23"/>
        <v>8.8000000000000009E-2</v>
      </c>
      <c r="K78" s="6">
        <f ca="1">RANDBETWEEN(VLOOKUP(B78,'Ver1'!$F$23:$H$29,2,0),VLOOKUP(B78,'Ver1'!$F$23:$H$29,3,0))/100</f>
        <v>0.08</v>
      </c>
      <c r="L78" s="6">
        <f t="shared" ca="1" si="24"/>
        <v>3.5200000000000002E-2</v>
      </c>
      <c r="M78" s="16">
        <f t="shared" ca="1" si="25"/>
        <v>493.34999999999997</v>
      </c>
      <c r="N78" s="6">
        <f ca="1">(L78+J78+H78)*E78+Table1[[#This Row],[Hukuk Servisinde Tahsilat Tutarı]]</f>
        <v>1010029.475</v>
      </c>
      <c r="O78" s="6">
        <f ca="1">C78*VLOOKUP(B78,'Ver1'!$J$3:$N$9,2,0)+(C78-C78*G78)*VLOOKUP(B78,'Ver1'!$J$3:$N$9,3,0)+(C78-C78*G78-C78*I78)*VLOOKUP(B78,'Ver1'!$J$3:$N$9,4,0)</f>
        <v>183511.25</v>
      </c>
      <c r="P78" s="6">
        <f t="shared" ca="1" si="26"/>
        <v>0.67</v>
      </c>
      <c r="Q78" s="6">
        <f ca="1">C78*P78*VLOOKUP(B78,'Ver1'!$J$3:$N$9,5,0)</f>
        <v>300495</v>
      </c>
      <c r="R78" s="6">
        <f ca="1">VLOOKUP(Table1[[#This Row],[Ay]],'Ver1'!$J$3:$O$9,6,0)*Table1[[#This Row],[Hukuk Servisine Sevk Edilen]]*Table1[[#This Row],[Toplam Tutar]]</f>
        <v>340060.17500000005</v>
      </c>
      <c r="S78" s="6">
        <f t="shared" ca="1" si="27"/>
        <v>484006.25</v>
      </c>
      <c r="T78" s="6">
        <f t="shared" ca="1" si="28"/>
        <v>709534.47499999998</v>
      </c>
      <c r="U78" s="4"/>
    </row>
    <row r="79" spans="1:21" x14ac:dyDescent="0.35">
      <c r="A79" s="9">
        <v>44973</v>
      </c>
      <c r="B79" s="6">
        <f t="shared" si="20"/>
        <v>2</v>
      </c>
      <c r="C79" s="6">
        <f ca="1">RANDBETWEEN(VLOOKUP(B79,'Ver1'!$F$3:$H$9,2,0),VLOOKUP(B79,'Ver1'!$F$3:$H$9,3,0))</f>
        <v>1478</v>
      </c>
      <c r="D79" s="6">
        <f ca="1">RANDBETWEEN(VLOOKUP(B79,'Ver1'!$B$4:$D$10,2,0),VLOOKUP(B79,'Ver1'!$B$4:$D$10,3,0))</f>
        <v>1706</v>
      </c>
      <c r="E79" s="6">
        <f t="shared" ca="1" si="21"/>
        <v>2521468</v>
      </c>
      <c r="F79" s="6">
        <f ca="1">RANDBETWEEN(VLOOKUP(B79,'Ver1'!$B$13:$D$19,2,0),VLOOKUP(B79,'Ver1'!$B$13:$D$19,3,0))/100</f>
        <v>0.65</v>
      </c>
      <c r="G79" s="6">
        <f ca="1">RANDBETWEEN(VLOOKUP(B79,'Ver1'!$F$13:$H$19,2,0),VLOOKUP(B79,'Ver1'!$F$13:$H$19,3,0))/100</f>
        <v>0.51</v>
      </c>
      <c r="H79" s="6">
        <f t="shared" ca="1" si="22"/>
        <v>0.33150000000000002</v>
      </c>
      <c r="I79" s="6">
        <f t="shared" ca="1" si="29"/>
        <v>0.31</v>
      </c>
      <c r="J79" s="6">
        <f t="shared" ca="1" si="23"/>
        <v>0.20150000000000001</v>
      </c>
      <c r="K79" s="6">
        <f ca="1">RANDBETWEEN(VLOOKUP(B79,'Ver1'!$F$23:$H$29,2,0),VLOOKUP(B79,'Ver1'!$F$23:$H$29,3,0))/100</f>
        <v>7.0000000000000007E-2</v>
      </c>
      <c r="L79" s="6">
        <f t="shared" ca="1" si="24"/>
        <v>4.5500000000000006E-2</v>
      </c>
      <c r="M79" s="16">
        <f t="shared" ca="1" si="25"/>
        <v>855.02300000000002</v>
      </c>
      <c r="N79" s="6">
        <f ca="1">(L79+J79+H79)*E79+Table1[[#This Row],[Hukuk Servisinde Tahsilat Tutarı]]</f>
        <v>1724368.9285000002</v>
      </c>
      <c r="O79" s="6">
        <f ca="1">C79*VLOOKUP(B79,'Ver1'!$J$3:$N$9,2,0)+(C79-C79*G79)*VLOOKUP(B79,'Ver1'!$J$3:$N$9,3,0)+(C79-C79*G79-C79*I79)*VLOOKUP(B79,'Ver1'!$J$3:$N$9,4,0)</f>
        <v>154820.5</v>
      </c>
      <c r="P79" s="6">
        <f t="shared" ca="1" si="26"/>
        <v>0.42149999999999999</v>
      </c>
      <c r="Q79" s="6">
        <f ca="1">C79*P79*VLOOKUP(B79,'Ver1'!$J$3:$N$9,5,0)</f>
        <v>186893.1</v>
      </c>
      <c r="R79" s="6">
        <f ca="1">VLOOKUP(Table1[[#This Row],[Ay]],'Ver1'!$J$3:$O$9,6,0)*Table1[[#This Row],[Hukuk Servisine Sevk Edilen]]*Table1[[#This Row],[Toplam Tutar]]</f>
        <v>265699.69049999997</v>
      </c>
      <c r="S79" s="6">
        <f t="shared" ca="1" si="27"/>
        <v>341713.6</v>
      </c>
      <c r="T79" s="6">
        <f t="shared" ca="1" si="28"/>
        <v>1537475.8285000001</v>
      </c>
      <c r="U79" s="4"/>
    </row>
    <row r="80" spans="1:21" x14ac:dyDescent="0.35">
      <c r="A80" s="9">
        <v>44974</v>
      </c>
      <c r="B80" s="6">
        <f t="shared" si="20"/>
        <v>2</v>
      </c>
      <c r="C80" s="6">
        <f ca="1">RANDBETWEEN(VLOOKUP(B80,'Ver1'!$F$3:$H$9,2,0),VLOOKUP(B80,'Ver1'!$F$3:$H$9,3,0))</f>
        <v>1074</v>
      </c>
      <c r="D80" s="6">
        <f ca="1">RANDBETWEEN(VLOOKUP(B80,'Ver1'!$B$4:$D$10,2,0),VLOOKUP(B80,'Ver1'!$B$4:$D$10,3,0))</f>
        <v>1263</v>
      </c>
      <c r="E80" s="6">
        <f t="shared" ca="1" si="21"/>
        <v>1356462</v>
      </c>
      <c r="F80" s="6">
        <f ca="1">RANDBETWEEN(VLOOKUP(B80,'Ver1'!$B$13:$D$19,2,0),VLOOKUP(B80,'Ver1'!$B$13:$D$19,3,0))/100</f>
        <v>0.54</v>
      </c>
      <c r="G80" s="6">
        <f ca="1">RANDBETWEEN(VLOOKUP(B80,'Ver1'!$F$13:$H$19,2,0),VLOOKUP(B80,'Ver1'!$F$13:$H$19,3,0))/100</f>
        <v>0.46</v>
      </c>
      <c r="H80" s="6">
        <f t="shared" ca="1" si="22"/>
        <v>0.24840000000000004</v>
      </c>
      <c r="I80" s="6">
        <f t="shared" ca="1" si="29"/>
        <v>0.26</v>
      </c>
      <c r="J80" s="6">
        <f t="shared" ca="1" si="23"/>
        <v>0.14040000000000002</v>
      </c>
      <c r="K80" s="6">
        <f ca="1">RANDBETWEEN(VLOOKUP(B80,'Ver1'!$F$23:$H$29,2,0),VLOOKUP(B80,'Ver1'!$F$23:$H$29,3,0))/100</f>
        <v>7.0000000000000007E-2</v>
      </c>
      <c r="L80" s="6">
        <f t="shared" ca="1" si="24"/>
        <v>3.7800000000000007E-2</v>
      </c>
      <c r="M80" s="16">
        <f t="shared" ca="1" si="25"/>
        <v>458.16840000000008</v>
      </c>
      <c r="N80" s="6">
        <f ca="1">(L80+J80+H80)*E80+Table1[[#This Row],[Hukuk Servisinde Tahsilat Tutarı]]</f>
        <v>773115.51690000016</v>
      </c>
      <c r="O80" s="6">
        <f ca="1">C80*VLOOKUP(B80,'Ver1'!$J$3:$N$9,2,0)+(C80-C80*G80)*VLOOKUP(B80,'Ver1'!$J$3:$N$9,3,0)+(C80-C80*G80-C80*I80)*VLOOKUP(B80,'Ver1'!$J$3:$N$9,4,0)</f>
        <v>127269</v>
      </c>
      <c r="P80" s="6">
        <f t="shared" ca="1" si="26"/>
        <v>0.57339999999999991</v>
      </c>
      <c r="Q80" s="6">
        <f ca="1">C80*P80*VLOOKUP(B80,'Ver1'!$J$3:$N$9,5,0)</f>
        <v>184749.47999999995</v>
      </c>
      <c r="R80" s="6">
        <f ca="1">VLOOKUP(Table1[[#This Row],[Ay]],'Ver1'!$J$3:$O$9,6,0)*Table1[[#This Row],[Hukuk Servisine Sevk Edilen]]*Table1[[#This Row],[Toplam Tutar]]</f>
        <v>194448.82769999997</v>
      </c>
      <c r="S80" s="6">
        <f t="shared" ca="1" si="27"/>
        <v>312018.48</v>
      </c>
      <c r="T80" s="6">
        <f t="shared" ca="1" si="28"/>
        <v>588366.03690000018</v>
      </c>
      <c r="U80" s="4"/>
    </row>
    <row r="81" spans="1:21" x14ac:dyDescent="0.35">
      <c r="A81" s="9">
        <v>44975</v>
      </c>
      <c r="B81" s="6">
        <f t="shared" si="20"/>
        <v>2</v>
      </c>
      <c r="C81" s="6">
        <f ca="1">RANDBETWEEN(VLOOKUP(B81,'Ver1'!$F$3:$H$9,2,0),VLOOKUP(B81,'Ver1'!$F$3:$H$9,3,0))</f>
        <v>1414</v>
      </c>
      <c r="D81" s="6">
        <f ca="1">RANDBETWEEN(VLOOKUP(B81,'Ver1'!$B$4:$D$10,2,0),VLOOKUP(B81,'Ver1'!$B$4:$D$10,3,0))</f>
        <v>1729</v>
      </c>
      <c r="E81" s="6">
        <f t="shared" ca="1" si="21"/>
        <v>2444806</v>
      </c>
      <c r="F81" s="6">
        <f ca="1">RANDBETWEEN(VLOOKUP(B81,'Ver1'!$B$13:$D$19,2,0),VLOOKUP(B81,'Ver1'!$B$13:$D$19,3,0))/100</f>
        <v>0.55000000000000004</v>
      </c>
      <c r="G81" s="6">
        <f ca="1">RANDBETWEEN(VLOOKUP(B81,'Ver1'!$F$13:$H$19,2,0),VLOOKUP(B81,'Ver1'!$F$13:$H$19,3,0))/100</f>
        <v>0.45</v>
      </c>
      <c r="H81" s="6">
        <f t="shared" ca="1" si="22"/>
        <v>0.24750000000000003</v>
      </c>
      <c r="I81" s="6">
        <f t="shared" ca="1" si="29"/>
        <v>0.26</v>
      </c>
      <c r="J81" s="6">
        <f t="shared" ca="1" si="23"/>
        <v>0.14300000000000002</v>
      </c>
      <c r="K81" s="6">
        <f ca="1">RANDBETWEEN(VLOOKUP(B81,'Ver1'!$F$23:$H$29,2,0),VLOOKUP(B81,'Ver1'!$F$23:$H$29,3,0))/100</f>
        <v>0.08</v>
      </c>
      <c r="L81" s="6">
        <f t="shared" ca="1" si="24"/>
        <v>4.4000000000000004E-2</v>
      </c>
      <c r="M81" s="16">
        <f t="shared" ca="1" si="25"/>
        <v>614.38300000000004</v>
      </c>
      <c r="N81" s="6">
        <f ca="1">(L81+J81+H81)*E81+Table1[[#This Row],[Hukuk Servisinde Tahsilat Tutarı]]</f>
        <v>1407902.6552500001</v>
      </c>
      <c r="O81" s="6">
        <f ca="1">C81*VLOOKUP(B81,'Ver1'!$J$3:$N$9,2,0)+(C81-C81*G81)*VLOOKUP(B81,'Ver1'!$J$3:$N$9,3,0)+(C81-C81*G81-C81*I81)*VLOOKUP(B81,'Ver1'!$J$3:$N$9,4,0)</f>
        <v>170033.5</v>
      </c>
      <c r="P81" s="6">
        <f t="shared" ca="1" si="26"/>
        <v>0.56549999999999989</v>
      </c>
      <c r="Q81" s="6">
        <f ca="1">C81*P81*VLOOKUP(B81,'Ver1'!$J$3:$N$9,5,0)</f>
        <v>239885.09999999995</v>
      </c>
      <c r="R81" s="6">
        <f ca="1">VLOOKUP(Table1[[#This Row],[Ay]],'Ver1'!$J$3:$O$9,6,0)*Table1[[#This Row],[Hukuk Servisine Sevk Edilen]]*Table1[[#This Row],[Toplam Tutar]]</f>
        <v>345634.44824999996</v>
      </c>
      <c r="S81" s="6">
        <f t="shared" ca="1" si="27"/>
        <v>409918.6</v>
      </c>
      <c r="T81" s="6">
        <f t="shared" ca="1" si="28"/>
        <v>1168017.5552500002</v>
      </c>
      <c r="U81" s="4"/>
    </row>
    <row r="82" spans="1:21" x14ac:dyDescent="0.35">
      <c r="A82" s="9">
        <v>44976</v>
      </c>
      <c r="B82" s="6">
        <f t="shared" si="20"/>
        <v>2</v>
      </c>
      <c r="C82" s="6">
        <f ca="1">RANDBETWEEN(VLOOKUP(B82,'Ver1'!$F$3:$H$9,2,0),VLOOKUP(B82,'Ver1'!$F$3:$H$9,3,0))</f>
        <v>1226</v>
      </c>
      <c r="D82" s="6">
        <f ca="1">RANDBETWEEN(VLOOKUP(B82,'Ver1'!$B$4:$D$10,2,0),VLOOKUP(B82,'Ver1'!$B$4:$D$10,3,0))</f>
        <v>1676</v>
      </c>
      <c r="E82" s="6">
        <f t="shared" ca="1" si="21"/>
        <v>2054776</v>
      </c>
      <c r="F82" s="6">
        <f ca="1">RANDBETWEEN(VLOOKUP(B82,'Ver1'!$B$13:$D$19,2,0),VLOOKUP(B82,'Ver1'!$B$13:$D$19,3,0))/100</f>
        <v>0.61</v>
      </c>
      <c r="G82" s="6">
        <f ca="1">RANDBETWEEN(VLOOKUP(B82,'Ver1'!$F$13:$H$19,2,0),VLOOKUP(B82,'Ver1'!$F$13:$H$19,3,0))/100</f>
        <v>0.49</v>
      </c>
      <c r="H82" s="6">
        <f t="shared" ca="1" si="22"/>
        <v>0.2989</v>
      </c>
      <c r="I82" s="6">
        <f t="shared" ca="1" si="29"/>
        <v>0.24</v>
      </c>
      <c r="J82" s="6">
        <f t="shared" ca="1" si="23"/>
        <v>0.1464</v>
      </c>
      <c r="K82" s="6">
        <f ca="1">RANDBETWEEN(VLOOKUP(B82,'Ver1'!$F$23:$H$29,2,0),VLOOKUP(B82,'Ver1'!$F$23:$H$29,3,0))/100</f>
        <v>0.1</v>
      </c>
      <c r="L82" s="6">
        <f t="shared" ca="1" si="24"/>
        <v>6.0999999999999999E-2</v>
      </c>
      <c r="M82" s="16">
        <f t="shared" ca="1" si="25"/>
        <v>620.72379999999998</v>
      </c>
      <c r="N82" s="6">
        <f ca="1">(L82+J82+H82)*E82+Table1[[#This Row],[Hukuk Servisinde Tahsilat Tutarı]]</f>
        <v>1293943.8166</v>
      </c>
      <c r="O82" s="6">
        <f ca="1">C82*VLOOKUP(B82,'Ver1'!$J$3:$N$9,2,0)+(C82-C82*G82)*VLOOKUP(B82,'Ver1'!$J$3:$N$9,3,0)+(C82-C82*G82-C82*I82)*VLOOKUP(B82,'Ver1'!$J$3:$N$9,4,0)</f>
        <v>141296.5</v>
      </c>
      <c r="P82" s="6">
        <f t="shared" ca="1" si="26"/>
        <v>0.49370000000000003</v>
      </c>
      <c r="Q82" s="6">
        <f ca="1">C82*P82*VLOOKUP(B82,'Ver1'!$J$3:$N$9,5,0)</f>
        <v>181582.86000000002</v>
      </c>
      <c r="R82" s="6">
        <f ca="1">VLOOKUP(Table1[[#This Row],[Ay]],'Ver1'!$J$3:$O$9,6,0)*Table1[[#This Row],[Hukuk Servisine Sevk Edilen]]*Table1[[#This Row],[Toplam Tutar]]</f>
        <v>253610.72780000002</v>
      </c>
      <c r="S82" s="6">
        <f t="shared" ca="1" si="27"/>
        <v>322879.35999999999</v>
      </c>
      <c r="T82" s="6">
        <f t="shared" ca="1" si="28"/>
        <v>1112360.9565999999</v>
      </c>
      <c r="U82" s="4"/>
    </row>
    <row r="83" spans="1:21" x14ac:dyDescent="0.35">
      <c r="A83" s="9">
        <v>44977</v>
      </c>
      <c r="B83" s="6">
        <f t="shared" si="20"/>
        <v>2</v>
      </c>
      <c r="C83" s="6">
        <f ca="1">RANDBETWEEN(VLOOKUP(B83,'Ver1'!$F$3:$H$9,2,0),VLOOKUP(B83,'Ver1'!$F$3:$H$9,3,0))</f>
        <v>1065</v>
      </c>
      <c r="D83" s="6">
        <f ca="1">RANDBETWEEN(VLOOKUP(B83,'Ver1'!$B$4:$D$10,2,0),VLOOKUP(B83,'Ver1'!$B$4:$D$10,3,0))</f>
        <v>1634</v>
      </c>
      <c r="E83" s="6">
        <f t="shared" ca="1" si="21"/>
        <v>1740210</v>
      </c>
      <c r="F83" s="6">
        <f ca="1">RANDBETWEEN(VLOOKUP(B83,'Ver1'!$B$13:$D$19,2,0),VLOOKUP(B83,'Ver1'!$B$13:$D$19,3,0))/100</f>
        <v>0.48</v>
      </c>
      <c r="G83" s="6">
        <f ca="1">RANDBETWEEN(VLOOKUP(B83,'Ver1'!$F$13:$H$19,2,0),VLOOKUP(B83,'Ver1'!$F$13:$H$19,3,0))/100</f>
        <v>0.46</v>
      </c>
      <c r="H83" s="6">
        <f t="shared" ca="1" si="22"/>
        <v>0.2208</v>
      </c>
      <c r="I83" s="6">
        <f t="shared" ca="1" si="29"/>
        <v>0.33</v>
      </c>
      <c r="J83" s="6">
        <f t="shared" ca="1" si="23"/>
        <v>0.15840000000000001</v>
      </c>
      <c r="K83" s="6">
        <f ca="1">RANDBETWEEN(VLOOKUP(B83,'Ver1'!$F$23:$H$29,2,0),VLOOKUP(B83,'Ver1'!$F$23:$H$29,3,0))/100</f>
        <v>0.1</v>
      </c>
      <c r="L83" s="6">
        <f t="shared" ca="1" si="24"/>
        <v>4.8000000000000001E-2</v>
      </c>
      <c r="M83" s="16">
        <f t="shared" ca="1" si="25"/>
        <v>454.96800000000002</v>
      </c>
      <c r="N83" s="6">
        <f ca="1">(L83+J83+H83)*E83+Table1[[#This Row],[Hukuk Servisinde Tahsilat Tutarı]]</f>
        <v>992615.78399999999</v>
      </c>
      <c r="O83" s="6">
        <f ca="1">C83*VLOOKUP(B83,'Ver1'!$J$3:$N$9,2,0)+(C83-C83*G83)*VLOOKUP(B83,'Ver1'!$J$3:$N$9,3,0)+(C83-C83*G83-C83*I83)*VLOOKUP(B83,'Ver1'!$J$3:$N$9,4,0)</f>
        <v>118747.5</v>
      </c>
      <c r="P83" s="6">
        <f t="shared" ca="1" si="26"/>
        <v>0.57279999999999998</v>
      </c>
      <c r="Q83" s="6">
        <f ca="1">C83*P83*VLOOKUP(B83,'Ver1'!$J$3:$N$9,5,0)</f>
        <v>183009.59999999998</v>
      </c>
      <c r="R83" s="6">
        <f ca="1">VLOOKUP(Table1[[#This Row],[Ay]],'Ver1'!$J$3:$O$9,6,0)*Table1[[#This Row],[Hukuk Servisine Sevk Edilen]]*Table1[[#This Row],[Toplam Tutar]]</f>
        <v>249198.07199999999</v>
      </c>
      <c r="S83" s="6">
        <f t="shared" ca="1" si="27"/>
        <v>301757.09999999998</v>
      </c>
      <c r="T83" s="6">
        <f t="shared" ca="1" si="28"/>
        <v>809606.18400000001</v>
      </c>
      <c r="U83" s="4"/>
    </row>
    <row r="84" spans="1:21" x14ac:dyDescent="0.35">
      <c r="A84" s="9">
        <v>44978</v>
      </c>
      <c r="B84" s="6">
        <f t="shared" si="20"/>
        <v>2</v>
      </c>
      <c r="C84" s="6">
        <f ca="1">RANDBETWEEN(VLOOKUP(B84,'Ver1'!$F$3:$H$9,2,0),VLOOKUP(B84,'Ver1'!$F$3:$H$9,3,0))</f>
        <v>1142</v>
      </c>
      <c r="D84" s="6">
        <f ca="1">RANDBETWEEN(VLOOKUP(B84,'Ver1'!$B$4:$D$10,2,0),VLOOKUP(B84,'Ver1'!$B$4:$D$10,3,0))</f>
        <v>1737</v>
      </c>
      <c r="E84" s="6">
        <f t="shared" ca="1" si="21"/>
        <v>1983654</v>
      </c>
      <c r="F84" s="6">
        <f ca="1">RANDBETWEEN(VLOOKUP(B84,'Ver1'!$B$13:$D$19,2,0),VLOOKUP(B84,'Ver1'!$B$13:$D$19,3,0))/100</f>
        <v>0.52</v>
      </c>
      <c r="G84" s="6">
        <f ca="1">RANDBETWEEN(VLOOKUP(B84,'Ver1'!$F$13:$H$19,2,0),VLOOKUP(B84,'Ver1'!$F$13:$H$19,3,0))/100</f>
        <v>0.54</v>
      </c>
      <c r="H84" s="6">
        <f t="shared" ca="1" si="22"/>
        <v>0.28080000000000005</v>
      </c>
      <c r="I84" s="6">
        <f t="shared" ca="1" si="29"/>
        <v>0.22</v>
      </c>
      <c r="J84" s="6">
        <f t="shared" ca="1" si="23"/>
        <v>0.1144</v>
      </c>
      <c r="K84" s="6">
        <f ca="1">RANDBETWEEN(VLOOKUP(B84,'Ver1'!$F$23:$H$29,2,0),VLOOKUP(B84,'Ver1'!$F$23:$H$29,3,0))/100</f>
        <v>0.08</v>
      </c>
      <c r="L84" s="6">
        <f t="shared" ca="1" si="24"/>
        <v>4.1600000000000005E-2</v>
      </c>
      <c r="M84" s="16">
        <f t="shared" ca="1" si="25"/>
        <v>498.82560000000007</v>
      </c>
      <c r="N84" s="6">
        <f ca="1">(L84+J84+H84)*E84+Table1[[#This Row],[Hukuk Servisinde Tahsilat Tutarı]]</f>
        <v>1145758.5504000001</v>
      </c>
      <c r="O84" s="6">
        <f ca="1">C84*VLOOKUP(B84,'Ver1'!$J$3:$N$9,2,0)+(C84-C84*G84)*VLOOKUP(B84,'Ver1'!$J$3:$N$9,3,0)+(C84-C84*G84-C84*I84)*VLOOKUP(B84,'Ver1'!$J$3:$N$9,4,0)</f>
        <v>123907</v>
      </c>
      <c r="P84" s="6">
        <f t="shared" ca="1" si="26"/>
        <v>0.56319999999999992</v>
      </c>
      <c r="Q84" s="6">
        <f ca="1">C84*P84*VLOOKUP(B84,'Ver1'!$J$3:$N$9,5,0)</f>
        <v>192952.31999999995</v>
      </c>
      <c r="R84" s="6">
        <f ca="1">VLOOKUP(Table1[[#This Row],[Ay]],'Ver1'!$J$3:$O$9,6,0)*Table1[[#This Row],[Hukuk Servisine Sevk Edilen]]*Table1[[#This Row],[Toplam Tutar]]</f>
        <v>279298.48319999996</v>
      </c>
      <c r="S84" s="6">
        <f t="shared" ca="1" si="27"/>
        <v>316859.31999999995</v>
      </c>
      <c r="T84" s="6">
        <f t="shared" ca="1" si="28"/>
        <v>952806.23040000012</v>
      </c>
      <c r="U84" s="4"/>
    </row>
    <row r="85" spans="1:21" x14ac:dyDescent="0.35">
      <c r="A85" s="9">
        <v>44979</v>
      </c>
      <c r="B85" s="6">
        <f t="shared" si="20"/>
        <v>2</v>
      </c>
      <c r="C85" s="6">
        <f ca="1">RANDBETWEEN(VLOOKUP(B85,'Ver1'!$F$3:$H$9,2,0),VLOOKUP(B85,'Ver1'!$F$3:$H$9,3,0))</f>
        <v>1337</v>
      </c>
      <c r="D85" s="6">
        <f ca="1">RANDBETWEEN(VLOOKUP(B85,'Ver1'!$B$4:$D$10,2,0),VLOOKUP(B85,'Ver1'!$B$4:$D$10,3,0))</f>
        <v>1362</v>
      </c>
      <c r="E85" s="6">
        <f t="shared" ca="1" si="21"/>
        <v>1820994</v>
      </c>
      <c r="F85" s="6">
        <f ca="1">RANDBETWEEN(VLOOKUP(B85,'Ver1'!$B$13:$D$19,2,0),VLOOKUP(B85,'Ver1'!$B$13:$D$19,3,0))/100</f>
        <v>0.65</v>
      </c>
      <c r="G85" s="6">
        <f ca="1">RANDBETWEEN(VLOOKUP(B85,'Ver1'!$F$13:$H$19,2,0),VLOOKUP(B85,'Ver1'!$F$13:$H$19,3,0))/100</f>
        <v>0.5</v>
      </c>
      <c r="H85" s="6">
        <f t="shared" ca="1" si="22"/>
        <v>0.32500000000000001</v>
      </c>
      <c r="I85" s="6">
        <f t="shared" ca="1" si="29"/>
        <v>0.25</v>
      </c>
      <c r="J85" s="6">
        <f t="shared" ca="1" si="23"/>
        <v>0.16250000000000001</v>
      </c>
      <c r="K85" s="6">
        <f ca="1">RANDBETWEEN(VLOOKUP(B85,'Ver1'!$F$23:$H$29,2,0),VLOOKUP(B85,'Ver1'!$F$23:$H$29,3,0))/100</f>
        <v>0.05</v>
      </c>
      <c r="L85" s="6">
        <f t="shared" ca="1" si="24"/>
        <v>3.2500000000000001E-2</v>
      </c>
      <c r="M85" s="16">
        <f t="shared" ca="1" si="25"/>
        <v>695.24</v>
      </c>
      <c r="N85" s="6">
        <f ca="1">(L85+J85+H85)*E85+Table1[[#This Row],[Hukuk Servisinde Tahsilat Tutarı]]</f>
        <v>1165436.1599999999</v>
      </c>
      <c r="O85" s="6">
        <f ca="1">C85*VLOOKUP(B85,'Ver1'!$J$3:$N$9,2,0)+(C85-C85*G85)*VLOOKUP(B85,'Ver1'!$J$3:$N$9,3,0)+(C85-C85*G85-C85*I85)*VLOOKUP(B85,'Ver1'!$J$3:$N$9,4,0)</f>
        <v>150412.5</v>
      </c>
      <c r="P85" s="6">
        <f t="shared" ca="1" si="26"/>
        <v>0.48</v>
      </c>
      <c r="Q85" s="6">
        <f ca="1">C85*P85*VLOOKUP(B85,'Ver1'!$J$3:$N$9,5,0)</f>
        <v>192528</v>
      </c>
      <c r="R85" s="6">
        <f ca="1">VLOOKUP(Table1[[#This Row],[Ay]],'Ver1'!$J$3:$O$9,6,0)*Table1[[#This Row],[Hukuk Servisine Sevk Edilen]]*Table1[[#This Row],[Toplam Tutar]]</f>
        <v>218519.28</v>
      </c>
      <c r="S85" s="6">
        <f t="shared" ca="1" si="27"/>
        <v>342940.5</v>
      </c>
      <c r="T85" s="6">
        <f t="shared" ca="1" si="28"/>
        <v>972908.15999999992</v>
      </c>
      <c r="U85" s="4"/>
    </row>
    <row r="86" spans="1:21" x14ac:dyDescent="0.35">
      <c r="A86" s="9">
        <v>44980</v>
      </c>
      <c r="B86" s="6">
        <f t="shared" si="20"/>
        <v>2</v>
      </c>
      <c r="C86" s="6">
        <f ca="1">RANDBETWEEN(VLOOKUP(B86,'Ver1'!$F$3:$H$9,2,0),VLOOKUP(B86,'Ver1'!$F$3:$H$9,3,0))</f>
        <v>1214</v>
      </c>
      <c r="D86" s="6">
        <f ca="1">RANDBETWEEN(VLOOKUP(B86,'Ver1'!$B$4:$D$10,2,0),VLOOKUP(B86,'Ver1'!$B$4:$D$10,3,0))</f>
        <v>1675</v>
      </c>
      <c r="E86" s="6">
        <f t="shared" ca="1" si="21"/>
        <v>2033450</v>
      </c>
      <c r="F86" s="6">
        <f ca="1">RANDBETWEEN(VLOOKUP(B86,'Ver1'!$B$13:$D$19,2,0),VLOOKUP(B86,'Ver1'!$B$13:$D$19,3,0))/100</f>
        <v>0.41</v>
      </c>
      <c r="G86" s="6">
        <f ca="1">RANDBETWEEN(VLOOKUP(B86,'Ver1'!$F$13:$H$19,2,0),VLOOKUP(B86,'Ver1'!$F$13:$H$19,3,0))/100</f>
        <v>0.53</v>
      </c>
      <c r="H86" s="6">
        <f t="shared" ca="1" si="22"/>
        <v>0.21729999999999999</v>
      </c>
      <c r="I86" s="6">
        <f t="shared" ca="1" si="29"/>
        <v>0.35</v>
      </c>
      <c r="J86" s="6">
        <f t="shared" ca="1" si="23"/>
        <v>0.14349999999999999</v>
      </c>
      <c r="K86" s="6">
        <f ca="1">RANDBETWEEN(VLOOKUP(B86,'Ver1'!$F$23:$H$29,2,0),VLOOKUP(B86,'Ver1'!$F$23:$H$29,3,0))/100</f>
        <v>0.05</v>
      </c>
      <c r="L86" s="6">
        <f t="shared" ca="1" si="24"/>
        <v>2.0500000000000001E-2</v>
      </c>
      <c r="M86" s="16">
        <f t="shared" ca="1" si="25"/>
        <v>462.89819999999997</v>
      </c>
      <c r="N86" s="6">
        <f ca="1">(L86+J86+H86)*E86+Table1[[#This Row],[Hukuk Servisinde Tahsilat Tutarı]]</f>
        <v>1089878.36375</v>
      </c>
      <c r="O86" s="6">
        <f ca="1">C86*VLOOKUP(B86,'Ver1'!$J$3:$N$9,2,0)+(C86-C86*G86)*VLOOKUP(B86,'Ver1'!$J$3:$N$9,3,0)+(C86-C86*G86-C86*I86)*VLOOKUP(B86,'Ver1'!$J$3:$N$9,4,0)</f>
        <v>118061.5</v>
      </c>
      <c r="P86" s="6">
        <f t="shared" ca="1" si="26"/>
        <v>0.61870000000000003</v>
      </c>
      <c r="Q86" s="6">
        <f ca="1">C86*P86*VLOOKUP(B86,'Ver1'!$J$3:$N$9,5,0)</f>
        <v>225330.54</v>
      </c>
      <c r="R86" s="6">
        <f ca="1">VLOOKUP(Table1[[#This Row],[Ay]],'Ver1'!$J$3:$O$9,6,0)*Table1[[#This Row],[Hukuk Servisine Sevk Edilen]]*Table1[[#This Row],[Toplam Tutar]]</f>
        <v>314523.87875000003</v>
      </c>
      <c r="S86" s="6">
        <f t="shared" ca="1" si="27"/>
        <v>343392.04000000004</v>
      </c>
      <c r="T86" s="6">
        <f t="shared" ca="1" si="28"/>
        <v>864547.82374999998</v>
      </c>
      <c r="U86" s="4"/>
    </row>
    <row r="87" spans="1:21" x14ac:dyDescent="0.35">
      <c r="A87" s="9">
        <v>44981</v>
      </c>
      <c r="B87" s="6">
        <f t="shared" si="20"/>
        <v>2</v>
      </c>
      <c r="C87" s="6">
        <f ca="1">RANDBETWEEN(VLOOKUP(B87,'Ver1'!$F$3:$H$9,2,0),VLOOKUP(B87,'Ver1'!$F$3:$H$9,3,0))</f>
        <v>1394</v>
      </c>
      <c r="D87" s="6">
        <f ca="1">RANDBETWEEN(VLOOKUP(B87,'Ver1'!$B$4:$D$10,2,0),VLOOKUP(B87,'Ver1'!$B$4:$D$10,3,0))</f>
        <v>1265</v>
      </c>
      <c r="E87" s="6">
        <f t="shared" ca="1" si="21"/>
        <v>1763410</v>
      </c>
      <c r="F87" s="6">
        <f ca="1">RANDBETWEEN(VLOOKUP(B87,'Ver1'!$B$13:$D$19,2,0),VLOOKUP(B87,'Ver1'!$B$13:$D$19,3,0))/100</f>
        <v>0.46</v>
      </c>
      <c r="G87" s="6">
        <f ca="1">RANDBETWEEN(VLOOKUP(B87,'Ver1'!$F$13:$H$19,2,0),VLOOKUP(B87,'Ver1'!$F$13:$H$19,3,0))/100</f>
        <v>0.46</v>
      </c>
      <c r="H87" s="6">
        <f t="shared" ca="1" si="22"/>
        <v>0.21160000000000001</v>
      </c>
      <c r="I87" s="6">
        <f t="shared" ca="1" si="29"/>
        <v>0.28999999999999998</v>
      </c>
      <c r="J87" s="6">
        <f t="shared" ca="1" si="23"/>
        <v>0.13339999999999999</v>
      </c>
      <c r="K87" s="6">
        <f ca="1">RANDBETWEEN(VLOOKUP(B87,'Ver1'!$F$23:$H$29,2,0),VLOOKUP(B87,'Ver1'!$F$23:$H$29,3,0))/100</f>
        <v>0.09</v>
      </c>
      <c r="L87" s="6">
        <f t="shared" ca="1" si="24"/>
        <v>4.1399999999999999E-2</v>
      </c>
      <c r="M87" s="16">
        <f t="shared" ca="1" si="25"/>
        <v>538.64159999999993</v>
      </c>
      <c r="N87" s="6">
        <f ca="1">(L87+J87+H87)*E87+Table1[[#This Row],[Hukuk Servisinde Tahsilat Tutarı]]</f>
        <v>951888.71799999999</v>
      </c>
      <c r="O87" s="6">
        <f ca="1">C87*VLOOKUP(B87,'Ver1'!$J$3:$N$9,2,0)+(C87-C87*G87)*VLOOKUP(B87,'Ver1'!$J$3:$N$9,3,0)+(C87-C87*G87-C87*I87)*VLOOKUP(B87,'Ver1'!$J$3:$N$9,4,0)</f>
        <v>161007</v>
      </c>
      <c r="P87" s="6">
        <f t="shared" ca="1" si="26"/>
        <v>0.61360000000000003</v>
      </c>
      <c r="Q87" s="6">
        <f ca="1">C87*P87*VLOOKUP(B87,'Ver1'!$J$3:$N$9,5,0)</f>
        <v>256607.52000000002</v>
      </c>
      <c r="R87" s="6">
        <f ca="1">VLOOKUP(Table1[[#This Row],[Ay]],'Ver1'!$J$3:$O$9,6,0)*Table1[[#This Row],[Hukuk Servisine Sevk Edilen]]*Table1[[#This Row],[Toplam Tutar]]</f>
        <v>270507.09400000004</v>
      </c>
      <c r="S87" s="6">
        <f t="shared" ca="1" si="27"/>
        <v>417614.52</v>
      </c>
      <c r="T87" s="6">
        <f t="shared" ca="1" si="28"/>
        <v>695281.19799999997</v>
      </c>
      <c r="U87" s="4"/>
    </row>
    <row r="88" spans="1:21" x14ac:dyDescent="0.35">
      <c r="A88" s="9">
        <v>44982</v>
      </c>
      <c r="B88" s="6">
        <f t="shared" si="20"/>
        <v>2</v>
      </c>
      <c r="C88" s="6">
        <f ca="1">RANDBETWEEN(VLOOKUP(B88,'Ver1'!$F$3:$H$9,2,0),VLOOKUP(B88,'Ver1'!$F$3:$H$9,3,0))</f>
        <v>1400</v>
      </c>
      <c r="D88" s="6">
        <f ca="1">RANDBETWEEN(VLOOKUP(B88,'Ver1'!$B$4:$D$10,2,0),VLOOKUP(B88,'Ver1'!$B$4:$D$10,3,0))</f>
        <v>1668</v>
      </c>
      <c r="E88" s="6">
        <f t="shared" ca="1" si="21"/>
        <v>2335200</v>
      </c>
      <c r="F88" s="6">
        <f ca="1">RANDBETWEEN(VLOOKUP(B88,'Ver1'!$B$13:$D$19,2,0),VLOOKUP(B88,'Ver1'!$B$13:$D$19,3,0))/100</f>
        <v>0.55000000000000004</v>
      </c>
      <c r="G88" s="6">
        <f ca="1">RANDBETWEEN(VLOOKUP(B88,'Ver1'!$F$13:$H$19,2,0),VLOOKUP(B88,'Ver1'!$F$13:$H$19,3,0))/100</f>
        <v>0.5</v>
      </c>
      <c r="H88" s="6">
        <f t="shared" ca="1" si="22"/>
        <v>0.27500000000000002</v>
      </c>
      <c r="I88" s="6">
        <f t="shared" ca="1" si="29"/>
        <v>0.28999999999999998</v>
      </c>
      <c r="J88" s="6">
        <f t="shared" ca="1" si="23"/>
        <v>0.1595</v>
      </c>
      <c r="K88" s="6">
        <f ca="1">RANDBETWEEN(VLOOKUP(B88,'Ver1'!$F$23:$H$29,2,0),VLOOKUP(B88,'Ver1'!$F$23:$H$29,3,0))/100</f>
        <v>0.09</v>
      </c>
      <c r="L88" s="6">
        <f t="shared" ca="1" si="24"/>
        <v>4.9500000000000002E-2</v>
      </c>
      <c r="M88" s="16">
        <f t="shared" ca="1" si="25"/>
        <v>677.6</v>
      </c>
      <c r="N88" s="6">
        <f ca="1">(L88+J88+H88)*E88+Table1[[#This Row],[Hukuk Servisinde Tahsilat Tutarı]]</f>
        <v>1431477.6</v>
      </c>
      <c r="O88" s="6">
        <f ca="1">C88*VLOOKUP(B88,'Ver1'!$J$3:$N$9,2,0)+(C88-C88*G88)*VLOOKUP(B88,'Ver1'!$J$3:$N$9,3,0)+(C88-C88*G88-C88*I88)*VLOOKUP(B88,'Ver1'!$J$3:$N$9,4,0)</f>
        <v>151900</v>
      </c>
      <c r="P88" s="6">
        <f t="shared" ca="1" si="26"/>
        <v>0.51600000000000001</v>
      </c>
      <c r="Q88" s="6">
        <f ca="1">C88*P88*VLOOKUP(B88,'Ver1'!$J$3:$N$9,5,0)</f>
        <v>216720</v>
      </c>
      <c r="R88" s="6">
        <f ca="1">VLOOKUP(Table1[[#This Row],[Ay]],'Ver1'!$J$3:$O$9,6,0)*Table1[[#This Row],[Hukuk Servisine Sevk Edilen]]*Table1[[#This Row],[Toplam Tutar]]</f>
        <v>301240.8</v>
      </c>
      <c r="S88" s="6">
        <f t="shared" ca="1" si="27"/>
        <v>368620</v>
      </c>
      <c r="T88" s="6">
        <f t="shared" ca="1" si="28"/>
        <v>1214757.6000000001</v>
      </c>
      <c r="U88" s="4"/>
    </row>
    <row r="89" spans="1:21" x14ac:dyDescent="0.35">
      <c r="A89" s="9">
        <v>44983</v>
      </c>
      <c r="B89" s="6">
        <f t="shared" si="20"/>
        <v>2</v>
      </c>
      <c r="C89" s="6">
        <f ca="1">RANDBETWEEN(VLOOKUP(B89,'Ver1'!$F$3:$H$9,2,0),VLOOKUP(B89,'Ver1'!$F$3:$H$9,3,0))</f>
        <v>1255</v>
      </c>
      <c r="D89" s="6">
        <f ca="1">RANDBETWEEN(VLOOKUP(B89,'Ver1'!$B$4:$D$10,2,0),VLOOKUP(B89,'Ver1'!$B$4:$D$10,3,0))</f>
        <v>1323</v>
      </c>
      <c r="E89" s="6">
        <f t="shared" ca="1" si="21"/>
        <v>1660365</v>
      </c>
      <c r="F89" s="6">
        <f ca="1">RANDBETWEEN(VLOOKUP(B89,'Ver1'!$B$13:$D$19,2,0),VLOOKUP(B89,'Ver1'!$B$13:$D$19,3,0))/100</f>
        <v>0.44</v>
      </c>
      <c r="G89" s="6">
        <f ca="1">RANDBETWEEN(VLOOKUP(B89,'Ver1'!$F$13:$H$19,2,0),VLOOKUP(B89,'Ver1'!$F$13:$H$19,3,0))/100</f>
        <v>0.48</v>
      </c>
      <c r="H89" s="6">
        <f t="shared" ca="1" si="22"/>
        <v>0.2112</v>
      </c>
      <c r="I89" s="6">
        <f t="shared" ca="1" si="29"/>
        <v>0.32</v>
      </c>
      <c r="J89" s="6">
        <f t="shared" ca="1" si="23"/>
        <v>0.14080000000000001</v>
      </c>
      <c r="K89" s="6">
        <f ca="1">RANDBETWEEN(VLOOKUP(B89,'Ver1'!$F$23:$H$29,2,0),VLOOKUP(B89,'Ver1'!$F$23:$H$29,3,0))/100</f>
        <v>0.05</v>
      </c>
      <c r="L89" s="6">
        <f t="shared" ca="1" si="24"/>
        <v>2.2000000000000002E-2</v>
      </c>
      <c r="M89" s="16">
        <f t="shared" ca="1" si="25"/>
        <v>469.37</v>
      </c>
      <c r="N89" s="6">
        <f ca="1">(L89+J89+H89)*E89+Table1[[#This Row],[Hukuk Servisinde Tahsilat Tutarı]]</f>
        <v>880823.63250000007</v>
      </c>
      <c r="O89" s="6">
        <f ca="1">C89*VLOOKUP(B89,'Ver1'!$J$3:$N$9,2,0)+(C89-C89*G89)*VLOOKUP(B89,'Ver1'!$J$3:$N$9,3,0)+(C89-C89*G89-C89*I89)*VLOOKUP(B89,'Ver1'!$J$3:$N$9,4,0)</f>
        <v>136795</v>
      </c>
      <c r="P89" s="6">
        <f t="shared" ca="1" si="26"/>
        <v>0.626</v>
      </c>
      <c r="Q89" s="6">
        <f ca="1">C89*P89*VLOOKUP(B89,'Ver1'!$J$3:$N$9,5,0)</f>
        <v>235689</v>
      </c>
      <c r="R89" s="6">
        <f ca="1">VLOOKUP(Table1[[#This Row],[Ay]],'Ver1'!$J$3:$O$9,6,0)*Table1[[#This Row],[Hukuk Servisine Sevk Edilen]]*Table1[[#This Row],[Toplam Tutar]]</f>
        <v>259847.1225</v>
      </c>
      <c r="S89" s="6">
        <f t="shared" ca="1" si="27"/>
        <v>372484</v>
      </c>
      <c r="T89" s="6">
        <f t="shared" ca="1" si="28"/>
        <v>645134.63250000007</v>
      </c>
      <c r="U89" s="4"/>
    </row>
    <row r="90" spans="1:21" x14ac:dyDescent="0.35">
      <c r="A90" s="9">
        <v>44984</v>
      </c>
      <c r="B90" s="6">
        <f t="shared" si="20"/>
        <v>2</v>
      </c>
      <c r="C90" s="6">
        <f ca="1">RANDBETWEEN(VLOOKUP(B90,'Ver1'!$F$3:$H$9,2,0),VLOOKUP(B90,'Ver1'!$F$3:$H$9,3,0))</f>
        <v>1211</v>
      </c>
      <c r="D90" s="6">
        <f ca="1">RANDBETWEEN(VLOOKUP(B90,'Ver1'!$B$4:$D$10,2,0),VLOOKUP(B90,'Ver1'!$B$4:$D$10,3,0))</f>
        <v>1490</v>
      </c>
      <c r="E90" s="6">
        <f t="shared" ca="1" si="21"/>
        <v>1804390</v>
      </c>
      <c r="F90" s="6">
        <f ca="1">RANDBETWEEN(VLOOKUP(B90,'Ver1'!$B$13:$D$19,2,0),VLOOKUP(B90,'Ver1'!$B$13:$D$19,3,0))/100</f>
        <v>0.49</v>
      </c>
      <c r="G90" s="6">
        <f ca="1">RANDBETWEEN(VLOOKUP(B90,'Ver1'!$F$13:$H$19,2,0),VLOOKUP(B90,'Ver1'!$F$13:$H$19,3,0))/100</f>
        <v>0.51</v>
      </c>
      <c r="H90" s="6">
        <f t="shared" ca="1" si="22"/>
        <v>0.24990000000000001</v>
      </c>
      <c r="I90" s="6">
        <f t="shared" ca="1" si="29"/>
        <v>0.31</v>
      </c>
      <c r="J90" s="6">
        <f t="shared" ca="1" si="23"/>
        <v>0.15190000000000001</v>
      </c>
      <c r="K90" s="6">
        <f ca="1">RANDBETWEEN(VLOOKUP(B90,'Ver1'!$F$23:$H$29,2,0),VLOOKUP(B90,'Ver1'!$F$23:$H$29,3,0))/100</f>
        <v>0.08</v>
      </c>
      <c r="L90" s="6">
        <f t="shared" ca="1" si="24"/>
        <v>3.9199999999999999E-2</v>
      </c>
      <c r="M90" s="16">
        <f t="shared" ca="1" si="25"/>
        <v>534.05100000000004</v>
      </c>
      <c r="N90" s="6">
        <f ca="1">(L90+J90+H90)*E90+Table1[[#This Row],[Hukuk Servisinde Tahsilat Tutarı]]</f>
        <v>1047899.4924999999</v>
      </c>
      <c r="O90" s="6">
        <f ca="1">C90*VLOOKUP(B90,'Ver1'!$J$3:$N$9,2,0)+(C90-C90*G90)*VLOOKUP(B90,'Ver1'!$J$3:$N$9,3,0)+(C90-C90*G90-C90*I90)*VLOOKUP(B90,'Ver1'!$J$3:$N$9,4,0)</f>
        <v>126852.25</v>
      </c>
      <c r="P90" s="6">
        <f t="shared" ca="1" si="26"/>
        <v>0.55899999999999994</v>
      </c>
      <c r="Q90" s="6">
        <f ca="1">C90*P90*VLOOKUP(B90,'Ver1'!$J$3:$N$9,5,0)</f>
        <v>203084.69999999998</v>
      </c>
      <c r="R90" s="6">
        <f ca="1">VLOOKUP(Table1[[#This Row],[Ay]],'Ver1'!$J$3:$O$9,6,0)*Table1[[#This Row],[Hukuk Servisine Sevk Edilen]]*Table1[[#This Row],[Toplam Tutar]]</f>
        <v>252163.50249999997</v>
      </c>
      <c r="S90" s="6">
        <f t="shared" ca="1" si="27"/>
        <v>329936.94999999995</v>
      </c>
      <c r="T90" s="6">
        <f t="shared" ca="1" si="28"/>
        <v>844814.79249999998</v>
      </c>
      <c r="U90" s="4"/>
    </row>
    <row r="91" spans="1:21" x14ac:dyDescent="0.35">
      <c r="A91" s="9">
        <v>44985</v>
      </c>
      <c r="B91" s="6">
        <f t="shared" si="20"/>
        <v>2</v>
      </c>
      <c r="C91" s="6">
        <f ca="1">RANDBETWEEN(VLOOKUP(B91,'Ver1'!$F$3:$H$9,2,0),VLOOKUP(B91,'Ver1'!$F$3:$H$9,3,0))</f>
        <v>1402</v>
      </c>
      <c r="D91" s="6">
        <f ca="1">RANDBETWEEN(VLOOKUP(B91,'Ver1'!$B$4:$D$10,2,0),VLOOKUP(B91,'Ver1'!$B$4:$D$10,3,0))</f>
        <v>1364</v>
      </c>
      <c r="E91" s="6">
        <f t="shared" ca="1" si="21"/>
        <v>1912328</v>
      </c>
      <c r="F91" s="6">
        <f ca="1">RANDBETWEEN(VLOOKUP(B91,'Ver1'!$B$13:$D$19,2,0),VLOOKUP(B91,'Ver1'!$B$13:$D$19,3,0))/100</f>
        <v>0.57999999999999996</v>
      </c>
      <c r="G91" s="6">
        <f ca="1">RANDBETWEEN(VLOOKUP(B91,'Ver1'!$F$13:$H$19,2,0),VLOOKUP(B91,'Ver1'!$F$13:$H$19,3,0))/100</f>
        <v>0.5</v>
      </c>
      <c r="H91" s="6">
        <f t="shared" ca="1" si="22"/>
        <v>0.28999999999999998</v>
      </c>
      <c r="I91" s="6">
        <f t="shared" ca="1" si="29"/>
        <v>0.24</v>
      </c>
      <c r="J91" s="6">
        <f t="shared" ca="1" si="23"/>
        <v>0.13919999999999999</v>
      </c>
      <c r="K91" s="6">
        <f ca="1">RANDBETWEEN(VLOOKUP(B91,'Ver1'!$F$23:$H$29,2,0),VLOOKUP(B91,'Ver1'!$F$23:$H$29,3,0))/100</f>
        <v>0.05</v>
      </c>
      <c r="L91" s="6">
        <f t="shared" ca="1" si="24"/>
        <v>2.8999999999999998E-2</v>
      </c>
      <c r="M91" s="16">
        <f t="shared" ca="1" si="25"/>
        <v>642.39639999999997</v>
      </c>
      <c r="N91" s="6">
        <f ca="1">(L91+J91+H91)*E91+Table1[[#This Row],[Hukuk Servisinde Tahsilat Tutarı]]</f>
        <v>1135253.5171999999</v>
      </c>
      <c r="O91" s="6">
        <f ca="1">C91*VLOOKUP(B91,'Ver1'!$J$3:$N$9,2,0)+(C91-C91*G91)*VLOOKUP(B91,'Ver1'!$J$3:$N$9,3,0)+(C91-C91*G91-C91*I91)*VLOOKUP(B91,'Ver1'!$J$3:$N$9,4,0)</f>
        <v>159127</v>
      </c>
      <c r="P91" s="6">
        <f t="shared" ca="1" si="26"/>
        <v>0.54180000000000006</v>
      </c>
      <c r="Q91" s="6">
        <f ca="1">C91*P91*VLOOKUP(B91,'Ver1'!$J$3:$N$9,5,0)</f>
        <v>227881.08000000002</v>
      </c>
      <c r="R91" s="6">
        <f ca="1">VLOOKUP(Table1[[#This Row],[Ay]],'Ver1'!$J$3:$O$9,6,0)*Table1[[#This Row],[Hukuk Servisine Sevk Edilen]]*Table1[[#This Row],[Toplam Tutar]]</f>
        <v>259024.82760000002</v>
      </c>
      <c r="S91" s="6">
        <f t="shared" ca="1" si="27"/>
        <v>387008.08</v>
      </c>
      <c r="T91" s="6">
        <f t="shared" ca="1" si="28"/>
        <v>907372.43719999981</v>
      </c>
      <c r="U91" s="4"/>
    </row>
    <row r="92" spans="1:21" x14ac:dyDescent="0.35">
      <c r="A92" s="9">
        <v>44986</v>
      </c>
      <c r="B92" s="6">
        <f t="shared" si="20"/>
        <v>3</v>
      </c>
      <c r="C92" s="6">
        <f ca="1">RANDBETWEEN(VLOOKUP(B92,'Ver1'!$F$3:$H$9,2,0),VLOOKUP(B92,'Ver1'!$F$3:$H$9,3,0))</f>
        <v>1470</v>
      </c>
      <c r="D92" s="6">
        <f ca="1">RANDBETWEEN(VLOOKUP(B92,'Ver1'!$B$4:$D$10,2,0),VLOOKUP(B92,'Ver1'!$B$4:$D$10,3,0))</f>
        <v>1119</v>
      </c>
      <c r="E92" s="6">
        <f t="shared" ca="1" si="21"/>
        <v>1644930</v>
      </c>
      <c r="F92" s="6">
        <f ca="1">RANDBETWEEN(VLOOKUP(B92,'Ver1'!$B$13:$D$19,2,0),VLOOKUP(B92,'Ver1'!$B$13:$D$19,3,0))/100</f>
        <v>0.35</v>
      </c>
      <c r="G92" s="6">
        <f ca="1">RANDBETWEEN(VLOOKUP(B92,'Ver1'!$F$13:$H$19,2,0),VLOOKUP(B92,'Ver1'!$F$13:$H$19,3,0))/100</f>
        <v>0.46</v>
      </c>
      <c r="H92" s="6">
        <f t="shared" ca="1" si="22"/>
        <v>0.161</v>
      </c>
      <c r="I92" s="6">
        <f t="shared" ca="1" si="29"/>
        <v>0.35</v>
      </c>
      <c r="J92" s="6">
        <f t="shared" ca="1" si="23"/>
        <v>0.12249999999999998</v>
      </c>
      <c r="K92" s="6">
        <f ca="1">RANDBETWEEN(VLOOKUP(B92,'Ver1'!$F$23:$H$29,2,0),VLOOKUP(B92,'Ver1'!$F$23:$H$29,3,0))/100</f>
        <v>0.08</v>
      </c>
      <c r="L92" s="6">
        <f t="shared" ca="1" si="24"/>
        <v>2.7999999999999997E-2</v>
      </c>
      <c r="M92" s="16">
        <f t="shared" ca="1" si="25"/>
        <v>457.90499999999997</v>
      </c>
      <c r="N92" s="6">
        <f ca="1">(L92+J92+H92)*E92+Table1[[#This Row],[Hukuk Servisinde Tahsilat Tutarı]]</f>
        <v>795529.27124999999</v>
      </c>
      <c r="O92" s="6">
        <f ca="1">C92*VLOOKUP(B92,'Ver1'!$J$3:$N$9,2,0)+(C92-C92*G92)*VLOOKUP(B92,'Ver1'!$J$3:$N$9,3,0)+(C92-C92*G92-C92*I92)*VLOOKUP(B92,'Ver1'!$J$3:$N$9,4,0)</f>
        <v>160965</v>
      </c>
      <c r="P92" s="6">
        <f t="shared" ca="1" si="26"/>
        <v>0.6885</v>
      </c>
      <c r="Q92" s="6">
        <f ca="1">C92*P92*VLOOKUP(B92,'Ver1'!$J$3:$N$9,5,0)</f>
        <v>303628.5</v>
      </c>
      <c r="R92" s="6">
        <f ca="1">VLOOKUP(Table1[[#This Row],[Ay]],'Ver1'!$J$3:$O$9,6,0)*Table1[[#This Row],[Hukuk Servisine Sevk Edilen]]*Table1[[#This Row],[Toplam Tutar]]</f>
        <v>283133.57624999998</v>
      </c>
      <c r="S92" s="6">
        <f t="shared" ca="1" si="27"/>
        <v>464593.5</v>
      </c>
      <c r="T92" s="6">
        <f t="shared" ca="1" si="28"/>
        <v>491900.77124999999</v>
      </c>
      <c r="U92" s="4"/>
    </row>
    <row r="93" spans="1:21" x14ac:dyDescent="0.35">
      <c r="A93" s="9">
        <v>44987</v>
      </c>
      <c r="B93" s="6">
        <f t="shared" si="20"/>
        <v>3</v>
      </c>
      <c r="C93" s="6">
        <f ca="1">RANDBETWEEN(VLOOKUP(B93,'Ver1'!$F$3:$H$9,2,0),VLOOKUP(B93,'Ver1'!$F$3:$H$9,3,0))</f>
        <v>1088</v>
      </c>
      <c r="D93" s="6">
        <f ca="1">RANDBETWEEN(VLOOKUP(B93,'Ver1'!$B$4:$D$10,2,0),VLOOKUP(B93,'Ver1'!$B$4:$D$10,3,0))</f>
        <v>1022</v>
      </c>
      <c r="E93" s="6">
        <f t="shared" ca="1" si="21"/>
        <v>1111936</v>
      </c>
      <c r="F93" s="6">
        <f ca="1">RANDBETWEEN(VLOOKUP(B93,'Ver1'!$B$13:$D$19,2,0),VLOOKUP(B93,'Ver1'!$B$13:$D$19,3,0))/100</f>
        <v>0.44</v>
      </c>
      <c r="G93" s="6">
        <f ca="1">RANDBETWEEN(VLOOKUP(B93,'Ver1'!$F$13:$H$19,2,0),VLOOKUP(B93,'Ver1'!$F$13:$H$19,3,0))/100</f>
        <v>0.49</v>
      </c>
      <c r="H93" s="6">
        <f t="shared" ca="1" si="22"/>
        <v>0.21559999999999999</v>
      </c>
      <c r="I93" s="6">
        <f t="shared" ca="1" si="29"/>
        <v>0.23</v>
      </c>
      <c r="J93" s="6">
        <f t="shared" ca="1" si="23"/>
        <v>0.1012</v>
      </c>
      <c r="K93" s="6">
        <f ca="1">RANDBETWEEN(VLOOKUP(B93,'Ver1'!$F$23:$H$29,2,0),VLOOKUP(B93,'Ver1'!$F$23:$H$29,3,0))/100</f>
        <v>7.0000000000000007E-2</v>
      </c>
      <c r="L93" s="6">
        <f t="shared" ca="1" si="24"/>
        <v>3.0800000000000004E-2</v>
      </c>
      <c r="M93" s="16">
        <f t="shared" ca="1" si="25"/>
        <v>378.18880000000001</v>
      </c>
      <c r="N93" s="6">
        <f ca="1">(L93+J93+H93)*E93+Table1[[#This Row],[Hukuk Servisinde Tahsilat Tutarı]]</f>
        <v>567865.71519999998</v>
      </c>
      <c r="O93" s="6">
        <f ca="1">C93*VLOOKUP(B93,'Ver1'!$J$3:$N$9,2,0)+(C93-C93*G93)*VLOOKUP(B93,'Ver1'!$J$3:$N$9,3,0)+(C93-C93*G93-C93*I93)*VLOOKUP(B93,'Ver1'!$J$3:$N$9,4,0)</f>
        <v>126480</v>
      </c>
      <c r="P93" s="6">
        <f t="shared" ca="1" si="26"/>
        <v>0.65239999999999998</v>
      </c>
      <c r="Q93" s="6">
        <f ca="1">C93*P93*VLOOKUP(B93,'Ver1'!$J$3:$N$9,5,0)</f>
        <v>212943.35999999999</v>
      </c>
      <c r="R93" s="6">
        <f ca="1">VLOOKUP(Table1[[#This Row],[Ay]],'Ver1'!$J$3:$O$9,6,0)*Table1[[#This Row],[Hukuk Servisine Sevk Edilen]]*Table1[[#This Row],[Toplam Tutar]]</f>
        <v>181356.7616</v>
      </c>
      <c r="S93" s="6">
        <f t="shared" ca="1" si="27"/>
        <v>339423.36</v>
      </c>
      <c r="T93" s="6">
        <f t="shared" ca="1" si="28"/>
        <v>354922.35519999999</v>
      </c>
      <c r="U93" s="4"/>
    </row>
    <row r="94" spans="1:21" x14ac:dyDescent="0.35">
      <c r="A94" s="9">
        <v>44988</v>
      </c>
      <c r="B94" s="6">
        <f t="shared" si="20"/>
        <v>3</v>
      </c>
      <c r="C94" s="6">
        <f ca="1">RANDBETWEEN(VLOOKUP(B94,'Ver1'!$F$3:$H$9,2,0),VLOOKUP(B94,'Ver1'!$F$3:$H$9,3,0))</f>
        <v>1270</v>
      </c>
      <c r="D94" s="6">
        <f ca="1">RANDBETWEEN(VLOOKUP(B94,'Ver1'!$B$4:$D$10,2,0),VLOOKUP(B94,'Ver1'!$B$4:$D$10,3,0))</f>
        <v>1124</v>
      </c>
      <c r="E94" s="6">
        <f t="shared" ca="1" si="21"/>
        <v>1427480</v>
      </c>
      <c r="F94" s="6">
        <f ca="1">RANDBETWEEN(VLOOKUP(B94,'Ver1'!$B$13:$D$19,2,0),VLOOKUP(B94,'Ver1'!$B$13:$D$19,3,0))/100</f>
        <v>0.5</v>
      </c>
      <c r="G94" s="6">
        <f ca="1">RANDBETWEEN(VLOOKUP(B94,'Ver1'!$F$13:$H$19,2,0),VLOOKUP(B94,'Ver1'!$F$13:$H$19,3,0))/100</f>
        <v>0.45</v>
      </c>
      <c r="H94" s="6">
        <f t="shared" ca="1" si="22"/>
        <v>0.22500000000000001</v>
      </c>
      <c r="I94" s="6">
        <f t="shared" ca="1" si="29"/>
        <v>0.21</v>
      </c>
      <c r="J94" s="6">
        <f t="shared" ca="1" si="23"/>
        <v>0.105</v>
      </c>
      <c r="K94" s="6">
        <f ca="1">RANDBETWEEN(VLOOKUP(B94,'Ver1'!$F$23:$H$29,2,0),VLOOKUP(B94,'Ver1'!$F$23:$H$29,3,0))/100</f>
        <v>0.08</v>
      </c>
      <c r="L94" s="6">
        <f t="shared" ca="1" si="24"/>
        <v>0.04</v>
      </c>
      <c r="M94" s="16">
        <f t="shared" ca="1" si="25"/>
        <v>469.9</v>
      </c>
      <c r="N94" s="6">
        <f ca="1">(L94+J94+H94)*E94+Table1[[#This Row],[Hukuk Servisinde Tahsilat Tutarı]]</f>
        <v>752995.7</v>
      </c>
      <c r="O94" s="6">
        <f ca="1">C94*VLOOKUP(B94,'Ver1'!$J$3:$N$9,2,0)+(C94-C94*G94)*VLOOKUP(B94,'Ver1'!$J$3:$N$9,3,0)+(C94-C94*G94-C94*I94)*VLOOKUP(B94,'Ver1'!$J$3:$N$9,4,0)</f>
        <v>159067.5</v>
      </c>
      <c r="P94" s="6">
        <f t="shared" ca="1" si="26"/>
        <v>0.63</v>
      </c>
      <c r="Q94" s="6">
        <f ca="1">C94*P94*VLOOKUP(B94,'Ver1'!$J$3:$N$9,5,0)</f>
        <v>240030</v>
      </c>
      <c r="R94" s="6">
        <f ca="1">VLOOKUP(Table1[[#This Row],[Ay]],'Ver1'!$J$3:$O$9,6,0)*Table1[[#This Row],[Hukuk Servisine Sevk Edilen]]*Table1[[#This Row],[Toplam Tutar]]</f>
        <v>224828.1</v>
      </c>
      <c r="S94" s="6">
        <f t="shared" ca="1" si="27"/>
        <v>399097.5</v>
      </c>
      <c r="T94" s="6">
        <f t="shared" ca="1" si="28"/>
        <v>512965.69999999995</v>
      </c>
      <c r="U94" s="4"/>
    </row>
    <row r="95" spans="1:21" x14ac:dyDescent="0.35">
      <c r="A95" s="9">
        <v>44989</v>
      </c>
      <c r="B95" s="6">
        <f t="shared" si="20"/>
        <v>3</v>
      </c>
      <c r="C95" s="6">
        <f ca="1">RANDBETWEEN(VLOOKUP(B95,'Ver1'!$F$3:$H$9,2,0),VLOOKUP(B95,'Ver1'!$F$3:$H$9,3,0))</f>
        <v>1226</v>
      </c>
      <c r="D95" s="6">
        <f ca="1">RANDBETWEEN(VLOOKUP(B95,'Ver1'!$B$4:$D$10,2,0),VLOOKUP(B95,'Ver1'!$B$4:$D$10,3,0))</f>
        <v>1133</v>
      </c>
      <c r="E95" s="6">
        <f t="shared" ca="1" si="21"/>
        <v>1389058</v>
      </c>
      <c r="F95" s="6">
        <f ca="1">RANDBETWEEN(VLOOKUP(B95,'Ver1'!$B$13:$D$19,2,0),VLOOKUP(B95,'Ver1'!$B$13:$D$19,3,0))/100</f>
        <v>0.56999999999999995</v>
      </c>
      <c r="G95" s="6">
        <f ca="1">RANDBETWEEN(VLOOKUP(B95,'Ver1'!$F$13:$H$19,2,0),VLOOKUP(B95,'Ver1'!$F$13:$H$19,3,0))/100</f>
        <v>0.51</v>
      </c>
      <c r="H95" s="6">
        <f t="shared" ca="1" si="22"/>
        <v>0.29069999999999996</v>
      </c>
      <c r="I95" s="6">
        <f t="shared" ca="1" si="29"/>
        <v>0.3</v>
      </c>
      <c r="J95" s="6">
        <f t="shared" ca="1" si="23"/>
        <v>0.17099999999999999</v>
      </c>
      <c r="K95" s="6">
        <f ca="1">RANDBETWEEN(VLOOKUP(B95,'Ver1'!$F$23:$H$29,2,0),VLOOKUP(B95,'Ver1'!$F$23:$H$29,3,0))/100</f>
        <v>7.0000000000000007E-2</v>
      </c>
      <c r="L95" s="6">
        <f t="shared" ca="1" si="24"/>
        <v>3.9899999999999998E-2</v>
      </c>
      <c r="M95" s="16">
        <f t="shared" ca="1" si="25"/>
        <v>614.96159999999998</v>
      </c>
      <c r="N95" s="6">
        <f ca="1">(L95+J95+H95)*E95+Table1[[#This Row],[Hukuk Servisinde Tahsilat Tutarı]]</f>
        <v>869828.11959999986</v>
      </c>
      <c r="O95" s="6">
        <f ca="1">C95*VLOOKUP(B95,'Ver1'!$J$3:$N$9,2,0)+(C95-C95*G95)*VLOOKUP(B95,'Ver1'!$J$3:$N$9,3,0)+(C95-C95*G95-C95*I95)*VLOOKUP(B95,'Ver1'!$J$3:$N$9,4,0)</f>
        <v>129649.5</v>
      </c>
      <c r="P95" s="6">
        <f t="shared" ca="1" si="26"/>
        <v>0.49840000000000007</v>
      </c>
      <c r="Q95" s="6">
        <f ca="1">C95*P95*VLOOKUP(B95,'Ver1'!$J$3:$N$9,5,0)</f>
        <v>183311.52000000002</v>
      </c>
      <c r="R95" s="6">
        <f ca="1">VLOOKUP(Table1[[#This Row],[Ay]],'Ver1'!$J$3:$O$9,6,0)*Table1[[#This Row],[Hukuk Servisine Sevk Edilen]]*Table1[[#This Row],[Toplam Tutar]]</f>
        <v>173076.62680000003</v>
      </c>
      <c r="S95" s="6">
        <f t="shared" ca="1" si="27"/>
        <v>312961.02</v>
      </c>
      <c r="T95" s="6">
        <f t="shared" ca="1" si="28"/>
        <v>686516.59959999984</v>
      </c>
      <c r="U95" s="4"/>
    </row>
    <row r="96" spans="1:21" x14ac:dyDescent="0.35">
      <c r="A96" s="9">
        <v>44990</v>
      </c>
      <c r="B96" s="6">
        <f t="shared" si="20"/>
        <v>3</v>
      </c>
      <c r="C96" s="6">
        <f ca="1">RANDBETWEEN(VLOOKUP(B96,'Ver1'!$F$3:$H$9,2,0),VLOOKUP(B96,'Ver1'!$F$3:$H$9,3,0))</f>
        <v>1498</v>
      </c>
      <c r="D96" s="6">
        <f ca="1">RANDBETWEEN(VLOOKUP(B96,'Ver1'!$B$4:$D$10,2,0),VLOOKUP(B96,'Ver1'!$B$4:$D$10,3,0))</f>
        <v>1231</v>
      </c>
      <c r="E96" s="6">
        <f t="shared" ca="1" si="21"/>
        <v>1844038</v>
      </c>
      <c r="F96" s="6">
        <f ca="1">RANDBETWEEN(VLOOKUP(B96,'Ver1'!$B$13:$D$19,2,0),VLOOKUP(B96,'Ver1'!$B$13:$D$19,3,0))/100</f>
        <v>0.56999999999999995</v>
      </c>
      <c r="G96" s="6">
        <f ca="1">RANDBETWEEN(VLOOKUP(B96,'Ver1'!$F$13:$H$19,2,0),VLOOKUP(B96,'Ver1'!$F$13:$H$19,3,0))/100</f>
        <v>0.5</v>
      </c>
      <c r="H96" s="6">
        <f t="shared" ca="1" si="22"/>
        <v>0.28499999999999998</v>
      </c>
      <c r="I96" s="6">
        <f t="shared" ca="1" si="29"/>
        <v>0.24</v>
      </c>
      <c r="J96" s="6">
        <f t="shared" ca="1" si="23"/>
        <v>0.13679999999999998</v>
      </c>
      <c r="K96" s="6">
        <f ca="1">RANDBETWEEN(VLOOKUP(B96,'Ver1'!$F$23:$H$29,2,0),VLOOKUP(B96,'Ver1'!$F$23:$H$29,3,0))/100</f>
        <v>0.06</v>
      </c>
      <c r="L96" s="6">
        <f t="shared" ca="1" si="24"/>
        <v>3.4199999999999994E-2</v>
      </c>
      <c r="M96" s="16">
        <f t="shared" ca="1" si="25"/>
        <v>683.08799999999997</v>
      </c>
      <c r="N96" s="6">
        <f ca="1">(L96+J96+H96)*E96+Table1[[#This Row],[Hukuk Servisinde Tahsilat Tutarı]]</f>
        <v>1091670.496</v>
      </c>
      <c r="O96" s="6">
        <f ca="1">C96*VLOOKUP(B96,'Ver1'!$J$3:$N$9,2,0)+(C96-C96*G96)*VLOOKUP(B96,'Ver1'!$J$3:$N$9,3,0)+(C96-C96*G96-C96*I96)*VLOOKUP(B96,'Ver1'!$J$3:$N$9,4,0)</f>
        <v>170023</v>
      </c>
      <c r="P96" s="6">
        <f t="shared" ca="1" si="26"/>
        <v>0.54400000000000004</v>
      </c>
      <c r="Q96" s="6">
        <f ca="1">C96*P96*VLOOKUP(B96,'Ver1'!$J$3:$N$9,5,0)</f>
        <v>244473.60000000001</v>
      </c>
      <c r="R96" s="6">
        <f ca="1">VLOOKUP(Table1[[#This Row],[Ay]],'Ver1'!$J$3:$O$9,6,0)*Table1[[#This Row],[Hukuk Servisine Sevk Edilen]]*Table1[[#This Row],[Toplam Tutar]]</f>
        <v>250789.16800000001</v>
      </c>
      <c r="S96" s="6">
        <f t="shared" ca="1" si="27"/>
        <v>414496.6</v>
      </c>
      <c r="T96" s="6">
        <f t="shared" ca="1" si="28"/>
        <v>847196.89600000007</v>
      </c>
      <c r="U96" s="4"/>
    </row>
    <row r="97" spans="1:21" x14ac:dyDescent="0.35">
      <c r="A97" s="9">
        <v>44991</v>
      </c>
      <c r="B97" s="6">
        <f t="shared" si="20"/>
        <v>3</v>
      </c>
      <c r="C97" s="6">
        <f ca="1">RANDBETWEEN(VLOOKUP(B97,'Ver1'!$F$3:$H$9,2,0),VLOOKUP(B97,'Ver1'!$F$3:$H$9,3,0))</f>
        <v>1440</v>
      </c>
      <c r="D97" s="6">
        <f ca="1">RANDBETWEEN(VLOOKUP(B97,'Ver1'!$B$4:$D$10,2,0),VLOOKUP(B97,'Ver1'!$B$4:$D$10,3,0))</f>
        <v>1121</v>
      </c>
      <c r="E97" s="6">
        <f t="shared" ca="1" si="21"/>
        <v>1614240</v>
      </c>
      <c r="F97" s="6">
        <f ca="1">RANDBETWEEN(VLOOKUP(B97,'Ver1'!$B$13:$D$19,2,0),VLOOKUP(B97,'Ver1'!$B$13:$D$19,3,0))/100</f>
        <v>0.6</v>
      </c>
      <c r="G97" s="6">
        <f ca="1">RANDBETWEEN(VLOOKUP(B97,'Ver1'!$F$13:$H$19,2,0),VLOOKUP(B97,'Ver1'!$F$13:$H$19,3,0))/100</f>
        <v>0.53</v>
      </c>
      <c r="H97" s="6">
        <f t="shared" ca="1" si="22"/>
        <v>0.318</v>
      </c>
      <c r="I97" s="6">
        <f t="shared" ca="1" si="29"/>
        <v>0.21</v>
      </c>
      <c r="J97" s="6">
        <f t="shared" ca="1" si="23"/>
        <v>0.126</v>
      </c>
      <c r="K97" s="6">
        <f ca="1">RANDBETWEEN(VLOOKUP(B97,'Ver1'!$F$23:$H$29,2,0),VLOOKUP(B97,'Ver1'!$F$23:$H$29,3,0))/100</f>
        <v>0.05</v>
      </c>
      <c r="L97" s="6">
        <f t="shared" ca="1" si="24"/>
        <v>0.03</v>
      </c>
      <c r="M97" s="16">
        <f t="shared" ca="1" si="25"/>
        <v>682.56</v>
      </c>
      <c r="N97" s="6">
        <f ca="1">(L97+J97+H97)*E97+Table1[[#This Row],[Hukuk Servisinde Tahsilat Tutarı]]</f>
        <v>977422.32000000007</v>
      </c>
      <c r="O97" s="6">
        <f ca="1">C97*VLOOKUP(B97,'Ver1'!$J$3:$N$9,2,0)+(C97-C97*G97)*VLOOKUP(B97,'Ver1'!$J$3:$N$9,3,0)+(C97-C97*G97-C97*I97)*VLOOKUP(B97,'Ver1'!$J$3:$N$9,4,0)</f>
        <v>160200</v>
      </c>
      <c r="P97" s="6">
        <f t="shared" ca="1" si="26"/>
        <v>0.52600000000000002</v>
      </c>
      <c r="Q97" s="6">
        <f ca="1">C97*P97*VLOOKUP(B97,'Ver1'!$J$3:$N$9,5,0)</f>
        <v>227232.00000000003</v>
      </c>
      <c r="R97" s="6">
        <f ca="1">VLOOKUP(Table1[[#This Row],[Ay]],'Ver1'!$J$3:$O$9,6,0)*Table1[[#This Row],[Hukuk Servisine Sevk Edilen]]*Table1[[#This Row],[Toplam Tutar]]</f>
        <v>212272.56</v>
      </c>
      <c r="S97" s="6">
        <f t="shared" ca="1" si="27"/>
        <v>387432</v>
      </c>
      <c r="T97" s="6">
        <f t="shared" ca="1" si="28"/>
        <v>750190.32000000007</v>
      </c>
      <c r="U97" s="4"/>
    </row>
    <row r="98" spans="1:21" x14ac:dyDescent="0.35">
      <c r="A98" s="9">
        <v>44992</v>
      </c>
      <c r="B98" s="6">
        <f t="shared" ref="B98:B129" si="30">MONTH(A98)</f>
        <v>3</v>
      </c>
      <c r="C98" s="6">
        <f ca="1">RANDBETWEEN(VLOOKUP(B98,'Ver1'!$F$3:$H$9,2,0),VLOOKUP(B98,'Ver1'!$F$3:$H$9,3,0))</f>
        <v>1320</v>
      </c>
      <c r="D98" s="6">
        <f ca="1">RANDBETWEEN(VLOOKUP(B98,'Ver1'!$B$4:$D$10,2,0),VLOOKUP(B98,'Ver1'!$B$4:$D$10,3,0))</f>
        <v>872</v>
      </c>
      <c r="E98" s="6">
        <f t="shared" ref="E98:E129" ca="1" si="31">C98*D98</f>
        <v>1151040</v>
      </c>
      <c r="F98" s="6">
        <f ca="1">RANDBETWEEN(VLOOKUP(B98,'Ver1'!$B$13:$D$19,2,0),VLOOKUP(B98,'Ver1'!$B$13:$D$19,3,0))/100</f>
        <v>0.59</v>
      </c>
      <c r="G98" s="6">
        <f ca="1">RANDBETWEEN(VLOOKUP(B98,'Ver1'!$F$13:$H$19,2,0),VLOOKUP(B98,'Ver1'!$F$13:$H$19,3,0))/100</f>
        <v>0.51</v>
      </c>
      <c r="H98" s="6">
        <f t="shared" ref="H98:H129" ca="1" si="32">F98*G98</f>
        <v>0.3009</v>
      </c>
      <c r="I98" s="6">
        <f t="shared" ca="1" si="29"/>
        <v>0.23</v>
      </c>
      <c r="J98" s="6">
        <f t="shared" ref="J98:J129" ca="1" si="33">I98*F98</f>
        <v>0.13569999999999999</v>
      </c>
      <c r="K98" s="6">
        <f ca="1">RANDBETWEEN(VLOOKUP(B98,'Ver1'!$F$23:$H$29,2,0),VLOOKUP(B98,'Ver1'!$F$23:$H$29,3,0))/100</f>
        <v>0.08</v>
      </c>
      <c r="L98" s="6">
        <f t="shared" ref="L98:L129" ca="1" si="34">K98*F98</f>
        <v>4.7199999999999999E-2</v>
      </c>
      <c r="M98" s="16">
        <f t="shared" ref="M98:M129" ca="1" si="35">(L98+J98+H98)*C98</f>
        <v>638.61599999999999</v>
      </c>
      <c r="N98" s="6">
        <f ca="1">(L98+J98+H98)*E98+Table1[[#This Row],[Hukuk Servisinde Tahsilat Tutarı]]</f>
        <v>705414.86400000006</v>
      </c>
      <c r="O98" s="6">
        <f ca="1">C98*VLOOKUP(B98,'Ver1'!$J$3:$N$9,2,0)+(C98-C98*G98)*VLOOKUP(B98,'Ver1'!$J$3:$N$9,3,0)+(C98-C98*G98-C98*I98)*VLOOKUP(B98,'Ver1'!$J$3:$N$9,4,0)</f>
        <v>148830</v>
      </c>
      <c r="P98" s="6">
        <f t="shared" ref="P98:P129" ca="1" si="36">1-(L98+J98+H98)</f>
        <v>0.51619999999999999</v>
      </c>
      <c r="Q98" s="6">
        <f ca="1">C98*P98*VLOOKUP(B98,'Ver1'!$J$3:$N$9,5,0)</f>
        <v>204415.2</v>
      </c>
      <c r="R98" s="6">
        <f ca="1">VLOOKUP(Table1[[#This Row],[Ay]],'Ver1'!$J$3:$O$9,6,0)*Table1[[#This Row],[Hukuk Servisine Sevk Edilen]]*Table1[[#This Row],[Toplam Tutar]]</f>
        <v>148541.712</v>
      </c>
      <c r="S98" s="6">
        <f t="shared" ref="S98:S129" ca="1" si="37">O98+Q98</f>
        <v>353245.2</v>
      </c>
      <c r="T98" s="6">
        <f t="shared" ref="T98:T129" ca="1" si="38">N98-Q98</f>
        <v>500999.66400000005</v>
      </c>
      <c r="U98" s="4"/>
    </row>
    <row r="99" spans="1:21" x14ac:dyDescent="0.35">
      <c r="A99" s="9">
        <v>44993</v>
      </c>
      <c r="B99" s="6">
        <f t="shared" si="30"/>
        <v>3</v>
      </c>
      <c r="C99" s="6">
        <f ca="1">RANDBETWEEN(VLOOKUP(B99,'Ver1'!$F$3:$H$9,2,0),VLOOKUP(B99,'Ver1'!$F$3:$H$9,3,0))</f>
        <v>1480</v>
      </c>
      <c r="D99" s="6">
        <f ca="1">RANDBETWEEN(VLOOKUP(B99,'Ver1'!$B$4:$D$10,2,0),VLOOKUP(B99,'Ver1'!$B$4:$D$10,3,0))</f>
        <v>1215</v>
      </c>
      <c r="E99" s="6">
        <f t="shared" ca="1" si="31"/>
        <v>1798200</v>
      </c>
      <c r="F99" s="6">
        <f ca="1">RANDBETWEEN(VLOOKUP(B99,'Ver1'!$B$13:$D$19,2,0),VLOOKUP(B99,'Ver1'!$B$13:$D$19,3,0))/100</f>
        <v>0.51</v>
      </c>
      <c r="G99" s="6">
        <f ca="1">RANDBETWEEN(VLOOKUP(B99,'Ver1'!$F$13:$H$19,2,0),VLOOKUP(B99,'Ver1'!$F$13:$H$19,3,0))/100</f>
        <v>0.53</v>
      </c>
      <c r="H99" s="6">
        <f t="shared" ca="1" si="32"/>
        <v>0.27030000000000004</v>
      </c>
      <c r="I99" s="6">
        <f t="shared" ref="I99:I130" ca="1" si="39">RANDBETWEEN(20,35)/100</f>
        <v>0.33</v>
      </c>
      <c r="J99" s="6">
        <f t="shared" ca="1" si="33"/>
        <v>0.16830000000000001</v>
      </c>
      <c r="K99" s="6">
        <f ca="1">RANDBETWEEN(VLOOKUP(B99,'Ver1'!$F$23:$H$29,2,0),VLOOKUP(B99,'Ver1'!$F$23:$H$29,3,0))/100</f>
        <v>0.09</v>
      </c>
      <c r="L99" s="6">
        <f t="shared" ca="1" si="34"/>
        <v>4.5899999999999996E-2</v>
      </c>
      <c r="M99" s="16">
        <f t="shared" ca="1" si="35"/>
        <v>717.06000000000006</v>
      </c>
      <c r="N99" s="6">
        <f ca="1">(L99+J99+H99)*E99+Table1[[#This Row],[Hukuk Servisinde Tahsilat Tutarı]]</f>
        <v>1102970.925</v>
      </c>
      <c r="O99" s="6">
        <f ca="1">C99*VLOOKUP(B99,'Ver1'!$J$3:$N$9,2,0)+(C99-C99*G99)*VLOOKUP(B99,'Ver1'!$J$3:$N$9,3,0)+(C99-C99*G99-C99*I99)*VLOOKUP(B99,'Ver1'!$J$3:$N$9,4,0)</f>
        <v>146890</v>
      </c>
      <c r="P99" s="6">
        <f t="shared" ca="1" si="36"/>
        <v>0.51549999999999996</v>
      </c>
      <c r="Q99" s="6">
        <f ca="1">C99*P99*VLOOKUP(B99,'Ver1'!$J$3:$N$9,5,0)</f>
        <v>228881.99999999997</v>
      </c>
      <c r="R99" s="6">
        <f ca="1">VLOOKUP(Table1[[#This Row],[Ay]],'Ver1'!$J$3:$O$9,6,0)*Table1[[#This Row],[Hukuk Servisine Sevk Edilen]]*Table1[[#This Row],[Toplam Tutar]]</f>
        <v>231743.02499999999</v>
      </c>
      <c r="S99" s="6">
        <f t="shared" ca="1" si="37"/>
        <v>375772</v>
      </c>
      <c r="T99" s="6">
        <f t="shared" ca="1" si="38"/>
        <v>874088.92500000005</v>
      </c>
      <c r="U99" s="4"/>
    </row>
    <row r="100" spans="1:21" x14ac:dyDescent="0.35">
      <c r="A100" s="9">
        <v>44994</v>
      </c>
      <c r="B100" s="6">
        <f t="shared" si="30"/>
        <v>3</v>
      </c>
      <c r="C100" s="6">
        <f ca="1">RANDBETWEEN(VLOOKUP(B100,'Ver1'!$F$3:$H$9,2,0),VLOOKUP(B100,'Ver1'!$F$3:$H$9,3,0))</f>
        <v>1013</v>
      </c>
      <c r="D100" s="6">
        <f ca="1">RANDBETWEEN(VLOOKUP(B100,'Ver1'!$B$4:$D$10,2,0),VLOOKUP(B100,'Ver1'!$B$4:$D$10,3,0))</f>
        <v>1025</v>
      </c>
      <c r="E100" s="6">
        <f t="shared" ca="1" si="31"/>
        <v>1038325</v>
      </c>
      <c r="F100" s="6">
        <f ca="1">RANDBETWEEN(VLOOKUP(B100,'Ver1'!$B$13:$D$19,2,0),VLOOKUP(B100,'Ver1'!$B$13:$D$19,3,0))/100</f>
        <v>0.37</v>
      </c>
      <c r="G100" s="6">
        <f ca="1">RANDBETWEEN(VLOOKUP(B100,'Ver1'!$F$13:$H$19,2,0),VLOOKUP(B100,'Ver1'!$F$13:$H$19,3,0))/100</f>
        <v>0.46</v>
      </c>
      <c r="H100" s="6">
        <f t="shared" ca="1" si="32"/>
        <v>0.17020000000000002</v>
      </c>
      <c r="I100" s="6">
        <f t="shared" ca="1" si="39"/>
        <v>0.35</v>
      </c>
      <c r="J100" s="6">
        <f t="shared" ca="1" si="33"/>
        <v>0.1295</v>
      </c>
      <c r="K100" s="6">
        <f ca="1">RANDBETWEEN(VLOOKUP(B100,'Ver1'!$F$23:$H$29,2,0),VLOOKUP(B100,'Ver1'!$F$23:$H$29,3,0))/100</f>
        <v>0.06</v>
      </c>
      <c r="L100" s="6">
        <f t="shared" ca="1" si="34"/>
        <v>2.2199999999999998E-2</v>
      </c>
      <c r="M100" s="16">
        <f t="shared" ca="1" si="35"/>
        <v>326.0847</v>
      </c>
      <c r="N100" s="6">
        <f ca="1">(L100+J100+H100)*E100+Table1[[#This Row],[Hukuk Servisinde Tahsilat Tutarı]]</f>
        <v>510258.86312499997</v>
      </c>
      <c r="O100" s="6">
        <f ca="1">C100*VLOOKUP(B100,'Ver1'!$J$3:$N$9,2,0)+(C100-C100*G100)*VLOOKUP(B100,'Ver1'!$J$3:$N$9,3,0)+(C100-C100*G100-C100*I100)*VLOOKUP(B100,'Ver1'!$J$3:$N$9,4,0)</f>
        <v>110923.5</v>
      </c>
      <c r="P100" s="6">
        <f t="shared" ca="1" si="36"/>
        <v>0.67809999999999993</v>
      </c>
      <c r="Q100" s="6">
        <f ca="1">C100*P100*VLOOKUP(B100,'Ver1'!$J$3:$N$9,5,0)</f>
        <v>206074.58999999997</v>
      </c>
      <c r="R100" s="6">
        <f ca="1">VLOOKUP(Table1[[#This Row],[Ay]],'Ver1'!$J$3:$O$9,6,0)*Table1[[#This Row],[Hukuk Servisine Sevk Edilen]]*Table1[[#This Row],[Toplam Tutar]]</f>
        <v>176022.04562499997</v>
      </c>
      <c r="S100" s="6">
        <f t="shared" ca="1" si="37"/>
        <v>316998.08999999997</v>
      </c>
      <c r="T100" s="6">
        <f t="shared" ca="1" si="38"/>
        <v>304184.27312500001</v>
      </c>
      <c r="U100" s="4"/>
    </row>
    <row r="101" spans="1:21" x14ac:dyDescent="0.35">
      <c r="A101" s="9">
        <v>44995</v>
      </c>
      <c r="B101" s="6">
        <f t="shared" si="30"/>
        <v>3</v>
      </c>
      <c r="C101" s="6">
        <f ca="1">RANDBETWEEN(VLOOKUP(B101,'Ver1'!$F$3:$H$9,2,0),VLOOKUP(B101,'Ver1'!$F$3:$H$9,3,0))</f>
        <v>1178</v>
      </c>
      <c r="D101" s="6">
        <f ca="1">RANDBETWEEN(VLOOKUP(B101,'Ver1'!$B$4:$D$10,2,0),VLOOKUP(B101,'Ver1'!$B$4:$D$10,3,0))</f>
        <v>1159</v>
      </c>
      <c r="E101" s="6">
        <f t="shared" ca="1" si="31"/>
        <v>1365302</v>
      </c>
      <c r="F101" s="6">
        <f ca="1">RANDBETWEEN(VLOOKUP(B101,'Ver1'!$B$13:$D$19,2,0),VLOOKUP(B101,'Ver1'!$B$13:$D$19,3,0))/100</f>
        <v>0.46</v>
      </c>
      <c r="G101" s="6">
        <f ca="1">RANDBETWEEN(VLOOKUP(B101,'Ver1'!$F$13:$H$19,2,0),VLOOKUP(B101,'Ver1'!$F$13:$H$19,3,0))/100</f>
        <v>0.5</v>
      </c>
      <c r="H101" s="6">
        <f t="shared" ca="1" si="32"/>
        <v>0.23</v>
      </c>
      <c r="I101" s="6">
        <f t="shared" ca="1" si="39"/>
        <v>0.22</v>
      </c>
      <c r="J101" s="6">
        <f t="shared" ca="1" si="33"/>
        <v>0.1012</v>
      </c>
      <c r="K101" s="6">
        <f ca="1">RANDBETWEEN(VLOOKUP(B101,'Ver1'!$F$23:$H$29,2,0),VLOOKUP(B101,'Ver1'!$F$23:$H$29,3,0))/100</f>
        <v>0.06</v>
      </c>
      <c r="L101" s="6">
        <f t="shared" ca="1" si="34"/>
        <v>2.76E-2</v>
      </c>
      <c r="M101" s="16">
        <f t="shared" ca="1" si="35"/>
        <v>422.66640000000001</v>
      </c>
      <c r="N101" s="6">
        <f ca="1">(L101+J101+H101)*E101+Table1[[#This Row],[Hukuk Servisinde Tahsilat Tutarı]]</f>
        <v>708728.26820000005</v>
      </c>
      <c r="O101" s="6">
        <f ca="1">C101*VLOOKUP(B101,'Ver1'!$J$3:$N$9,2,0)+(C101-C101*G101)*VLOOKUP(B101,'Ver1'!$J$3:$N$9,3,0)+(C101-C101*G101-C101*I101)*VLOOKUP(B101,'Ver1'!$J$3:$N$9,4,0)</f>
        <v>136059</v>
      </c>
      <c r="P101" s="6">
        <f t="shared" ca="1" si="36"/>
        <v>0.64119999999999999</v>
      </c>
      <c r="Q101" s="6">
        <f ca="1">C101*P101*VLOOKUP(B101,'Ver1'!$J$3:$N$9,5,0)</f>
        <v>226600.08000000002</v>
      </c>
      <c r="R101" s="6">
        <f ca="1">VLOOKUP(Table1[[#This Row],[Ay]],'Ver1'!$J$3:$O$9,6,0)*Table1[[#This Row],[Hukuk Servisine Sevk Edilen]]*Table1[[#This Row],[Toplam Tutar]]</f>
        <v>218857.9106</v>
      </c>
      <c r="S101" s="6">
        <f t="shared" ca="1" si="37"/>
        <v>362659.08</v>
      </c>
      <c r="T101" s="6">
        <f t="shared" ca="1" si="38"/>
        <v>482128.18820000003</v>
      </c>
      <c r="U101" s="4"/>
    </row>
    <row r="102" spans="1:21" x14ac:dyDescent="0.35">
      <c r="A102" s="9">
        <v>44996</v>
      </c>
      <c r="B102" s="6">
        <f t="shared" si="30"/>
        <v>3</v>
      </c>
      <c r="C102" s="6">
        <f ca="1">RANDBETWEEN(VLOOKUP(B102,'Ver1'!$F$3:$H$9,2,0),VLOOKUP(B102,'Ver1'!$F$3:$H$9,3,0))</f>
        <v>1278</v>
      </c>
      <c r="D102" s="6">
        <f ca="1">RANDBETWEEN(VLOOKUP(B102,'Ver1'!$B$4:$D$10,2,0),VLOOKUP(B102,'Ver1'!$B$4:$D$10,3,0))</f>
        <v>881</v>
      </c>
      <c r="E102" s="6">
        <f t="shared" ca="1" si="31"/>
        <v>1125918</v>
      </c>
      <c r="F102" s="6">
        <f ca="1">RANDBETWEEN(VLOOKUP(B102,'Ver1'!$B$13:$D$19,2,0),VLOOKUP(B102,'Ver1'!$B$13:$D$19,3,0))/100</f>
        <v>0.43</v>
      </c>
      <c r="G102" s="6">
        <f ca="1">RANDBETWEEN(VLOOKUP(B102,'Ver1'!$F$13:$H$19,2,0),VLOOKUP(B102,'Ver1'!$F$13:$H$19,3,0))/100</f>
        <v>0.5</v>
      </c>
      <c r="H102" s="6">
        <f t="shared" ca="1" si="32"/>
        <v>0.215</v>
      </c>
      <c r="I102" s="6">
        <f t="shared" ca="1" si="39"/>
        <v>0.34</v>
      </c>
      <c r="J102" s="6">
        <f t="shared" ca="1" si="33"/>
        <v>0.1462</v>
      </c>
      <c r="K102" s="6">
        <f ca="1">RANDBETWEEN(VLOOKUP(B102,'Ver1'!$F$23:$H$29,2,0),VLOOKUP(B102,'Ver1'!$F$23:$H$29,3,0))/100</f>
        <v>7.0000000000000007E-2</v>
      </c>
      <c r="L102" s="6">
        <f t="shared" ca="1" si="34"/>
        <v>3.0100000000000002E-2</v>
      </c>
      <c r="M102" s="16">
        <f t="shared" ca="1" si="35"/>
        <v>500.08139999999997</v>
      </c>
      <c r="N102" s="6">
        <f ca="1">(L102+J102+H102)*E102+Table1[[#This Row],[Hukuk Servisinde Tahsilat Tutarı]]</f>
        <v>611908.28505000006</v>
      </c>
      <c r="O102" s="6">
        <f ca="1">C102*VLOOKUP(B102,'Ver1'!$J$3:$N$9,2,0)+(C102-C102*G102)*VLOOKUP(B102,'Ver1'!$J$3:$N$9,3,0)+(C102-C102*G102-C102*I102)*VLOOKUP(B102,'Ver1'!$J$3:$N$9,4,0)</f>
        <v>132273</v>
      </c>
      <c r="P102" s="6">
        <f t="shared" ca="1" si="36"/>
        <v>0.60870000000000002</v>
      </c>
      <c r="Q102" s="6">
        <f ca="1">C102*P102*VLOOKUP(B102,'Ver1'!$J$3:$N$9,5,0)</f>
        <v>233375.58</v>
      </c>
      <c r="R102" s="6">
        <f ca="1">VLOOKUP(Table1[[#This Row],[Ay]],'Ver1'!$J$3:$O$9,6,0)*Table1[[#This Row],[Hukuk Servisine Sevk Edilen]]*Table1[[#This Row],[Toplam Tutar]]</f>
        <v>171336.57165</v>
      </c>
      <c r="S102" s="6">
        <f t="shared" ca="1" si="37"/>
        <v>365648.57999999996</v>
      </c>
      <c r="T102" s="6">
        <f t="shared" ca="1" si="38"/>
        <v>378532.70505000011</v>
      </c>
      <c r="U102" s="4"/>
    </row>
    <row r="103" spans="1:21" x14ac:dyDescent="0.35">
      <c r="A103" s="9">
        <v>44997</v>
      </c>
      <c r="B103" s="6">
        <f t="shared" si="30"/>
        <v>3</v>
      </c>
      <c r="C103" s="6">
        <f ca="1">RANDBETWEEN(VLOOKUP(B103,'Ver1'!$F$3:$H$9,2,0),VLOOKUP(B103,'Ver1'!$F$3:$H$9,3,0))</f>
        <v>1070</v>
      </c>
      <c r="D103" s="6">
        <f ca="1">RANDBETWEEN(VLOOKUP(B103,'Ver1'!$B$4:$D$10,2,0),VLOOKUP(B103,'Ver1'!$B$4:$D$10,3,0))</f>
        <v>865</v>
      </c>
      <c r="E103" s="6">
        <f t="shared" ca="1" si="31"/>
        <v>925550</v>
      </c>
      <c r="F103" s="6">
        <f ca="1">RANDBETWEEN(VLOOKUP(B103,'Ver1'!$B$13:$D$19,2,0),VLOOKUP(B103,'Ver1'!$B$13:$D$19,3,0))/100</f>
        <v>0.39</v>
      </c>
      <c r="G103" s="6">
        <f ca="1">RANDBETWEEN(VLOOKUP(B103,'Ver1'!$F$13:$H$19,2,0),VLOOKUP(B103,'Ver1'!$F$13:$H$19,3,0))/100</f>
        <v>0.54</v>
      </c>
      <c r="H103" s="6">
        <f t="shared" ca="1" si="32"/>
        <v>0.21060000000000001</v>
      </c>
      <c r="I103" s="6">
        <f t="shared" ca="1" si="39"/>
        <v>0.26</v>
      </c>
      <c r="J103" s="6">
        <f t="shared" ca="1" si="33"/>
        <v>0.1014</v>
      </c>
      <c r="K103" s="6">
        <f ca="1">RANDBETWEEN(VLOOKUP(B103,'Ver1'!$F$23:$H$29,2,0),VLOOKUP(B103,'Ver1'!$F$23:$H$29,3,0))/100</f>
        <v>0.09</v>
      </c>
      <c r="L103" s="6">
        <f t="shared" ca="1" si="34"/>
        <v>3.5099999999999999E-2</v>
      </c>
      <c r="M103" s="16">
        <f t="shared" ca="1" si="35"/>
        <v>371.39700000000005</v>
      </c>
      <c r="N103" s="6">
        <f ca="1">(L103+J103+H103)*E103+Table1[[#This Row],[Hukuk Servisinde Tahsilat Tutarı]]</f>
        <v>472331.30375000008</v>
      </c>
      <c r="O103" s="6">
        <f ca="1">C103*VLOOKUP(B103,'Ver1'!$J$3:$N$9,2,0)+(C103-C103*G103)*VLOOKUP(B103,'Ver1'!$J$3:$N$9,3,0)+(C103-C103*G103-C103*I103)*VLOOKUP(B103,'Ver1'!$J$3:$N$9,4,0)</f>
        <v>111815</v>
      </c>
      <c r="P103" s="6">
        <f t="shared" ca="1" si="36"/>
        <v>0.65290000000000004</v>
      </c>
      <c r="Q103" s="6">
        <f ca="1">C103*P103*VLOOKUP(B103,'Ver1'!$J$3:$N$9,5,0)</f>
        <v>209580.90000000002</v>
      </c>
      <c r="R103" s="6">
        <f ca="1">VLOOKUP(Table1[[#This Row],[Ay]],'Ver1'!$J$3:$O$9,6,0)*Table1[[#This Row],[Hukuk Servisine Sevk Edilen]]*Table1[[#This Row],[Toplam Tutar]]</f>
        <v>151072.89875000002</v>
      </c>
      <c r="S103" s="6">
        <f t="shared" ca="1" si="37"/>
        <v>321395.90000000002</v>
      </c>
      <c r="T103" s="6">
        <f t="shared" ca="1" si="38"/>
        <v>262750.40375000006</v>
      </c>
      <c r="U103" s="4"/>
    </row>
    <row r="104" spans="1:21" x14ac:dyDescent="0.35">
      <c r="A104" s="9">
        <v>44998</v>
      </c>
      <c r="B104" s="6">
        <f t="shared" si="30"/>
        <v>3</v>
      </c>
      <c r="C104" s="6">
        <f ca="1">RANDBETWEEN(VLOOKUP(B104,'Ver1'!$F$3:$H$9,2,0),VLOOKUP(B104,'Ver1'!$F$3:$H$9,3,0))</f>
        <v>1465</v>
      </c>
      <c r="D104" s="6">
        <f ca="1">RANDBETWEEN(VLOOKUP(B104,'Ver1'!$B$4:$D$10,2,0),VLOOKUP(B104,'Ver1'!$B$4:$D$10,3,0))</f>
        <v>768</v>
      </c>
      <c r="E104" s="6">
        <f t="shared" ca="1" si="31"/>
        <v>1125120</v>
      </c>
      <c r="F104" s="6">
        <f ca="1">RANDBETWEEN(VLOOKUP(B104,'Ver1'!$B$13:$D$19,2,0),VLOOKUP(B104,'Ver1'!$B$13:$D$19,3,0))/100</f>
        <v>0.43</v>
      </c>
      <c r="G104" s="6">
        <f ca="1">RANDBETWEEN(VLOOKUP(B104,'Ver1'!$F$13:$H$19,2,0),VLOOKUP(B104,'Ver1'!$F$13:$H$19,3,0))/100</f>
        <v>0.48</v>
      </c>
      <c r="H104" s="6">
        <f t="shared" ca="1" si="32"/>
        <v>0.2064</v>
      </c>
      <c r="I104" s="6">
        <f t="shared" ca="1" si="39"/>
        <v>0.28000000000000003</v>
      </c>
      <c r="J104" s="6">
        <f t="shared" ca="1" si="33"/>
        <v>0.12040000000000001</v>
      </c>
      <c r="K104" s="6">
        <f ca="1">RANDBETWEEN(VLOOKUP(B104,'Ver1'!$F$23:$H$29,2,0),VLOOKUP(B104,'Ver1'!$F$23:$H$29,3,0))/100</f>
        <v>0.08</v>
      </c>
      <c r="L104" s="6">
        <f t="shared" ca="1" si="34"/>
        <v>3.44E-2</v>
      </c>
      <c r="M104" s="16">
        <f t="shared" ca="1" si="35"/>
        <v>529.1579999999999</v>
      </c>
      <c r="N104" s="6">
        <f ca="1">(L104+J104+H104)*E104+Table1[[#This Row],[Hukuk Servisinde Tahsilat Tutarı]]</f>
        <v>586075.00800000003</v>
      </c>
      <c r="O104" s="6">
        <f ca="1">C104*VLOOKUP(B104,'Ver1'!$J$3:$N$9,2,0)+(C104-C104*G104)*VLOOKUP(B104,'Ver1'!$J$3:$N$9,3,0)+(C104-C104*G104-C104*I104)*VLOOKUP(B104,'Ver1'!$J$3:$N$9,4,0)</f>
        <v>165545</v>
      </c>
      <c r="P104" s="6">
        <f t="shared" ca="1" si="36"/>
        <v>0.63880000000000003</v>
      </c>
      <c r="Q104" s="6">
        <f ca="1">C104*P104*VLOOKUP(B104,'Ver1'!$J$3:$N$9,5,0)</f>
        <v>280752.60000000003</v>
      </c>
      <c r="R104" s="6">
        <f ca="1">VLOOKUP(Table1[[#This Row],[Ay]],'Ver1'!$J$3:$O$9,6,0)*Table1[[#This Row],[Hukuk Servisine Sevk Edilen]]*Table1[[#This Row],[Toplam Tutar]]</f>
        <v>179681.66400000002</v>
      </c>
      <c r="S104" s="6">
        <f t="shared" ca="1" si="37"/>
        <v>446297.60000000003</v>
      </c>
      <c r="T104" s="6">
        <f t="shared" ca="1" si="38"/>
        <v>305322.408</v>
      </c>
      <c r="U104" s="4"/>
    </row>
    <row r="105" spans="1:21" x14ac:dyDescent="0.35">
      <c r="A105" s="9">
        <v>44999</v>
      </c>
      <c r="B105" s="6">
        <f t="shared" si="30"/>
        <v>3</v>
      </c>
      <c r="C105" s="6">
        <f ca="1">RANDBETWEEN(VLOOKUP(B105,'Ver1'!$F$3:$H$9,2,0),VLOOKUP(B105,'Ver1'!$F$3:$H$9,3,0))</f>
        <v>1263</v>
      </c>
      <c r="D105" s="6">
        <f ca="1">RANDBETWEEN(VLOOKUP(B105,'Ver1'!$B$4:$D$10,2,0),VLOOKUP(B105,'Ver1'!$B$4:$D$10,3,0))</f>
        <v>1219</v>
      </c>
      <c r="E105" s="6">
        <f t="shared" ca="1" si="31"/>
        <v>1539597</v>
      </c>
      <c r="F105" s="6">
        <f ca="1">RANDBETWEEN(VLOOKUP(B105,'Ver1'!$B$13:$D$19,2,0),VLOOKUP(B105,'Ver1'!$B$13:$D$19,3,0))/100</f>
        <v>0.41</v>
      </c>
      <c r="G105" s="6">
        <f ca="1">RANDBETWEEN(VLOOKUP(B105,'Ver1'!$F$13:$H$19,2,0),VLOOKUP(B105,'Ver1'!$F$13:$H$19,3,0))/100</f>
        <v>0.49</v>
      </c>
      <c r="H105" s="6">
        <f t="shared" ca="1" si="32"/>
        <v>0.2009</v>
      </c>
      <c r="I105" s="6">
        <f t="shared" ca="1" si="39"/>
        <v>0.26</v>
      </c>
      <c r="J105" s="6">
        <f t="shared" ca="1" si="33"/>
        <v>0.1066</v>
      </c>
      <c r="K105" s="6">
        <f ca="1">RANDBETWEEN(VLOOKUP(B105,'Ver1'!$F$23:$H$29,2,0),VLOOKUP(B105,'Ver1'!$F$23:$H$29,3,0))/100</f>
        <v>7.0000000000000007E-2</v>
      </c>
      <c r="L105" s="6">
        <f t="shared" ca="1" si="34"/>
        <v>2.87E-2</v>
      </c>
      <c r="M105" s="16">
        <f t="shared" ca="1" si="35"/>
        <v>424.62060000000002</v>
      </c>
      <c r="N105" s="6">
        <f ca="1">(L105+J105+H105)*E105+Table1[[#This Row],[Hukuk Servisinde Tahsilat Tutarı]]</f>
        <v>773108.63355000003</v>
      </c>
      <c r="O105" s="6">
        <f ca="1">C105*VLOOKUP(B105,'Ver1'!$J$3:$N$9,2,0)+(C105-C105*G105)*VLOOKUP(B105,'Ver1'!$J$3:$N$9,3,0)+(C105-C105*G105-C105*I105)*VLOOKUP(B105,'Ver1'!$J$3:$N$9,4,0)</f>
        <v>143034.75</v>
      </c>
      <c r="P105" s="6">
        <f t="shared" ca="1" si="36"/>
        <v>0.66379999999999995</v>
      </c>
      <c r="Q105" s="6">
        <f ca="1">C105*P105*VLOOKUP(B105,'Ver1'!$J$3:$N$9,5,0)</f>
        <v>251513.81999999998</v>
      </c>
      <c r="R105" s="6">
        <f ca="1">VLOOKUP(Table1[[#This Row],[Ay]],'Ver1'!$J$3:$O$9,6,0)*Table1[[#This Row],[Hukuk Servisine Sevk Edilen]]*Table1[[#This Row],[Toplam Tutar]]</f>
        <v>255496.12214999998</v>
      </c>
      <c r="S105" s="6">
        <f t="shared" ca="1" si="37"/>
        <v>394548.56999999995</v>
      </c>
      <c r="T105" s="6">
        <f t="shared" ca="1" si="38"/>
        <v>521594.81355000008</v>
      </c>
      <c r="U105" s="4"/>
    </row>
    <row r="106" spans="1:21" x14ac:dyDescent="0.35">
      <c r="A106" s="9">
        <v>45000</v>
      </c>
      <c r="B106" s="6">
        <f t="shared" si="30"/>
        <v>3</v>
      </c>
      <c r="C106" s="6">
        <f ca="1">RANDBETWEEN(VLOOKUP(B106,'Ver1'!$F$3:$H$9,2,0),VLOOKUP(B106,'Ver1'!$F$3:$H$9,3,0))</f>
        <v>1109</v>
      </c>
      <c r="D106" s="6">
        <f ca="1">RANDBETWEEN(VLOOKUP(B106,'Ver1'!$B$4:$D$10,2,0),VLOOKUP(B106,'Ver1'!$B$4:$D$10,3,0))</f>
        <v>912</v>
      </c>
      <c r="E106" s="6">
        <f t="shared" ca="1" si="31"/>
        <v>1011408</v>
      </c>
      <c r="F106" s="6">
        <f ca="1">RANDBETWEEN(VLOOKUP(B106,'Ver1'!$B$13:$D$19,2,0),VLOOKUP(B106,'Ver1'!$B$13:$D$19,3,0))/100</f>
        <v>0.61</v>
      </c>
      <c r="G106" s="6">
        <f ca="1">RANDBETWEEN(VLOOKUP(B106,'Ver1'!$F$13:$H$19,2,0),VLOOKUP(B106,'Ver1'!$F$13:$H$19,3,0))/100</f>
        <v>0.54</v>
      </c>
      <c r="H106" s="6">
        <f t="shared" ca="1" si="32"/>
        <v>0.32940000000000003</v>
      </c>
      <c r="I106" s="6">
        <f t="shared" ca="1" si="39"/>
        <v>0.3</v>
      </c>
      <c r="J106" s="6">
        <f t="shared" ca="1" si="33"/>
        <v>0.183</v>
      </c>
      <c r="K106" s="6">
        <f ca="1">RANDBETWEEN(VLOOKUP(B106,'Ver1'!$F$23:$H$29,2,0),VLOOKUP(B106,'Ver1'!$F$23:$H$29,3,0))/100</f>
        <v>0.09</v>
      </c>
      <c r="L106" s="6">
        <f t="shared" ca="1" si="34"/>
        <v>5.4899999999999997E-2</v>
      </c>
      <c r="M106" s="16">
        <f t="shared" ca="1" si="35"/>
        <v>629.13570000000004</v>
      </c>
      <c r="N106" s="6">
        <f ca="1">(L106+J106+H106)*E106+Table1[[#This Row],[Hukuk Servisinde Tahsilat Tutarı]]</f>
        <v>683180.81880000001</v>
      </c>
      <c r="O106" s="6">
        <f ca="1">C106*VLOOKUP(B106,'Ver1'!$J$3:$N$9,2,0)+(C106-C106*G106)*VLOOKUP(B106,'Ver1'!$J$3:$N$9,3,0)+(C106-C106*G106-C106*I106)*VLOOKUP(B106,'Ver1'!$J$3:$N$9,4,0)</f>
        <v>111454.5</v>
      </c>
      <c r="P106" s="6">
        <f t="shared" ca="1" si="36"/>
        <v>0.43269999999999997</v>
      </c>
      <c r="Q106" s="6">
        <f ca="1">C106*P106*VLOOKUP(B106,'Ver1'!$J$3:$N$9,5,0)</f>
        <v>143959.28999999998</v>
      </c>
      <c r="R106" s="6">
        <f ca="1">VLOOKUP(Table1[[#This Row],[Ay]],'Ver1'!$J$3:$O$9,6,0)*Table1[[#This Row],[Hukuk Servisine Sevk Edilen]]*Table1[[#This Row],[Toplam Tutar]]</f>
        <v>109409.06039999999</v>
      </c>
      <c r="S106" s="6">
        <f t="shared" ca="1" si="37"/>
        <v>255413.78999999998</v>
      </c>
      <c r="T106" s="6">
        <f t="shared" ca="1" si="38"/>
        <v>539221.52879999997</v>
      </c>
      <c r="U106" s="4"/>
    </row>
    <row r="107" spans="1:21" x14ac:dyDescent="0.35">
      <c r="A107" s="9">
        <v>45001</v>
      </c>
      <c r="B107" s="6">
        <f t="shared" si="30"/>
        <v>3</v>
      </c>
      <c r="C107" s="6">
        <f ca="1">RANDBETWEEN(VLOOKUP(B107,'Ver1'!$F$3:$H$9,2,0),VLOOKUP(B107,'Ver1'!$F$3:$H$9,3,0))</f>
        <v>1180</v>
      </c>
      <c r="D107" s="6">
        <f ca="1">RANDBETWEEN(VLOOKUP(B107,'Ver1'!$B$4:$D$10,2,0),VLOOKUP(B107,'Ver1'!$B$4:$D$10,3,0))</f>
        <v>1106</v>
      </c>
      <c r="E107" s="6">
        <f t="shared" ca="1" si="31"/>
        <v>1305080</v>
      </c>
      <c r="F107" s="6">
        <f ca="1">RANDBETWEEN(VLOOKUP(B107,'Ver1'!$B$13:$D$19,2,0),VLOOKUP(B107,'Ver1'!$B$13:$D$19,3,0))/100</f>
        <v>0.55000000000000004</v>
      </c>
      <c r="G107" s="6">
        <f ca="1">RANDBETWEEN(VLOOKUP(B107,'Ver1'!$F$13:$H$19,2,0),VLOOKUP(B107,'Ver1'!$F$13:$H$19,3,0))/100</f>
        <v>0.48</v>
      </c>
      <c r="H107" s="6">
        <f t="shared" ca="1" si="32"/>
        <v>0.26400000000000001</v>
      </c>
      <c r="I107" s="6">
        <f t="shared" ca="1" si="39"/>
        <v>0.28999999999999998</v>
      </c>
      <c r="J107" s="6">
        <f t="shared" ca="1" si="33"/>
        <v>0.1595</v>
      </c>
      <c r="K107" s="6">
        <f ca="1">RANDBETWEEN(VLOOKUP(B107,'Ver1'!$F$23:$H$29,2,0),VLOOKUP(B107,'Ver1'!$F$23:$H$29,3,0))/100</f>
        <v>0.09</v>
      </c>
      <c r="L107" s="6">
        <f t="shared" ca="1" si="34"/>
        <v>4.9500000000000002E-2</v>
      </c>
      <c r="M107" s="16">
        <f t="shared" ca="1" si="35"/>
        <v>558.14</v>
      </c>
      <c r="N107" s="6">
        <f ca="1">(L107+J107+H107)*E107+Table1[[#This Row],[Hukuk Servisinde Tahsilat Tutarı]]</f>
        <v>789247.13000000012</v>
      </c>
      <c r="O107" s="6">
        <f ca="1">C107*VLOOKUP(B107,'Ver1'!$J$3:$N$9,2,0)+(C107-C107*G107)*VLOOKUP(B107,'Ver1'!$J$3:$N$9,3,0)+(C107-C107*G107-C107*I107)*VLOOKUP(B107,'Ver1'!$J$3:$N$9,4,0)</f>
        <v>132160</v>
      </c>
      <c r="P107" s="6">
        <f t="shared" ca="1" si="36"/>
        <v>0.52699999999999991</v>
      </c>
      <c r="Q107" s="6">
        <f ca="1">C107*P107*VLOOKUP(B107,'Ver1'!$J$3:$N$9,5,0)</f>
        <v>186557.99999999997</v>
      </c>
      <c r="R107" s="6">
        <f ca="1">VLOOKUP(Table1[[#This Row],[Ay]],'Ver1'!$J$3:$O$9,6,0)*Table1[[#This Row],[Hukuk Servisine Sevk Edilen]]*Table1[[#This Row],[Toplam Tutar]]</f>
        <v>171944.28999999998</v>
      </c>
      <c r="S107" s="6">
        <f t="shared" ca="1" si="37"/>
        <v>318718</v>
      </c>
      <c r="T107" s="6">
        <f t="shared" ca="1" si="38"/>
        <v>602689.13000000012</v>
      </c>
      <c r="U107" s="4"/>
    </row>
    <row r="108" spans="1:21" x14ac:dyDescent="0.35">
      <c r="A108" s="9">
        <v>45002</v>
      </c>
      <c r="B108" s="6">
        <f t="shared" si="30"/>
        <v>3</v>
      </c>
      <c r="C108" s="6">
        <f ca="1">RANDBETWEEN(VLOOKUP(B108,'Ver1'!$F$3:$H$9,2,0),VLOOKUP(B108,'Ver1'!$F$3:$H$9,3,0))</f>
        <v>1329</v>
      </c>
      <c r="D108" s="6">
        <f ca="1">RANDBETWEEN(VLOOKUP(B108,'Ver1'!$B$4:$D$10,2,0),VLOOKUP(B108,'Ver1'!$B$4:$D$10,3,0))</f>
        <v>1045</v>
      </c>
      <c r="E108" s="6">
        <f t="shared" ca="1" si="31"/>
        <v>1388805</v>
      </c>
      <c r="F108" s="6">
        <f ca="1">RANDBETWEEN(VLOOKUP(B108,'Ver1'!$B$13:$D$19,2,0),VLOOKUP(B108,'Ver1'!$B$13:$D$19,3,0))/100</f>
        <v>0.36</v>
      </c>
      <c r="G108" s="6">
        <f ca="1">RANDBETWEEN(VLOOKUP(B108,'Ver1'!$F$13:$H$19,2,0),VLOOKUP(B108,'Ver1'!$F$13:$H$19,3,0))/100</f>
        <v>0.55000000000000004</v>
      </c>
      <c r="H108" s="6">
        <f t="shared" ca="1" si="32"/>
        <v>0.19800000000000001</v>
      </c>
      <c r="I108" s="6">
        <f t="shared" ca="1" si="39"/>
        <v>0.26</v>
      </c>
      <c r="J108" s="6">
        <f t="shared" ca="1" si="33"/>
        <v>9.3600000000000003E-2</v>
      </c>
      <c r="K108" s="6">
        <f ca="1">RANDBETWEEN(VLOOKUP(B108,'Ver1'!$F$23:$H$29,2,0),VLOOKUP(B108,'Ver1'!$F$23:$H$29,3,0))/100</f>
        <v>0.05</v>
      </c>
      <c r="L108" s="6">
        <f t="shared" ca="1" si="34"/>
        <v>1.7999999999999999E-2</v>
      </c>
      <c r="M108" s="16">
        <f t="shared" ca="1" si="35"/>
        <v>411.45839999999998</v>
      </c>
      <c r="N108" s="6">
        <f ca="1">(L108+J108+H108)*E108+Table1[[#This Row],[Hukuk Servisinde Tahsilat Tutarı]]</f>
        <v>669681.77099999995</v>
      </c>
      <c r="O108" s="6">
        <f ca="1">C108*VLOOKUP(B108,'Ver1'!$J$3:$N$9,2,0)+(C108-C108*G108)*VLOOKUP(B108,'Ver1'!$J$3:$N$9,3,0)+(C108-C108*G108-C108*I108)*VLOOKUP(B108,'Ver1'!$J$3:$N$9,4,0)</f>
        <v>136554.75</v>
      </c>
      <c r="P108" s="6">
        <f t="shared" ca="1" si="36"/>
        <v>0.69040000000000001</v>
      </c>
      <c r="Q108" s="6">
        <f ca="1">C108*P108*VLOOKUP(B108,'Ver1'!$J$3:$N$9,5,0)</f>
        <v>275262.48</v>
      </c>
      <c r="R108" s="6">
        <f ca="1">VLOOKUP(Table1[[#This Row],[Ay]],'Ver1'!$J$3:$O$9,6,0)*Table1[[#This Row],[Hukuk Servisine Sevk Edilen]]*Table1[[#This Row],[Toplam Tutar]]</f>
        <v>239707.74300000002</v>
      </c>
      <c r="S108" s="6">
        <f t="shared" ca="1" si="37"/>
        <v>411817.23</v>
      </c>
      <c r="T108" s="6">
        <f t="shared" ca="1" si="38"/>
        <v>394419.29099999997</v>
      </c>
      <c r="U108" s="4"/>
    </row>
    <row r="109" spans="1:21" x14ac:dyDescent="0.35">
      <c r="A109" s="9">
        <v>45003</v>
      </c>
      <c r="B109" s="6">
        <f t="shared" si="30"/>
        <v>3</v>
      </c>
      <c r="C109" s="6">
        <f ca="1">RANDBETWEEN(VLOOKUP(B109,'Ver1'!$F$3:$H$9,2,0),VLOOKUP(B109,'Ver1'!$F$3:$H$9,3,0))</f>
        <v>1107</v>
      </c>
      <c r="D109" s="6">
        <f ca="1">RANDBETWEEN(VLOOKUP(B109,'Ver1'!$B$4:$D$10,2,0),VLOOKUP(B109,'Ver1'!$B$4:$D$10,3,0))</f>
        <v>1065</v>
      </c>
      <c r="E109" s="6">
        <f t="shared" ca="1" si="31"/>
        <v>1178955</v>
      </c>
      <c r="F109" s="6">
        <f ca="1">RANDBETWEEN(VLOOKUP(B109,'Ver1'!$B$13:$D$19,2,0),VLOOKUP(B109,'Ver1'!$B$13:$D$19,3,0))/100</f>
        <v>0.49</v>
      </c>
      <c r="G109" s="6">
        <f ca="1">RANDBETWEEN(VLOOKUP(B109,'Ver1'!$F$13:$H$19,2,0),VLOOKUP(B109,'Ver1'!$F$13:$H$19,3,0))/100</f>
        <v>0.47</v>
      </c>
      <c r="H109" s="6">
        <f t="shared" ca="1" si="32"/>
        <v>0.23029999999999998</v>
      </c>
      <c r="I109" s="6">
        <f t="shared" ca="1" si="39"/>
        <v>0.34</v>
      </c>
      <c r="J109" s="6">
        <f t="shared" ca="1" si="33"/>
        <v>0.1666</v>
      </c>
      <c r="K109" s="6">
        <f ca="1">RANDBETWEEN(VLOOKUP(B109,'Ver1'!$F$23:$H$29,2,0),VLOOKUP(B109,'Ver1'!$F$23:$H$29,3,0))/100</f>
        <v>0.09</v>
      </c>
      <c r="L109" s="6">
        <f t="shared" ca="1" si="34"/>
        <v>4.41E-2</v>
      </c>
      <c r="M109" s="16">
        <f t="shared" ca="1" si="35"/>
        <v>488.18699999999995</v>
      </c>
      <c r="N109" s="6">
        <f ca="1">(L109+J109+H109)*E109+Table1[[#This Row],[Hukuk Servisinde Tahsilat Tutarı]]</f>
        <v>684678.11624999996</v>
      </c>
      <c r="O109" s="6">
        <f ca="1">C109*VLOOKUP(B109,'Ver1'!$J$3:$N$9,2,0)+(C109-C109*G109)*VLOOKUP(B109,'Ver1'!$J$3:$N$9,3,0)+(C109-C109*G109-C109*I109)*VLOOKUP(B109,'Ver1'!$J$3:$N$9,4,0)</f>
        <v>120386.25</v>
      </c>
      <c r="P109" s="6">
        <f t="shared" ca="1" si="36"/>
        <v>0.55900000000000005</v>
      </c>
      <c r="Q109" s="6">
        <f ca="1">C109*P109*VLOOKUP(B109,'Ver1'!$J$3:$N$9,5,0)</f>
        <v>185643.90000000002</v>
      </c>
      <c r="R109" s="6">
        <f ca="1">VLOOKUP(Table1[[#This Row],[Ay]],'Ver1'!$J$3:$O$9,6,0)*Table1[[#This Row],[Hukuk Servisine Sevk Edilen]]*Table1[[#This Row],[Toplam Tutar]]</f>
        <v>164758.96125000002</v>
      </c>
      <c r="S109" s="6">
        <f t="shared" ca="1" si="37"/>
        <v>306030.15000000002</v>
      </c>
      <c r="T109" s="6">
        <f t="shared" ca="1" si="38"/>
        <v>499034.21624999994</v>
      </c>
      <c r="U109" s="4"/>
    </row>
    <row r="110" spans="1:21" x14ac:dyDescent="0.35">
      <c r="A110" s="9">
        <v>45004</v>
      </c>
      <c r="B110" s="6">
        <f t="shared" si="30"/>
        <v>3</v>
      </c>
      <c r="C110" s="6">
        <f ca="1">RANDBETWEEN(VLOOKUP(B110,'Ver1'!$F$3:$H$9,2,0),VLOOKUP(B110,'Ver1'!$F$3:$H$9,3,0))</f>
        <v>1044</v>
      </c>
      <c r="D110" s="6">
        <f ca="1">RANDBETWEEN(VLOOKUP(B110,'Ver1'!$B$4:$D$10,2,0),VLOOKUP(B110,'Ver1'!$B$4:$D$10,3,0))</f>
        <v>750</v>
      </c>
      <c r="E110" s="6">
        <f t="shared" ca="1" si="31"/>
        <v>783000</v>
      </c>
      <c r="F110" s="6">
        <f ca="1">RANDBETWEEN(VLOOKUP(B110,'Ver1'!$B$13:$D$19,2,0),VLOOKUP(B110,'Ver1'!$B$13:$D$19,3,0))/100</f>
        <v>0.43</v>
      </c>
      <c r="G110" s="6">
        <f ca="1">RANDBETWEEN(VLOOKUP(B110,'Ver1'!$F$13:$H$19,2,0),VLOOKUP(B110,'Ver1'!$F$13:$H$19,3,0))/100</f>
        <v>0.51</v>
      </c>
      <c r="H110" s="6">
        <f t="shared" ca="1" si="32"/>
        <v>0.21929999999999999</v>
      </c>
      <c r="I110" s="6">
        <f t="shared" ca="1" si="39"/>
        <v>0.2</v>
      </c>
      <c r="J110" s="6">
        <f t="shared" ca="1" si="33"/>
        <v>8.6000000000000007E-2</v>
      </c>
      <c r="K110" s="6">
        <f ca="1">RANDBETWEEN(VLOOKUP(B110,'Ver1'!$F$23:$H$29,2,0),VLOOKUP(B110,'Ver1'!$F$23:$H$29,3,0))/100</f>
        <v>0.08</v>
      </c>
      <c r="L110" s="6">
        <f t="shared" ca="1" si="34"/>
        <v>3.44E-2</v>
      </c>
      <c r="M110" s="16">
        <f t="shared" ca="1" si="35"/>
        <v>354.64679999999998</v>
      </c>
      <c r="N110" s="6">
        <f ca="1">(L110+J110+H110)*E110+Table1[[#This Row],[Hukuk Servisinde Tahsilat Tutarı]]</f>
        <v>395238.82499999995</v>
      </c>
      <c r="O110" s="6">
        <f ca="1">C110*VLOOKUP(B110,'Ver1'!$J$3:$N$9,2,0)+(C110-C110*G110)*VLOOKUP(B110,'Ver1'!$J$3:$N$9,3,0)+(C110-C110*G110-C110*I110)*VLOOKUP(B110,'Ver1'!$J$3:$N$9,4,0)</f>
        <v>120843</v>
      </c>
      <c r="P110" s="6">
        <f t="shared" ca="1" si="36"/>
        <v>0.6603</v>
      </c>
      <c r="Q110" s="6">
        <f ca="1">C110*P110*VLOOKUP(B110,'Ver1'!$J$3:$N$9,5,0)</f>
        <v>206805.96</v>
      </c>
      <c r="R110" s="6">
        <f ca="1">VLOOKUP(Table1[[#This Row],[Ay]],'Ver1'!$J$3:$O$9,6,0)*Table1[[#This Row],[Hukuk Servisine Sevk Edilen]]*Table1[[#This Row],[Toplam Tutar]]</f>
        <v>129253.72500000001</v>
      </c>
      <c r="S110" s="6">
        <f t="shared" ca="1" si="37"/>
        <v>327648.95999999996</v>
      </c>
      <c r="T110" s="6">
        <f t="shared" ca="1" si="38"/>
        <v>188432.86499999996</v>
      </c>
      <c r="U110" s="4"/>
    </row>
    <row r="111" spans="1:21" x14ac:dyDescent="0.35">
      <c r="A111" s="9">
        <v>45005</v>
      </c>
      <c r="B111" s="6">
        <f t="shared" si="30"/>
        <v>3</v>
      </c>
      <c r="C111" s="6">
        <f ca="1">RANDBETWEEN(VLOOKUP(B111,'Ver1'!$F$3:$H$9,2,0),VLOOKUP(B111,'Ver1'!$F$3:$H$9,3,0))</f>
        <v>1495</v>
      </c>
      <c r="D111" s="6">
        <f ca="1">RANDBETWEEN(VLOOKUP(B111,'Ver1'!$B$4:$D$10,2,0),VLOOKUP(B111,'Ver1'!$B$4:$D$10,3,0))</f>
        <v>873</v>
      </c>
      <c r="E111" s="6">
        <f t="shared" ca="1" si="31"/>
        <v>1305135</v>
      </c>
      <c r="F111" s="6">
        <f ca="1">RANDBETWEEN(VLOOKUP(B111,'Ver1'!$B$13:$D$19,2,0),VLOOKUP(B111,'Ver1'!$B$13:$D$19,3,0))/100</f>
        <v>0.6</v>
      </c>
      <c r="G111" s="6">
        <f ca="1">RANDBETWEEN(VLOOKUP(B111,'Ver1'!$F$13:$H$19,2,0),VLOOKUP(B111,'Ver1'!$F$13:$H$19,3,0))/100</f>
        <v>0.53</v>
      </c>
      <c r="H111" s="6">
        <f t="shared" ca="1" si="32"/>
        <v>0.318</v>
      </c>
      <c r="I111" s="6">
        <f t="shared" ca="1" si="39"/>
        <v>0.22</v>
      </c>
      <c r="J111" s="6">
        <f t="shared" ca="1" si="33"/>
        <v>0.13200000000000001</v>
      </c>
      <c r="K111" s="6">
        <f ca="1">RANDBETWEEN(VLOOKUP(B111,'Ver1'!$F$23:$H$29,2,0),VLOOKUP(B111,'Ver1'!$F$23:$H$29,3,0))/100</f>
        <v>0.05</v>
      </c>
      <c r="L111" s="6">
        <f t="shared" ca="1" si="34"/>
        <v>0.03</v>
      </c>
      <c r="M111" s="16">
        <f t="shared" ca="1" si="35"/>
        <v>717.6</v>
      </c>
      <c r="N111" s="6">
        <f ca="1">(L111+J111+H111)*E111+Table1[[#This Row],[Hukuk Servisinde Tahsilat Tutarı]]</f>
        <v>796132.35</v>
      </c>
      <c r="O111" s="6">
        <f ca="1">C111*VLOOKUP(B111,'Ver1'!$J$3:$N$9,2,0)+(C111-C111*G111)*VLOOKUP(B111,'Ver1'!$J$3:$N$9,3,0)+(C111-C111*G111-C111*I111)*VLOOKUP(B111,'Ver1'!$J$3:$N$9,4,0)</f>
        <v>164823.75</v>
      </c>
      <c r="P111" s="6">
        <f t="shared" ca="1" si="36"/>
        <v>0.52</v>
      </c>
      <c r="Q111" s="6">
        <f ca="1">C111*P111*VLOOKUP(B111,'Ver1'!$J$3:$N$9,5,0)</f>
        <v>233220</v>
      </c>
      <c r="R111" s="6">
        <f ca="1">VLOOKUP(Table1[[#This Row],[Ay]],'Ver1'!$J$3:$O$9,6,0)*Table1[[#This Row],[Hukuk Servisine Sevk Edilen]]*Table1[[#This Row],[Toplam Tutar]]</f>
        <v>169667.55000000002</v>
      </c>
      <c r="S111" s="6">
        <f t="shared" ca="1" si="37"/>
        <v>398043.75</v>
      </c>
      <c r="T111" s="6">
        <f t="shared" ca="1" si="38"/>
        <v>562912.35</v>
      </c>
      <c r="U111" s="4"/>
    </row>
    <row r="112" spans="1:21" x14ac:dyDescent="0.35">
      <c r="A112" s="9">
        <v>45006</v>
      </c>
      <c r="B112" s="6">
        <f t="shared" si="30"/>
        <v>3</v>
      </c>
      <c r="C112" s="6">
        <f ca="1">RANDBETWEEN(VLOOKUP(B112,'Ver1'!$F$3:$H$9,2,0),VLOOKUP(B112,'Ver1'!$F$3:$H$9,3,0))</f>
        <v>1261</v>
      </c>
      <c r="D112" s="6">
        <f ca="1">RANDBETWEEN(VLOOKUP(B112,'Ver1'!$B$4:$D$10,2,0),VLOOKUP(B112,'Ver1'!$B$4:$D$10,3,0))</f>
        <v>1013</v>
      </c>
      <c r="E112" s="6">
        <f t="shared" ca="1" si="31"/>
        <v>1277393</v>
      </c>
      <c r="F112" s="6">
        <f ca="1">RANDBETWEEN(VLOOKUP(B112,'Ver1'!$B$13:$D$19,2,0),VLOOKUP(B112,'Ver1'!$B$13:$D$19,3,0))/100</f>
        <v>0.65</v>
      </c>
      <c r="G112" s="6">
        <f ca="1">RANDBETWEEN(VLOOKUP(B112,'Ver1'!$F$13:$H$19,2,0),VLOOKUP(B112,'Ver1'!$F$13:$H$19,3,0))/100</f>
        <v>0.48</v>
      </c>
      <c r="H112" s="6">
        <f t="shared" ca="1" si="32"/>
        <v>0.312</v>
      </c>
      <c r="I112" s="6">
        <f t="shared" ca="1" si="39"/>
        <v>0.31</v>
      </c>
      <c r="J112" s="6">
        <f t="shared" ca="1" si="33"/>
        <v>0.20150000000000001</v>
      </c>
      <c r="K112" s="6">
        <f ca="1">RANDBETWEEN(VLOOKUP(B112,'Ver1'!$F$23:$H$29,2,0),VLOOKUP(B112,'Ver1'!$F$23:$H$29,3,0))/100</f>
        <v>0.06</v>
      </c>
      <c r="L112" s="6">
        <f t="shared" ca="1" si="34"/>
        <v>3.9E-2</v>
      </c>
      <c r="M112" s="16">
        <f t="shared" ca="1" si="35"/>
        <v>696.70249999999999</v>
      </c>
      <c r="N112" s="6">
        <f ca="1">(L112+J112+H112)*E112+Table1[[#This Row],[Hukuk Servisinde Tahsilat Tutarı]]</f>
        <v>848667.97437499999</v>
      </c>
      <c r="O112" s="6">
        <f ca="1">C112*VLOOKUP(B112,'Ver1'!$J$3:$N$9,2,0)+(C112-C112*G112)*VLOOKUP(B112,'Ver1'!$J$3:$N$9,3,0)+(C112-C112*G112-C112*I112)*VLOOKUP(B112,'Ver1'!$J$3:$N$9,4,0)</f>
        <v>138710</v>
      </c>
      <c r="P112" s="6">
        <f t="shared" ca="1" si="36"/>
        <v>0.44750000000000001</v>
      </c>
      <c r="Q112" s="6">
        <f ca="1">C112*P112*VLOOKUP(B112,'Ver1'!$J$3:$N$9,5,0)</f>
        <v>169289.25</v>
      </c>
      <c r="R112" s="6">
        <f ca="1">VLOOKUP(Table1[[#This Row],[Ay]],'Ver1'!$J$3:$O$9,6,0)*Table1[[#This Row],[Hukuk Servisine Sevk Edilen]]*Table1[[#This Row],[Toplam Tutar]]</f>
        <v>142908.34187500001</v>
      </c>
      <c r="S112" s="6">
        <f t="shared" ca="1" si="37"/>
        <v>307999.25</v>
      </c>
      <c r="T112" s="6">
        <f t="shared" ca="1" si="38"/>
        <v>679378.72437499999</v>
      </c>
      <c r="U112" s="4"/>
    </row>
    <row r="113" spans="1:21" x14ac:dyDescent="0.35">
      <c r="A113" s="9">
        <v>45007</v>
      </c>
      <c r="B113" s="6">
        <f t="shared" si="30"/>
        <v>3</v>
      </c>
      <c r="C113" s="6">
        <f ca="1">RANDBETWEEN(VLOOKUP(B113,'Ver1'!$F$3:$H$9,2,0),VLOOKUP(B113,'Ver1'!$F$3:$H$9,3,0))</f>
        <v>1150</v>
      </c>
      <c r="D113" s="6">
        <f ca="1">RANDBETWEEN(VLOOKUP(B113,'Ver1'!$B$4:$D$10,2,0),VLOOKUP(B113,'Ver1'!$B$4:$D$10,3,0))</f>
        <v>1138</v>
      </c>
      <c r="E113" s="6">
        <f t="shared" ca="1" si="31"/>
        <v>1308700</v>
      </c>
      <c r="F113" s="6">
        <f ca="1">RANDBETWEEN(VLOOKUP(B113,'Ver1'!$B$13:$D$19,2,0),VLOOKUP(B113,'Ver1'!$B$13:$D$19,3,0))/100</f>
        <v>0.63</v>
      </c>
      <c r="G113" s="6">
        <f ca="1">RANDBETWEEN(VLOOKUP(B113,'Ver1'!$F$13:$H$19,2,0),VLOOKUP(B113,'Ver1'!$F$13:$H$19,3,0))/100</f>
        <v>0.49</v>
      </c>
      <c r="H113" s="6">
        <f t="shared" ca="1" si="32"/>
        <v>0.30869999999999997</v>
      </c>
      <c r="I113" s="6">
        <f t="shared" ca="1" si="39"/>
        <v>0.25</v>
      </c>
      <c r="J113" s="6">
        <f t="shared" ca="1" si="33"/>
        <v>0.1575</v>
      </c>
      <c r="K113" s="6">
        <f ca="1">RANDBETWEEN(VLOOKUP(B113,'Ver1'!$F$23:$H$29,2,0),VLOOKUP(B113,'Ver1'!$F$23:$H$29,3,0))/100</f>
        <v>7.0000000000000007E-2</v>
      </c>
      <c r="L113" s="6">
        <f t="shared" ca="1" si="34"/>
        <v>4.4100000000000007E-2</v>
      </c>
      <c r="M113" s="16">
        <f t="shared" ca="1" si="35"/>
        <v>586.84500000000003</v>
      </c>
      <c r="N113" s="6">
        <f ca="1">(L113+J113+H113)*E113+Table1[[#This Row],[Hukuk Servisinde Tahsilat Tutarı]]</f>
        <v>828047.20750000002</v>
      </c>
      <c r="O113" s="6">
        <f ca="1">C113*VLOOKUP(B113,'Ver1'!$J$3:$N$9,2,0)+(C113-C113*G113)*VLOOKUP(B113,'Ver1'!$J$3:$N$9,3,0)+(C113-C113*G113-C113*I113)*VLOOKUP(B113,'Ver1'!$J$3:$N$9,4,0)</f>
        <v>131387.5</v>
      </c>
      <c r="P113" s="6">
        <f t="shared" ca="1" si="36"/>
        <v>0.48970000000000002</v>
      </c>
      <c r="Q113" s="6">
        <f ca="1">C113*P113*VLOOKUP(B113,'Ver1'!$J$3:$N$9,5,0)</f>
        <v>168946.5</v>
      </c>
      <c r="R113" s="6">
        <f ca="1">VLOOKUP(Table1[[#This Row],[Ay]],'Ver1'!$J$3:$O$9,6,0)*Table1[[#This Row],[Hukuk Servisine Sevk Edilen]]*Table1[[#This Row],[Toplam Tutar]]</f>
        <v>160217.5975</v>
      </c>
      <c r="S113" s="6">
        <f t="shared" ca="1" si="37"/>
        <v>300334</v>
      </c>
      <c r="T113" s="6">
        <f t="shared" ca="1" si="38"/>
        <v>659100.70750000002</v>
      </c>
      <c r="U113" s="4"/>
    </row>
    <row r="114" spans="1:21" x14ac:dyDescent="0.35">
      <c r="A114" s="9">
        <v>45008</v>
      </c>
      <c r="B114" s="6">
        <f t="shared" si="30"/>
        <v>3</v>
      </c>
      <c r="C114" s="6">
        <f ca="1">RANDBETWEEN(VLOOKUP(B114,'Ver1'!$F$3:$H$9,2,0),VLOOKUP(B114,'Ver1'!$F$3:$H$9,3,0))</f>
        <v>1131</v>
      </c>
      <c r="D114" s="6">
        <f ca="1">RANDBETWEEN(VLOOKUP(B114,'Ver1'!$B$4:$D$10,2,0),VLOOKUP(B114,'Ver1'!$B$4:$D$10,3,0))</f>
        <v>847</v>
      </c>
      <c r="E114" s="6">
        <f t="shared" ca="1" si="31"/>
        <v>957957</v>
      </c>
      <c r="F114" s="6">
        <f ca="1">RANDBETWEEN(VLOOKUP(B114,'Ver1'!$B$13:$D$19,2,0),VLOOKUP(B114,'Ver1'!$B$13:$D$19,3,0))/100</f>
        <v>0.65</v>
      </c>
      <c r="G114" s="6">
        <f ca="1">RANDBETWEEN(VLOOKUP(B114,'Ver1'!$F$13:$H$19,2,0),VLOOKUP(B114,'Ver1'!$F$13:$H$19,3,0))/100</f>
        <v>0.53</v>
      </c>
      <c r="H114" s="6">
        <f t="shared" ca="1" si="32"/>
        <v>0.34450000000000003</v>
      </c>
      <c r="I114" s="6">
        <f t="shared" ca="1" si="39"/>
        <v>0.21</v>
      </c>
      <c r="J114" s="6">
        <f t="shared" ca="1" si="33"/>
        <v>0.13650000000000001</v>
      </c>
      <c r="K114" s="6">
        <f ca="1">RANDBETWEEN(VLOOKUP(B114,'Ver1'!$F$23:$H$29,2,0),VLOOKUP(B114,'Ver1'!$F$23:$H$29,3,0))/100</f>
        <v>0.05</v>
      </c>
      <c r="L114" s="6">
        <f t="shared" ca="1" si="34"/>
        <v>3.2500000000000001E-2</v>
      </c>
      <c r="M114" s="16">
        <f t="shared" ca="1" si="35"/>
        <v>580.76850000000013</v>
      </c>
      <c r="N114" s="6">
        <f ca="1">(L114+J114+H114)*E114+Table1[[#This Row],[Hukuk Servisinde Tahsilat Tutarı]]</f>
        <v>608422.43962500012</v>
      </c>
      <c r="O114" s="6">
        <f ca="1">C114*VLOOKUP(B114,'Ver1'!$J$3:$N$9,2,0)+(C114-C114*G114)*VLOOKUP(B114,'Ver1'!$J$3:$N$9,3,0)+(C114-C114*G114-C114*I114)*VLOOKUP(B114,'Ver1'!$J$3:$N$9,4,0)</f>
        <v>125823.75</v>
      </c>
      <c r="P114" s="6">
        <f t="shared" ca="1" si="36"/>
        <v>0.48649999999999993</v>
      </c>
      <c r="Q114" s="6">
        <f ca="1">C114*P114*VLOOKUP(B114,'Ver1'!$J$3:$N$9,5,0)</f>
        <v>165069.44999999995</v>
      </c>
      <c r="R114" s="6">
        <f ca="1">VLOOKUP(Table1[[#This Row],[Ay]],'Ver1'!$J$3:$O$9,6,0)*Table1[[#This Row],[Hukuk Servisine Sevk Edilen]]*Table1[[#This Row],[Toplam Tutar]]</f>
        <v>116511.52012499998</v>
      </c>
      <c r="S114" s="6">
        <f t="shared" ca="1" si="37"/>
        <v>290893.19999999995</v>
      </c>
      <c r="T114" s="6">
        <f t="shared" ca="1" si="38"/>
        <v>443352.98962500016</v>
      </c>
      <c r="U114" s="4"/>
    </row>
    <row r="115" spans="1:21" x14ac:dyDescent="0.35">
      <c r="A115" s="9">
        <v>45009</v>
      </c>
      <c r="B115" s="6">
        <f t="shared" si="30"/>
        <v>3</v>
      </c>
      <c r="C115" s="6">
        <f ca="1">RANDBETWEEN(VLOOKUP(B115,'Ver1'!$F$3:$H$9,2,0),VLOOKUP(B115,'Ver1'!$F$3:$H$9,3,0))</f>
        <v>1054</v>
      </c>
      <c r="D115" s="6">
        <f ca="1">RANDBETWEEN(VLOOKUP(B115,'Ver1'!$B$4:$D$10,2,0),VLOOKUP(B115,'Ver1'!$B$4:$D$10,3,0))</f>
        <v>1223</v>
      </c>
      <c r="E115" s="6">
        <f t="shared" ca="1" si="31"/>
        <v>1289042</v>
      </c>
      <c r="F115" s="6">
        <f ca="1">RANDBETWEEN(VLOOKUP(B115,'Ver1'!$B$13:$D$19,2,0),VLOOKUP(B115,'Ver1'!$B$13:$D$19,3,0))/100</f>
        <v>0.35</v>
      </c>
      <c r="G115" s="6">
        <f ca="1">RANDBETWEEN(VLOOKUP(B115,'Ver1'!$F$13:$H$19,2,0),VLOOKUP(B115,'Ver1'!$F$13:$H$19,3,0))/100</f>
        <v>0.47</v>
      </c>
      <c r="H115" s="6">
        <f t="shared" ca="1" si="32"/>
        <v>0.16449999999999998</v>
      </c>
      <c r="I115" s="6">
        <f t="shared" ca="1" si="39"/>
        <v>0.3</v>
      </c>
      <c r="J115" s="6">
        <f t="shared" ca="1" si="33"/>
        <v>0.105</v>
      </c>
      <c r="K115" s="6">
        <f ca="1">RANDBETWEEN(VLOOKUP(B115,'Ver1'!$F$23:$H$29,2,0),VLOOKUP(B115,'Ver1'!$F$23:$H$29,3,0))/100</f>
        <v>0.05</v>
      </c>
      <c r="L115" s="6">
        <f t="shared" ca="1" si="34"/>
        <v>1.7499999999999998E-2</v>
      </c>
      <c r="M115" s="16">
        <f t="shared" ca="1" si="35"/>
        <v>302.49799999999999</v>
      </c>
      <c r="N115" s="6">
        <f ca="1">(L115+J115+H115)*E115+Table1[[#This Row],[Hukuk Servisinde Tahsilat Tutarı]]</f>
        <v>599726.7905</v>
      </c>
      <c r="O115" s="6">
        <f ca="1">C115*VLOOKUP(B115,'Ver1'!$J$3:$N$9,2,0)+(C115-C115*G115)*VLOOKUP(B115,'Ver1'!$J$3:$N$9,3,0)+(C115-C115*G115-C115*I115)*VLOOKUP(B115,'Ver1'!$J$3:$N$9,4,0)</f>
        <v>118838.5</v>
      </c>
      <c r="P115" s="6">
        <f t="shared" ca="1" si="36"/>
        <v>0.71300000000000008</v>
      </c>
      <c r="Q115" s="6">
        <f ca="1">C115*P115*VLOOKUP(B115,'Ver1'!$J$3:$N$9,5,0)</f>
        <v>225450.6</v>
      </c>
      <c r="R115" s="6">
        <f ca="1">VLOOKUP(Table1[[#This Row],[Ay]],'Ver1'!$J$3:$O$9,6,0)*Table1[[#This Row],[Hukuk Servisine Sevk Edilen]]*Table1[[#This Row],[Toplam Tutar]]</f>
        <v>229771.73650000003</v>
      </c>
      <c r="S115" s="6">
        <f t="shared" ca="1" si="37"/>
        <v>344289.1</v>
      </c>
      <c r="T115" s="6">
        <f t="shared" ca="1" si="38"/>
        <v>374276.19050000003</v>
      </c>
      <c r="U115" s="4"/>
    </row>
    <row r="116" spans="1:21" x14ac:dyDescent="0.35">
      <c r="A116" s="9">
        <v>45010</v>
      </c>
      <c r="B116" s="6">
        <f t="shared" si="30"/>
        <v>3</v>
      </c>
      <c r="C116" s="6">
        <f ca="1">RANDBETWEEN(VLOOKUP(B116,'Ver1'!$F$3:$H$9,2,0),VLOOKUP(B116,'Ver1'!$F$3:$H$9,3,0))</f>
        <v>1004</v>
      </c>
      <c r="D116" s="6">
        <f ca="1">RANDBETWEEN(VLOOKUP(B116,'Ver1'!$B$4:$D$10,2,0),VLOOKUP(B116,'Ver1'!$B$4:$D$10,3,0))</f>
        <v>1040</v>
      </c>
      <c r="E116" s="6">
        <f t="shared" ca="1" si="31"/>
        <v>1044160</v>
      </c>
      <c r="F116" s="6">
        <f ca="1">RANDBETWEEN(VLOOKUP(B116,'Ver1'!$B$13:$D$19,2,0),VLOOKUP(B116,'Ver1'!$B$13:$D$19,3,0))/100</f>
        <v>0.49</v>
      </c>
      <c r="G116" s="6">
        <f ca="1">RANDBETWEEN(VLOOKUP(B116,'Ver1'!$F$13:$H$19,2,0),VLOOKUP(B116,'Ver1'!$F$13:$H$19,3,0))/100</f>
        <v>0.45</v>
      </c>
      <c r="H116" s="6">
        <f t="shared" ca="1" si="32"/>
        <v>0.2205</v>
      </c>
      <c r="I116" s="6">
        <f t="shared" ca="1" si="39"/>
        <v>0.35</v>
      </c>
      <c r="J116" s="6">
        <f t="shared" ca="1" si="33"/>
        <v>0.17149999999999999</v>
      </c>
      <c r="K116" s="6">
        <f ca="1">RANDBETWEEN(VLOOKUP(B116,'Ver1'!$F$23:$H$29,2,0),VLOOKUP(B116,'Ver1'!$F$23:$H$29,3,0))/100</f>
        <v>0.06</v>
      </c>
      <c r="L116" s="6">
        <f t="shared" ca="1" si="34"/>
        <v>2.9399999999999999E-2</v>
      </c>
      <c r="M116" s="16">
        <f t="shared" ca="1" si="35"/>
        <v>423.0856</v>
      </c>
      <c r="N116" s="6">
        <f ca="1">(L116+J116+H116)*E116+Table1[[#This Row],[Hukuk Servisinde Tahsilat Tutarı]]</f>
        <v>591046.76799999992</v>
      </c>
      <c r="O116" s="6">
        <f ca="1">C116*VLOOKUP(B116,'Ver1'!$J$3:$N$9,2,0)+(C116-C116*G116)*VLOOKUP(B116,'Ver1'!$J$3:$N$9,3,0)+(C116-C116*G116-C116*I116)*VLOOKUP(B116,'Ver1'!$J$3:$N$9,4,0)</f>
        <v>111695</v>
      </c>
      <c r="P116" s="6">
        <f t="shared" ca="1" si="36"/>
        <v>0.5786</v>
      </c>
      <c r="Q116" s="6">
        <f ca="1">C116*P116*VLOOKUP(B116,'Ver1'!$J$3:$N$9,5,0)</f>
        <v>174274.32</v>
      </c>
      <c r="R116" s="6">
        <f ca="1">VLOOKUP(Table1[[#This Row],[Ay]],'Ver1'!$J$3:$O$9,6,0)*Table1[[#This Row],[Hukuk Servisine Sevk Edilen]]*Table1[[#This Row],[Toplam Tutar]]</f>
        <v>151037.74400000001</v>
      </c>
      <c r="S116" s="6">
        <f t="shared" ca="1" si="37"/>
        <v>285969.32</v>
      </c>
      <c r="T116" s="6">
        <f t="shared" ca="1" si="38"/>
        <v>416772.44799999992</v>
      </c>
      <c r="U116" s="4"/>
    </row>
    <row r="117" spans="1:21" x14ac:dyDescent="0.35">
      <c r="A117" s="9">
        <v>45011</v>
      </c>
      <c r="B117" s="6">
        <f t="shared" si="30"/>
        <v>3</v>
      </c>
      <c r="C117" s="6">
        <f ca="1">RANDBETWEEN(VLOOKUP(B117,'Ver1'!$F$3:$H$9,2,0),VLOOKUP(B117,'Ver1'!$F$3:$H$9,3,0))</f>
        <v>1070</v>
      </c>
      <c r="D117" s="6">
        <f ca="1">RANDBETWEEN(VLOOKUP(B117,'Ver1'!$B$4:$D$10,2,0),VLOOKUP(B117,'Ver1'!$B$4:$D$10,3,0))</f>
        <v>889</v>
      </c>
      <c r="E117" s="6">
        <f t="shared" ca="1" si="31"/>
        <v>951230</v>
      </c>
      <c r="F117" s="6">
        <f ca="1">RANDBETWEEN(VLOOKUP(B117,'Ver1'!$B$13:$D$19,2,0),VLOOKUP(B117,'Ver1'!$B$13:$D$19,3,0))/100</f>
        <v>0.56000000000000005</v>
      </c>
      <c r="G117" s="6">
        <f ca="1">RANDBETWEEN(VLOOKUP(B117,'Ver1'!$F$13:$H$19,2,0),VLOOKUP(B117,'Ver1'!$F$13:$H$19,3,0))/100</f>
        <v>0.46</v>
      </c>
      <c r="H117" s="6">
        <f t="shared" ca="1" si="32"/>
        <v>0.25760000000000005</v>
      </c>
      <c r="I117" s="6">
        <f t="shared" ca="1" si="39"/>
        <v>0.35</v>
      </c>
      <c r="J117" s="6">
        <f t="shared" ca="1" si="33"/>
        <v>0.19600000000000001</v>
      </c>
      <c r="K117" s="6">
        <f ca="1">RANDBETWEEN(VLOOKUP(B117,'Ver1'!$F$23:$H$29,2,0),VLOOKUP(B117,'Ver1'!$F$23:$H$29,3,0))/100</f>
        <v>0.08</v>
      </c>
      <c r="L117" s="6">
        <f t="shared" ca="1" si="34"/>
        <v>4.4800000000000006E-2</v>
      </c>
      <c r="M117" s="16">
        <f t="shared" ca="1" si="35"/>
        <v>533.28800000000012</v>
      </c>
      <c r="N117" s="6">
        <f ca="1">(L117+J117+H117)*E117+Table1[[#This Row],[Hukuk Servisinde Tahsilat Tutarı]]</f>
        <v>593377.27400000009</v>
      </c>
      <c r="O117" s="6">
        <f ca="1">C117*VLOOKUP(B117,'Ver1'!$J$3:$N$9,2,0)+(C117-C117*G117)*VLOOKUP(B117,'Ver1'!$J$3:$N$9,3,0)+(C117-C117*G117-C117*I117)*VLOOKUP(B117,'Ver1'!$J$3:$N$9,4,0)</f>
        <v>117165</v>
      </c>
      <c r="P117" s="6">
        <f t="shared" ca="1" si="36"/>
        <v>0.50159999999999993</v>
      </c>
      <c r="Q117" s="6">
        <f ca="1">C117*P117*VLOOKUP(B117,'Ver1'!$J$3:$N$9,5,0)</f>
        <v>161013.59999999998</v>
      </c>
      <c r="R117" s="6">
        <f ca="1">VLOOKUP(Table1[[#This Row],[Ay]],'Ver1'!$J$3:$O$9,6,0)*Table1[[#This Row],[Hukuk Servisine Sevk Edilen]]*Table1[[#This Row],[Toplam Tutar]]</f>
        <v>119284.24199999998</v>
      </c>
      <c r="S117" s="6">
        <f t="shared" ca="1" si="37"/>
        <v>278178.59999999998</v>
      </c>
      <c r="T117" s="6">
        <f t="shared" ca="1" si="38"/>
        <v>432363.67400000012</v>
      </c>
      <c r="U117" s="4"/>
    </row>
    <row r="118" spans="1:21" x14ac:dyDescent="0.35">
      <c r="A118" s="9">
        <v>45012</v>
      </c>
      <c r="B118" s="6">
        <f t="shared" si="30"/>
        <v>3</v>
      </c>
      <c r="C118" s="6">
        <f ca="1">RANDBETWEEN(VLOOKUP(B118,'Ver1'!$F$3:$H$9,2,0),VLOOKUP(B118,'Ver1'!$F$3:$H$9,3,0))</f>
        <v>1371</v>
      </c>
      <c r="D118" s="6">
        <f ca="1">RANDBETWEEN(VLOOKUP(B118,'Ver1'!$B$4:$D$10,2,0),VLOOKUP(B118,'Ver1'!$B$4:$D$10,3,0))</f>
        <v>1208</v>
      </c>
      <c r="E118" s="6">
        <f t="shared" ca="1" si="31"/>
        <v>1656168</v>
      </c>
      <c r="F118" s="6">
        <f ca="1">RANDBETWEEN(VLOOKUP(B118,'Ver1'!$B$13:$D$19,2,0),VLOOKUP(B118,'Ver1'!$B$13:$D$19,3,0))/100</f>
        <v>0.39</v>
      </c>
      <c r="G118" s="6">
        <f ca="1">RANDBETWEEN(VLOOKUP(B118,'Ver1'!$F$13:$H$19,2,0),VLOOKUP(B118,'Ver1'!$F$13:$H$19,3,0))/100</f>
        <v>0.49</v>
      </c>
      <c r="H118" s="6">
        <f t="shared" ca="1" si="32"/>
        <v>0.19109999999999999</v>
      </c>
      <c r="I118" s="6">
        <f t="shared" ca="1" si="39"/>
        <v>0.23</v>
      </c>
      <c r="J118" s="6">
        <f t="shared" ca="1" si="33"/>
        <v>8.9700000000000002E-2</v>
      </c>
      <c r="K118" s="6">
        <f ca="1">RANDBETWEEN(VLOOKUP(B118,'Ver1'!$F$23:$H$29,2,0),VLOOKUP(B118,'Ver1'!$F$23:$H$29,3,0))/100</f>
        <v>0.06</v>
      </c>
      <c r="L118" s="6">
        <f t="shared" ca="1" si="34"/>
        <v>2.3400000000000001E-2</v>
      </c>
      <c r="M118" s="16">
        <f t="shared" ca="1" si="35"/>
        <v>417.05820000000006</v>
      </c>
      <c r="N118" s="6">
        <f ca="1">(L118+J118+H118)*E118+Table1[[#This Row],[Hukuk Servisinde Tahsilat Tutarı]]</f>
        <v>791896.72919999994</v>
      </c>
      <c r="O118" s="6">
        <f ca="1">C118*VLOOKUP(B118,'Ver1'!$J$3:$N$9,2,0)+(C118-C118*G118)*VLOOKUP(B118,'Ver1'!$J$3:$N$9,3,0)+(C118-C118*G118-C118*I118)*VLOOKUP(B118,'Ver1'!$J$3:$N$9,4,0)</f>
        <v>159378.75</v>
      </c>
      <c r="P118" s="6">
        <f t="shared" ca="1" si="36"/>
        <v>0.69579999999999997</v>
      </c>
      <c r="Q118" s="6">
        <f ca="1">C118*P118*VLOOKUP(B118,'Ver1'!$J$3:$N$9,5,0)</f>
        <v>286182.53999999998</v>
      </c>
      <c r="R118" s="6">
        <f ca="1">VLOOKUP(Table1[[#This Row],[Ay]],'Ver1'!$J$3:$O$9,6,0)*Table1[[#This Row],[Hukuk Servisine Sevk Edilen]]*Table1[[#This Row],[Toplam Tutar]]</f>
        <v>288090.42359999998</v>
      </c>
      <c r="S118" s="6">
        <f t="shared" ca="1" si="37"/>
        <v>445561.29</v>
      </c>
      <c r="T118" s="6">
        <f t="shared" ca="1" si="38"/>
        <v>505714.18919999996</v>
      </c>
      <c r="U118" s="4"/>
    </row>
    <row r="119" spans="1:21" x14ac:dyDescent="0.35">
      <c r="A119" s="9">
        <v>45013</v>
      </c>
      <c r="B119" s="6">
        <f t="shared" si="30"/>
        <v>3</v>
      </c>
      <c r="C119" s="6">
        <f ca="1">RANDBETWEEN(VLOOKUP(B119,'Ver1'!$F$3:$H$9,2,0),VLOOKUP(B119,'Ver1'!$F$3:$H$9,3,0))</f>
        <v>1116</v>
      </c>
      <c r="D119" s="6">
        <f ca="1">RANDBETWEEN(VLOOKUP(B119,'Ver1'!$B$4:$D$10,2,0),VLOOKUP(B119,'Ver1'!$B$4:$D$10,3,0))</f>
        <v>787</v>
      </c>
      <c r="E119" s="6">
        <f t="shared" ca="1" si="31"/>
        <v>878292</v>
      </c>
      <c r="F119" s="6">
        <f ca="1">RANDBETWEEN(VLOOKUP(B119,'Ver1'!$B$13:$D$19,2,0),VLOOKUP(B119,'Ver1'!$B$13:$D$19,3,0))/100</f>
        <v>0.55000000000000004</v>
      </c>
      <c r="G119" s="6">
        <f ca="1">RANDBETWEEN(VLOOKUP(B119,'Ver1'!$F$13:$H$19,2,0),VLOOKUP(B119,'Ver1'!$F$13:$H$19,3,0))/100</f>
        <v>0.49</v>
      </c>
      <c r="H119" s="6">
        <f t="shared" ca="1" si="32"/>
        <v>0.26950000000000002</v>
      </c>
      <c r="I119" s="6">
        <f t="shared" ca="1" si="39"/>
        <v>0.2</v>
      </c>
      <c r="J119" s="6">
        <f t="shared" ca="1" si="33"/>
        <v>0.11000000000000001</v>
      </c>
      <c r="K119" s="6">
        <f ca="1">RANDBETWEEN(VLOOKUP(B119,'Ver1'!$F$23:$H$29,2,0),VLOOKUP(B119,'Ver1'!$F$23:$H$29,3,0))/100</f>
        <v>0.1</v>
      </c>
      <c r="L119" s="6">
        <f t="shared" ca="1" si="34"/>
        <v>5.5000000000000007E-2</v>
      </c>
      <c r="M119" s="16">
        <f t="shared" ca="1" si="35"/>
        <v>484.90200000000004</v>
      </c>
      <c r="N119" s="6">
        <f ca="1">(L119+J119+H119)*E119+Table1[[#This Row],[Hukuk Servisinde Tahsilat Tutarı]]</f>
        <v>505786.40550000005</v>
      </c>
      <c r="O119" s="6">
        <f ca="1">C119*VLOOKUP(B119,'Ver1'!$J$3:$N$9,2,0)+(C119-C119*G119)*VLOOKUP(B119,'Ver1'!$J$3:$N$9,3,0)+(C119-C119*G119-C119*I119)*VLOOKUP(B119,'Ver1'!$J$3:$N$9,4,0)</f>
        <v>133083</v>
      </c>
      <c r="P119" s="6">
        <f t="shared" ca="1" si="36"/>
        <v>0.56549999999999989</v>
      </c>
      <c r="Q119" s="6">
        <f ca="1">C119*P119*VLOOKUP(B119,'Ver1'!$J$3:$N$9,5,0)</f>
        <v>189329.39999999997</v>
      </c>
      <c r="R119" s="6">
        <f ca="1">VLOOKUP(Table1[[#This Row],[Ay]],'Ver1'!$J$3:$O$9,6,0)*Table1[[#This Row],[Hukuk Servisine Sevk Edilen]]*Table1[[#This Row],[Toplam Tutar]]</f>
        <v>124168.53149999998</v>
      </c>
      <c r="S119" s="6">
        <f t="shared" ca="1" si="37"/>
        <v>322412.39999999997</v>
      </c>
      <c r="T119" s="6">
        <f t="shared" ca="1" si="38"/>
        <v>316457.00550000009</v>
      </c>
      <c r="U119" s="4"/>
    </row>
    <row r="120" spans="1:21" x14ac:dyDescent="0.35">
      <c r="A120" s="9">
        <v>45014</v>
      </c>
      <c r="B120" s="6">
        <f t="shared" si="30"/>
        <v>3</v>
      </c>
      <c r="C120" s="6">
        <f ca="1">RANDBETWEEN(VLOOKUP(B120,'Ver1'!$F$3:$H$9,2,0),VLOOKUP(B120,'Ver1'!$F$3:$H$9,3,0))</f>
        <v>1234</v>
      </c>
      <c r="D120" s="6">
        <f ca="1">RANDBETWEEN(VLOOKUP(B120,'Ver1'!$B$4:$D$10,2,0),VLOOKUP(B120,'Ver1'!$B$4:$D$10,3,0))</f>
        <v>796</v>
      </c>
      <c r="E120" s="6">
        <f t="shared" ca="1" si="31"/>
        <v>982264</v>
      </c>
      <c r="F120" s="6">
        <f ca="1">RANDBETWEEN(VLOOKUP(B120,'Ver1'!$B$13:$D$19,2,0),VLOOKUP(B120,'Ver1'!$B$13:$D$19,3,0))/100</f>
        <v>0.44</v>
      </c>
      <c r="G120" s="6">
        <f ca="1">RANDBETWEEN(VLOOKUP(B120,'Ver1'!$F$13:$H$19,2,0),VLOOKUP(B120,'Ver1'!$F$13:$H$19,3,0))/100</f>
        <v>0.45</v>
      </c>
      <c r="H120" s="6">
        <f t="shared" ca="1" si="32"/>
        <v>0.19800000000000001</v>
      </c>
      <c r="I120" s="6">
        <f t="shared" ca="1" si="39"/>
        <v>0.26</v>
      </c>
      <c r="J120" s="6">
        <f t="shared" ca="1" si="33"/>
        <v>0.1144</v>
      </c>
      <c r="K120" s="6">
        <f ca="1">RANDBETWEEN(VLOOKUP(B120,'Ver1'!$F$23:$H$29,2,0),VLOOKUP(B120,'Ver1'!$F$23:$H$29,3,0))/100</f>
        <v>0.08</v>
      </c>
      <c r="L120" s="6">
        <f t="shared" ca="1" si="34"/>
        <v>3.5200000000000002E-2</v>
      </c>
      <c r="M120" s="16">
        <f t="shared" ca="1" si="35"/>
        <v>428.9384</v>
      </c>
      <c r="N120" s="6">
        <f ca="1">(L120+J120+H120)*E120+Table1[[#This Row],[Hukuk Servisinde Tahsilat Tutarı]]</f>
        <v>501642.22480000003</v>
      </c>
      <c r="O120" s="6">
        <f ca="1">C120*VLOOKUP(B120,'Ver1'!$J$3:$N$9,2,0)+(C120-C120*G120)*VLOOKUP(B120,'Ver1'!$J$3:$N$9,3,0)+(C120-C120*G120-C120*I120)*VLOOKUP(B120,'Ver1'!$J$3:$N$9,4,0)</f>
        <v>148388.5</v>
      </c>
      <c r="P120" s="6">
        <f t="shared" ca="1" si="36"/>
        <v>0.65239999999999998</v>
      </c>
      <c r="Q120" s="6">
        <f ca="1">C120*P120*VLOOKUP(B120,'Ver1'!$J$3:$N$9,5,0)</f>
        <v>241518.48</v>
      </c>
      <c r="R120" s="6">
        <f ca="1">VLOOKUP(Table1[[#This Row],[Ay]],'Ver1'!$J$3:$O$9,6,0)*Table1[[#This Row],[Hukuk Servisine Sevk Edilen]]*Table1[[#This Row],[Toplam Tutar]]</f>
        <v>160207.25839999999</v>
      </c>
      <c r="S120" s="6">
        <f t="shared" ca="1" si="37"/>
        <v>389906.98</v>
      </c>
      <c r="T120" s="6">
        <f t="shared" ca="1" si="38"/>
        <v>260123.74480000001</v>
      </c>
      <c r="U120" s="4"/>
    </row>
    <row r="121" spans="1:21" x14ac:dyDescent="0.35">
      <c r="A121" s="9">
        <v>45015</v>
      </c>
      <c r="B121" s="6">
        <f t="shared" si="30"/>
        <v>3</v>
      </c>
      <c r="C121" s="6">
        <f ca="1">RANDBETWEEN(VLOOKUP(B121,'Ver1'!$F$3:$H$9,2,0),VLOOKUP(B121,'Ver1'!$F$3:$H$9,3,0))</f>
        <v>1304</v>
      </c>
      <c r="D121" s="6">
        <f ca="1">RANDBETWEEN(VLOOKUP(B121,'Ver1'!$B$4:$D$10,2,0),VLOOKUP(B121,'Ver1'!$B$4:$D$10,3,0))</f>
        <v>1231</v>
      </c>
      <c r="E121" s="6">
        <f t="shared" ca="1" si="31"/>
        <v>1605224</v>
      </c>
      <c r="F121" s="6">
        <f ca="1">RANDBETWEEN(VLOOKUP(B121,'Ver1'!$B$13:$D$19,2,0),VLOOKUP(B121,'Ver1'!$B$13:$D$19,3,0))/100</f>
        <v>0.39</v>
      </c>
      <c r="G121" s="6">
        <f ca="1">RANDBETWEEN(VLOOKUP(B121,'Ver1'!$F$13:$H$19,2,0),VLOOKUP(B121,'Ver1'!$F$13:$H$19,3,0))/100</f>
        <v>0.47</v>
      </c>
      <c r="H121" s="6">
        <f t="shared" ca="1" si="32"/>
        <v>0.18329999999999999</v>
      </c>
      <c r="I121" s="6">
        <f t="shared" ca="1" si="39"/>
        <v>0.28000000000000003</v>
      </c>
      <c r="J121" s="6">
        <f t="shared" ca="1" si="33"/>
        <v>0.10920000000000002</v>
      </c>
      <c r="K121" s="6">
        <f ca="1">RANDBETWEEN(VLOOKUP(B121,'Ver1'!$F$23:$H$29,2,0),VLOOKUP(B121,'Ver1'!$F$23:$H$29,3,0))/100</f>
        <v>0.09</v>
      </c>
      <c r="L121" s="6">
        <f t="shared" ca="1" si="34"/>
        <v>3.5099999999999999E-2</v>
      </c>
      <c r="M121" s="16">
        <f t="shared" ca="1" si="35"/>
        <v>427.19040000000001</v>
      </c>
      <c r="N121" s="6">
        <f ca="1">(L121+J121+H121)*E121+Table1[[#This Row],[Hukuk Servisinde Tahsilat Tutarı]]</f>
        <v>795709.5368</v>
      </c>
      <c r="O121" s="6">
        <f ca="1">C121*VLOOKUP(B121,'Ver1'!$J$3:$N$9,2,0)+(C121-C121*G121)*VLOOKUP(B121,'Ver1'!$J$3:$N$9,3,0)+(C121-C121*G121-C121*I121)*VLOOKUP(B121,'Ver1'!$J$3:$N$9,4,0)</f>
        <v>149634</v>
      </c>
      <c r="P121" s="6">
        <f t="shared" ca="1" si="36"/>
        <v>0.6724</v>
      </c>
      <c r="Q121" s="6">
        <f ca="1">C121*P121*VLOOKUP(B121,'Ver1'!$J$3:$N$9,5,0)</f>
        <v>263042.88</v>
      </c>
      <c r="R121" s="6">
        <f ca="1">VLOOKUP(Table1[[#This Row],[Ay]],'Ver1'!$J$3:$O$9,6,0)*Table1[[#This Row],[Hukuk Servisine Sevk Edilen]]*Table1[[#This Row],[Toplam Tutar]]</f>
        <v>269838.1544</v>
      </c>
      <c r="S121" s="6">
        <f t="shared" ca="1" si="37"/>
        <v>412676.88</v>
      </c>
      <c r="T121" s="6">
        <f t="shared" ca="1" si="38"/>
        <v>532666.6568</v>
      </c>
      <c r="U121" s="4"/>
    </row>
    <row r="122" spans="1:21" x14ac:dyDescent="0.35">
      <c r="A122" s="9">
        <v>45016</v>
      </c>
      <c r="B122" s="6">
        <f t="shared" si="30"/>
        <v>3</v>
      </c>
      <c r="C122" s="6">
        <f ca="1">RANDBETWEEN(VLOOKUP(B122,'Ver1'!$F$3:$H$9,2,0),VLOOKUP(B122,'Ver1'!$F$3:$H$9,3,0))</f>
        <v>1111</v>
      </c>
      <c r="D122" s="6">
        <f ca="1">RANDBETWEEN(VLOOKUP(B122,'Ver1'!$B$4:$D$10,2,0),VLOOKUP(B122,'Ver1'!$B$4:$D$10,3,0))</f>
        <v>942</v>
      </c>
      <c r="E122" s="6">
        <f t="shared" ca="1" si="31"/>
        <v>1046562</v>
      </c>
      <c r="F122" s="6">
        <f ca="1">RANDBETWEEN(VLOOKUP(B122,'Ver1'!$B$13:$D$19,2,0),VLOOKUP(B122,'Ver1'!$B$13:$D$19,3,0))/100</f>
        <v>0.43</v>
      </c>
      <c r="G122" s="6">
        <f ca="1">RANDBETWEEN(VLOOKUP(B122,'Ver1'!$F$13:$H$19,2,0),VLOOKUP(B122,'Ver1'!$F$13:$H$19,3,0))/100</f>
        <v>0.52</v>
      </c>
      <c r="H122" s="6">
        <f t="shared" ca="1" si="32"/>
        <v>0.22359999999999999</v>
      </c>
      <c r="I122" s="6">
        <f t="shared" ca="1" si="39"/>
        <v>0.31</v>
      </c>
      <c r="J122" s="6">
        <f t="shared" ca="1" si="33"/>
        <v>0.1333</v>
      </c>
      <c r="K122" s="6">
        <f ca="1">RANDBETWEEN(VLOOKUP(B122,'Ver1'!$F$23:$H$29,2,0),VLOOKUP(B122,'Ver1'!$F$23:$H$29,3,0))/100</f>
        <v>0.05</v>
      </c>
      <c r="L122" s="6">
        <f t="shared" ca="1" si="34"/>
        <v>2.1500000000000002E-2</v>
      </c>
      <c r="M122" s="16">
        <f t="shared" ca="1" si="35"/>
        <v>420.40239999999994</v>
      </c>
      <c r="N122" s="6">
        <f ca="1">(L122+J122+H122)*E122+Table1[[#This Row],[Hukuk Servisinde Tahsilat Tutarı]]</f>
        <v>558654.79559999995</v>
      </c>
      <c r="O122" s="6">
        <f ca="1">C122*VLOOKUP(B122,'Ver1'!$J$3:$N$9,2,0)+(C122-C122*G122)*VLOOKUP(B122,'Ver1'!$J$3:$N$9,3,0)+(C122-C122*G122-C122*I122)*VLOOKUP(B122,'Ver1'!$J$3:$N$9,4,0)</f>
        <v>114433</v>
      </c>
      <c r="P122" s="6">
        <f t="shared" ca="1" si="36"/>
        <v>0.62160000000000004</v>
      </c>
      <c r="Q122" s="6">
        <f ca="1">C122*P122*VLOOKUP(B122,'Ver1'!$J$3:$N$9,5,0)</f>
        <v>207179.28000000003</v>
      </c>
      <c r="R122" s="6">
        <f ca="1">VLOOKUP(Table1[[#This Row],[Ay]],'Ver1'!$J$3:$O$9,6,0)*Table1[[#This Row],[Hukuk Servisine Sevk Edilen]]*Table1[[#This Row],[Toplam Tutar]]</f>
        <v>162635.73480000001</v>
      </c>
      <c r="S122" s="6">
        <f t="shared" ca="1" si="37"/>
        <v>321612.28000000003</v>
      </c>
      <c r="T122" s="6">
        <f t="shared" ca="1" si="38"/>
        <v>351475.51559999993</v>
      </c>
      <c r="U122" s="4"/>
    </row>
    <row r="123" spans="1:21" x14ac:dyDescent="0.35">
      <c r="A123" s="9">
        <v>45017</v>
      </c>
      <c r="B123" s="6">
        <f t="shared" si="30"/>
        <v>4</v>
      </c>
      <c r="C123" s="6">
        <f ca="1">RANDBETWEEN(VLOOKUP(B123,'Ver1'!$F$3:$H$9,2,0),VLOOKUP(B123,'Ver1'!$F$3:$H$9,3,0))</f>
        <v>1389</v>
      </c>
      <c r="D123" s="6">
        <f ca="1">RANDBETWEEN(VLOOKUP(B123,'Ver1'!$B$4:$D$10,2,0),VLOOKUP(B123,'Ver1'!$B$4:$D$10,3,0))</f>
        <v>513</v>
      </c>
      <c r="E123" s="6">
        <f t="shared" ca="1" si="31"/>
        <v>712557</v>
      </c>
      <c r="F123" s="6">
        <f ca="1">RANDBETWEEN(VLOOKUP(B123,'Ver1'!$B$13:$D$19,2,0),VLOOKUP(B123,'Ver1'!$B$13:$D$19,3,0))/100</f>
        <v>0.28000000000000003</v>
      </c>
      <c r="G123" s="6">
        <f ca="1">RANDBETWEEN(VLOOKUP(B123,'Ver1'!$F$13:$H$19,2,0),VLOOKUP(B123,'Ver1'!$F$13:$H$19,3,0))/100</f>
        <v>0.47</v>
      </c>
      <c r="H123" s="6">
        <f t="shared" ca="1" si="32"/>
        <v>0.13159999999999999</v>
      </c>
      <c r="I123" s="6">
        <f t="shared" ca="1" si="39"/>
        <v>0.3</v>
      </c>
      <c r="J123" s="6">
        <f t="shared" ca="1" si="33"/>
        <v>8.4000000000000005E-2</v>
      </c>
      <c r="K123" s="6">
        <f ca="1">RANDBETWEEN(VLOOKUP(B123,'Ver1'!$F$23:$H$29,2,0),VLOOKUP(B123,'Ver1'!$F$23:$H$29,3,0))/100</f>
        <v>0.08</v>
      </c>
      <c r="L123" s="6">
        <f t="shared" ca="1" si="34"/>
        <v>2.2400000000000003E-2</v>
      </c>
      <c r="M123" s="16">
        <f t="shared" ca="1" si="35"/>
        <v>330.58199999999999</v>
      </c>
      <c r="N123" s="6">
        <f ca="1">(L123+J123+H123)*E123+Table1[[#This Row],[Hukuk Servisinde Tahsilat Tutarı]]</f>
        <v>289041.62147999997</v>
      </c>
      <c r="O123" s="6">
        <f ca="1">C123*VLOOKUP(B123,'Ver1'!$J$3:$N$9,2,0)+(C123-C123*G123)*VLOOKUP(B123,'Ver1'!$J$3:$N$9,3,0)+(C123-C123*G123-C123*I123)*VLOOKUP(B123,'Ver1'!$J$3:$N$9,4,0)</f>
        <v>156609.75</v>
      </c>
      <c r="P123" s="6">
        <f t="shared" ca="1" si="36"/>
        <v>0.76200000000000001</v>
      </c>
      <c r="Q123" s="6">
        <f ca="1">C123*P123*VLOOKUP(B123,'Ver1'!$J$3:$N$9,5,0)</f>
        <v>317525.40000000002</v>
      </c>
      <c r="R123" s="6">
        <f ca="1">VLOOKUP(Table1[[#This Row],[Ay]],'Ver1'!$J$3:$O$9,6,0)*Table1[[#This Row],[Hukuk Servisine Sevk Edilen]]*Table1[[#This Row],[Toplam Tutar]]</f>
        <v>119453.05548000001</v>
      </c>
      <c r="S123" s="6">
        <f t="shared" ca="1" si="37"/>
        <v>474135.15</v>
      </c>
      <c r="T123" s="6">
        <f t="shared" ca="1" si="38"/>
        <v>-28483.778520000051</v>
      </c>
      <c r="U123" s="4"/>
    </row>
    <row r="124" spans="1:21" x14ac:dyDescent="0.35">
      <c r="A124" s="9">
        <v>45018</v>
      </c>
      <c r="B124" s="6">
        <f t="shared" si="30"/>
        <v>4</v>
      </c>
      <c r="C124" s="6">
        <f ca="1">RANDBETWEEN(VLOOKUP(B124,'Ver1'!$F$3:$H$9,2,0),VLOOKUP(B124,'Ver1'!$F$3:$H$9,3,0))</f>
        <v>1019</v>
      </c>
      <c r="D124" s="6">
        <f ca="1">RANDBETWEEN(VLOOKUP(B124,'Ver1'!$B$4:$D$10,2,0),VLOOKUP(B124,'Ver1'!$B$4:$D$10,3,0))</f>
        <v>542</v>
      </c>
      <c r="E124" s="6">
        <f t="shared" ca="1" si="31"/>
        <v>552298</v>
      </c>
      <c r="F124" s="6">
        <f ca="1">RANDBETWEEN(VLOOKUP(B124,'Ver1'!$B$13:$D$19,2,0),VLOOKUP(B124,'Ver1'!$B$13:$D$19,3,0))/100</f>
        <v>0.26</v>
      </c>
      <c r="G124" s="6">
        <f ca="1">RANDBETWEEN(VLOOKUP(B124,'Ver1'!$F$13:$H$19,2,0),VLOOKUP(B124,'Ver1'!$F$13:$H$19,3,0))/100</f>
        <v>0.5</v>
      </c>
      <c r="H124" s="6">
        <f t="shared" ca="1" si="32"/>
        <v>0.13</v>
      </c>
      <c r="I124" s="6">
        <f t="shared" ca="1" si="39"/>
        <v>0.33</v>
      </c>
      <c r="J124" s="6">
        <f t="shared" ca="1" si="33"/>
        <v>8.5800000000000001E-2</v>
      </c>
      <c r="K124" s="6">
        <f ca="1">RANDBETWEEN(VLOOKUP(B124,'Ver1'!$F$23:$H$29,2,0),VLOOKUP(B124,'Ver1'!$F$23:$H$29,3,0))/100</f>
        <v>0.06</v>
      </c>
      <c r="L124" s="6">
        <f t="shared" ca="1" si="34"/>
        <v>1.5599999999999999E-2</v>
      </c>
      <c r="M124" s="16">
        <f t="shared" ca="1" si="35"/>
        <v>235.79659999999998</v>
      </c>
      <c r="N124" s="6">
        <f ca="1">(L124+J124+H124)*E124+Table1[[#This Row],[Hukuk Servisinde Tahsilat Tutarı]]</f>
        <v>221190.93061599997</v>
      </c>
      <c r="O124" s="6">
        <f ca="1">C124*VLOOKUP(B124,'Ver1'!$J$3:$N$9,2,0)+(C124-C124*G124)*VLOOKUP(B124,'Ver1'!$J$3:$N$9,3,0)+(C124-C124*G124-C124*I124)*VLOOKUP(B124,'Ver1'!$J$3:$N$9,4,0)</f>
        <v>106485.5</v>
      </c>
      <c r="P124" s="6">
        <f t="shared" ca="1" si="36"/>
        <v>0.76859999999999995</v>
      </c>
      <c r="Q124" s="6">
        <f ca="1">C124*P124*VLOOKUP(B124,'Ver1'!$J$3:$N$9,5,0)</f>
        <v>234961.02</v>
      </c>
      <c r="R124" s="6">
        <f ca="1">VLOOKUP(Table1[[#This Row],[Ay]],'Ver1'!$J$3:$O$9,6,0)*Table1[[#This Row],[Hukuk Servisine Sevk Edilen]]*Table1[[#This Row],[Toplam Tutar]]</f>
        <v>93389.173415999991</v>
      </c>
      <c r="S124" s="6">
        <f t="shared" ca="1" si="37"/>
        <v>341446.52</v>
      </c>
      <c r="T124" s="6">
        <f t="shared" ca="1" si="38"/>
        <v>-13770.089384000021</v>
      </c>
      <c r="U124" s="4"/>
    </row>
    <row r="125" spans="1:21" x14ac:dyDescent="0.35">
      <c r="A125" s="9">
        <v>45019</v>
      </c>
      <c r="B125" s="6">
        <f t="shared" si="30"/>
        <v>4</v>
      </c>
      <c r="C125" s="6">
        <f ca="1">RANDBETWEEN(VLOOKUP(B125,'Ver1'!$F$3:$H$9,2,0),VLOOKUP(B125,'Ver1'!$F$3:$H$9,3,0))</f>
        <v>1298</v>
      </c>
      <c r="D125" s="6">
        <f ca="1">RANDBETWEEN(VLOOKUP(B125,'Ver1'!$B$4:$D$10,2,0),VLOOKUP(B125,'Ver1'!$B$4:$D$10,3,0))</f>
        <v>439</v>
      </c>
      <c r="E125" s="6">
        <f t="shared" ca="1" si="31"/>
        <v>569822</v>
      </c>
      <c r="F125" s="6">
        <f ca="1">RANDBETWEEN(VLOOKUP(B125,'Ver1'!$B$13:$D$19,2,0),VLOOKUP(B125,'Ver1'!$B$13:$D$19,3,0))/100</f>
        <v>0.24</v>
      </c>
      <c r="G125" s="6">
        <f ca="1">RANDBETWEEN(VLOOKUP(B125,'Ver1'!$F$13:$H$19,2,0),VLOOKUP(B125,'Ver1'!$F$13:$H$19,3,0))/100</f>
        <v>0.48</v>
      </c>
      <c r="H125" s="6">
        <f t="shared" ca="1" si="32"/>
        <v>0.1152</v>
      </c>
      <c r="I125" s="6">
        <f t="shared" ca="1" si="39"/>
        <v>0.22</v>
      </c>
      <c r="J125" s="6">
        <f t="shared" ca="1" si="33"/>
        <v>5.28E-2</v>
      </c>
      <c r="K125" s="6">
        <f ca="1">RANDBETWEEN(VLOOKUP(B125,'Ver1'!$F$23:$H$29,2,0),VLOOKUP(B125,'Ver1'!$F$23:$H$29,3,0))/100</f>
        <v>0.08</v>
      </c>
      <c r="L125" s="6">
        <f t="shared" ca="1" si="34"/>
        <v>1.9199999999999998E-2</v>
      </c>
      <c r="M125" s="16">
        <f t="shared" ca="1" si="35"/>
        <v>242.98559999999998</v>
      </c>
      <c r="N125" s="6">
        <f ca="1">(L125+J125+H125)*E125+Table1[[#This Row],[Hukuk Servisinde Tahsilat Tutarı]]</f>
        <v>208563.96915199998</v>
      </c>
      <c r="O125" s="6">
        <f ca="1">C125*VLOOKUP(B125,'Ver1'!$J$3:$N$9,2,0)+(C125-C125*G125)*VLOOKUP(B125,'Ver1'!$J$3:$N$9,3,0)+(C125-C125*G125-C125*I125)*VLOOKUP(B125,'Ver1'!$J$3:$N$9,4,0)</f>
        <v>154462</v>
      </c>
      <c r="P125" s="6">
        <f t="shared" ca="1" si="36"/>
        <v>0.81279999999999997</v>
      </c>
      <c r="Q125" s="6">
        <f ca="1">C125*P125*VLOOKUP(B125,'Ver1'!$J$3:$N$9,5,0)</f>
        <v>316504.32000000001</v>
      </c>
      <c r="R125" s="6">
        <f ca="1">VLOOKUP(Table1[[#This Row],[Ay]],'Ver1'!$J$3:$O$9,6,0)*Table1[[#This Row],[Hukuk Servisine Sevk Edilen]]*Table1[[#This Row],[Toplam Tutar]]</f>
        <v>101893.290752</v>
      </c>
      <c r="S125" s="6">
        <f t="shared" ca="1" si="37"/>
        <v>470966.32</v>
      </c>
      <c r="T125" s="6">
        <f t="shared" ca="1" si="38"/>
        <v>-107940.35084800003</v>
      </c>
      <c r="U125" s="4"/>
    </row>
    <row r="126" spans="1:21" x14ac:dyDescent="0.35">
      <c r="A126" s="9">
        <v>45020</v>
      </c>
      <c r="B126" s="6">
        <f t="shared" si="30"/>
        <v>4</v>
      </c>
      <c r="C126" s="6">
        <f ca="1">RANDBETWEEN(VLOOKUP(B126,'Ver1'!$F$3:$H$9,2,0),VLOOKUP(B126,'Ver1'!$F$3:$H$9,3,0))</f>
        <v>1232</v>
      </c>
      <c r="D126" s="6">
        <f ca="1">RANDBETWEEN(VLOOKUP(B126,'Ver1'!$B$4:$D$10,2,0),VLOOKUP(B126,'Ver1'!$B$4:$D$10,3,0))</f>
        <v>734</v>
      </c>
      <c r="E126" s="6">
        <f t="shared" ca="1" si="31"/>
        <v>904288</v>
      </c>
      <c r="F126" s="6">
        <f ca="1">RANDBETWEEN(VLOOKUP(B126,'Ver1'!$B$13:$D$19,2,0),VLOOKUP(B126,'Ver1'!$B$13:$D$19,3,0))/100</f>
        <v>0.28999999999999998</v>
      </c>
      <c r="G126" s="6">
        <f ca="1">RANDBETWEEN(VLOOKUP(B126,'Ver1'!$F$13:$H$19,2,0),VLOOKUP(B126,'Ver1'!$F$13:$H$19,3,0))/100</f>
        <v>0.51</v>
      </c>
      <c r="H126" s="6">
        <f t="shared" ca="1" si="32"/>
        <v>0.1479</v>
      </c>
      <c r="I126" s="6">
        <f t="shared" ca="1" si="39"/>
        <v>0.21</v>
      </c>
      <c r="J126" s="6">
        <f t="shared" ca="1" si="33"/>
        <v>6.0899999999999996E-2</v>
      </c>
      <c r="K126" s="6">
        <f ca="1">RANDBETWEEN(VLOOKUP(B126,'Ver1'!$F$23:$H$29,2,0),VLOOKUP(B126,'Ver1'!$F$23:$H$29,3,0))/100</f>
        <v>7.0000000000000007E-2</v>
      </c>
      <c r="L126" s="6">
        <f t="shared" ca="1" si="34"/>
        <v>2.0300000000000002E-2</v>
      </c>
      <c r="M126" s="16">
        <f t="shared" ca="1" si="35"/>
        <v>282.25119999999998</v>
      </c>
      <c r="N126" s="6">
        <f ca="1">(L126+J126+H126)*E126+Table1[[#This Row],[Hukuk Servisinde Tahsilat Tutarı]]</f>
        <v>360537.81702399999</v>
      </c>
      <c r="O126" s="6">
        <f ca="1">C126*VLOOKUP(B126,'Ver1'!$J$3:$N$9,2,0)+(C126-C126*G126)*VLOOKUP(B126,'Ver1'!$J$3:$N$9,3,0)+(C126-C126*G126-C126*I126)*VLOOKUP(B126,'Ver1'!$J$3:$N$9,4,0)</f>
        <v>141372</v>
      </c>
      <c r="P126" s="6">
        <f t="shared" ca="1" si="36"/>
        <v>0.77090000000000003</v>
      </c>
      <c r="Q126" s="6">
        <f ca="1">C126*P126*VLOOKUP(B126,'Ver1'!$J$3:$N$9,5,0)</f>
        <v>284924.64</v>
      </c>
      <c r="R126" s="6">
        <f ca="1">VLOOKUP(Table1[[#This Row],[Ay]],'Ver1'!$J$3:$O$9,6,0)*Table1[[#This Row],[Hukuk Servisine Sevk Edilen]]*Table1[[#This Row],[Toplam Tutar]]</f>
        <v>153365.436224</v>
      </c>
      <c r="S126" s="6">
        <f t="shared" ca="1" si="37"/>
        <v>426296.64</v>
      </c>
      <c r="T126" s="6">
        <f t="shared" ca="1" si="38"/>
        <v>75613.177023999975</v>
      </c>
      <c r="U126" s="4"/>
    </row>
    <row r="127" spans="1:21" x14ac:dyDescent="0.35">
      <c r="A127" s="9">
        <v>45021</v>
      </c>
      <c r="B127" s="6">
        <f t="shared" si="30"/>
        <v>4</v>
      </c>
      <c r="C127" s="6">
        <f ca="1">RANDBETWEEN(VLOOKUP(B127,'Ver1'!$F$3:$H$9,2,0),VLOOKUP(B127,'Ver1'!$F$3:$H$9,3,0))</f>
        <v>1486</v>
      </c>
      <c r="D127" s="6">
        <f ca="1">RANDBETWEEN(VLOOKUP(B127,'Ver1'!$B$4:$D$10,2,0),VLOOKUP(B127,'Ver1'!$B$4:$D$10,3,0))</f>
        <v>588</v>
      </c>
      <c r="E127" s="6">
        <f t="shared" ca="1" si="31"/>
        <v>873768</v>
      </c>
      <c r="F127" s="6">
        <f ca="1">RANDBETWEEN(VLOOKUP(B127,'Ver1'!$B$13:$D$19,2,0),VLOOKUP(B127,'Ver1'!$B$13:$D$19,3,0))/100</f>
        <v>0.21</v>
      </c>
      <c r="G127" s="6">
        <f ca="1">RANDBETWEEN(VLOOKUP(B127,'Ver1'!$F$13:$H$19,2,0),VLOOKUP(B127,'Ver1'!$F$13:$H$19,3,0))/100</f>
        <v>0.54</v>
      </c>
      <c r="H127" s="6">
        <f t="shared" ca="1" si="32"/>
        <v>0.1134</v>
      </c>
      <c r="I127" s="6">
        <f t="shared" ca="1" si="39"/>
        <v>0.22</v>
      </c>
      <c r="J127" s="6">
        <f t="shared" ca="1" si="33"/>
        <v>4.6199999999999998E-2</v>
      </c>
      <c r="K127" s="6">
        <f ca="1">RANDBETWEEN(VLOOKUP(B127,'Ver1'!$F$23:$H$29,2,0),VLOOKUP(B127,'Ver1'!$F$23:$H$29,3,0))/100</f>
        <v>0.06</v>
      </c>
      <c r="L127" s="6">
        <f t="shared" ca="1" si="34"/>
        <v>1.2599999999999998E-2</v>
      </c>
      <c r="M127" s="16">
        <f t="shared" ca="1" si="35"/>
        <v>255.88919999999999</v>
      </c>
      <c r="N127" s="6">
        <f ca="1">(L127+J127+H127)*E127+Table1[[#This Row],[Hukuk Servisinde Tahsilat Tutarı]]</f>
        <v>309589.98268799996</v>
      </c>
      <c r="O127" s="6">
        <f ca="1">C127*VLOOKUP(B127,'Ver1'!$J$3:$N$9,2,0)+(C127-C127*G127)*VLOOKUP(B127,'Ver1'!$J$3:$N$9,3,0)+(C127-C127*G127-C127*I127)*VLOOKUP(B127,'Ver1'!$J$3:$N$9,4,0)</f>
        <v>161231</v>
      </c>
      <c r="P127" s="6">
        <f t="shared" ca="1" si="36"/>
        <v>0.82779999999999998</v>
      </c>
      <c r="Q127" s="6">
        <f ca="1">C127*P127*VLOOKUP(B127,'Ver1'!$J$3:$N$9,5,0)</f>
        <v>369033.24</v>
      </c>
      <c r="R127" s="6">
        <f ca="1">VLOOKUP(Table1[[#This Row],[Ay]],'Ver1'!$J$3:$O$9,6,0)*Table1[[#This Row],[Hukuk Servisine Sevk Edilen]]*Table1[[#This Row],[Toplam Tutar]]</f>
        <v>159127.133088</v>
      </c>
      <c r="S127" s="6">
        <f t="shared" ca="1" si="37"/>
        <v>530264.24</v>
      </c>
      <c r="T127" s="6">
        <f t="shared" ca="1" si="38"/>
        <v>-59443.257312000031</v>
      </c>
      <c r="U127" s="4"/>
    </row>
    <row r="128" spans="1:21" x14ac:dyDescent="0.35">
      <c r="A128" s="9">
        <v>45022</v>
      </c>
      <c r="B128" s="6">
        <f t="shared" si="30"/>
        <v>4</v>
      </c>
      <c r="C128" s="6">
        <f ca="1">RANDBETWEEN(VLOOKUP(B128,'Ver1'!$F$3:$H$9,2,0),VLOOKUP(B128,'Ver1'!$F$3:$H$9,3,0))</f>
        <v>1456</v>
      </c>
      <c r="D128" s="6">
        <f ca="1">RANDBETWEEN(VLOOKUP(B128,'Ver1'!$B$4:$D$10,2,0),VLOOKUP(B128,'Ver1'!$B$4:$D$10,3,0))</f>
        <v>435</v>
      </c>
      <c r="E128" s="6">
        <f t="shared" ca="1" si="31"/>
        <v>633360</v>
      </c>
      <c r="F128" s="6">
        <f ca="1">RANDBETWEEN(VLOOKUP(B128,'Ver1'!$B$13:$D$19,2,0),VLOOKUP(B128,'Ver1'!$B$13:$D$19,3,0))/100</f>
        <v>0.3</v>
      </c>
      <c r="G128" s="6">
        <f ca="1">RANDBETWEEN(VLOOKUP(B128,'Ver1'!$F$13:$H$19,2,0),VLOOKUP(B128,'Ver1'!$F$13:$H$19,3,0))/100</f>
        <v>0.47</v>
      </c>
      <c r="H128" s="6">
        <f t="shared" ca="1" si="32"/>
        <v>0.14099999999999999</v>
      </c>
      <c r="I128" s="6">
        <f t="shared" ca="1" si="39"/>
        <v>0.3</v>
      </c>
      <c r="J128" s="6">
        <f t="shared" ca="1" si="33"/>
        <v>0.09</v>
      </c>
      <c r="K128" s="6">
        <f ca="1">RANDBETWEEN(VLOOKUP(B128,'Ver1'!$F$23:$H$29,2,0),VLOOKUP(B128,'Ver1'!$F$23:$H$29,3,0))/100</f>
        <v>0.09</v>
      </c>
      <c r="L128" s="6">
        <f t="shared" ca="1" si="34"/>
        <v>2.7E-2</v>
      </c>
      <c r="M128" s="16">
        <f t="shared" ca="1" si="35"/>
        <v>375.64800000000002</v>
      </c>
      <c r="N128" s="6">
        <f ca="1">(L128+J128+H128)*E128+Table1[[#This Row],[Hukuk Servisinde Tahsilat Tutarı]]</f>
        <v>266796.56640000001</v>
      </c>
      <c r="O128" s="6">
        <f ca="1">C128*VLOOKUP(B128,'Ver1'!$J$3:$N$9,2,0)+(C128-C128*G128)*VLOOKUP(B128,'Ver1'!$J$3:$N$9,3,0)+(C128-C128*G128-C128*I128)*VLOOKUP(B128,'Ver1'!$J$3:$N$9,4,0)</f>
        <v>164164</v>
      </c>
      <c r="P128" s="6">
        <f t="shared" ca="1" si="36"/>
        <v>0.74199999999999999</v>
      </c>
      <c r="Q128" s="6">
        <f ca="1">C128*P128*VLOOKUP(B128,'Ver1'!$J$3:$N$9,5,0)</f>
        <v>324105.60000000003</v>
      </c>
      <c r="R128" s="6">
        <f ca="1">VLOOKUP(Table1[[#This Row],[Ay]],'Ver1'!$J$3:$O$9,6,0)*Table1[[#This Row],[Hukuk Servisine Sevk Edilen]]*Table1[[#This Row],[Toplam Tutar]]</f>
        <v>103389.68639999999</v>
      </c>
      <c r="S128" s="6">
        <f t="shared" ca="1" si="37"/>
        <v>488269.60000000003</v>
      </c>
      <c r="T128" s="6">
        <f t="shared" ca="1" si="38"/>
        <v>-57309.033600000024</v>
      </c>
      <c r="U128" s="4"/>
    </row>
    <row r="129" spans="1:21" x14ac:dyDescent="0.35">
      <c r="A129" s="9">
        <v>45023</v>
      </c>
      <c r="B129" s="6">
        <f t="shared" si="30"/>
        <v>4</v>
      </c>
      <c r="C129" s="6">
        <f ca="1">RANDBETWEEN(VLOOKUP(B129,'Ver1'!$F$3:$H$9,2,0),VLOOKUP(B129,'Ver1'!$F$3:$H$9,3,0))</f>
        <v>1462</v>
      </c>
      <c r="D129" s="6">
        <f ca="1">RANDBETWEEN(VLOOKUP(B129,'Ver1'!$B$4:$D$10,2,0),VLOOKUP(B129,'Ver1'!$B$4:$D$10,3,0))</f>
        <v>533</v>
      </c>
      <c r="E129" s="6">
        <f t="shared" ca="1" si="31"/>
        <v>779246</v>
      </c>
      <c r="F129" s="6">
        <f ca="1">RANDBETWEEN(VLOOKUP(B129,'Ver1'!$B$13:$D$19,2,0),VLOOKUP(B129,'Ver1'!$B$13:$D$19,3,0))/100</f>
        <v>0.4</v>
      </c>
      <c r="G129" s="6">
        <f ca="1">RANDBETWEEN(VLOOKUP(B129,'Ver1'!$F$13:$H$19,2,0),VLOOKUP(B129,'Ver1'!$F$13:$H$19,3,0))/100</f>
        <v>0.49</v>
      </c>
      <c r="H129" s="6">
        <f t="shared" ca="1" si="32"/>
        <v>0.19600000000000001</v>
      </c>
      <c r="I129" s="6">
        <f t="shared" ca="1" si="39"/>
        <v>0.28000000000000003</v>
      </c>
      <c r="J129" s="6">
        <f t="shared" ca="1" si="33"/>
        <v>0.11200000000000002</v>
      </c>
      <c r="K129" s="6">
        <f ca="1">RANDBETWEEN(VLOOKUP(B129,'Ver1'!$F$23:$H$29,2,0),VLOOKUP(B129,'Ver1'!$F$23:$H$29,3,0))/100</f>
        <v>0.1</v>
      </c>
      <c r="L129" s="6">
        <f t="shared" ca="1" si="34"/>
        <v>4.0000000000000008E-2</v>
      </c>
      <c r="M129" s="16">
        <f t="shared" ca="1" si="35"/>
        <v>508.77600000000007</v>
      </c>
      <c r="N129" s="6">
        <f ca="1">(L129+J129+H129)*E129+Table1[[#This Row],[Hukuk Servisinde Tahsilat Tutarı]]</f>
        <v>382952.65424</v>
      </c>
      <c r="O129" s="6">
        <f ca="1">C129*VLOOKUP(B129,'Ver1'!$J$3:$N$9,2,0)+(C129-C129*G129)*VLOOKUP(B129,'Ver1'!$J$3:$N$9,3,0)+(C129-C129*G129-C129*I129)*VLOOKUP(B129,'Ver1'!$J$3:$N$9,4,0)</f>
        <v>162647.5</v>
      </c>
      <c r="P129" s="6">
        <f t="shared" ca="1" si="36"/>
        <v>0.65199999999999991</v>
      </c>
      <c r="Q129" s="6">
        <f ca="1">C129*P129*VLOOKUP(B129,'Ver1'!$J$3:$N$9,5,0)</f>
        <v>285967.19999999995</v>
      </c>
      <c r="R129" s="6">
        <f ca="1">VLOOKUP(Table1[[#This Row],[Ay]],'Ver1'!$J$3:$O$9,6,0)*Table1[[#This Row],[Hukuk Servisine Sevk Edilen]]*Table1[[#This Row],[Toplam Tutar]]</f>
        <v>111775.04623999998</v>
      </c>
      <c r="S129" s="6">
        <f t="shared" ca="1" si="37"/>
        <v>448614.69999999995</v>
      </c>
      <c r="T129" s="6">
        <f t="shared" ca="1" si="38"/>
        <v>96985.45424000005</v>
      </c>
      <c r="U129" s="4"/>
    </row>
    <row r="130" spans="1:21" x14ac:dyDescent="0.35">
      <c r="A130" s="9">
        <v>45024</v>
      </c>
      <c r="B130" s="6">
        <f t="shared" ref="B130:B161" si="40">MONTH(A130)</f>
        <v>4</v>
      </c>
      <c r="C130" s="6">
        <f ca="1">RANDBETWEEN(VLOOKUP(B130,'Ver1'!$F$3:$H$9,2,0),VLOOKUP(B130,'Ver1'!$F$3:$H$9,3,0))</f>
        <v>1123</v>
      </c>
      <c r="D130" s="6">
        <f ca="1">RANDBETWEEN(VLOOKUP(B130,'Ver1'!$B$4:$D$10,2,0),VLOOKUP(B130,'Ver1'!$B$4:$D$10,3,0))</f>
        <v>332</v>
      </c>
      <c r="E130" s="6">
        <f t="shared" ref="E130:E161" ca="1" si="41">C130*D130</f>
        <v>372836</v>
      </c>
      <c r="F130" s="6">
        <f ca="1">RANDBETWEEN(VLOOKUP(B130,'Ver1'!$B$13:$D$19,2,0),VLOOKUP(B130,'Ver1'!$B$13:$D$19,3,0))/100</f>
        <v>0.2</v>
      </c>
      <c r="G130" s="6">
        <f ca="1">RANDBETWEEN(VLOOKUP(B130,'Ver1'!$F$13:$H$19,2,0),VLOOKUP(B130,'Ver1'!$F$13:$H$19,3,0))/100</f>
        <v>0.54</v>
      </c>
      <c r="H130" s="6">
        <f t="shared" ref="H130:H161" ca="1" si="42">F130*G130</f>
        <v>0.10800000000000001</v>
      </c>
      <c r="I130" s="6">
        <f t="shared" ca="1" si="39"/>
        <v>0.34</v>
      </c>
      <c r="J130" s="6">
        <f t="shared" ref="J130:J161" ca="1" si="43">I130*F130</f>
        <v>6.8000000000000005E-2</v>
      </c>
      <c r="K130" s="6">
        <f ca="1">RANDBETWEEN(VLOOKUP(B130,'Ver1'!$F$23:$H$29,2,0),VLOOKUP(B130,'Ver1'!$F$23:$H$29,3,0))/100</f>
        <v>0.08</v>
      </c>
      <c r="L130" s="6">
        <f t="shared" ref="L130:L161" ca="1" si="44">K130*F130</f>
        <v>1.6E-2</v>
      </c>
      <c r="M130" s="16">
        <f t="shared" ref="M130:M161" ca="1" si="45">(L130+J130+H130)*C130</f>
        <v>215.61600000000001</v>
      </c>
      <c r="N130" s="6">
        <f ca="1">(L130+J130+H130)*E130+Table1[[#This Row],[Hukuk Servisinde Tahsilat Tutarı]]</f>
        <v>137859.83935999998</v>
      </c>
      <c r="O130" s="6">
        <f ca="1">C130*VLOOKUP(B130,'Ver1'!$J$3:$N$9,2,0)+(C130-C130*G130)*VLOOKUP(B130,'Ver1'!$J$3:$N$9,3,0)+(C130-C130*G130-C130*I130)*VLOOKUP(B130,'Ver1'!$J$3:$N$9,4,0)</f>
        <v>108369.49999999999</v>
      </c>
      <c r="P130" s="6">
        <f t="shared" ref="P130:P161" ca="1" si="46">1-(L130+J130+H130)</f>
        <v>0.80800000000000005</v>
      </c>
      <c r="Q130" s="6">
        <f ca="1">C130*P130*VLOOKUP(B130,'Ver1'!$J$3:$N$9,5,0)</f>
        <v>272215.2</v>
      </c>
      <c r="R130" s="6">
        <f ca="1">VLOOKUP(Table1[[#This Row],[Ay]],'Ver1'!$J$3:$O$9,6,0)*Table1[[#This Row],[Hukuk Servisine Sevk Edilen]]*Table1[[#This Row],[Toplam Tutar]]</f>
        <v>66275.327359999996</v>
      </c>
      <c r="S130" s="6">
        <f t="shared" ref="S130:S161" ca="1" si="47">O130+Q130</f>
        <v>380584.7</v>
      </c>
      <c r="T130" s="6">
        <f t="shared" ref="T130:T161" ca="1" si="48">N130-Q130</f>
        <v>-134355.36064000003</v>
      </c>
      <c r="U130" s="4"/>
    </row>
    <row r="131" spans="1:21" x14ac:dyDescent="0.35">
      <c r="A131" s="9">
        <v>45025</v>
      </c>
      <c r="B131" s="6">
        <f t="shared" si="40"/>
        <v>4</v>
      </c>
      <c r="C131" s="6">
        <f ca="1">RANDBETWEEN(VLOOKUP(B131,'Ver1'!$F$3:$H$9,2,0),VLOOKUP(B131,'Ver1'!$F$3:$H$9,3,0))</f>
        <v>1119</v>
      </c>
      <c r="D131" s="6">
        <f ca="1">RANDBETWEEN(VLOOKUP(B131,'Ver1'!$B$4:$D$10,2,0),VLOOKUP(B131,'Ver1'!$B$4:$D$10,3,0))</f>
        <v>605</v>
      </c>
      <c r="E131" s="6">
        <f t="shared" ca="1" si="41"/>
        <v>676995</v>
      </c>
      <c r="F131" s="6">
        <f ca="1">RANDBETWEEN(VLOOKUP(B131,'Ver1'!$B$13:$D$19,2,0),VLOOKUP(B131,'Ver1'!$B$13:$D$19,3,0))/100</f>
        <v>0.23</v>
      </c>
      <c r="G131" s="6">
        <f ca="1">RANDBETWEEN(VLOOKUP(B131,'Ver1'!$F$13:$H$19,2,0),VLOOKUP(B131,'Ver1'!$F$13:$H$19,3,0))/100</f>
        <v>0.54</v>
      </c>
      <c r="H131" s="6">
        <f t="shared" ca="1" si="42"/>
        <v>0.12420000000000002</v>
      </c>
      <c r="I131" s="6">
        <f t="shared" ref="I131:I162" ca="1" si="49">RANDBETWEEN(20,35)/100</f>
        <v>0.35</v>
      </c>
      <c r="J131" s="6">
        <f t="shared" ca="1" si="43"/>
        <v>8.0500000000000002E-2</v>
      </c>
      <c r="K131" s="6">
        <f ca="1">RANDBETWEEN(VLOOKUP(B131,'Ver1'!$F$23:$H$29,2,0),VLOOKUP(B131,'Ver1'!$F$23:$H$29,3,0))/100</f>
        <v>0.06</v>
      </c>
      <c r="L131" s="6">
        <f t="shared" ca="1" si="44"/>
        <v>1.38E-2</v>
      </c>
      <c r="M131" s="16">
        <f t="shared" ca="1" si="45"/>
        <v>244.50150000000002</v>
      </c>
      <c r="N131" s="6">
        <f ca="1">(L131+J131+H131)*E131+Table1[[#This Row],[Hukuk Servisinde Tahsilat Tutarı]]</f>
        <v>264319.15785000002</v>
      </c>
      <c r="O131" s="6">
        <f ca="1">C131*VLOOKUP(B131,'Ver1'!$J$3:$N$9,2,0)+(C131-C131*G131)*VLOOKUP(B131,'Ver1'!$J$3:$N$9,3,0)+(C131-C131*G131-C131*I131)*VLOOKUP(B131,'Ver1'!$J$3:$N$9,4,0)</f>
        <v>106864.5</v>
      </c>
      <c r="P131" s="6">
        <f t="shared" ca="1" si="46"/>
        <v>0.78149999999999997</v>
      </c>
      <c r="Q131" s="6">
        <f ca="1">C131*P131*VLOOKUP(B131,'Ver1'!$J$3:$N$9,5,0)</f>
        <v>262349.55</v>
      </c>
      <c r="R131" s="6">
        <f ca="1">VLOOKUP(Table1[[#This Row],[Ay]],'Ver1'!$J$3:$O$9,6,0)*Table1[[#This Row],[Hukuk Servisine Sevk Edilen]]*Table1[[#This Row],[Toplam Tutar]]</f>
        <v>116395.75035</v>
      </c>
      <c r="S131" s="6">
        <f t="shared" ca="1" si="47"/>
        <v>369214.05</v>
      </c>
      <c r="T131" s="6">
        <f t="shared" ca="1" si="48"/>
        <v>1969.6078500000294</v>
      </c>
      <c r="U131" s="4"/>
    </row>
    <row r="132" spans="1:21" x14ac:dyDescent="0.35">
      <c r="A132" s="9">
        <v>45026</v>
      </c>
      <c r="B132" s="6">
        <f t="shared" si="40"/>
        <v>4</v>
      </c>
      <c r="C132" s="6">
        <f ca="1">RANDBETWEEN(VLOOKUP(B132,'Ver1'!$F$3:$H$9,2,0),VLOOKUP(B132,'Ver1'!$F$3:$H$9,3,0))</f>
        <v>1284</v>
      </c>
      <c r="D132" s="6">
        <f ca="1">RANDBETWEEN(VLOOKUP(B132,'Ver1'!$B$4:$D$10,2,0),VLOOKUP(B132,'Ver1'!$B$4:$D$10,3,0))</f>
        <v>372</v>
      </c>
      <c r="E132" s="6">
        <f t="shared" ca="1" si="41"/>
        <v>477648</v>
      </c>
      <c r="F132" s="6">
        <f ca="1">RANDBETWEEN(VLOOKUP(B132,'Ver1'!$B$13:$D$19,2,0),VLOOKUP(B132,'Ver1'!$B$13:$D$19,3,0))/100</f>
        <v>0.37</v>
      </c>
      <c r="G132" s="6">
        <f ca="1">RANDBETWEEN(VLOOKUP(B132,'Ver1'!$F$13:$H$19,2,0),VLOOKUP(B132,'Ver1'!$F$13:$H$19,3,0))/100</f>
        <v>0.47</v>
      </c>
      <c r="H132" s="6">
        <f t="shared" ca="1" si="42"/>
        <v>0.1739</v>
      </c>
      <c r="I132" s="6">
        <f t="shared" ca="1" si="49"/>
        <v>0.33</v>
      </c>
      <c r="J132" s="6">
        <f t="shared" ca="1" si="43"/>
        <v>0.1221</v>
      </c>
      <c r="K132" s="6">
        <f ca="1">RANDBETWEEN(VLOOKUP(B132,'Ver1'!$F$23:$H$29,2,0),VLOOKUP(B132,'Ver1'!$F$23:$H$29,3,0))/100</f>
        <v>0.05</v>
      </c>
      <c r="L132" s="6">
        <f t="shared" ca="1" si="44"/>
        <v>1.8499999999999999E-2</v>
      </c>
      <c r="M132" s="16">
        <f t="shared" ca="1" si="45"/>
        <v>403.81799999999998</v>
      </c>
      <c r="N132" s="6">
        <f ca="1">(L132+J132+H132)*E132+Table1[[#This Row],[Hukuk Servisinde Tahsilat Tutarı]]</f>
        <v>222254.39088000002</v>
      </c>
      <c r="O132" s="6">
        <f ca="1">C132*VLOOKUP(B132,'Ver1'!$J$3:$N$9,2,0)+(C132-C132*G132)*VLOOKUP(B132,'Ver1'!$J$3:$N$9,3,0)+(C132-C132*G132-C132*I132)*VLOOKUP(B132,'Ver1'!$J$3:$N$9,4,0)</f>
        <v>140919</v>
      </c>
      <c r="P132" s="6">
        <f t="shared" ca="1" si="46"/>
        <v>0.6855</v>
      </c>
      <c r="Q132" s="6">
        <f ca="1">C132*P132*VLOOKUP(B132,'Ver1'!$J$3:$N$9,5,0)</f>
        <v>264054.59999999998</v>
      </c>
      <c r="R132" s="6">
        <f ca="1">VLOOKUP(Table1[[#This Row],[Ay]],'Ver1'!$J$3:$O$9,6,0)*Table1[[#This Row],[Hukuk Servisine Sevk Edilen]]*Table1[[#This Row],[Toplam Tutar]]</f>
        <v>72034.094880000004</v>
      </c>
      <c r="S132" s="6">
        <f t="shared" ca="1" si="47"/>
        <v>404973.6</v>
      </c>
      <c r="T132" s="6">
        <f t="shared" ca="1" si="48"/>
        <v>-41800.209119999956</v>
      </c>
      <c r="U132" s="4"/>
    </row>
    <row r="133" spans="1:21" x14ac:dyDescent="0.35">
      <c r="A133" s="9">
        <v>45027</v>
      </c>
      <c r="B133" s="6">
        <f t="shared" si="40"/>
        <v>4</v>
      </c>
      <c r="C133" s="6">
        <f ca="1">RANDBETWEEN(VLOOKUP(B133,'Ver1'!$F$3:$H$9,2,0),VLOOKUP(B133,'Ver1'!$F$3:$H$9,3,0))</f>
        <v>1409</v>
      </c>
      <c r="D133" s="6">
        <f ca="1">RANDBETWEEN(VLOOKUP(B133,'Ver1'!$B$4:$D$10,2,0),VLOOKUP(B133,'Ver1'!$B$4:$D$10,3,0))</f>
        <v>389</v>
      </c>
      <c r="E133" s="6">
        <f t="shared" ca="1" si="41"/>
        <v>548101</v>
      </c>
      <c r="F133" s="6">
        <f ca="1">RANDBETWEEN(VLOOKUP(B133,'Ver1'!$B$13:$D$19,2,0),VLOOKUP(B133,'Ver1'!$B$13:$D$19,3,0))/100</f>
        <v>0.31</v>
      </c>
      <c r="G133" s="6">
        <f ca="1">RANDBETWEEN(VLOOKUP(B133,'Ver1'!$F$13:$H$19,2,0),VLOOKUP(B133,'Ver1'!$F$13:$H$19,3,0))/100</f>
        <v>0.53</v>
      </c>
      <c r="H133" s="6">
        <f t="shared" ca="1" si="42"/>
        <v>0.1643</v>
      </c>
      <c r="I133" s="6">
        <f t="shared" ca="1" si="49"/>
        <v>0.2</v>
      </c>
      <c r="J133" s="6">
        <f t="shared" ca="1" si="43"/>
        <v>6.2E-2</v>
      </c>
      <c r="K133" s="6">
        <f ca="1">RANDBETWEEN(VLOOKUP(B133,'Ver1'!$F$23:$H$29,2,0),VLOOKUP(B133,'Ver1'!$F$23:$H$29,3,0))/100</f>
        <v>0.08</v>
      </c>
      <c r="L133" s="6">
        <f t="shared" ca="1" si="44"/>
        <v>2.4799999999999999E-2</v>
      </c>
      <c r="M133" s="16">
        <f t="shared" ca="1" si="45"/>
        <v>353.79989999999998</v>
      </c>
      <c r="N133" s="6">
        <f ca="1">(L133+J133+H133)*E133+Table1[[#This Row],[Hukuk Servisinde Tahsilat Tutarı]]</f>
        <v>227932.185658</v>
      </c>
      <c r="O133" s="6">
        <f ca="1">C133*VLOOKUP(B133,'Ver1'!$J$3:$N$9,2,0)+(C133-C133*G133)*VLOOKUP(B133,'Ver1'!$J$3:$N$9,3,0)+(C133-C133*G133-C133*I133)*VLOOKUP(B133,'Ver1'!$J$3:$N$9,4,0)</f>
        <v>158160.25</v>
      </c>
      <c r="P133" s="6">
        <f t="shared" ca="1" si="46"/>
        <v>0.74890000000000001</v>
      </c>
      <c r="Q133" s="6">
        <f ca="1">C133*P133*VLOOKUP(B133,'Ver1'!$J$3:$N$9,5,0)</f>
        <v>316560.03000000003</v>
      </c>
      <c r="R133" s="6">
        <f ca="1">VLOOKUP(Table1[[#This Row],[Ay]],'Ver1'!$J$3:$O$9,6,0)*Table1[[#This Row],[Hukuk Servisine Sevk Edilen]]*Table1[[#This Row],[Toplam Tutar]]</f>
        <v>90304.024558000005</v>
      </c>
      <c r="S133" s="6">
        <f t="shared" ca="1" si="47"/>
        <v>474720.28</v>
      </c>
      <c r="T133" s="6">
        <f t="shared" ca="1" si="48"/>
        <v>-88627.844342000026</v>
      </c>
      <c r="U133" s="4"/>
    </row>
    <row r="134" spans="1:21" x14ac:dyDescent="0.35">
      <c r="A134" s="9">
        <v>45028</v>
      </c>
      <c r="B134" s="6">
        <f t="shared" si="40"/>
        <v>4</v>
      </c>
      <c r="C134" s="6">
        <f ca="1">RANDBETWEEN(VLOOKUP(B134,'Ver1'!$F$3:$H$9,2,0),VLOOKUP(B134,'Ver1'!$F$3:$H$9,3,0))</f>
        <v>1037</v>
      </c>
      <c r="D134" s="6">
        <f ca="1">RANDBETWEEN(VLOOKUP(B134,'Ver1'!$B$4:$D$10,2,0),VLOOKUP(B134,'Ver1'!$B$4:$D$10,3,0))</f>
        <v>482</v>
      </c>
      <c r="E134" s="6">
        <f t="shared" ca="1" si="41"/>
        <v>499834</v>
      </c>
      <c r="F134" s="6">
        <f ca="1">RANDBETWEEN(VLOOKUP(B134,'Ver1'!$B$13:$D$19,2,0),VLOOKUP(B134,'Ver1'!$B$13:$D$19,3,0))/100</f>
        <v>0.4</v>
      </c>
      <c r="G134" s="6">
        <f ca="1">RANDBETWEEN(VLOOKUP(B134,'Ver1'!$F$13:$H$19,2,0),VLOOKUP(B134,'Ver1'!$F$13:$H$19,3,0))/100</f>
        <v>0.53</v>
      </c>
      <c r="H134" s="6">
        <f t="shared" ca="1" si="42"/>
        <v>0.21200000000000002</v>
      </c>
      <c r="I134" s="6">
        <f t="shared" ca="1" si="49"/>
        <v>0.34</v>
      </c>
      <c r="J134" s="6">
        <f t="shared" ca="1" si="43"/>
        <v>0.13600000000000001</v>
      </c>
      <c r="K134" s="6">
        <f ca="1">RANDBETWEEN(VLOOKUP(B134,'Ver1'!$F$23:$H$29,2,0),VLOOKUP(B134,'Ver1'!$F$23:$H$29,3,0))/100</f>
        <v>0.05</v>
      </c>
      <c r="L134" s="6">
        <f t="shared" ca="1" si="44"/>
        <v>2.0000000000000004E-2</v>
      </c>
      <c r="M134" s="16">
        <f t="shared" ca="1" si="45"/>
        <v>381.61600000000004</v>
      </c>
      <c r="N134" s="6">
        <f ca="1">(L134+J134+H134)*E134+Table1[[#This Row],[Hukuk Servisinde Tahsilat Tutarı]]</f>
        <v>253435.83136000001</v>
      </c>
      <c r="O134" s="6">
        <f ca="1">C134*VLOOKUP(B134,'Ver1'!$J$3:$N$9,2,0)+(C134-C134*G134)*VLOOKUP(B134,'Ver1'!$J$3:$N$9,3,0)+(C134-C134*G134-C134*I134)*VLOOKUP(B134,'Ver1'!$J$3:$N$9,4,0)</f>
        <v>101885.25</v>
      </c>
      <c r="P134" s="6">
        <f t="shared" ca="1" si="46"/>
        <v>0.6319999999999999</v>
      </c>
      <c r="Q134" s="6">
        <f ca="1">C134*P134*VLOOKUP(B134,'Ver1'!$J$3:$N$9,5,0)</f>
        <v>196615.19999999998</v>
      </c>
      <c r="R134" s="6">
        <f ca="1">VLOOKUP(Table1[[#This Row],[Ay]],'Ver1'!$J$3:$O$9,6,0)*Table1[[#This Row],[Hukuk Servisine Sevk Edilen]]*Table1[[#This Row],[Toplam Tutar]]</f>
        <v>69496.919359999985</v>
      </c>
      <c r="S134" s="6">
        <f t="shared" ca="1" si="47"/>
        <v>298500.44999999995</v>
      </c>
      <c r="T134" s="6">
        <f t="shared" ca="1" si="48"/>
        <v>56820.631360000029</v>
      </c>
      <c r="U134" s="4"/>
    </row>
    <row r="135" spans="1:21" x14ac:dyDescent="0.35">
      <c r="A135" s="9">
        <v>45029</v>
      </c>
      <c r="B135" s="6">
        <f t="shared" si="40"/>
        <v>4</v>
      </c>
      <c r="C135" s="6">
        <f ca="1">RANDBETWEEN(VLOOKUP(B135,'Ver1'!$F$3:$H$9,2,0),VLOOKUP(B135,'Ver1'!$F$3:$H$9,3,0))</f>
        <v>1426</v>
      </c>
      <c r="D135" s="6">
        <f ca="1">RANDBETWEEN(VLOOKUP(B135,'Ver1'!$B$4:$D$10,2,0),VLOOKUP(B135,'Ver1'!$B$4:$D$10,3,0))</f>
        <v>625</v>
      </c>
      <c r="E135" s="6">
        <f t="shared" ca="1" si="41"/>
        <v>891250</v>
      </c>
      <c r="F135" s="6">
        <f ca="1">RANDBETWEEN(VLOOKUP(B135,'Ver1'!$B$13:$D$19,2,0),VLOOKUP(B135,'Ver1'!$B$13:$D$19,3,0))/100</f>
        <v>0.38</v>
      </c>
      <c r="G135" s="6">
        <f ca="1">RANDBETWEEN(VLOOKUP(B135,'Ver1'!$F$13:$H$19,2,0),VLOOKUP(B135,'Ver1'!$F$13:$H$19,3,0))/100</f>
        <v>0.54</v>
      </c>
      <c r="H135" s="6">
        <f t="shared" ca="1" si="42"/>
        <v>0.20520000000000002</v>
      </c>
      <c r="I135" s="6">
        <f t="shared" ca="1" si="49"/>
        <v>0.3</v>
      </c>
      <c r="J135" s="6">
        <f t="shared" ca="1" si="43"/>
        <v>0.11399999999999999</v>
      </c>
      <c r="K135" s="6">
        <f ca="1">RANDBETWEEN(VLOOKUP(B135,'Ver1'!$F$23:$H$29,2,0),VLOOKUP(B135,'Ver1'!$F$23:$H$29,3,0))/100</f>
        <v>0.1</v>
      </c>
      <c r="L135" s="6">
        <f t="shared" ca="1" si="44"/>
        <v>3.8000000000000006E-2</v>
      </c>
      <c r="M135" s="16">
        <f t="shared" ca="1" si="45"/>
        <v>509.36720000000003</v>
      </c>
      <c r="N135" s="6">
        <f ca="1">(L135+J135+H135)*E135+Table1[[#This Row],[Hukuk Servisinde Tahsilat Tutarı]]</f>
        <v>444391.51</v>
      </c>
      <c r="O135" s="6">
        <f ca="1">C135*VLOOKUP(B135,'Ver1'!$J$3:$N$9,2,0)+(C135-C135*G135)*VLOOKUP(B135,'Ver1'!$J$3:$N$9,3,0)+(C135-C135*G135-C135*I135)*VLOOKUP(B135,'Ver1'!$J$3:$N$9,4,0)</f>
        <v>143313</v>
      </c>
      <c r="P135" s="6">
        <f t="shared" ca="1" si="46"/>
        <v>0.64280000000000004</v>
      </c>
      <c r="Q135" s="6">
        <f ca="1">C135*P135*VLOOKUP(B135,'Ver1'!$J$3:$N$9,5,0)</f>
        <v>274989.84000000003</v>
      </c>
      <c r="R135" s="6">
        <f ca="1">VLOOKUP(Table1[[#This Row],[Ay]],'Ver1'!$J$3:$O$9,6,0)*Table1[[#This Row],[Hukuk Servisine Sevk Edilen]]*Table1[[#This Row],[Toplam Tutar]]</f>
        <v>126037.01000000001</v>
      </c>
      <c r="S135" s="6">
        <f t="shared" ca="1" si="47"/>
        <v>418302.84</v>
      </c>
      <c r="T135" s="6">
        <f t="shared" ca="1" si="48"/>
        <v>169401.66999999998</v>
      </c>
      <c r="U135" s="4"/>
    </row>
    <row r="136" spans="1:21" x14ac:dyDescent="0.35">
      <c r="A136" s="9">
        <v>45030</v>
      </c>
      <c r="B136" s="6">
        <f t="shared" si="40"/>
        <v>4</v>
      </c>
      <c r="C136" s="6">
        <f ca="1">RANDBETWEEN(VLOOKUP(B136,'Ver1'!$F$3:$H$9,2,0),VLOOKUP(B136,'Ver1'!$F$3:$H$9,3,0))</f>
        <v>1107</v>
      </c>
      <c r="D136" s="6">
        <f ca="1">RANDBETWEEN(VLOOKUP(B136,'Ver1'!$B$4:$D$10,2,0),VLOOKUP(B136,'Ver1'!$B$4:$D$10,3,0))</f>
        <v>338</v>
      </c>
      <c r="E136" s="6">
        <f t="shared" ca="1" si="41"/>
        <v>374166</v>
      </c>
      <c r="F136" s="6">
        <f ca="1">RANDBETWEEN(VLOOKUP(B136,'Ver1'!$B$13:$D$19,2,0),VLOOKUP(B136,'Ver1'!$B$13:$D$19,3,0))/100</f>
        <v>0.26</v>
      </c>
      <c r="G136" s="6">
        <f ca="1">RANDBETWEEN(VLOOKUP(B136,'Ver1'!$F$13:$H$19,2,0),VLOOKUP(B136,'Ver1'!$F$13:$H$19,3,0))/100</f>
        <v>0.55000000000000004</v>
      </c>
      <c r="H136" s="6">
        <f t="shared" ca="1" si="42"/>
        <v>0.14300000000000002</v>
      </c>
      <c r="I136" s="6">
        <f t="shared" ca="1" si="49"/>
        <v>0.22</v>
      </c>
      <c r="J136" s="6">
        <f t="shared" ca="1" si="43"/>
        <v>5.7200000000000001E-2</v>
      </c>
      <c r="K136" s="6">
        <f ca="1">RANDBETWEEN(VLOOKUP(B136,'Ver1'!$F$23:$H$29,2,0),VLOOKUP(B136,'Ver1'!$F$23:$H$29,3,0))/100</f>
        <v>0.1</v>
      </c>
      <c r="L136" s="6">
        <f t="shared" ca="1" si="44"/>
        <v>2.6000000000000002E-2</v>
      </c>
      <c r="M136" s="16">
        <f t="shared" ca="1" si="45"/>
        <v>250.4034</v>
      </c>
      <c r="N136" s="6">
        <f ca="1">(L136+J136+H136)*E136+Table1[[#This Row],[Hukuk Servisinde Tahsilat Tutarı]]</f>
        <v>148332.87237600001</v>
      </c>
      <c r="O136" s="6">
        <f ca="1">C136*VLOOKUP(B136,'Ver1'!$J$3:$N$9,2,0)+(C136-C136*G136)*VLOOKUP(B136,'Ver1'!$J$3:$N$9,3,0)+(C136-C136*G136-C136*I136)*VLOOKUP(B136,'Ver1'!$J$3:$N$9,4,0)</f>
        <v>118172.25</v>
      </c>
      <c r="P136" s="6">
        <f t="shared" ca="1" si="46"/>
        <v>0.77380000000000004</v>
      </c>
      <c r="Q136" s="6">
        <f ca="1">C136*P136*VLOOKUP(B136,'Ver1'!$J$3:$N$9,5,0)</f>
        <v>256978.98</v>
      </c>
      <c r="R136" s="6">
        <f ca="1">VLOOKUP(Table1[[#This Row],[Ay]],'Ver1'!$J$3:$O$9,6,0)*Table1[[#This Row],[Hukuk Servisine Sevk Edilen]]*Table1[[#This Row],[Toplam Tutar]]</f>
        <v>63696.523176000002</v>
      </c>
      <c r="S136" s="6">
        <f t="shared" ca="1" si="47"/>
        <v>375151.23</v>
      </c>
      <c r="T136" s="6">
        <f t="shared" ca="1" si="48"/>
        <v>-108646.107624</v>
      </c>
      <c r="U136" s="4"/>
    </row>
    <row r="137" spans="1:21" x14ac:dyDescent="0.35">
      <c r="A137" s="9">
        <v>45031</v>
      </c>
      <c r="B137" s="6">
        <f t="shared" si="40"/>
        <v>4</v>
      </c>
      <c r="C137" s="6">
        <f ca="1">RANDBETWEEN(VLOOKUP(B137,'Ver1'!$F$3:$H$9,2,0),VLOOKUP(B137,'Ver1'!$F$3:$H$9,3,0))</f>
        <v>1115</v>
      </c>
      <c r="D137" s="6">
        <f ca="1">RANDBETWEEN(VLOOKUP(B137,'Ver1'!$B$4:$D$10,2,0),VLOOKUP(B137,'Ver1'!$B$4:$D$10,3,0))</f>
        <v>337</v>
      </c>
      <c r="E137" s="6">
        <f t="shared" ca="1" si="41"/>
        <v>375755</v>
      </c>
      <c r="F137" s="6">
        <f ca="1">RANDBETWEEN(VLOOKUP(B137,'Ver1'!$B$13:$D$19,2,0),VLOOKUP(B137,'Ver1'!$B$13:$D$19,3,0))/100</f>
        <v>0.33</v>
      </c>
      <c r="G137" s="6">
        <f ca="1">RANDBETWEEN(VLOOKUP(B137,'Ver1'!$F$13:$H$19,2,0),VLOOKUP(B137,'Ver1'!$F$13:$H$19,3,0))/100</f>
        <v>0.5</v>
      </c>
      <c r="H137" s="6">
        <f t="shared" ca="1" si="42"/>
        <v>0.16500000000000001</v>
      </c>
      <c r="I137" s="6">
        <f t="shared" ca="1" si="49"/>
        <v>0.28999999999999998</v>
      </c>
      <c r="J137" s="6">
        <f t="shared" ca="1" si="43"/>
        <v>9.5699999999999993E-2</v>
      </c>
      <c r="K137" s="6">
        <f ca="1">RANDBETWEEN(VLOOKUP(B137,'Ver1'!$F$23:$H$29,2,0),VLOOKUP(B137,'Ver1'!$F$23:$H$29,3,0))/100</f>
        <v>0.05</v>
      </c>
      <c r="L137" s="6">
        <f t="shared" ca="1" si="44"/>
        <v>1.6500000000000001E-2</v>
      </c>
      <c r="M137" s="16">
        <f t="shared" ca="1" si="45"/>
        <v>309.07799999999997</v>
      </c>
      <c r="N137" s="6">
        <f ca="1">(L137+J137+H137)*E137+Table1[[#This Row],[Hukuk Servisinde Tahsilat Tutarı]]</f>
        <v>163910.34308000002</v>
      </c>
      <c r="O137" s="6">
        <f ca="1">C137*VLOOKUP(B137,'Ver1'!$J$3:$N$9,2,0)+(C137-C137*G137)*VLOOKUP(B137,'Ver1'!$J$3:$N$9,3,0)+(C137-C137*G137-C137*I137)*VLOOKUP(B137,'Ver1'!$J$3:$N$9,4,0)</f>
        <v>120977.5</v>
      </c>
      <c r="P137" s="6">
        <f t="shared" ca="1" si="46"/>
        <v>0.7228</v>
      </c>
      <c r="Q137" s="6">
        <f ca="1">C137*P137*VLOOKUP(B137,'Ver1'!$J$3:$N$9,5,0)</f>
        <v>241776.6</v>
      </c>
      <c r="R137" s="6">
        <f ca="1">VLOOKUP(Table1[[#This Row],[Ay]],'Ver1'!$J$3:$O$9,6,0)*Table1[[#This Row],[Hukuk Servisine Sevk Edilen]]*Table1[[#This Row],[Toplam Tutar]]</f>
        <v>59751.057079999999</v>
      </c>
      <c r="S137" s="6">
        <f t="shared" ca="1" si="47"/>
        <v>362754.1</v>
      </c>
      <c r="T137" s="6">
        <f t="shared" ca="1" si="48"/>
        <v>-77866.256919999985</v>
      </c>
      <c r="U137" s="4"/>
    </row>
    <row r="138" spans="1:21" x14ac:dyDescent="0.35">
      <c r="A138" s="9">
        <v>45032</v>
      </c>
      <c r="B138" s="6">
        <f t="shared" si="40"/>
        <v>4</v>
      </c>
      <c r="C138" s="6">
        <f ca="1">RANDBETWEEN(VLOOKUP(B138,'Ver1'!$F$3:$H$9,2,0),VLOOKUP(B138,'Ver1'!$F$3:$H$9,3,0))</f>
        <v>1297</v>
      </c>
      <c r="D138" s="6">
        <f ca="1">RANDBETWEEN(VLOOKUP(B138,'Ver1'!$B$4:$D$10,2,0),VLOOKUP(B138,'Ver1'!$B$4:$D$10,3,0))</f>
        <v>345</v>
      </c>
      <c r="E138" s="6">
        <f t="shared" ca="1" si="41"/>
        <v>447465</v>
      </c>
      <c r="F138" s="6">
        <f ca="1">RANDBETWEEN(VLOOKUP(B138,'Ver1'!$B$13:$D$19,2,0),VLOOKUP(B138,'Ver1'!$B$13:$D$19,3,0))/100</f>
        <v>0.24</v>
      </c>
      <c r="G138" s="6">
        <f ca="1">RANDBETWEEN(VLOOKUP(B138,'Ver1'!$F$13:$H$19,2,0),VLOOKUP(B138,'Ver1'!$F$13:$H$19,3,0))/100</f>
        <v>0.51</v>
      </c>
      <c r="H138" s="6">
        <f t="shared" ca="1" si="42"/>
        <v>0.12239999999999999</v>
      </c>
      <c r="I138" s="6">
        <f t="shared" ca="1" si="49"/>
        <v>0.28000000000000003</v>
      </c>
      <c r="J138" s="6">
        <f t="shared" ca="1" si="43"/>
        <v>6.720000000000001E-2</v>
      </c>
      <c r="K138" s="6">
        <f ca="1">RANDBETWEEN(VLOOKUP(B138,'Ver1'!$F$23:$H$29,2,0),VLOOKUP(B138,'Ver1'!$F$23:$H$29,3,0))/100</f>
        <v>0.05</v>
      </c>
      <c r="L138" s="6">
        <f t="shared" ca="1" si="44"/>
        <v>1.2E-2</v>
      </c>
      <c r="M138" s="16">
        <f t="shared" ca="1" si="45"/>
        <v>261.47520000000003</v>
      </c>
      <c r="N138" s="6">
        <f ca="1">(L138+J138+H138)*E138+Table1[[#This Row],[Hukuk Servisinde Tahsilat Tutarı]]</f>
        <v>168805.27632</v>
      </c>
      <c r="O138" s="6">
        <f ca="1">C138*VLOOKUP(B138,'Ver1'!$J$3:$N$9,2,0)+(C138-C138*G138)*VLOOKUP(B138,'Ver1'!$J$3:$N$9,3,0)+(C138-C138*G138-C138*I138)*VLOOKUP(B138,'Ver1'!$J$3:$N$9,4,0)</f>
        <v>139751.75</v>
      </c>
      <c r="P138" s="6">
        <f t="shared" ca="1" si="46"/>
        <v>0.7984</v>
      </c>
      <c r="Q138" s="6">
        <f ca="1">C138*P138*VLOOKUP(B138,'Ver1'!$J$3:$N$9,5,0)</f>
        <v>310657.44</v>
      </c>
      <c r="R138" s="6">
        <f ca="1">VLOOKUP(Table1[[#This Row],[Ay]],'Ver1'!$J$3:$O$9,6,0)*Table1[[#This Row],[Hukuk Servisine Sevk Edilen]]*Table1[[#This Row],[Toplam Tutar]]</f>
        <v>78596.332320000001</v>
      </c>
      <c r="S138" s="6">
        <f t="shared" ca="1" si="47"/>
        <v>450409.19</v>
      </c>
      <c r="T138" s="6">
        <f t="shared" ca="1" si="48"/>
        <v>-141852.16368</v>
      </c>
      <c r="U138" s="4"/>
    </row>
    <row r="139" spans="1:21" x14ac:dyDescent="0.35">
      <c r="A139" s="9">
        <v>45033</v>
      </c>
      <c r="B139" s="6">
        <f t="shared" si="40"/>
        <v>4</v>
      </c>
      <c r="C139" s="6">
        <f ca="1">RANDBETWEEN(VLOOKUP(B139,'Ver1'!$F$3:$H$9,2,0),VLOOKUP(B139,'Ver1'!$F$3:$H$9,3,0))</f>
        <v>1292</v>
      </c>
      <c r="D139" s="6">
        <f ca="1">RANDBETWEEN(VLOOKUP(B139,'Ver1'!$B$4:$D$10,2,0),VLOOKUP(B139,'Ver1'!$B$4:$D$10,3,0))</f>
        <v>518</v>
      </c>
      <c r="E139" s="6">
        <f t="shared" ca="1" si="41"/>
        <v>669256</v>
      </c>
      <c r="F139" s="6">
        <f ca="1">RANDBETWEEN(VLOOKUP(B139,'Ver1'!$B$13:$D$19,2,0),VLOOKUP(B139,'Ver1'!$B$13:$D$19,3,0))/100</f>
        <v>0.31</v>
      </c>
      <c r="G139" s="6">
        <f ca="1">RANDBETWEEN(VLOOKUP(B139,'Ver1'!$F$13:$H$19,2,0),VLOOKUP(B139,'Ver1'!$F$13:$H$19,3,0))/100</f>
        <v>0.55000000000000004</v>
      </c>
      <c r="H139" s="6">
        <f t="shared" ca="1" si="42"/>
        <v>0.17050000000000001</v>
      </c>
      <c r="I139" s="6">
        <f t="shared" ca="1" si="49"/>
        <v>0.28000000000000003</v>
      </c>
      <c r="J139" s="6">
        <f t="shared" ca="1" si="43"/>
        <v>8.6800000000000002E-2</v>
      </c>
      <c r="K139" s="6">
        <f ca="1">RANDBETWEEN(VLOOKUP(B139,'Ver1'!$F$23:$H$29,2,0),VLOOKUP(B139,'Ver1'!$F$23:$H$29,3,0))/100</f>
        <v>7.0000000000000007E-2</v>
      </c>
      <c r="L139" s="6">
        <f t="shared" ca="1" si="44"/>
        <v>2.1700000000000001E-2</v>
      </c>
      <c r="M139" s="16">
        <f t="shared" ca="1" si="45"/>
        <v>360.46800000000002</v>
      </c>
      <c r="N139" s="6">
        <f ca="1">(L139+J139+H139)*E139+Table1[[#This Row],[Hukuk Servisinde Tahsilat Tutarı]]</f>
        <v>292879.81072000001</v>
      </c>
      <c r="O139" s="6">
        <f ca="1">C139*VLOOKUP(B139,'Ver1'!$J$3:$N$9,2,0)+(C139-C139*G139)*VLOOKUP(B139,'Ver1'!$J$3:$N$9,3,0)+(C139-C139*G139-C139*I139)*VLOOKUP(B139,'Ver1'!$J$3:$N$9,4,0)</f>
        <v>130169</v>
      </c>
      <c r="P139" s="6">
        <f t="shared" ca="1" si="46"/>
        <v>0.72099999999999997</v>
      </c>
      <c r="Q139" s="6">
        <f ca="1">C139*P139*VLOOKUP(B139,'Ver1'!$J$3:$N$9,5,0)</f>
        <v>279459.59999999998</v>
      </c>
      <c r="R139" s="6">
        <f ca="1">VLOOKUP(Table1[[#This Row],[Ay]],'Ver1'!$J$3:$O$9,6,0)*Table1[[#This Row],[Hukuk Servisine Sevk Edilen]]*Table1[[#This Row],[Toplam Tutar]]</f>
        <v>106157.38671999999</v>
      </c>
      <c r="S139" s="6">
        <f t="shared" ca="1" si="47"/>
        <v>409628.6</v>
      </c>
      <c r="T139" s="6">
        <f t="shared" ca="1" si="48"/>
        <v>13420.210720000032</v>
      </c>
      <c r="U139" s="4"/>
    </row>
    <row r="140" spans="1:21" x14ac:dyDescent="0.35">
      <c r="A140" s="9">
        <v>45034</v>
      </c>
      <c r="B140" s="6">
        <f t="shared" si="40"/>
        <v>4</v>
      </c>
      <c r="C140" s="6">
        <f ca="1">RANDBETWEEN(VLOOKUP(B140,'Ver1'!$F$3:$H$9,2,0),VLOOKUP(B140,'Ver1'!$F$3:$H$9,3,0))</f>
        <v>1106</v>
      </c>
      <c r="D140" s="6">
        <f ca="1">RANDBETWEEN(VLOOKUP(B140,'Ver1'!$B$4:$D$10,2,0),VLOOKUP(B140,'Ver1'!$B$4:$D$10,3,0))</f>
        <v>693</v>
      </c>
      <c r="E140" s="6">
        <f t="shared" ca="1" si="41"/>
        <v>766458</v>
      </c>
      <c r="F140" s="6">
        <f ca="1">RANDBETWEEN(VLOOKUP(B140,'Ver1'!$B$13:$D$19,2,0),VLOOKUP(B140,'Ver1'!$B$13:$D$19,3,0))/100</f>
        <v>0.38</v>
      </c>
      <c r="G140" s="6">
        <f ca="1">RANDBETWEEN(VLOOKUP(B140,'Ver1'!$F$13:$H$19,2,0),VLOOKUP(B140,'Ver1'!$F$13:$H$19,3,0))/100</f>
        <v>0.54</v>
      </c>
      <c r="H140" s="6">
        <f t="shared" ca="1" si="42"/>
        <v>0.20520000000000002</v>
      </c>
      <c r="I140" s="6">
        <f t="shared" ca="1" si="49"/>
        <v>0.22</v>
      </c>
      <c r="J140" s="6">
        <f t="shared" ca="1" si="43"/>
        <v>8.3600000000000008E-2</v>
      </c>
      <c r="K140" s="6">
        <f ca="1">RANDBETWEEN(VLOOKUP(B140,'Ver1'!$F$23:$H$29,2,0),VLOOKUP(B140,'Ver1'!$F$23:$H$29,3,0))/100</f>
        <v>0.06</v>
      </c>
      <c r="L140" s="6">
        <f t="shared" ca="1" si="44"/>
        <v>2.2800000000000001E-2</v>
      </c>
      <c r="M140" s="16">
        <f t="shared" ca="1" si="45"/>
        <v>344.62960000000004</v>
      </c>
      <c r="N140" s="6">
        <f ca="1">(L140+J140+H140)*E140+Table1[[#This Row],[Hukuk Servisinde Tahsilat Tutarı]]</f>
        <v>354906.84398400004</v>
      </c>
      <c r="O140" s="6">
        <f ca="1">C140*VLOOKUP(B140,'Ver1'!$J$3:$N$9,2,0)+(C140-C140*G140)*VLOOKUP(B140,'Ver1'!$J$3:$N$9,3,0)+(C140-C140*G140-C140*I140)*VLOOKUP(B140,'Ver1'!$J$3:$N$9,4,0)</f>
        <v>120001</v>
      </c>
      <c r="P140" s="6">
        <f t="shared" ca="1" si="46"/>
        <v>0.6883999999999999</v>
      </c>
      <c r="Q140" s="6">
        <f ca="1">C140*P140*VLOOKUP(B140,'Ver1'!$J$3:$N$9,5,0)</f>
        <v>228411.11999999997</v>
      </c>
      <c r="R140" s="6">
        <f ca="1">VLOOKUP(Table1[[#This Row],[Ay]],'Ver1'!$J$3:$O$9,6,0)*Table1[[#This Row],[Hukuk Servisine Sevk Edilen]]*Table1[[#This Row],[Toplam Tutar]]</f>
        <v>116078.53118399998</v>
      </c>
      <c r="S140" s="6">
        <f t="shared" ca="1" si="47"/>
        <v>348412.12</v>
      </c>
      <c r="T140" s="6">
        <f t="shared" ca="1" si="48"/>
        <v>126495.72398400007</v>
      </c>
      <c r="U140" s="4"/>
    </row>
    <row r="141" spans="1:21" x14ac:dyDescent="0.35">
      <c r="A141" s="9">
        <v>45035</v>
      </c>
      <c r="B141" s="6">
        <f t="shared" si="40"/>
        <v>4</v>
      </c>
      <c r="C141" s="6">
        <f ca="1">RANDBETWEEN(VLOOKUP(B141,'Ver1'!$F$3:$H$9,2,0),VLOOKUP(B141,'Ver1'!$F$3:$H$9,3,0))</f>
        <v>1321</v>
      </c>
      <c r="D141" s="6">
        <f ca="1">RANDBETWEEN(VLOOKUP(B141,'Ver1'!$B$4:$D$10,2,0),VLOOKUP(B141,'Ver1'!$B$4:$D$10,3,0))</f>
        <v>707</v>
      </c>
      <c r="E141" s="6">
        <f t="shared" ca="1" si="41"/>
        <v>933947</v>
      </c>
      <c r="F141" s="6">
        <f ca="1">RANDBETWEEN(VLOOKUP(B141,'Ver1'!$B$13:$D$19,2,0),VLOOKUP(B141,'Ver1'!$B$13:$D$19,3,0))/100</f>
        <v>0.21</v>
      </c>
      <c r="G141" s="6">
        <f ca="1">RANDBETWEEN(VLOOKUP(B141,'Ver1'!$F$13:$H$19,2,0),VLOOKUP(B141,'Ver1'!$F$13:$H$19,3,0))/100</f>
        <v>0.54</v>
      </c>
      <c r="H141" s="6">
        <f t="shared" ca="1" si="42"/>
        <v>0.1134</v>
      </c>
      <c r="I141" s="6">
        <f t="shared" ca="1" si="49"/>
        <v>0.34</v>
      </c>
      <c r="J141" s="6">
        <f t="shared" ca="1" si="43"/>
        <v>7.1400000000000005E-2</v>
      </c>
      <c r="K141" s="6">
        <f ca="1">RANDBETWEEN(VLOOKUP(B141,'Ver1'!$F$23:$H$29,2,0),VLOOKUP(B141,'Ver1'!$F$23:$H$29,3,0))/100</f>
        <v>7.0000000000000007E-2</v>
      </c>
      <c r="L141" s="6">
        <f t="shared" ca="1" si="44"/>
        <v>1.4700000000000001E-2</v>
      </c>
      <c r="M141" s="16">
        <f t="shared" ca="1" si="45"/>
        <v>263.53950000000003</v>
      </c>
      <c r="N141" s="6">
        <f ca="1">(L141+J141+H141)*E141+Table1[[#This Row],[Hukuk Servisinde Tahsilat Tutarı]]</f>
        <v>350799.83267000003</v>
      </c>
      <c r="O141" s="6">
        <f ca="1">C141*VLOOKUP(B141,'Ver1'!$J$3:$N$9,2,0)+(C141-C141*G141)*VLOOKUP(B141,'Ver1'!$J$3:$N$9,3,0)+(C141-C141*G141-C141*I141)*VLOOKUP(B141,'Ver1'!$J$3:$N$9,4,0)</f>
        <v>127476.5</v>
      </c>
      <c r="P141" s="6">
        <f t="shared" ca="1" si="46"/>
        <v>0.80049999999999999</v>
      </c>
      <c r="Q141" s="6">
        <f ca="1">C141*P141*VLOOKUP(B141,'Ver1'!$J$3:$N$9,5,0)</f>
        <v>317238.14999999997</v>
      </c>
      <c r="R141" s="6">
        <f ca="1">VLOOKUP(Table1[[#This Row],[Ay]],'Ver1'!$J$3:$O$9,6,0)*Table1[[#This Row],[Hukuk Servisine Sevk Edilen]]*Table1[[#This Row],[Toplam Tutar]]</f>
        <v>164477.40617</v>
      </c>
      <c r="S141" s="6">
        <f t="shared" ca="1" si="47"/>
        <v>444714.64999999997</v>
      </c>
      <c r="T141" s="6">
        <f t="shared" ca="1" si="48"/>
        <v>33561.682670000067</v>
      </c>
      <c r="U141" s="4"/>
    </row>
    <row r="142" spans="1:21" x14ac:dyDescent="0.35">
      <c r="A142" s="9">
        <v>45036</v>
      </c>
      <c r="B142" s="6">
        <f t="shared" si="40"/>
        <v>4</v>
      </c>
      <c r="C142" s="6">
        <f ca="1">RANDBETWEEN(VLOOKUP(B142,'Ver1'!$F$3:$H$9,2,0),VLOOKUP(B142,'Ver1'!$F$3:$H$9,3,0))</f>
        <v>1267</v>
      </c>
      <c r="D142" s="6">
        <f ca="1">RANDBETWEEN(VLOOKUP(B142,'Ver1'!$B$4:$D$10,2,0),VLOOKUP(B142,'Ver1'!$B$4:$D$10,3,0))</f>
        <v>310</v>
      </c>
      <c r="E142" s="6">
        <f t="shared" ca="1" si="41"/>
        <v>392770</v>
      </c>
      <c r="F142" s="6">
        <f ca="1">RANDBETWEEN(VLOOKUP(B142,'Ver1'!$B$13:$D$19,2,0),VLOOKUP(B142,'Ver1'!$B$13:$D$19,3,0))/100</f>
        <v>0.24</v>
      </c>
      <c r="G142" s="6">
        <f ca="1">RANDBETWEEN(VLOOKUP(B142,'Ver1'!$F$13:$H$19,2,0),VLOOKUP(B142,'Ver1'!$F$13:$H$19,3,0))/100</f>
        <v>0.49</v>
      </c>
      <c r="H142" s="6">
        <f t="shared" ca="1" si="42"/>
        <v>0.1176</v>
      </c>
      <c r="I142" s="6">
        <f t="shared" ca="1" si="49"/>
        <v>0.35</v>
      </c>
      <c r="J142" s="6">
        <f t="shared" ca="1" si="43"/>
        <v>8.3999999999999991E-2</v>
      </c>
      <c r="K142" s="6">
        <f ca="1">RANDBETWEEN(VLOOKUP(B142,'Ver1'!$F$23:$H$29,2,0),VLOOKUP(B142,'Ver1'!$F$23:$H$29,3,0))/100</f>
        <v>7.0000000000000007E-2</v>
      </c>
      <c r="L142" s="6">
        <f t="shared" ca="1" si="44"/>
        <v>1.6800000000000002E-2</v>
      </c>
      <c r="M142" s="16">
        <f t="shared" ca="1" si="45"/>
        <v>276.71279999999996</v>
      </c>
      <c r="N142" s="6">
        <f ca="1">(L142+J142+H142)*E142+Table1[[#This Row],[Hukuk Servisinde Tahsilat Tutarı]]</f>
        <v>153318.55504000001</v>
      </c>
      <c r="O142" s="6">
        <f ca="1">C142*VLOOKUP(B142,'Ver1'!$J$3:$N$9,2,0)+(C142-C142*G142)*VLOOKUP(B142,'Ver1'!$J$3:$N$9,3,0)+(C142-C142*G142-C142*I142)*VLOOKUP(B142,'Ver1'!$J$3:$N$9,4,0)</f>
        <v>132084.75</v>
      </c>
      <c r="P142" s="6">
        <f t="shared" ca="1" si="46"/>
        <v>0.78160000000000007</v>
      </c>
      <c r="Q142" s="6">
        <f ca="1">C142*P142*VLOOKUP(B142,'Ver1'!$J$3:$N$9,5,0)</f>
        <v>297086.16000000003</v>
      </c>
      <c r="R142" s="6">
        <f ca="1">VLOOKUP(Table1[[#This Row],[Ay]],'Ver1'!$J$3:$O$9,6,0)*Table1[[#This Row],[Hukuk Servisine Sevk Edilen]]*Table1[[#This Row],[Toplam Tutar]]</f>
        <v>67537.587040000013</v>
      </c>
      <c r="S142" s="6">
        <f t="shared" ca="1" si="47"/>
        <v>429170.91000000003</v>
      </c>
      <c r="T142" s="6">
        <f t="shared" ca="1" si="48"/>
        <v>-143767.60496000003</v>
      </c>
      <c r="U142" s="4"/>
    </row>
    <row r="143" spans="1:21" x14ac:dyDescent="0.35">
      <c r="A143" s="9">
        <v>45037</v>
      </c>
      <c r="B143" s="6">
        <f t="shared" si="40"/>
        <v>4</v>
      </c>
      <c r="C143" s="6">
        <f ca="1">RANDBETWEEN(VLOOKUP(B143,'Ver1'!$F$3:$H$9,2,0),VLOOKUP(B143,'Ver1'!$F$3:$H$9,3,0))</f>
        <v>1424</v>
      </c>
      <c r="D143" s="6">
        <f ca="1">RANDBETWEEN(VLOOKUP(B143,'Ver1'!$B$4:$D$10,2,0),VLOOKUP(B143,'Ver1'!$B$4:$D$10,3,0))</f>
        <v>485</v>
      </c>
      <c r="E143" s="6">
        <f t="shared" ca="1" si="41"/>
        <v>690640</v>
      </c>
      <c r="F143" s="6">
        <f ca="1">RANDBETWEEN(VLOOKUP(B143,'Ver1'!$B$13:$D$19,2,0),VLOOKUP(B143,'Ver1'!$B$13:$D$19,3,0))/100</f>
        <v>0.25</v>
      </c>
      <c r="G143" s="6">
        <f ca="1">RANDBETWEEN(VLOOKUP(B143,'Ver1'!$F$13:$H$19,2,0),VLOOKUP(B143,'Ver1'!$F$13:$H$19,3,0))/100</f>
        <v>0.49</v>
      </c>
      <c r="H143" s="6">
        <f t="shared" ca="1" si="42"/>
        <v>0.1225</v>
      </c>
      <c r="I143" s="6">
        <f t="shared" ca="1" si="49"/>
        <v>0.22</v>
      </c>
      <c r="J143" s="6">
        <f t="shared" ca="1" si="43"/>
        <v>5.5E-2</v>
      </c>
      <c r="K143" s="6">
        <f ca="1">RANDBETWEEN(VLOOKUP(B143,'Ver1'!$F$23:$H$29,2,0),VLOOKUP(B143,'Ver1'!$F$23:$H$29,3,0))/100</f>
        <v>7.0000000000000007E-2</v>
      </c>
      <c r="L143" s="6">
        <f t="shared" ca="1" si="44"/>
        <v>1.7500000000000002E-2</v>
      </c>
      <c r="M143" s="16">
        <f t="shared" ca="1" si="45"/>
        <v>277.68</v>
      </c>
      <c r="N143" s="6">
        <f ca="1">(L143+J143+H143)*E143+Table1[[#This Row],[Hukuk Servisinde Tahsilat Tutarı]]</f>
        <v>256987.144</v>
      </c>
      <c r="O143" s="6">
        <f ca="1">C143*VLOOKUP(B143,'Ver1'!$J$3:$N$9,2,0)+(C143-C143*G143)*VLOOKUP(B143,'Ver1'!$J$3:$N$9,3,0)+(C143-C143*G143-C143*I143)*VLOOKUP(B143,'Ver1'!$J$3:$N$9,4,0)</f>
        <v>166964</v>
      </c>
      <c r="P143" s="6">
        <f t="shared" ca="1" si="46"/>
        <v>0.80499999999999994</v>
      </c>
      <c r="Q143" s="6">
        <f ca="1">C143*P143*VLOOKUP(B143,'Ver1'!$J$3:$N$9,5,0)</f>
        <v>343896</v>
      </c>
      <c r="R143" s="6">
        <f ca="1">VLOOKUP(Table1[[#This Row],[Ay]],'Ver1'!$J$3:$O$9,6,0)*Table1[[#This Row],[Hukuk Servisine Sevk Edilen]]*Table1[[#This Row],[Toplam Tutar]]</f>
        <v>122312.34399999998</v>
      </c>
      <c r="S143" s="6">
        <f t="shared" ca="1" si="47"/>
        <v>510860</v>
      </c>
      <c r="T143" s="6">
        <f t="shared" ca="1" si="48"/>
        <v>-86908.856</v>
      </c>
      <c r="U143" s="4"/>
    </row>
    <row r="144" spans="1:21" x14ac:dyDescent="0.35">
      <c r="A144" s="9">
        <v>45038</v>
      </c>
      <c r="B144" s="6">
        <f t="shared" si="40"/>
        <v>4</v>
      </c>
      <c r="C144" s="6">
        <f ca="1">RANDBETWEEN(VLOOKUP(B144,'Ver1'!$F$3:$H$9,2,0),VLOOKUP(B144,'Ver1'!$F$3:$H$9,3,0))</f>
        <v>1275</v>
      </c>
      <c r="D144" s="6">
        <f ca="1">RANDBETWEEN(VLOOKUP(B144,'Ver1'!$B$4:$D$10,2,0),VLOOKUP(B144,'Ver1'!$B$4:$D$10,3,0))</f>
        <v>531</v>
      </c>
      <c r="E144" s="6">
        <f t="shared" ca="1" si="41"/>
        <v>677025</v>
      </c>
      <c r="F144" s="6">
        <f ca="1">RANDBETWEEN(VLOOKUP(B144,'Ver1'!$B$13:$D$19,2,0),VLOOKUP(B144,'Ver1'!$B$13:$D$19,3,0))/100</f>
        <v>0.28999999999999998</v>
      </c>
      <c r="G144" s="6">
        <f ca="1">RANDBETWEEN(VLOOKUP(B144,'Ver1'!$F$13:$H$19,2,0),VLOOKUP(B144,'Ver1'!$F$13:$H$19,3,0))/100</f>
        <v>0.54</v>
      </c>
      <c r="H144" s="6">
        <f t="shared" ca="1" si="42"/>
        <v>0.15659999999999999</v>
      </c>
      <c r="I144" s="6">
        <f t="shared" ca="1" si="49"/>
        <v>0.23</v>
      </c>
      <c r="J144" s="6">
        <f t="shared" ca="1" si="43"/>
        <v>6.6699999999999995E-2</v>
      </c>
      <c r="K144" s="6">
        <f ca="1">RANDBETWEEN(VLOOKUP(B144,'Ver1'!$F$23:$H$29,2,0),VLOOKUP(B144,'Ver1'!$F$23:$H$29,3,0))/100</f>
        <v>0.08</v>
      </c>
      <c r="L144" s="6">
        <f t="shared" ca="1" si="44"/>
        <v>2.3199999999999998E-2</v>
      </c>
      <c r="M144" s="16">
        <f t="shared" ca="1" si="45"/>
        <v>314.28750000000002</v>
      </c>
      <c r="N144" s="6">
        <f ca="1">(L144+J144+H144)*E144+Table1[[#This Row],[Hukuk Servisinde Tahsilat Tutarı]]</f>
        <v>279117.09675000003</v>
      </c>
      <c r="O144" s="6">
        <f ca="1">C144*VLOOKUP(B144,'Ver1'!$J$3:$N$9,2,0)+(C144-C144*G144)*VLOOKUP(B144,'Ver1'!$J$3:$N$9,3,0)+(C144-C144*G144-C144*I144)*VLOOKUP(B144,'Ver1'!$J$3:$N$9,4,0)</f>
        <v>137062.5</v>
      </c>
      <c r="P144" s="6">
        <f t="shared" ca="1" si="46"/>
        <v>0.75350000000000006</v>
      </c>
      <c r="Q144" s="6">
        <f ca="1">C144*P144*VLOOKUP(B144,'Ver1'!$J$3:$N$9,5,0)</f>
        <v>288213.75</v>
      </c>
      <c r="R144" s="6">
        <f ca="1">VLOOKUP(Table1[[#This Row],[Ay]],'Ver1'!$J$3:$O$9,6,0)*Table1[[#This Row],[Hukuk Servisine Sevk Edilen]]*Table1[[#This Row],[Toplam Tutar]]</f>
        <v>112230.43425000001</v>
      </c>
      <c r="S144" s="6">
        <f t="shared" ca="1" si="47"/>
        <v>425276.25</v>
      </c>
      <c r="T144" s="6">
        <f t="shared" ca="1" si="48"/>
        <v>-9096.6532499999739</v>
      </c>
      <c r="U144" s="4"/>
    </row>
    <row r="145" spans="1:21" x14ac:dyDescent="0.35">
      <c r="A145" s="9">
        <v>45039</v>
      </c>
      <c r="B145" s="6">
        <f t="shared" si="40"/>
        <v>4</v>
      </c>
      <c r="C145" s="6">
        <f ca="1">RANDBETWEEN(VLOOKUP(B145,'Ver1'!$F$3:$H$9,2,0),VLOOKUP(B145,'Ver1'!$F$3:$H$9,3,0))</f>
        <v>1018</v>
      </c>
      <c r="D145" s="6">
        <f ca="1">RANDBETWEEN(VLOOKUP(B145,'Ver1'!$B$4:$D$10,2,0),VLOOKUP(B145,'Ver1'!$B$4:$D$10,3,0))</f>
        <v>375</v>
      </c>
      <c r="E145" s="6">
        <f t="shared" ca="1" si="41"/>
        <v>381750</v>
      </c>
      <c r="F145" s="6">
        <f ca="1">RANDBETWEEN(VLOOKUP(B145,'Ver1'!$B$13:$D$19,2,0),VLOOKUP(B145,'Ver1'!$B$13:$D$19,3,0))/100</f>
        <v>0.39</v>
      </c>
      <c r="G145" s="6">
        <f ca="1">RANDBETWEEN(VLOOKUP(B145,'Ver1'!$F$13:$H$19,2,0),VLOOKUP(B145,'Ver1'!$F$13:$H$19,3,0))/100</f>
        <v>0.5</v>
      </c>
      <c r="H145" s="6">
        <f t="shared" ca="1" si="42"/>
        <v>0.19500000000000001</v>
      </c>
      <c r="I145" s="6">
        <f t="shared" ca="1" si="49"/>
        <v>0.35</v>
      </c>
      <c r="J145" s="6">
        <f t="shared" ca="1" si="43"/>
        <v>0.13649999999999998</v>
      </c>
      <c r="K145" s="6">
        <f ca="1">RANDBETWEEN(VLOOKUP(B145,'Ver1'!$F$23:$H$29,2,0),VLOOKUP(B145,'Ver1'!$F$23:$H$29,3,0))/100</f>
        <v>0.06</v>
      </c>
      <c r="L145" s="6">
        <f t="shared" ca="1" si="44"/>
        <v>2.3400000000000001E-2</v>
      </c>
      <c r="M145" s="16">
        <f t="shared" ca="1" si="45"/>
        <v>361.28820000000002</v>
      </c>
      <c r="N145" s="6">
        <f ca="1">(L145+J145+H145)*E145+Table1[[#This Row],[Hukuk Servisinde Tahsilat Tutarı]]</f>
        <v>189661.7985</v>
      </c>
      <c r="O145" s="6">
        <f ca="1">C145*VLOOKUP(B145,'Ver1'!$J$3:$N$9,2,0)+(C145-C145*G145)*VLOOKUP(B145,'Ver1'!$J$3:$N$9,3,0)+(C145-C145*G145-C145*I145)*VLOOKUP(B145,'Ver1'!$J$3:$N$9,4,0)</f>
        <v>104345</v>
      </c>
      <c r="P145" s="6">
        <f t="shared" ca="1" si="46"/>
        <v>0.64510000000000001</v>
      </c>
      <c r="Q145" s="6">
        <f ca="1">C145*P145*VLOOKUP(B145,'Ver1'!$J$3:$N$9,5,0)</f>
        <v>197013.54</v>
      </c>
      <c r="R145" s="6">
        <f ca="1">VLOOKUP(Table1[[#This Row],[Ay]],'Ver1'!$J$3:$O$9,6,0)*Table1[[#This Row],[Hukuk Servisine Sevk Edilen]]*Table1[[#This Row],[Toplam Tutar]]</f>
        <v>54178.7235</v>
      </c>
      <c r="S145" s="6">
        <f t="shared" ca="1" si="47"/>
        <v>301358.54000000004</v>
      </c>
      <c r="T145" s="6">
        <f t="shared" ca="1" si="48"/>
        <v>-7351.7415000000037</v>
      </c>
      <c r="U145" s="4"/>
    </row>
    <row r="146" spans="1:21" x14ac:dyDescent="0.35">
      <c r="A146" s="9">
        <v>45040</v>
      </c>
      <c r="B146" s="6">
        <f t="shared" si="40"/>
        <v>4</v>
      </c>
      <c r="C146" s="6">
        <f ca="1">RANDBETWEEN(VLOOKUP(B146,'Ver1'!$F$3:$H$9,2,0),VLOOKUP(B146,'Ver1'!$F$3:$H$9,3,0))</f>
        <v>1276</v>
      </c>
      <c r="D146" s="6">
        <f ca="1">RANDBETWEEN(VLOOKUP(B146,'Ver1'!$B$4:$D$10,2,0),VLOOKUP(B146,'Ver1'!$B$4:$D$10,3,0))</f>
        <v>306</v>
      </c>
      <c r="E146" s="6">
        <f t="shared" ca="1" si="41"/>
        <v>390456</v>
      </c>
      <c r="F146" s="6">
        <f ca="1">RANDBETWEEN(VLOOKUP(B146,'Ver1'!$B$13:$D$19,2,0),VLOOKUP(B146,'Ver1'!$B$13:$D$19,3,0))/100</f>
        <v>0.36</v>
      </c>
      <c r="G146" s="6">
        <f ca="1">RANDBETWEEN(VLOOKUP(B146,'Ver1'!$F$13:$H$19,2,0),VLOOKUP(B146,'Ver1'!$F$13:$H$19,3,0))/100</f>
        <v>0.46</v>
      </c>
      <c r="H146" s="6">
        <f t="shared" ca="1" si="42"/>
        <v>0.1656</v>
      </c>
      <c r="I146" s="6">
        <f t="shared" ca="1" si="49"/>
        <v>0.34</v>
      </c>
      <c r="J146" s="6">
        <f t="shared" ca="1" si="43"/>
        <v>0.12240000000000001</v>
      </c>
      <c r="K146" s="6">
        <f ca="1">RANDBETWEEN(VLOOKUP(B146,'Ver1'!$F$23:$H$29,2,0),VLOOKUP(B146,'Ver1'!$F$23:$H$29,3,0))/100</f>
        <v>7.0000000000000007E-2</v>
      </c>
      <c r="L146" s="6">
        <f t="shared" ca="1" si="44"/>
        <v>2.52E-2</v>
      </c>
      <c r="M146" s="16">
        <f t="shared" ca="1" si="45"/>
        <v>399.64320000000004</v>
      </c>
      <c r="N146" s="6">
        <f ca="1">(L146+J146+H146)*E146+Table1[[#This Row],[Hukuk Servisinde Tahsilat Tutarı]]</f>
        <v>181287.15897600001</v>
      </c>
      <c r="O146" s="6">
        <f ca="1">C146*VLOOKUP(B146,'Ver1'!$J$3:$N$9,2,0)+(C146-C146*G146)*VLOOKUP(B146,'Ver1'!$J$3:$N$9,3,0)+(C146-C146*G146-C146*I146)*VLOOKUP(B146,'Ver1'!$J$3:$N$9,4,0)</f>
        <v>140998</v>
      </c>
      <c r="P146" s="6">
        <f t="shared" ca="1" si="46"/>
        <v>0.68679999999999997</v>
      </c>
      <c r="Q146" s="6">
        <f ca="1">C146*P146*VLOOKUP(B146,'Ver1'!$J$3:$N$9,5,0)</f>
        <v>262907.03999999998</v>
      </c>
      <c r="R146" s="6">
        <f ca="1">VLOOKUP(Table1[[#This Row],[Ay]],'Ver1'!$J$3:$O$9,6,0)*Table1[[#This Row],[Hukuk Servisine Sevk Edilen]]*Table1[[#This Row],[Toplam Tutar]]</f>
        <v>58996.339775999993</v>
      </c>
      <c r="S146" s="6">
        <f t="shared" ca="1" si="47"/>
        <v>403905.04</v>
      </c>
      <c r="T146" s="6">
        <f t="shared" ca="1" si="48"/>
        <v>-81619.881023999973</v>
      </c>
      <c r="U146" s="4"/>
    </row>
    <row r="147" spans="1:21" x14ac:dyDescent="0.35">
      <c r="A147" s="9">
        <v>45041</v>
      </c>
      <c r="B147" s="6">
        <f t="shared" si="40"/>
        <v>4</v>
      </c>
      <c r="C147" s="6">
        <f ca="1">RANDBETWEEN(VLOOKUP(B147,'Ver1'!$F$3:$H$9,2,0),VLOOKUP(B147,'Ver1'!$F$3:$H$9,3,0))</f>
        <v>1276</v>
      </c>
      <c r="D147" s="6">
        <f ca="1">RANDBETWEEN(VLOOKUP(B147,'Ver1'!$B$4:$D$10,2,0),VLOOKUP(B147,'Ver1'!$B$4:$D$10,3,0))</f>
        <v>361</v>
      </c>
      <c r="E147" s="6">
        <f t="shared" ca="1" si="41"/>
        <v>460636</v>
      </c>
      <c r="F147" s="6">
        <f ca="1">RANDBETWEEN(VLOOKUP(B147,'Ver1'!$B$13:$D$19,2,0),VLOOKUP(B147,'Ver1'!$B$13:$D$19,3,0))/100</f>
        <v>0.39</v>
      </c>
      <c r="G147" s="6">
        <f ca="1">RANDBETWEEN(VLOOKUP(B147,'Ver1'!$F$13:$H$19,2,0),VLOOKUP(B147,'Ver1'!$F$13:$H$19,3,0))/100</f>
        <v>0.47</v>
      </c>
      <c r="H147" s="6">
        <f t="shared" ca="1" si="42"/>
        <v>0.18329999999999999</v>
      </c>
      <c r="I147" s="6">
        <f t="shared" ca="1" si="49"/>
        <v>0.24</v>
      </c>
      <c r="J147" s="6">
        <f t="shared" ca="1" si="43"/>
        <v>9.3600000000000003E-2</v>
      </c>
      <c r="K147" s="6">
        <f ca="1">RANDBETWEEN(VLOOKUP(B147,'Ver1'!$F$23:$H$29,2,0),VLOOKUP(B147,'Ver1'!$F$23:$H$29,3,0))/100</f>
        <v>0.05</v>
      </c>
      <c r="L147" s="6">
        <f t="shared" ca="1" si="44"/>
        <v>1.9500000000000003E-2</v>
      </c>
      <c r="M147" s="16">
        <f t="shared" ca="1" si="45"/>
        <v>378.20639999999997</v>
      </c>
      <c r="N147" s="6">
        <f ca="1">(L147+J147+H147)*E147+Table1[[#This Row],[Hukuk Servisinde Tahsilat Tutarı]]</f>
        <v>207835.278112</v>
      </c>
      <c r="O147" s="6">
        <f ca="1">C147*VLOOKUP(B147,'Ver1'!$J$3:$N$9,2,0)+(C147-C147*G147)*VLOOKUP(B147,'Ver1'!$J$3:$N$9,3,0)+(C147-C147*G147-C147*I147)*VLOOKUP(B147,'Ver1'!$J$3:$N$9,4,0)</f>
        <v>151525</v>
      </c>
      <c r="P147" s="6">
        <f t="shared" ca="1" si="46"/>
        <v>0.7036</v>
      </c>
      <c r="Q147" s="6">
        <f ca="1">C147*P147*VLOOKUP(B147,'Ver1'!$J$3:$N$9,5,0)</f>
        <v>269338.08</v>
      </c>
      <c r="R147" s="6">
        <f ca="1">VLOOKUP(Table1[[#This Row],[Ay]],'Ver1'!$J$3:$O$9,6,0)*Table1[[#This Row],[Hukuk Servisine Sevk Edilen]]*Table1[[#This Row],[Toplam Tutar]]</f>
        <v>71302.767712000001</v>
      </c>
      <c r="S147" s="6">
        <f t="shared" ca="1" si="47"/>
        <v>420863.08</v>
      </c>
      <c r="T147" s="6">
        <f t="shared" ca="1" si="48"/>
        <v>-61502.801888000016</v>
      </c>
      <c r="U147" s="4"/>
    </row>
    <row r="148" spans="1:21" x14ac:dyDescent="0.35">
      <c r="A148" s="9">
        <v>45042</v>
      </c>
      <c r="B148" s="6">
        <f t="shared" si="40"/>
        <v>4</v>
      </c>
      <c r="C148" s="6">
        <f ca="1">RANDBETWEEN(VLOOKUP(B148,'Ver1'!$F$3:$H$9,2,0),VLOOKUP(B148,'Ver1'!$F$3:$H$9,3,0))</f>
        <v>1115</v>
      </c>
      <c r="D148" s="6">
        <f ca="1">RANDBETWEEN(VLOOKUP(B148,'Ver1'!$B$4:$D$10,2,0),VLOOKUP(B148,'Ver1'!$B$4:$D$10,3,0))</f>
        <v>250</v>
      </c>
      <c r="E148" s="6">
        <f t="shared" ca="1" si="41"/>
        <v>278750</v>
      </c>
      <c r="F148" s="6">
        <f ca="1">RANDBETWEEN(VLOOKUP(B148,'Ver1'!$B$13:$D$19,2,0),VLOOKUP(B148,'Ver1'!$B$13:$D$19,3,0))/100</f>
        <v>0.4</v>
      </c>
      <c r="G148" s="6">
        <f ca="1">RANDBETWEEN(VLOOKUP(B148,'Ver1'!$F$13:$H$19,2,0),VLOOKUP(B148,'Ver1'!$F$13:$H$19,3,0))/100</f>
        <v>0.46</v>
      </c>
      <c r="H148" s="6">
        <f t="shared" ca="1" si="42"/>
        <v>0.18400000000000002</v>
      </c>
      <c r="I148" s="6">
        <f t="shared" ca="1" si="49"/>
        <v>0.25</v>
      </c>
      <c r="J148" s="6">
        <f t="shared" ca="1" si="43"/>
        <v>0.1</v>
      </c>
      <c r="K148" s="6">
        <f ca="1">RANDBETWEEN(VLOOKUP(B148,'Ver1'!$F$23:$H$29,2,0),VLOOKUP(B148,'Ver1'!$F$23:$H$29,3,0))/100</f>
        <v>0.06</v>
      </c>
      <c r="L148" s="6">
        <f t="shared" ca="1" si="44"/>
        <v>2.4E-2</v>
      </c>
      <c r="M148" s="16">
        <f t="shared" ca="1" si="45"/>
        <v>343.42000000000007</v>
      </c>
      <c r="N148" s="6">
        <f ca="1">(L148+J148+H148)*E148+Table1[[#This Row],[Hukuk Servisinde Tahsilat Tutarı]]</f>
        <v>128291.90000000001</v>
      </c>
      <c r="O148" s="6">
        <f ca="1">C148*VLOOKUP(B148,'Ver1'!$J$3:$N$9,2,0)+(C148-C148*G148)*VLOOKUP(B148,'Ver1'!$J$3:$N$9,3,0)+(C148-C148*G148-C148*I148)*VLOOKUP(B148,'Ver1'!$J$3:$N$9,4,0)</f>
        <v>133242.5</v>
      </c>
      <c r="P148" s="6">
        <f t="shared" ca="1" si="46"/>
        <v>0.69199999999999995</v>
      </c>
      <c r="Q148" s="6">
        <f ca="1">C148*P148*VLOOKUP(B148,'Ver1'!$J$3:$N$9,5,0)</f>
        <v>231473.99999999997</v>
      </c>
      <c r="R148" s="6">
        <f ca="1">VLOOKUP(Table1[[#This Row],[Ay]],'Ver1'!$J$3:$O$9,6,0)*Table1[[#This Row],[Hukuk Servisine Sevk Edilen]]*Table1[[#This Row],[Toplam Tutar]]</f>
        <v>42436.899999999994</v>
      </c>
      <c r="S148" s="6">
        <f t="shared" ca="1" si="47"/>
        <v>364716.5</v>
      </c>
      <c r="T148" s="6">
        <f t="shared" ca="1" si="48"/>
        <v>-103182.09999999996</v>
      </c>
      <c r="U148" s="4"/>
    </row>
    <row r="149" spans="1:21" x14ac:dyDescent="0.35">
      <c r="A149" s="9">
        <v>45043</v>
      </c>
      <c r="B149" s="6">
        <f t="shared" si="40"/>
        <v>4</v>
      </c>
      <c r="C149" s="6">
        <f ca="1">RANDBETWEEN(VLOOKUP(B149,'Ver1'!$F$3:$H$9,2,0),VLOOKUP(B149,'Ver1'!$F$3:$H$9,3,0))</f>
        <v>1155</v>
      </c>
      <c r="D149" s="6">
        <f ca="1">RANDBETWEEN(VLOOKUP(B149,'Ver1'!$B$4:$D$10,2,0),VLOOKUP(B149,'Ver1'!$B$4:$D$10,3,0))</f>
        <v>388</v>
      </c>
      <c r="E149" s="6">
        <f t="shared" ca="1" si="41"/>
        <v>448140</v>
      </c>
      <c r="F149" s="6">
        <f ca="1">RANDBETWEEN(VLOOKUP(B149,'Ver1'!$B$13:$D$19,2,0),VLOOKUP(B149,'Ver1'!$B$13:$D$19,3,0))/100</f>
        <v>0.38</v>
      </c>
      <c r="G149" s="6">
        <f ca="1">RANDBETWEEN(VLOOKUP(B149,'Ver1'!$F$13:$H$19,2,0),VLOOKUP(B149,'Ver1'!$F$13:$H$19,3,0))/100</f>
        <v>0.45</v>
      </c>
      <c r="H149" s="6">
        <f t="shared" ca="1" si="42"/>
        <v>0.17100000000000001</v>
      </c>
      <c r="I149" s="6">
        <f t="shared" ca="1" si="49"/>
        <v>0.23</v>
      </c>
      <c r="J149" s="6">
        <f t="shared" ca="1" si="43"/>
        <v>8.7400000000000005E-2</v>
      </c>
      <c r="K149" s="6">
        <f ca="1">RANDBETWEEN(VLOOKUP(B149,'Ver1'!$F$23:$H$29,2,0),VLOOKUP(B149,'Ver1'!$F$23:$H$29,3,0))/100</f>
        <v>0.08</v>
      </c>
      <c r="L149" s="6">
        <f t="shared" ca="1" si="44"/>
        <v>3.04E-2</v>
      </c>
      <c r="M149" s="16">
        <f t="shared" ca="1" si="45"/>
        <v>333.56400000000002</v>
      </c>
      <c r="N149" s="6">
        <f ca="1">(L149+J149+H149)*E149+Table1[[#This Row],[Hukuk Servisinde Tahsilat Tutarı]]</f>
        <v>199540.60895999998</v>
      </c>
      <c r="O149" s="6">
        <f ca="1">C149*VLOOKUP(B149,'Ver1'!$J$3:$N$9,2,0)+(C149-C149*G149)*VLOOKUP(B149,'Ver1'!$J$3:$N$9,3,0)+(C149-C149*G149-C149*I149)*VLOOKUP(B149,'Ver1'!$J$3:$N$9,4,0)</f>
        <v>142353.75</v>
      </c>
      <c r="P149" s="6">
        <f t="shared" ca="1" si="46"/>
        <v>0.71120000000000005</v>
      </c>
      <c r="Q149" s="6">
        <f ca="1">C149*P149*VLOOKUP(B149,'Ver1'!$J$3:$N$9,5,0)</f>
        <v>246430.80000000002</v>
      </c>
      <c r="R149" s="6">
        <f ca="1">VLOOKUP(Table1[[#This Row],[Ay]],'Ver1'!$J$3:$O$9,6,0)*Table1[[#This Row],[Hukuk Servisine Sevk Edilen]]*Table1[[#This Row],[Toplam Tutar]]</f>
        <v>70117.776960000003</v>
      </c>
      <c r="S149" s="6">
        <f t="shared" ca="1" si="47"/>
        <v>388784.55000000005</v>
      </c>
      <c r="T149" s="6">
        <f t="shared" ca="1" si="48"/>
        <v>-46890.191040000034</v>
      </c>
      <c r="U149" s="4"/>
    </row>
    <row r="150" spans="1:21" x14ac:dyDescent="0.35">
      <c r="A150" s="9">
        <v>45044</v>
      </c>
      <c r="B150" s="6">
        <f t="shared" si="40"/>
        <v>4</v>
      </c>
      <c r="C150" s="6">
        <f ca="1">RANDBETWEEN(VLOOKUP(B150,'Ver1'!$F$3:$H$9,2,0),VLOOKUP(B150,'Ver1'!$F$3:$H$9,3,0))</f>
        <v>1153</v>
      </c>
      <c r="D150" s="6">
        <f ca="1">RANDBETWEEN(VLOOKUP(B150,'Ver1'!$B$4:$D$10,2,0),VLOOKUP(B150,'Ver1'!$B$4:$D$10,3,0))</f>
        <v>556</v>
      </c>
      <c r="E150" s="6">
        <f t="shared" ca="1" si="41"/>
        <v>641068</v>
      </c>
      <c r="F150" s="6">
        <f ca="1">RANDBETWEEN(VLOOKUP(B150,'Ver1'!$B$13:$D$19,2,0),VLOOKUP(B150,'Ver1'!$B$13:$D$19,3,0))/100</f>
        <v>0.37</v>
      </c>
      <c r="G150" s="6">
        <f ca="1">RANDBETWEEN(VLOOKUP(B150,'Ver1'!$F$13:$H$19,2,0),VLOOKUP(B150,'Ver1'!$F$13:$H$19,3,0))/100</f>
        <v>0.48</v>
      </c>
      <c r="H150" s="6">
        <f t="shared" ca="1" si="42"/>
        <v>0.17759999999999998</v>
      </c>
      <c r="I150" s="6">
        <f t="shared" ca="1" si="49"/>
        <v>0.28999999999999998</v>
      </c>
      <c r="J150" s="6">
        <f t="shared" ca="1" si="43"/>
        <v>0.10729999999999999</v>
      </c>
      <c r="K150" s="6">
        <f ca="1">RANDBETWEEN(VLOOKUP(B150,'Ver1'!$F$23:$H$29,2,0),VLOOKUP(B150,'Ver1'!$F$23:$H$29,3,0))/100</f>
        <v>0.09</v>
      </c>
      <c r="L150" s="6">
        <f t="shared" ca="1" si="44"/>
        <v>3.3299999999999996E-2</v>
      </c>
      <c r="M150" s="16">
        <f t="shared" ca="1" si="45"/>
        <v>366.88459999999998</v>
      </c>
      <c r="N150" s="6">
        <f ca="1">(L150+J150+H150)*E150+Table1[[#This Row],[Hukuk Servisinde Tahsilat Tutarı]]</f>
        <v>300145.47332799999</v>
      </c>
      <c r="O150" s="6">
        <f ca="1">C150*VLOOKUP(B150,'Ver1'!$J$3:$N$9,2,0)+(C150-C150*G150)*VLOOKUP(B150,'Ver1'!$J$3:$N$9,3,0)+(C150-C150*G150-C150*I150)*VLOOKUP(B150,'Ver1'!$J$3:$N$9,4,0)</f>
        <v>129136</v>
      </c>
      <c r="P150" s="6">
        <f t="shared" ca="1" si="46"/>
        <v>0.68179999999999996</v>
      </c>
      <c r="Q150" s="6">
        <f ca="1">C150*P150*VLOOKUP(B150,'Ver1'!$J$3:$N$9,5,0)</f>
        <v>235834.61999999997</v>
      </c>
      <c r="R150" s="6">
        <f ca="1">VLOOKUP(Table1[[#This Row],[Ay]],'Ver1'!$J$3:$O$9,6,0)*Table1[[#This Row],[Hukuk Servisine Sevk Edilen]]*Table1[[#This Row],[Toplam Tutar]]</f>
        <v>96157.635727999994</v>
      </c>
      <c r="S150" s="6">
        <f t="shared" ca="1" si="47"/>
        <v>364970.62</v>
      </c>
      <c r="T150" s="6">
        <f t="shared" ca="1" si="48"/>
        <v>64310.853328000027</v>
      </c>
      <c r="U150" s="4"/>
    </row>
    <row r="151" spans="1:21" x14ac:dyDescent="0.35">
      <c r="A151" s="9">
        <v>45045</v>
      </c>
      <c r="B151" s="6">
        <f t="shared" si="40"/>
        <v>4</v>
      </c>
      <c r="C151" s="6">
        <f ca="1">RANDBETWEEN(VLOOKUP(B151,'Ver1'!$F$3:$H$9,2,0),VLOOKUP(B151,'Ver1'!$F$3:$H$9,3,0))</f>
        <v>1415</v>
      </c>
      <c r="D151" s="6">
        <f ca="1">RANDBETWEEN(VLOOKUP(B151,'Ver1'!$B$4:$D$10,2,0),VLOOKUP(B151,'Ver1'!$B$4:$D$10,3,0))</f>
        <v>271</v>
      </c>
      <c r="E151" s="6">
        <f t="shared" ca="1" si="41"/>
        <v>383465</v>
      </c>
      <c r="F151" s="6">
        <f ca="1">RANDBETWEEN(VLOOKUP(B151,'Ver1'!$B$13:$D$19,2,0),VLOOKUP(B151,'Ver1'!$B$13:$D$19,3,0))/100</f>
        <v>0.3</v>
      </c>
      <c r="G151" s="6">
        <f ca="1">RANDBETWEEN(VLOOKUP(B151,'Ver1'!$F$13:$H$19,2,0),VLOOKUP(B151,'Ver1'!$F$13:$H$19,3,0))/100</f>
        <v>0.47</v>
      </c>
      <c r="H151" s="6">
        <f t="shared" ca="1" si="42"/>
        <v>0.14099999999999999</v>
      </c>
      <c r="I151" s="6">
        <f t="shared" ca="1" si="49"/>
        <v>0.2</v>
      </c>
      <c r="J151" s="6">
        <f t="shared" ca="1" si="43"/>
        <v>0.06</v>
      </c>
      <c r="K151" s="6">
        <f ca="1">RANDBETWEEN(VLOOKUP(B151,'Ver1'!$F$23:$H$29,2,0),VLOOKUP(B151,'Ver1'!$F$23:$H$29,3,0))/100</f>
        <v>0.05</v>
      </c>
      <c r="L151" s="6">
        <f t="shared" ca="1" si="44"/>
        <v>1.4999999999999999E-2</v>
      </c>
      <c r="M151" s="16">
        <f t="shared" ca="1" si="45"/>
        <v>305.63999999999993</v>
      </c>
      <c r="N151" s="6">
        <f ca="1">(L151+J151+H151)*E151+Table1[[#This Row],[Hukuk Servisinde Tahsilat Tutarı]]</f>
        <v>148968.48319999999</v>
      </c>
      <c r="O151" s="6">
        <f ca="1">C151*VLOOKUP(B151,'Ver1'!$J$3:$N$9,2,0)+(C151-C151*G151)*VLOOKUP(B151,'Ver1'!$J$3:$N$9,3,0)+(C151-C151*G151-C151*I151)*VLOOKUP(B151,'Ver1'!$J$3:$N$9,4,0)</f>
        <v>173691.25</v>
      </c>
      <c r="P151" s="6">
        <f t="shared" ca="1" si="46"/>
        <v>0.78400000000000003</v>
      </c>
      <c r="Q151" s="6">
        <f ca="1">C151*P151*VLOOKUP(B151,'Ver1'!$J$3:$N$9,5,0)</f>
        <v>332808.00000000006</v>
      </c>
      <c r="R151" s="6">
        <f ca="1">VLOOKUP(Table1[[#This Row],[Ay]],'Ver1'!$J$3:$O$9,6,0)*Table1[[#This Row],[Hukuk Servisine Sevk Edilen]]*Table1[[#This Row],[Toplam Tutar]]</f>
        <v>66140.0432</v>
      </c>
      <c r="S151" s="6">
        <f t="shared" ca="1" si="47"/>
        <v>506499.25000000006</v>
      </c>
      <c r="T151" s="6">
        <f t="shared" ca="1" si="48"/>
        <v>-183839.51680000007</v>
      </c>
      <c r="U151" s="4"/>
    </row>
    <row r="152" spans="1:21" x14ac:dyDescent="0.35">
      <c r="A152" s="9">
        <v>45046</v>
      </c>
      <c r="B152" s="6">
        <f t="shared" si="40"/>
        <v>4</v>
      </c>
      <c r="C152" s="6">
        <f ca="1">RANDBETWEEN(VLOOKUP(B152,'Ver1'!$F$3:$H$9,2,0),VLOOKUP(B152,'Ver1'!$F$3:$H$9,3,0))</f>
        <v>1340</v>
      </c>
      <c r="D152" s="6">
        <f ca="1">RANDBETWEEN(VLOOKUP(B152,'Ver1'!$B$4:$D$10,2,0),VLOOKUP(B152,'Ver1'!$B$4:$D$10,3,0))</f>
        <v>544</v>
      </c>
      <c r="E152" s="6">
        <f t="shared" ca="1" si="41"/>
        <v>728960</v>
      </c>
      <c r="F152" s="6">
        <f ca="1">RANDBETWEEN(VLOOKUP(B152,'Ver1'!$B$13:$D$19,2,0),VLOOKUP(B152,'Ver1'!$B$13:$D$19,3,0))/100</f>
        <v>0.34</v>
      </c>
      <c r="G152" s="6">
        <f ca="1">RANDBETWEEN(VLOOKUP(B152,'Ver1'!$F$13:$H$19,2,0),VLOOKUP(B152,'Ver1'!$F$13:$H$19,3,0))/100</f>
        <v>0.55000000000000004</v>
      </c>
      <c r="H152" s="6">
        <f t="shared" ca="1" si="42"/>
        <v>0.18700000000000003</v>
      </c>
      <c r="I152" s="6">
        <f t="shared" ca="1" si="49"/>
        <v>0.26</v>
      </c>
      <c r="J152" s="6">
        <f t="shared" ca="1" si="43"/>
        <v>8.8400000000000006E-2</v>
      </c>
      <c r="K152" s="6">
        <f ca="1">RANDBETWEEN(VLOOKUP(B152,'Ver1'!$F$23:$H$29,2,0),VLOOKUP(B152,'Ver1'!$F$23:$H$29,3,0))/100</f>
        <v>0.09</v>
      </c>
      <c r="L152" s="6">
        <f t="shared" ca="1" si="44"/>
        <v>3.0600000000000002E-2</v>
      </c>
      <c r="M152" s="16">
        <f t="shared" ca="1" si="45"/>
        <v>410.04000000000008</v>
      </c>
      <c r="N152" s="6">
        <f ca="1">(L152+J152+H152)*E152+Table1[[#This Row],[Hukuk Servisinde Tahsilat Tutarı]]</f>
        <v>334359.37280000001</v>
      </c>
      <c r="O152" s="6">
        <f ca="1">C152*VLOOKUP(B152,'Ver1'!$J$3:$N$9,2,0)+(C152-C152*G152)*VLOOKUP(B152,'Ver1'!$J$3:$N$9,3,0)+(C152-C152*G152-C152*I152)*VLOOKUP(B152,'Ver1'!$J$3:$N$9,4,0)</f>
        <v>137685</v>
      </c>
      <c r="P152" s="6">
        <f t="shared" ca="1" si="46"/>
        <v>0.69399999999999995</v>
      </c>
      <c r="Q152" s="6">
        <f ca="1">C152*P152*VLOOKUP(B152,'Ver1'!$J$3:$N$9,5,0)</f>
        <v>278988</v>
      </c>
      <c r="R152" s="6">
        <f ca="1">VLOOKUP(Table1[[#This Row],[Ay]],'Ver1'!$J$3:$O$9,6,0)*Table1[[#This Row],[Hukuk Servisine Sevk Edilen]]*Table1[[#This Row],[Toplam Tutar]]</f>
        <v>111297.61279999999</v>
      </c>
      <c r="S152" s="6">
        <f t="shared" ca="1" si="47"/>
        <v>416673</v>
      </c>
      <c r="T152" s="6">
        <f t="shared" ca="1" si="48"/>
        <v>55371.372800000012</v>
      </c>
      <c r="U152" s="4"/>
    </row>
    <row r="153" spans="1:21" x14ac:dyDescent="0.35">
      <c r="A153" s="9">
        <v>45047</v>
      </c>
      <c r="B153" s="6">
        <f t="shared" si="40"/>
        <v>5</v>
      </c>
      <c r="C153" s="6">
        <f ca="1">RANDBETWEEN(VLOOKUP(B153,'Ver1'!$F$3:$H$9,2,0),VLOOKUP(B153,'Ver1'!$F$3:$H$9,3,0))</f>
        <v>1628</v>
      </c>
      <c r="D153" s="6">
        <f ca="1">RANDBETWEEN(VLOOKUP(B153,'Ver1'!$B$4:$D$10,2,0),VLOOKUP(B153,'Ver1'!$B$4:$D$10,3,0))</f>
        <v>246</v>
      </c>
      <c r="E153" s="6">
        <f t="shared" ca="1" si="41"/>
        <v>400488</v>
      </c>
      <c r="F153" s="6">
        <f ca="1">RANDBETWEEN(VLOOKUP(B153,'Ver1'!$B$13:$D$19,2,0),VLOOKUP(B153,'Ver1'!$B$13:$D$19,3,0))/100</f>
        <v>0.08</v>
      </c>
      <c r="G153" s="6">
        <f ca="1">RANDBETWEEN(VLOOKUP(B153,'Ver1'!$F$13:$H$19,2,0),VLOOKUP(B153,'Ver1'!$F$13:$H$19,3,0))/100</f>
        <v>0.54</v>
      </c>
      <c r="H153" s="6">
        <f t="shared" ca="1" si="42"/>
        <v>4.3200000000000002E-2</v>
      </c>
      <c r="I153" s="6">
        <f t="shared" ca="1" si="49"/>
        <v>0.27</v>
      </c>
      <c r="J153" s="6">
        <f t="shared" ca="1" si="43"/>
        <v>2.1600000000000001E-2</v>
      </c>
      <c r="K153" s="6">
        <f ca="1">RANDBETWEEN(VLOOKUP(B153,'Ver1'!$F$23:$H$29,2,0),VLOOKUP(B153,'Ver1'!$F$23:$H$29,3,0))/100</f>
        <v>0.09</v>
      </c>
      <c r="L153" s="6">
        <f t="shared" ca="1" si="44"/>
        <v>7.1999999999999998E-3</v>
      </c>
      <c r="M153" s="16">
        <f t="shared" ca="1" si="45"/>
        <v>117.21600000000001</v>
      </c>
      <c r="N153" s="6">
        <f ca="1">(L153+J153+H153)*E153+Table1[[#This Row],[Hukuk Servisinde Tahsilat Tutarı]]</f>
        <v>103165.70879999999</v>
      </c>
      <c r="O153" s="6">
        <f ca="1">C153*VLOOKUP(B153,'Ver1'!$J$3:$N$9,2,0)+(C153-C153*G153)*VLOOKUP(B153,'Ver1'!$J$3:$N$9,3,0)+(C153-C153*G153-C153*I153)*VLOOKUP(B153,'Ver1'!$J$3:$N$9,4,0)</f>
        <v>168498</v>
      </c>
      <c r="P153" s="6">
        <f t="shared" ca="1" si="46"/>
        <v>0.92799999999999994</v>
      </c>
      <c r="Q153" s="6">
        <f ca="1">C153*P153*VLOOKUP(B153,'Ver1'!$J$3:$N$9,5,0)</f>
        <v>453235.19999999995</v>
      </c>
      <c r="R153" s="6">
        <f ca="1">VLOOKUP(Table1[[#This Row],[Ay]],'Ver1'!$J$3:$O$9,6,0)*Table1[[#This Row],[Hukuk Servisine Sevk Edilen]]*Table1[[#This Row],[Toplam Tutar]]</f>
        <v>74330.572799999994</v>
      </c>
      <c r="S153" s="6">
        <f t="shared" ca="1" si="47"/>
        <v>621733.19999999995</v>
      </c>
      <c r="T153" s="6">
        <f t="shared" ca="1" si="48"/>
        <v>-350069.49119999993</v>
      </c>
      <c r="U153" s="4"/>
    </row>
    <row r="154" spans="1:21" x14ac:dyDescent="0.35">
      <c r="A154" s="9">
        <v>45048</v>
      </c>
      <c r="B154" s="6">
        <f t="shared" si="40"/>
        <v>5</v>
      </c>
      <c r="C154" s="6">
        <f ca="1">RANDBETWEEN(VLOOKUP(B154,'Ver1'!$F$3:$H$9,2,0),VLOOKUP(B154,'Ver1'!$F$3:$H$9,3,0))</f>
        <v>1959</v>
      </c>
      <c r="D154" s="6">
        <f ca="1">RANDBETWEEN(VLOOKUP(B154,'Ver1'!$B$4:$D$10,2,0),VLOOKUP(B154,'Ver1'!$B$4:$D$10,3,0))</f>
        <v>115</v>
      </c>
      <c r="E154" s="6">
        <f t="shared" ca="1" si="41"/>
        <v>225285</v>
      </c>
      <c r="F154" s="6">
        <f ca="1">RANDBETWEEN(VLOOKUP(B154,'Ver1'!$B$13:$D$19,2,0),VLOOKUP(B154,'Ver1'!$B$13:$D$19,3,0))/100</f>
        <v>0.09</v>
      </c>
      <c r="G154" s="6">
        <f ca="1">RANDBETWEEN(VLOOKUP(B154,'Ver1'!$F$13:$H$19,2,0),VLOOKUP(B154,'Ver1'!$F$13:$H$19,3,0))/100</f>
        <v>0.45</v>
      </c>
      <c r="H154" s="6">
        <f t="shared" ca="1" si="42"/>
        <v>4.0500000000000001E-2</v>
      </c>
      <c r="I154" s="6">
        <f t="shared" ca="1" si="49"/>
        <v>0.32</v>
      </c>
      <c r="J154" s="6">
        <f t="shared" ca="1" si="43"/>
        <v>2.8799999999999999E-2</v>
      </c>
      <c r="K154" s="6">
        <f ca="1">RANDBETWEEN(VLOOKUP(B154,'Ver1'!$F$23:$H$29,2,0),VLOOKUP(B154,'Ver1'!$F$23:$H$29,3,0))/100</f>
        <v>7.0000000000000007E-2</v>
      </c>
      <c r="L154" s="6">
        <f t="shared" ca="1" si="44"/>
        <v>6.3E-3</v>
      </c>
      <c r="M154" s="16">
        <f t="shared" ca="1" si="45"/>
        <v>148.10040000000001</v>
      </c>
      <c r="N154" s="6">
        <f ca="1">(L154+J154+H154)*E154+Table1[[#This Row],[Hukuk Servisinde Tahsilat Tutarı]]</f>
        <v>58682.236799999999</v>
      </c>
      <c r="O154" s="6">
        <f ca="1">C154*VLOOKUP(B154,'Ver1'!$J$3:$N$9,2,0)+(C154-C154*G154)*VLOOKUP(B154,'Ver1'!$J$3:$N$9,3,0)+(C154-C154*G154-C154*I154)*VLOOKUP(B154,'Ver1'!$J$3:$N$9,4,0)</f>
        <v>223815.75</v>
      </c>
      <c r="P154" s="6">
        <f t="shared" ca="1" si="46"/>
        <v>0.9244</v>
      </c>
      <c r="Q154" s="6">
        <f ca="1">C154*P154*VLOOKUP(B154,'Ver1'!$J$3:$N$9,5,0)</f>
        <v>543269.88</v>
      </c>
      <c r="R154" s="6">
        <f ca="1">VLOOKUP(Table1[[#This Row],[Ay]],'Ver1'!$J$3:$O$9,6,0)*Table1[[#This Row],[Hukuk Servisine Sevk Edilen]]*Table1[[#This Row],[Toplam Tutar]]</f>
        <v>41650.690800000004</v>
      </c>
      <c r="S154" s="6">
        <f t="shared" ca="1" si="47"/>
        <v>767085.63</v>
      </c>
      <c r="T154" s="6">
        <f t="shared" ca="1" si="48"/>
        <v>-484587.64319999999</v>
      </c>
      <c r="U154" s="4"/>
    </row>
    <row r="155" spans="1:21" x14ac:dyDescent="0.35">
      <c r="A155" s="9">
        <v>45049</v>
      </c>
      <c r="B155" s="6">
        <f t="shared" si="40"/>
        <v>5</v>
      </c>
      <c r="C155" s="6">
        <f ca="1">RANDBETWEEN(VLOOKUP(B155,'Ver1'!$F$3:$H$9,2,0),VLOOKUP(B155,'Ver1'!$F$3:$H$9,3,0))</f>
        <v>1993</v>
      </c>
      <c r="D155" s="6">
        <f ca="1">RANDBETWEEN(VLOOKUP(B155,'Ver1'!$B$4:$D$10,2,0),VLOOKUP(B155,'Ver1'!$B$4:$D$10,3,0))</f>
        <v>154</v>
      </c>
      <c r="E155" s="6">
        <f t="shared" ca="1" si="41"/>
        <v>306922</v>
      </c>
      <c r="F155" s="6">
        <f ca="1">RANDBETWEEN(VLOOKUP(B155,'Ver1'!$B$13:$D$19,2,0),VLOOKUP(B155,'Ver1'!$B$13:$D$19,3,0))/100</f>
        <v>0.1</v>
      </c>
      <c r="G155" s="6">
        <f ca="1">RANDBETWEEN(VLOOKUP(B155,'Ver1'!$F$13:$H$19,2,0),VLOOKUP(B155,'Ver1'!$F$13:$H$19,3,0))/100</f>
        <v>0.51</v>
      </c>
      <c r="H155" s="6">
        <f t="shared" ca="1" si="42"/>
        <v>5.1000000000000004E-2</v>
      </c>
      <c r="I155" s="6">
        <f t="shared" ca="1" si="49"/>
        <v>0.2</v>
      </c>
      <c r="J155" s="6">
        <f t="shared" ca="1" si="43"/>
        <v>2.0000000000000004E-2</v>
      </c>
      <c r="K155" s="6">
        <f ca="1">RANDBETWEEN(VLOOKUP(B155,'Ver1'!$F$23:$H$29,2,0),VLOOKUP(B155,'Ver1'!$F$23:$H$29,3,0))/100</f>
        <v>0.1</v>
      </c>
      <c r="L155" s="6">
        <f t="shared" ca="1" si="44"/>
        <v>1.0000000000000002E-2</v>
      </c>
      <c r="M155" s="16">
        <f t="shared" ca="1" si="45"/>
        <v>161.43300000000002</v>
      </c>
      <c r="N155" s="6">
        <f ca="1">(L155+J155+H155)*E155+Table1[[#This Row],[Hukuk Servisinde Tahsilat Tutarı]]</f>
        <v>81272.945600000006</v>
      </c>
      <c r="O155" s="6">
        <f ca="1">C155*VLOOKUP(B155,'Ver1'!$J$3:$N$9,2,0)+(C155-C155*G155)*VLOOKUP(B155,'Ver1'!$J$3:$N$9,3,0)+(C155-C155*G155-C155*I155)*VLOOKUP(B155,'Ver1'!$J$3:$N$9,4,0)</f>
        <v>230689.75</v>
      </c>
      <c r="P155" s="6">
        <f t="shared" ca="1" si="46"/>
        <v>0.91900000000000004</v>
      </c>
      <c r="Q155" s="6">
        <f ca="1">C155*P155*VLOOKUP(B155,'Ver1'!$J$3:$N$9,5,0)</f>
        <v>549470.1</v>
      </c>
      <c r="R155" s="6">
        <f ca="1">VLOOKUP(Table1[[#This Row],[Ay]],'Ver1'!$J$3:$O$9,6,0)*Table1[[#This Row],[Hukuk Servisine Sevk Edilen]]*Table1[[#This Row],[Toplam Tutar]]</f>
        <v>56412.263600000006</v>
      </c>
      <c r="S155" s="6">
        <f t="shared" ca="1" si="47"/>
        <v>780159.85</v>
      </c>
      <c r="T155" s="6">
        <f t="shared" ca="1" si="48"/>
        <v>-468197.1544</v>
      </c>
      <c r="U155" s="4"/>
    </row>
    <row r="156" spans="1:21" x14ac:dyDescent="0.35">
      <c r="A156" s="9">
        <v>45050</v>
      </c>
      <c r="B156" s="6">
        <f t="shared" si="40"/>
        <v>5</v>
      </c>
      <c r="C156" s="6">
        <f ca="1">RANDBETWEEN(VLOOKUP(B156,'Ver1'!$F$3:$H$9,2,0),VLOOKUP(B156,'Ver1'!$F$3:$H$9,3,0))</f>
        <v>1709</v>
      </c>
      <c r="D156" s="6">
        <f ca="1">RANDBETWEEN(VLOOKUP(B156,'Ver1'!$B$4:$D$10,2,0),VLOOKUP(B156,'Ver1'!$B$4:$D$10,3,0))</f>
        <v>153</v>
      </c>
      <c r="E156" s="6">
        <f t="shared" ca="1" si="41"/>
        <v>261477</v>
      </c>
      <c r="F156" s="6">
        <f ca="1">RANDBETWEEN(VLOOKUP(B156,'Ver1'!$B$13:$D$19,2,0),VLOOKUP(B156,'Ver1'!$B$13:$D$19,3,0))/100</f>
        <v>0.08</v>
      </c>
      <c r="G156" s="6">
        <f ca="1">RANDBETWEEN(VLOOKUP(B156,'Ver1'!$F$13:$H$19,2,0),VLOOKUP(B156,'Ver1'!$F$13:$H$19,3,0))/100</f>
        <v>0.46</v>
      </c>
      <c r="H156" s="6">
        <f t="shared" ca="1" si="42"/>
        <v>3.6799999999999999E-2</v>
      </c>
      <c r="I156" s="6">
        <f t="shared" ca="1" si="49"/>
        <v>0.31</v>
      </c>
      <c r="J156" s="6">
        <f t="shared" ca="1" si="43"/>
        <v>2.4799999999999999E-2</v>
      </c>
      <c r="K156" s="6">
        <f ca="1">RANDBETWEEN(VLOOKUP(B156,'Ver1'!$F$23:$H$29,2,0),VLOOKUP(B156,'Ver1'!$F$23:$H$29,3,0))/100</f>
        <v>0.09</v>
      </c>
      <c r="L156" s="6">
        <f t="shared" ca="1" si="44"/>
        <v>7.1999999999999998E-3</v>
      </c>
      <c r="M156" s="16">
        <f t="shared" ca="1" si="45"/>
        <v>117.5792</v>
      </c>
      <c r="N156" s="6">
        <f ca="1">(L156+J156+H156)*E156+Table1[[#This Row],[Hukuk Servisinde Tahsilat Tutarı]]</f>
        <v>66687.09408000001</v>
      </c>
      <c r="O156" s="6">
        <f ca="1">C156*VLOOKUP(B156,'Ver1'!$J$3:$N$9,2,0)+(C156-C156*G156)*VLOOKUP(B156,'Ver1'!$J$3:$N$9,3,0)+(C156-C156*G156-C156*I156)*VLOOKUP(B156,'Ver1'!$J$3:$N$9,4,0)</f>
        <v>193971.5</v>
      </c>
      <c r="P156" s="6">
        <f t="shared" ca="1" si="46"/>
        <v>0.93120000000000003</v>
      </c>
      <c r="Q156" s="6">
        <f ca="1">C156*P156*VLOOKUP(B156,'Ver1'!$J$3:$N$9,5,0)</f>
        <v>477426.24000000005</v>
      </c>
      <c r="R156" s="6">
        <f ca="1">VLOOKUP(Table1[[#This Row],[Ay]],'Ver1'!$J$3:$O$9,6,0)*Table1[[#This Row],[Hukuk Servisine Sevk Edilen]]*Table1[[#This Row],[Toplam Tutar]]</f>
        <v>48697.476480000005</v>
      </c>
      <c r="S156" s="6">
        <f t="shared" ca="1" si="47"/>
        <v>671397.74</v>
      </c>
      <c r="T156" s="6">
        <f t="shared" ca="1" si="48"/>
        <v>-410739.14592000004</v>
      </c>
      <c r="U156" s="4"/>
    </row>
    <row r="157" spans="1:21" x14ac:dyDescent="0.35">
      <c r="A157" s="9">
        <v>45051</v>
      </c>
      <c r="B157" s="6">
        <f t="shared" si="40"/>
        <v>5</v>
      </c>
      <c r="C157" s="6">
        <f ca="1">RANDBETWEEN(VLOOKUP(B157,'Ver1'!$F$3:$H$9,2,0),VLOOKUP(B157,'Ver1'!$F$3:$H$9,3,0))</f>
        <v>1980</v>
      </c>
      <c r="D157" s="6">
        <f ca="1">RANDBETWEEN(VLOOKUP(B157,'Ver1'!$B$4:$D$10,2,0),VLOOKUP(B157,'Ver1'!$B$4:$D$10,3,0))</f>
        <v>178</v>
      </c>
      <c r="E157" s="6">
        <f t="shared" ca="1" si="41"/>
        <v>352440</v>
      </c>
      <c r="F157" s="6">
        <f ca="1">RANDBETWEEN(VLOOKUP(B157,'Ver1'!$B$13:$D$19,2,0),VLOOKUP(B157,'Ver1'!$B$13:$D$19,3,0))/100</f>
        <v>0.09</v>
      </c>
      <c r="G157" s="6">
        <f ca="1">RANDBETWEEN(VLOOKUP(B157,'Ver1'!$F$13:$H$19,2,0),VLOOKUP(B157,'Ver1'!$F$13:$H$19,3,0))/100</f>
        <v>0.48</v>
      </c>
      <c r="H157" s="6">
        <f t="shared" ca="1" si="42"/>
        <v>4.3199999999999995E-2</v>
      </c>
      <c r="I157" s="6">
        <f t="shared" ca="1" si="49"/>
        <v>0.23</v>
      </c>
      <c r="J157" s="6">
        <f t="shared" ca="1" si="43"/>
        <v>2.07E-2</v>
      </c>
      <c r="K157" s="6">
        <f ca="1">RANDBETWEEN(VLOOKUP(B157,'Ver1'!$F$23:$H$29,2,0),VLOOKUP(B157,'Ver1'!$F$23:$H$29,3,0))/100</f>
        <v>0.1</v>
      </c>
      <c r="L157" s="6">
        <f t="shared" ca="1" si="44"/>
        <v>8.9999999999999993E-3</v>
      </c>
      <c r="M157" s="16">
        <f t="shared" ca="1" si="45"/>
        <v>144.34199999999998</v>
      </c>
      <c r="N157" s="6">
        <f ca="1">(L157+J157+H157)*E157+Table1[[#This Row],[Hukuk Servisinde Tahsilat Tutarı]]</f>
        <v>91042.300799999997</v>
      </c>
      <c r="O157" s="6">
        <f ca="1">C157*VLOOKUP(B157,'Ver1'!$J$3:$N$9,2,0)+(C157-C157*G157)*VLOOKUP(B157,'Ver1'!$J$3:$N$9,3,0)+(C157-C157*G157-C157*I157)*VLOOKUP(B157,'Ver1'!$J$3:$N$9,4,0)</f>
        <v>233640</v>
      </c>
      <c r="P157" s="6">
        <f t="shared" ca="1" si="46"/>
        <v>0.92710000000000004</v>
      </c>
      <c r="Q157" s="6">
        <f ca="1">C157*P157*VLOOKUP(B157,'Ver1'!$J$3:$N$9,5,0)</f>
        <v>550697.4</v>
      </c>
      <c r="R157" s="6">
        <f ca="1">VLOOKUP(Table1[[#This Row],[Ay]],'Ver1'!$J$3:$O$9,6,0)*Table1[[#This Row],[Hukuk Servisine Sevk Edilen]]*Table1[[#This Row],[Toplam Tutar]]</f>
        <v>65349.424800000008</v>
      </c>
      <c r="S157" s="6">
        <f t="shared" ca="1" si="47"/>
        <v>784337.4</v>
      </c>
      <c r="T157" s="6">
        <f t="shared" ca="1" si="48"/>
        <v>-459655.09920000006</v>
      </c>
      <c r="U157" s="4"/>
    </row>
    <row r="158" spans="1:21" x14ac:dyDescent="0.35">
      <c r="A158" s="9">
        <v>45052</v>
      </c>
      <c r="B158" s="6">
        <f t="shared" si="40"/>
        <v>5</v>
      </c>
      <c r="C158" s="6">
        <f ca="1">RANDBETWEEN(VLOOKUP(B158,'Ver1'!$F$3:$H$9,2,0),VLOOKUP(B158,'Ver1'!$F$3:$H$9,3,0))</f>
        <v>1618</v>
      </c>
      <c r="D158" s="6">
        <f ca="1">RANDBETWEEN(VLOOKUP(B158,'Ver1'!$B$4:$D$10,2,0),VLOOKUP(B158,'Ver1'!$B$4:$D$10,3,0))</f>
        <v>118</v>
      </c>
      <c r="E158" s="6">
        <f t="shared" ca="1" si="41"/>
        <v>190924</v>
      </c>
      <c r="F158" s="6">
        <f ca="1">RANDBETWEEN(VLOOKUP(B158,'Ver1'!$B$13:$D$19,2,0),VLOOKUP(B158,'Ver1'!$B$13:$D$19,3,0))/100</f>
        <v>0.06</v>
      </c>
      <c r="G158" s="6">
        <f ca="1">RANDBETWEEN(VLOOKUP(B158,'Ver1'!$F$13:$H$19,2,0),VLOOKUP(B158,'Ver1'!$F$13:$H$19,3,0))/100</f>
        <v>0.53</v>
      </c>
      <c r="H158" s="6">
        <f t="shared" ca="1" si="42"/>
        <v>3.1800000000000002E-2</v>
      </c>
      <c r="I158" s="6">
        <f t="shared" ca="1" si="49"/>
        <v>0.27</v>
      </c>
      <c r="J158" s="6">
        <f t="shared" ca="1" si="43"/>
        <v>1.6199999999999999E-2</v>
      </c>
      <c r="K158" s="6">
        <f ca="1">RANDBETWEEN(VLOOKUP(B158,'Ver1'!$F$23:$H$29,2,0),VLOOKUP(B158,'Ver1'!$F$23:$H$29,3,0))/100</f>
        <v>0.08</v>
      </c>
      <c r="L158" s="6">
        <f t="shared" ca="1" si="44"/>
        <v>4.7999999999999996E-3</v>
      </c>
      <c r="M158" s="16">
        <f t="shared" ca="1" si="45"/>
        <v>85.430400000000006</v>
      </c>
      <c r="N158" s="6">
        <f ca="1">(L158+J158+H158)*E158+Table1[[#This Row],[Hukuk Servisinde Tahsilat Tutarı]]</f>
        <v>46249.429760000006</v>
      </c>
      <c r="O158" s="6">
        <f ca="1">C158*VLOOKUP(B158,'Ver1'!$J$3:$N$9,2,0)+(C158-C158*G158)*VLOOKUP(B158,'Ver1'!$J$3:$N$9,3,0)+(C158-C158*G158-C158*I158)*VLOOKUP(B158,'Ver1'!$J$3:$N$9,4,0)</f>
        <v>170294.5</v>
      </c>
      <c r="P158" s="6">
        <f t="shared" ca="1" si="46"/>
        <v>0.94720000000000004</v>
      </c>
      <c r="Q158" s="6">
        <f ca="1">C158*P158*VLOOKUP(B158,'Ver1'!$J$3:$N$9,5,0)</f>
        <v>459770.88</v>
      </c>
      <c r="R158" s="6">
        <f ca="1">VLOOKUP(Table1[[#This Row],[Ay]],'Ver1'!$J$3:$O$9,6,0)*Table1[[#This Row],[Hukuk Servisine Sevk Edilen]]*Table1[[#This Row],[Toplam Tutar]]</f>
        <v>36168.642560000008</v>
      </c>
      <c r="S158" s="6">
        <f t="shared" ca="1" si="47"/>
        <v>630065.38</v>
      </c>
      <c r="T158" s="6">
        <f t="shared" ca="1" si="48"/>
        <v>-413521.45023999998</v>
      </c>
      <c r="U158" s="4"/>
    </row>
    <row r="159" spans="1:21" x14ac:dyDescent="0.35">
      <c r="A159" s="9">
        <v>45053</v>
      </c>
      <c r="B159" s="6">
        <f t="shared" si="40"/>
        <v>5</v>
      </c>
      <c r="C159" s="6">
        <f ca="1">RANDBETWEEN(VLOOKUP(B159,'Ver1'!$F$3:$H$9,2,0),VLOOKUP(B159,'Ver1'!$F$3:$H$9,3,0))</f>
        <v>1915</v>
      </c>
      <c r="D159" s="6">
        <f ca="1">RANDBETWEEN(VLOOKUP(B159,'Ver1'!$B$4:$D$10,2,0),VLOOKUP(B159,'Ver1'!$B$4:$D$10,3,0))</f>
        <v>130</v>
      </c>
      <c r="E159" s="6">
        <f t="shared" ca="1" si="41"/>
        <v>248950</v>
      </c>
      <c r="F159" s="6">
        <f ca="1">RANDBETWEEN(VLOOKUP(B159,'Ver1'!$B$13:$D$19,2,0),VLOOKUP(B159,'Ver1'!$B$13:$D$19,3,0))/100</f>
        <v>0.1</v>
      </c>
      <c r="G159" s="6">
        <f ca="1">RANDBETWEEN(VLOOKUP(B159,'Ver1'!$F$13:$H$19,2,0),VLOOKUP(B159,'Ver1'!$F$13:$H$19,3,0))/100</f>
        <v>0.53</v>
      </c>
      <c r="H159" s="6">
        <f t="shared" ca="1" si="42"/>
        <v>5.3000000000000005E-2</v>
      </c>
      <c r="I159" s="6">
        <f t="shared" ca="1" si="49"/>
        <v>0.3</v>
      </c>
      <c r="J159" s="6">
        <f t="shared" ca="1" si="43"/>
        <v>0.03</v>
      </c>
      <c r="K159" s="6">
        <f ca="1">RANDBETWEEN(VLOOKUP(B159,'Ver1'!$F$23:$H$29,2,0),VLOOKUP(B159,'Ver1'!$F$23:$H$29,3,0))/100</f>
        <v>0.06</v>
      </c>
      <c r="L159" s="6">
        <f t="shared" ca="1" si="44"/>
        <v>6.0000000000000001E-3</v>
      </c>
      <c r="M159" s="16">
        <f t="shared" ca="1" si="45"/>
        <v>170.435</v>
      </c>
      <c r="N159" s="6">
        <f ca="1">(L159+J159+H159)*E159+Table1[[#This Row],[Hukuk Servisinde Tahsilat Tutarı]]</f>
        <v>67515.240000000005</v>
      </c>
      <c r="O159" s="6">
        <f ca="1">C159*VLOOKUP(B159,'Ver1'!$J$3:$N$9,2,0)+(C159-C159*G159)*VLOOKUP(B159,'Ver1'!$J$3:$N$9,3,0)+(C159-C159*G159-C159*I159)*VLOOKUP(B159,'Ver1'!$J$3:$N$9,4,0)</f>
        <v>195808.75</v>
      </c>
      <c r="P159" s="6">
        <f t="shared" ca="1" si="46"/>
        <v>0.91100000000000003</v>
      </c>
      <c r="Q159" s="6">
        <f ca="1">C159*P159*VLOOKUP(B159,'Ver1'!$J$3:$N$9,5,0)</f>
        <v>523369.5</v>
      </c>
      <c r="R159" s="6">
        <f ca="1">VLOOKUP(Table1[[#This Row],[Ay]],'Ver1'!$J$3:$O$9,6,0)*Table1[[#This Row],[Hukuk Servisine Sevk Edilen]]*Table1[[#This Row],[Toplam Tutar]]</f>
        <v>45358.69000000001</v>
      </c>
      <c r="S159" s="6">
        <f t="shared" ca="1" si="47"/>
        <v>719178.25</v>
      </c>
      <c r="T159" s="6">
        <f t="shared" ca="1" si="48"/>
        <v>-455854.26</v>
      </c>
      <c r="U159" s="4"/>
    </row>
    <row r="160" spans="1:21" x14ac:dyDescent="0.35">
      <c r="A160" s="9">
        <v>45054</v>
      </c>
      <c r="B160" s="6">
        <f t="shared" si="40"/>
        <v>5</v>
      </c>
      <c r="C160" s="6">
        <f ca="1">RANDBETWEEN(VLOOKUP(B160,'Ver1'!$F$3:$H$9,2,0),VLOOKUP(B160,'Ver1'!$F$3:$H$9,3,0))</f>
        <v>1788</v>
      </c>
      <c r="D160" s="6">
        <f ca="1">RANDBETWEEN(VLOOKUP(B160,'Ver1'!$B$4:$D$10,2,0),VLOOKUP(B160,'Ver1'!$B$4:$D$10,3,0))</f>
        <v>106</v>
      </c>
      <c r="E160" s="6">
        <f t="shared" ca="1" si="41"/>
        <v>189528</v>
      </c>
      <c r="F160" s="6">
        <f ca="1">RANDBETWEEN(VLOOKUP(B160,'Ver1'!$B$13:$D$19,2,0),VLOOKUP(B160,'Ver1'!$B$13:$D$19,3,0))/100</f>
        <v>0.05</v>
      </c>
      <c r="G160" s="6">
        <f ca="1">RANDBETWEEN(VLOOKUP(B160,'Ver1'!$F$13:$H$19,2,0),VLOOKUP(B160,'Ver1'!$F$13:$H$19,3,0))/100</f>
        <v>0.52</v>
      </c>
      <c r="H160" s="6">
        <f t="shared" ca="1" si="42"/>
        <v>2.6000000000000002E-2</v>
      </c>
      <c r="I160" s="6">
        <f t="shared" ca="1" si="49"/>
        <v>0.23</v>
      </c>
      <c r="J160" s="6">
        <f t="shared" ca="1" si="43"/>
        <v>1.1500000000000002E-2</v>
      </c>
      <c r="K160" s="6">
        <f ca="1">RANDBETWEEN(VLOOKUP(B160,'Ver1'!$F$23:$H$29,2,0),VLOOKUP(B160,'Ver1'!$F$23:$H$29,3,0))/100</f>
        <v>0.05</v>
      </c>
      <c r="L160" s="6">
        <f t="shared" ca="1" si="44"/>
        <v>2.5000000000000005E-3</v>
      </c>
      <c r="M160" s="16">
        <f t="shared" ca="1" si="45"/>
        <v>71.52000000000001</v>
      </c>
      <c r="N160" s="6">
        <f ca="1">(L160+J160+H160)*E160+Table1[[#This Row],[Hukuk Servisinde Tahsilat Tutarı]]</f>
        <v>43970.496000000006</v>
      </c>
      <c r="O160" s="6">
        <f ca="1">C160*VLOOKUP(B160,'Ver1'!$J$3:$N$9,2,0)+(C160-C160*G160)*VLOOKUP(B160,'Ver1'!$J$3:$N$9,3,0)+(C160-C160*G160-C160*I160)*VLOOKUP(B160,'Ver1'!$J$3:$N$9,4,0)</f>
        <v>198468</v>
      </c>
      <c r="P160" s="6">
        <f t="shared" ca="1" si="46"/>
        <v>0.96</v>
      </c>
      <c r="Q160" s="6">
        <f ca="1">C160*P160*VLOOKUP(B160,'Ver1'!$J$3:$N$9,5,0)</f>
        <v>514944</v>
      </c>
      <c r="R160" s="6">
        <f ca="1">VLOOKUP(Table1[[#This Row],[Ay]],'Ver1'!$J$3:$O$9,6,0)*Table1[[#This Row],[Hukuk Servisine Sevk Edilen]]*Table1[[#This Row],[Toplam Tutar]]</f>
        <v>36389.376000000004</v>
      </c>
      <c r="S160" s="6">
        <f t="shared" ca="1" si="47"/>
        <v>713412</v>
      </c>
      <c r="T160" s="6">
        <f t="shared" ca="1" si="48"/>
        <v>-470973.50400000002</v>
      </c>
      <c r="U160" s="4"/>
    </row>
    <row r="161" spans="1:21" x14ac:dyDescent="0.35">
      <c r="A161" s="9">
        <v>45055</v>
      </c>
      <c r="B161" s="6">
        <f t="shared" si="40"/>
        <v>5</v>
      </c>
      <c r="C161" s="6">
        <f ca="1">RANDBETWEEN(VLOOKUP(B161,'Ver1'!$F$3:$H$9,2,0),VLOOKUP(B161,'Ver1'!$F$3:$H$9,3,0))</f>
        <v>1832</v>
      </c>
      <c r="D161" s="6">
        <f ca="1">RANDBETWEEN(VLOOKUP(B161,'Ver1'!$B$4:$D$10,2,0),VLOOKUP(B161,'Ver1'!$B$4:$D$10,3,0))</f>
        <v>155</v>
      </c>
      <c r="E161" s="6">
        <f t="shared" ca="1" si="41"/>
        <v>283960</v>
      </c>
      <c r="F161" s="6">
        <f ca="1">RANDBETWEEN(VLOOKUP(B161,'Ver1'!$B$13:$D$19,2,0),VLOOKUP(B161,'Ver1'!$B$13:$D$19,3,0))/100</f>
        <v>7.0000000000000007E-2</v>
      </c>
      <c r="G161" s="6">
        <f ca="1">RANDBETWEEN(VLOOKUP(B161,'Ver1'!$F$13:$H$19,2,0),VLOOKUP(B161,'Ver1'!$F$13:$H$19,3,0))/100</f>
        <v>0.45</v>
      </c>
      <c r="H161" s="6">
        <f t="shared" ca="1" si="42"/>
        <v>3.1500000000000007E-2</v>
      </c>
      <c r="I161" s="6">
        <f t="shared" ca="1" si="49"/>
        <v>0.28000000000000003</v>
      </c>
      <c r="J161" s="6">
        <f t="shared" ca="1" si="43"/>
        <v>1.9600000000000003E-2</v>
      </c>
      <c r="K161" s="6">
        <f ca="1">RANDBETWEEN(VLOOKUP(B161,'Ver1'!$F$23:$H$29,2,0),VLOOKUP(B161,'Ver1'!$F$23:$H$29,3,0))/100</f>
        <v>0.08</v>
      </c>
      <c r="L161" s="6">
        <f t="shared" ca="1" si="44"/>
        <v>5.6000000000000008E-3</v>
      </c>
      <c r="M161" s="16">
        <f t="shared" ca="1" si="45"/>
        <v>103.87440000000002</v>
      </c>
      <c r="N161" s="6">
        <f ca="1">(L161+J161+H161)*E161+Table1[[#This Row],[Hukuk Servisinde Tahsilat Tutarı]]</f>
        <v>69672.425600000002</v>
      </c>
      <c r="O161" s="6">
        <f ca="1">C161*VLOOKUP(B161,'Ver1'!$J$3:$N$9,2,0)+(C161-C161*G161)*VLOOKUP(B161,'Ver1'!$J$3:$N$9,3,0)+(C161-C161*G161-C161*I161)*VLOOKUP(B161,'Ver1'!$J$3:$N$9,4,0)</f>
        <v>216634</v>
      </c>
      <c r="P161" s="6">
        <f t="shared" ca="1" si="46"/>
        <v>0.94330000000000003</v>
      </c>
      <c r="Q161" s="6">
        <f ca="1">C161*P161*VLOOKUP(B161,'Ver1'!$J$3:$N$9,5,0)</f>
        <v>518437.68000000005</v>
      </c>
      <c r="R161" s="6">
        <f ca="1">VLOOKUP(Table1[[#This Row],[Ay]],'Ver1'!$J$3:$O$9,6,0)*Table1[[#This Row],[Hukuk Servisine Sevk Edilen]]*Table1[[#This Row],[Toplam Tutar]]</f>
        <v>53571.893600000003</v>
      </c>
      <c r="S161" s="6">
        <f t="shared" ca="1" si="47"/>
        <v>735071.68</v>
      </c>
      <c r="T161" s="6">
        <f t="shared" ca="1" si="48"/>
        <v>-448765.25440000003</v>
      </c>
      <c r="U161" s="4"/>
    </row>
    <row r="162" spans="1:21" x14ac:dyDescent="0.35">
      <c r="A162" s="9">
        <v>45056</v>
      </c>
      <c r="B162" s="6">
        <f t="shared" ref="B162:B183" si="50">MONTH(A162)</f>
        <v>5</v>
      </c>
      <c r="C162" s="6">
        <f ca="1">RANDBETWEEN(VLOOKUP(B162,'Ver1'!$F$3:$H$9,2,0),VLOOKUP(B162,'Ver1'!$F$3:$H$9,3,0))</f>
        <v>1975</v>
      </c>
      <c r="D162" s="6">
        <f ca="1">RANDBETWEEN(VLOOKUP(B162,'Ver1'!$B$4:$D$10,2,0),VLOOKUP(B162,'Ver1'!$B$4:$D$10,3,0))</f>
        <v>151</v>
      </c>
      <c r="E162" s="6">
        <f t="shared" ref="E162:E183" ca="1" si="51">C162*D162</f>
        <v>298225</v>
      </c>
      <c r="F162" s="6">
        <f ca="1">RANDBETWEEN(VLOOKUP(B162,'Ver1'!$B$13:$D$19,2,0),VLOOKUP(B162,'Ver1'!$B$13:$D$19,3,0))/100</f>
        <v>7.0000000000000007E-2</v>
      </c>
      <c r="G162" s="6">
        <f ca="1">RANDBETWEEN(VLOOKUP(B162,'Ver1'!$F$13:$H$19,2,0),VLOOKUP(B162,'Ver1'!$F$13:$H$19,3,0))/100</f>
        <v>0.52</v>
      </c>
      <c r="H162" s="6">
        <f t="shared" ref="H162:H183" ca="1" si="52">F162*G162</f>
        <v>3.6400000000000002E-2</v>
      </c>
      <c r="I162" s="6">
        <f t="shared" ca="1" si="49"/>
        <v>0.31</v>
      </c>
      <c r="J162" s="6">
        <f t="shared" ref="J162:J183" ca="1" si="53">I162*F162</f>
        <v>2.1700000000000001E-2</v>
      </c>
      <c r="K162" s="6">
        <f ca="1">RANDBETWEEN(VLOOKUP(B162,'Ver1'!$F$23:$H$29,2,0),VLOOKUP(B162,'Ver1'!$F$23:$H$29,3,0))/100</f>
        <v>0.05</v>
      </c>
      <c r="L162" s="6">
        <f t="shared" ref="L162:L183" ca="1" si="54">K162*F162</f>
        <v>3.5000000000000005E-3</v>
      </c>
      <c r="M162" s="16">
        <f t="shared" ref="M162:M183" ca="1" si="55">(L162+J162+H162)*C162</f>
        <v>121.66000000000001</v>
      </c>
      <c r="N162" s="6">
        <f ca="1">(L162+J162+H162)*E162+Table1[[#This Row],[Hukuk Servisinde Tahsilat Tutarı]]</f>
        <v>74341.528000000006</v>
      </c>
      <c r="O162" s="6">
        <f ca="1">C162*VLOOKUP(B162,'Ver1'!$J$3:$N$9,2,0)+(C162-C162*G162)*VLOOKUP(B162,'Ver1'!$J$3:$N$9,3,0)+(C162-C162*G162-C162*I162)*VLOOKUP(B162,'Ver1'!$J$3:$N$9,4,0)</f>
        <v>203425</v>
      </c>
      <c r="P162" s="6">
        <f t="shared" ref="P162:P183" ca="1" si="56">1-(L162+J162+H162)</f>
        <v>0.93840000000000001</v>
      </c>
      <c r="Q162" s="6">
        <f ca="1">C162*P162*VLOOKUP(B162,'Ver1'!$J$3:$N$9,5,0)</f>
        <v>556002</v>
      </c>
      <c r="R162" s="6">
        <f ca="1">VLOOKUP(Table1[[#This Row],[Ay]],'Ver1'!$J$3:$O$9,6,0)*Table1[[#This Row],[Hukuk Servisine Sevk Edilen]]*Table1[[#This Row],[Toplam Tutar]]</f>
        <v>55970.868000000002</v>
      </c>
      <c r="S162" s="6">
        <f t="shared" ref="S162:S183" ca="1" si="57">O162+Q162</f>
        <v>759427</v>
      </c>
      <c r="T162" s="6">
        <f t="shared" ref="T162:T183" ca="1" si="58">N162-Q162</f>
        <v>-481660.47200000001</v>
      </c>
      <c r="U162" s="4"/>
    </row>
    <row r="163" spans="1:21" x14ac:dyDescent="0.35">
      <c r="A163" s="9">
        <v>45057</v>
      </c>
      <c r="B163" s="6">
        <f t="shared" si="50"/>
        <v>5</v>
      </c>
      <c r="C163" s="6">
        <f ca="1">RANDBETWEEN(VLOOKUP(B163,'Ver1'!$F$3:$H$9,2,0),VLOOKUP(B163,'Ver1'!$F$3:$H$9,3,0))</f>
        <v>1655</v>
      </c>
      <c r="D163" s="6">
        <f ca="1">RANDBETWEEN(VLOOKUP(B163,'Ver1'!$B$4:$D$10,2,0),VLOOKUP(B163,'Ver1'!$B$4:$D$10,3,0))</f>
        <v>120</v>
      </c>
      <c r="E163" s="6">
        <f t="shared" ca="1" si="51"/>
        <v>198600</v>
      </c>
      <c r="F163" s="6">
        <f ca="1">RANDBETWEEN(VLOOKUP(B163,'Ver1'!$B$13:$D$19,2,0),VLOOKUP(B163,'Ver1'!$B$13:$D$19,3,0))/100</f>
        <v>0.08</v>
      </c>
      <c r="G163" s="6">
        <f ca="1">RANDBETWEEN(VLOOKUP(B163,'Ver1'!$F$13:$H$19,2,0),VLOOKUP(B163,'Ver1'!$F$13:$H$19,3,0))/100</f>
        <v>0.53</v>
      </c>
      <c r="H163" s="6">
        <f t="shared" ca="1" si="52"/>
        <v>4.24E-2</v>
      </c>
      <c r="I163" s="6">
        <f t="shared" ref="I163:I183" ca="1" si="59">RANDBETWEEN(20,35)/100</f>
        <v>0.28999999999999998</v>
      </c>
      <c r="J163" s="6">
        <f t="shared" ca="1" si="53"/>
        <v>2.3199999999999998E-2</v>
      </c>
      <c r="K163" s="6">
        <f ca="1">RANDBETWEEN(VLOOKUP(B163,'Ver1'!$F$23:$H$29,2,0),VLOOKUP(B163,'Ver1'!$F$23:$H$29,3,0))/100</f>
        <v>0.09</v>
      </c>
      <c r="L163" s="6">
        <f t="shared" ca="1" si="54"/>
        <v>7.1999999999999998E-3</v>
      </c>
      <c r="M163" s="16">
        <f t="shared" ca="1" si="55"/>
        <v>120.48400000000001</v>
      </c>
      <c r="N163" s="6">
        <f ca="1">(L163+J163+H163)*E163+Table1[[#This Row],[Hukuk Servisinde Tahsilat Tutarı]]</f>
        <v>51286.464000000007</v>
      </c>
      <c r="O163" s="6">
        <f ca="1">C163*VLOOKUP(B163,'Ver1'!$J$3:$N$9,2,0)+(C163-C163*G163)*VLOOKUP(B163,'Ver1'!$J$3:$N$9,3,0)+(C163-C163*G163-C163*I163)*VLOOKUP(B163,'Ver1'!$J$3:$N$9,4,0)</f>
        <v>170878.75</v>
      </c>
      <c r="P163" s="6">
        <f t="shared" ca="1" si="56"/>
        <v>0.92720000000000002</v>
      </c>
      <c r="Q163" s="6">
        <f ca="1">C163*P163*VLOOKUP(B163,'Ver1'!$J$3:$N$9,5,0)</f>
        <v>460354.80000000005</v>
      </c>
      <c r="R163" s="6">
        <f ca="1">VLOOKUP(Table1[[#This Row],[Ay]],'Ver1'!$J$3:$O$9,6,0)*Table1[[#This Row],[Hukuk Servisine Sevk Edilen]]*Table1[[#This Row],[Toplam Tutar]]</f>
        <v>36828.384000000005</v>
      </c>
      <c r="S163" s="6">
        <f t="shared" ca="1" si="57"/>
        <v>631233.55000000005</v>
      </c>
      <c r="T163" s="6">
        <f t="shared" ca="1" si="58"/>
        <v>-409068.33600000001</v>
      </c>
      <c r="U163" s="4"/>
    </row>
    <row r="164" spans="1:21" x14ac:dyDescent="0.35">
      <c r="A164" s="9">
        <v>45058</v>
      </c>
      <c r="B164" s="6">
        <f t="shared" si="50"/>
        <v>5</v>
      </c>
      <c r="C164" s="6">
        <f ca="1">RANDBETWEEN(VLOOKUP(B164,'Ver1'!$F$3:$H$9,2,0),VLOOKUP(B164,'Ver1'!$F$3:$H$9,3,0))</f>
        <v>1565</v>
      </c>
      <c r="D164" s="6">
        <f ca="1">RANDBETWEEN(VLOOKUP(B164,'Ver1'!$B$4:$D$10,2,0),VLOOKUP(B164,'Ver1'!$B$4:$D$10,3,0))</f>
        <v>234</v>
      </c>
      <c r="E164" s="6">
        <f t="shared" ca="1" si="51"/>
        <v>366210</v>
      </c>
      <c r="F164" s="6">
        <f ca="1">RANDBETWEEN(VLOOKUP(B164,'Ver1'!$B$13:$D$19,2,0),VLOOKUP(B164,'Ver1'!$B$13:$D$19,3,0))/100</f>
        <v>0.05</v>
      </c>
      <c r="G164" s="6">
        <f ca="1">RANDBETWEEN(VLOOKUP(B164,'Ver1'!$F$13:$H$19,2,0),VLOOKUP(B164,'Ver1'!$F$13:$H$19,3,0))/100</f>
        <v>0.5</v>
      </c>
      <c r="H164" s="6">
        <f t="shared" ca="1" si="52"/>
        <v>2.5000000000000001E-2</v>
      </c>
      <c r="I164" s="6">
        <f t="shared" ca="1" si="59"/>
        <v>0.26</v>
      </c>
      <c r="J164" s="6">
        <f t="shared" ca="1" si="53"/>
        <v>1.3000000000000001E-2</v>
      </c>
      <c r="K164" s="6">
        <f ca="1">RANDBETWEEN(VLOOKUP(B164,'Ver1'!$F$23:$H$29,2,0),VLOOKUP(B164,'Ver1'!$F$23:$H$29,3,0))/100</f>
        <v>0.06</v>
      </c>
      <c r="L164" s="6">
        <f t="shared" ca="1" si="54"/>
        <v>3.0000000000000001E-3</v>
      </c>
      <c r="M164" s="16">
        <f t="shared" ca="1" si="55"/>
        <v>64.165000000000006</v>
      </c>
      <c r="N164" s="6">
        <f ca="1">(L164+J164+H164)*E164+Table1[[#This Row],[Hukuk Servisinde Tahsilat Tutarı]]</f>
        <v>85253.687999999995</v>
      </c>
      <c r="O164" s="6">
        <f ca="1">C164*VLOOKUP(B164,'Ver1'!$J$3:$N$9,2,0)+(C164-C164*G164)*VLOOKUP(B164,'Ver1'!$J$3:$N$9,3,0)+(C164-C164*G164-C164*I164)*VLOOKUP(B164,'Ver1'!$J$3:$N$9,4,0)</f>
        <v>174497.5</v>
      </c>
      <c r="P164" s="6">
        <f t="shared" ca="1" si="56"/>
        <v>0.95899999999999996</v>
      </c>
      <c r="Q164" s="6">
        <f ca="1">C164*P164*VLOOKUP(B164,'Ver1'!$J$3:$N$9,5,0)</f>
        <v>450250.5</v>
      </c>
      <c r="R164" s="6">
        <f ca="1">VLOOKUP(Table1[[#This Row],[Ay]],'Ver1'!$J$3:$O$9,6,0)*Table1[[#This Row],[Hukuk Servisine Sevk Edilen]]*Table1[[#This Row],[Toplam Tutar]]</f>
        <v>70239.077999999994</v>
      </c>
      <c r="S164" s="6">
        <f t="shared" ca="1" si="57"/>
        <v>624748</v>
      </c>
      <c r="T164" s="6">
        <f t="shared" ca="1" si="58"/>
        <v>-364996.81200000003</v>
      </c>
      <c r="U164" s="4"/>
    </row>
    <row r="165" spans="1:21" x14ac:dyDescent="0.35">
      <c r="A165" s="9">
        <v>45059</v>
      </c>
      <c r="B165" s="6">
        <f t="shared" si="50"/>
        <v>5</v>
      </c>
      <c r="C165" s="6">
        <f ca="1">RANDBETWEEN(VLOOKUP(B165,'Ver1'!$F$3:$H$9,2,0),VLOOKUP(B165,'Ver1'!$F$3:$H$9,3,0))</f>
        <v>1761</v>
      </c>
      <c r="D165" s="6">
        <f ca="1">RANDBETWEEN(VLOOKUP(B165,'Ver1'!$B$4:$D$10,2,0),VLOOKUP(B165,'Ver1'!$B$4:$D$10,3,0))</f>
        <v>225</v>
      </c>
      <c r="E165" s="6">
        <f t="shared" ca="1" si="51"/>
        <v>396225</v>
      </c>
      <c r="F165" s="6">
        <f ca="1">RANDBETWEEN(VLOOKUP(B165,'Ver1'!$B$13:$D$19,2,0),VLOOKUP(B165,'Ver1'!$B$13:$D$19,3,0))/100</f>
        <v>0.05</v>
      </c>
      <c r="G165" s="6">
        <f ca="1">RANDBETWEEN(VLOOKUP(B165,'Ver1'!$F$13:$H$19,2,0),VLOOKUP(B165,'Ver1'!$F$13:$H$19,3,0))/100</f>
        <v>0.52</v>
      </c>
      <c r="H165" s="6">
        <f t="shared" ca="1" si="52"/>
        <v>2.6000000000000002E-2</v>
      </c>
      <c r="I165" s="6">
        <f t="shared" ca="1" si="59"/>
        <v>0.33</v>
      </c>
      <c r="J165" s="6">
        <f t="shared" ca="1" si="53"/>
        <v>1.6500000000000001E-2</v>
      </c>
      <c r="K165" s="6">
        <f ca="1">RANDBETWEEN(VLOOKUP(B165,'Ver1'!$F$23:$H$29,2,0),VLOOKUP(B165,'Ver1'!$F$23:$H$29,3,0))/100</f>
        <v>0.08</v>
      </c>
      <c r="L165" s="6">
        <f t="shared" ca="1" si="54"/>
        <v>4.0000000000000001E-3</v>
      </c>
      <c r="M165" s="16">
        <f t="shared" ca="1" si="55"/>
        <v>81.886499999999998</v>
      </c>
      <c r="N165" s="6">
        <f ca="1">(L165+J165+H165)*E165+Table1[[#This Row],[Hukuk Servisinde Tahsilat Tutarı]]</f>
        <v>93984.57</v>
      </c>
      <c r="O165" s="6">
        <f ca="1">C165*VLOOKUP(B165,'Ver1'!$J$3:$N$9,2,0)+(C165-C165*G165)*VLOOKUP(B165,'Ver1'!$J$3:$N$9,3,0)+(C165-C165*G165-C165*I165)*VLOOKUP(B165,'Ver1'!$J$3:$N$9,4,0)</f>
        <v>177861</v>
      </c>
      <c r="P165" s="6">
        <f t="shared" ca="1" si="56"/>
        <v>0.95350000000000001</v>
      </c>
      <c r="Q165" s="6">
        <f ca="1">C165*P165*VLOOKUP(B165,'Ver1'!$J$3:$N$9,5,0)</f>
        <v>503734.05</v>
      </c>
      <c r="R165" s="6">
        <f ca="1">VLOOKUP(Table1[[#This Row],[Ay]],'Ver1'!$J$3:$O$9,6,0)*Table1[[#This Row],[Hukuk Servisine Sevk Edilen]]*Table1[[#This Row],[Toplam Tutar]]</f>
        <v>75560.107499999998</v>
      </c>
      <c r="S165" s="6">
        <f t="shared" ca="1" si="57"/>
        <v>681595.05</v>
      </c>
      <c r="T165" s="6">
        <f t="shared" ca="1" si="58"/>
        <v>-409749.48</v>
      </c>
      <c r="U165" s="4"/>
    </row>
    <row r="166" spans="1:21" x14ac:dyDescent="0.35">
      <c r="A166" s="9">
        <v>45060</v>
      </c>
      <c r="B166" s="6">
        <f t="shared" si="50"/>
        <v>5</v>
      </c>
      <c r="C166" s="6">
        <f ca="1">RANDBETWEEN(VLOOKUP(B166,'Ver1'!$F$3:$H$9,2,0),VLOOKUP(B166,'Ver1'!$F$3:$H$9,3,0))</f>
        <v>1619</v>
      </c>
      <c r="D166" s="6">
        <f ca="1">RANDBETWEEN(VLOOKUP(B166,'Ver1'!$B$4:$D$10,2,0),VLOOKUP(B166,'Ver1'!$B$4:$D$10,3,0))</f>
        <v>194</v>
      </c>
      <c r="E166" s="6">
        <f t="shared" ca="1" si="51"/>
        <v>314086</v>
      </c>
      <c r="F166" s="6">
        <f ca="1">RANDBETWEEN(VLOOKUP(B166,'Ver1'!$B$13:$D$19,2,0),VLOOKUP(B166,'Ver1'!$B$13:$D$19,3,0))/100</f>
        <v>0.08</v>
      </c>
      <c r="G166" s="6">
        <f ca="1">RANDBETWEEN(VLOOKUP(B166,'Ver1'!$F$13:$H$19,2,0),VLOOKUP(B166,'Ver1'!$F$13:$H$19,3,0))/100</f>
        <v>0.47</v>
      </c>
      <c r="H166" s="6">
        <f t="shared" ca="1" si="52"/>
        <v>3.7600000000000001E-2</v>
      </c>
      <c r="I166" s="6">
        <f t="shared" ca="1" si="59"/>
        <v>0.21</v>
      </c>
      <c r="J166" s="6">
        <f t="shared" ca="1" si="53"/>
        <v>1.6799999999999999E-2</v>
      </c>
      <c r="K166" s="6">
        <f ca="1">RANDBETWEEN(VLOOKUP(B166,'Ver1'!$F$23:$H$29,2,0),VLOOKUP(B166,'Ver1'!$F$23:$H$29,3,0))/100</f>
        <v>7.0000000000000007E-2</v>
      </c>
      <c r="L166" s="6">
        <f t="shared" ca="1" si="54"/>
        <v>5.6000000000000008E-3</v>
      </c>
      <c r="M166" s="16">
        <f t="shared" ca="1" si="55"/>
        <v>97.14</v>
      </c>
      <c r="N166" s="6">
        <f ca="1">(L166+J166+H166)*E166+Table1[[#This Row],[Hukuk Servisinde Tahsilat Tutarı]]</f>
        <v>77893.327999999994</v>
      </c>
      <c r="O166" s="6">
        <f ca="1">C166*VLOOKUP(B166,'Ver1'!$J$3:$N$9,2,0)+(C166-C166*G166)*VLOOKUP(B166,'Ver1'!$J$3:$N$9,3,0)+(C166-C166*G166-C166*I166)*VLOOKUP(B166,'Ver1'!$J$3:$N$9,4,0)</f>
        <v>197113.25</v>
      </c>
      <c r="P166" s="6">
        <f t="shared" ca="1" si="56"/>
        <v>0.94</v>
      </c>
      <c r="Q166" s="6">
        <f ca="1">C166*P166*VLOOKUP(B166,'Ver1'!$J$3:$N$9,5,0)</f>
        <v>456557.99999999994</v>
      </c>
      <c r="R166" s="6">
        <f ca="1">VLOOKUP(Table1[[#This Row],[Ay]],'Ver1'!$J$3:$O$9,6,0)*Table1[[#This Row],[Hukuk Servisine Sevk Edilen]]*Table1[[#This Row],[Toplam Tutar]]</f>
        <v>59048.167999999998</v>
      </c>
      <c r="S166" s="6">
        <f t="shared" ca="1" si="57"/>
        <v>653671.25</v>
      </c>
      <c r="T166" s="6">
        <f t="shared" ca="1" si="58"/>
        <v>-378664.67199999996</v>
      </c>
      <c r="U166" s="4"/>
    </row>
    <row r="167" spans="1:21" x14ac:dyDescent="0.35">
      <c r="A167" s="9">
        <v>45061</v>
      </c>
      <c r="B167" s="6">
        <f t="shared" si="50"/>
        <v>5</v>
      </c>
      <c r="C167" s="6">
        <f ca="1">RANDBETWEEN(VLOOKUP(B167,'Ver1'!$F$3:$H$9,2,0),VLOOKUP(B167,'Ver1'!$F$3:$H$9,3,0))</f>
        <v>1773</v>
      </c>
      <c r="D167" s="6">
        <f ca="1">RANDBETWEEN(VLOOKUP(B167,'Ver1'!$B$4:$D$10,2,0),VLOOKUP(B167,'Ver1'!$B$4:$D$10,3,0))</f>
        <v>149</v>
      </c>
      <c r="E167" s="6">
        <f t="shared" ca="1" si="51"/>
        <v>264177</v>
      </c>
      <c r="F167" s="6">
        <f ca="1">RANDBETWEEN(VLOOKUP(B167,'Ver1'!$B$13:$D$19,2,0),VLOOKUP(B167,'Ver1'!$B$13:$D$19,3,0))/100</f>
        <v>0.06</v>
      </c>
      <c r="G167" s="6">
        <f ca="1">RANDBETWEEN(VLOOKUP(B167,'Ver1'!$F$13:$H$19,2,0),VLOOKUP(B167,'Ver1'!$F$13:$H$19,3,0))/100</f>
        <v>0.47</v>
      </c>
      <c r="H167" s="6">
        <f t="shared" ca="1" si="52"/>
        <v>2.8199999999999996E-2</v>
      </c>
      <c r="I167" s="6">
        <f t="shared" ca="1" si="59"/>
        <v>0.23</v>
      </c>
      <c r="J167" s="6">
        <f t="shared" ca="1" si="53"/>
        <v>1.38E-2</v>
      </c>
      <c r="K167" s="6">
        <f ca="1">RANDBETWEEN(VLOOKUP(B167,'Ver1'!$F$23:$H$29,2,0),VLOOKUP(B167,'Ver1'!$F$23:$H$29,3,0))/100</f>
        <v>0.05</v>
      </c>
      <c r="L167" s="6">
        <f t="shared" ca="1" si="54"/>
        <v>3.0000000000000001E-3</v>
      </c>
      <c r="M167" s="16">
        <f t="shared" ca="1" si="55"/>
        <v>79.784999999999997</v>
      </c>
      <c r="N167" s="6">
        <f ca="1">(L167+J167+H167)*E167+Table1[[#This Row],[Hukuk Servisinde Tahsilat Tutarı]]</f>
        <v>62345.771999999997</v>
      </c>
      <c r="O167" s="6">
        <f ca="1">C167*VLOOKUP(B167,'Ver1'!$J$3:$N$9,2,0)+(C167-C167*G167)*VLOOKUP(B167,'Ver1'!$J$3:$N$9,3,0)+(C167-C167*G167-C167*I167)*VLOOKUP(B167,'Ver1'!$J$3:$N$9,4,0)</f>
        <v>212316.75</v>
      </c>
      <c r="P167" s="6">
        <f t="shared" ca="1" si="56"/>
        <v>0.95499999999999996</v>
      </c>
      <c r="Q167" s="6">
        <f ca="1">C167*P167*VLOOKUP(B167,'Ver1'!$J$3:$N$9,5,0)</f>
        <v>507964.5</v>
      </c>
      <c r="R167" s="6">
        <f ca="1">VLOOKUP(Table1[[#This Row],[Ay]],'Ver1'!$J$3:$O$9,6,0)*Table1[[#This Row],[Hukuk Servisine Sevk Edilen]]*Table1[[#This Row],[Toplam Tutar]]</f>
        <v>50457.807000000001</v>
      </c>
      <c r="S167" s="6">
        <f t="shared" ca="1" si="57"/>
        <v>720281.25</v>
      </c>
      <c r="T167" s="6">
        <f t="shared" ca="1" si="58"/>
        <v>-445618.728</v>
      </c>
      <c r="U167" s="4"/>
    </row>
    <row r="168" spans="1:21" x14ac:dyDescent="0.35">
      <c r="A168" s="9">
        <v>45062</v>
      </c>
      <c r="B168" s="6">
        <f t="shared" si="50"/>
        <v>5</v>
      </c>
      <c r="C168" s="6">
        <f ca="1">RANDBETWEEN(VLOOKUP(B168,'Ver1'!$F$3:$H$9,2,0),VLOOKUP(B168,'Ver1'!$F$3:$H$9,3,0))</f>
        <v>1649</v>
      </c>
      <c r="D168" s="6">
        <f ca="1">RANDBETWEEN(VLOOKUP(B168,'Ver1'!$B$4:$D$10,2,0),VLOOKUP(B168,'Ver1'!$B$4:$D$10,3,0))</f>
        <v>174</v>
      </c>
      <c r="E168" s="6">
        <f t="shared" ca="1" si="51"/>
        <v>286926</v>
      </c>
      <c r="F168" s="6">
        <f ca="1">RANDBETWEEN(VLOOKUP(B168,'Ver1'!$B$13:$D$19,2,0),VLOOKUP(B168,'Ver1'!$B$13:$D$19,3,0))/100</f>
        <v>0.06</v>
      </c>
      <c r="G168" s="6">
        <f ca="1">RANDBETWEEN(VLOOKUP(B168,'Ver1'!$F$13:$H$19,2,0),VLOOKUP(B168,'Ver1'!$F$13:$H$19,3,0))/100</f>
        <v>0.52</v>
      </c>
      <c r="H168" s="6">
        <f t="shared" ca="1" si="52"/>
        <v>3.1199999999999999E-2</v>
      </c>
      <c r="I168" s="6">
        <f t="shared" ca="1" si="59"/>
        <v>0.34</v>
      </c>
      <c r="J168" s="6">
        <f t="shared" ca="1" si="53"/>
        <v>2.0400000000000001E-2</v>
      </c>
      <c r="K168" s="6">
        <f ca="1">RANDBETWEEN(VLOOKUP(B168,'Ver1'!$F$23:$H$29,2,0),VLOOKUP(B168,'Ver1'!$F$23:$H$29,3,0))/100</f>
        <v>0.1</v>
      </c>
      <c r="L168" s="6">
        <f t="shared" ca="1" si="54"/>
        <v>6.0000000000000001E-3</v>
      </c>
      <c r="M168" s="16">
        <f t="shared" ca="1" si="55"/>
        <v>94.982399999999998</v>
      </c>
      <c r="N168" s="6">
        <f ca="1">(L168+J168+H168)*E168+Table1[[#This Row],[Hukuk Servisinde Tahsilat Tutarı]]</f>
        <v>70606.750079999998</v>
      </c>
      <c r="O168" s="6">
        <f ca="1">C168*VLOOKUP(B168,'Ver1'!$J$3:$N$9,2,0)+(C168-C168*G168)*VLOOKUP(B168,'Ver1'!$J$3:$N$9,3,0)+(C168-C168*G168-C168*I168)*VLOOKUP(B168,'Ver1'!$J$3:$N$9,4,0)</f>
        <v>164900</v>
      </c>
      <c r="P168" s="6">
        <f t="shared" ca="1" si="56"/>
        <v>0.94240000000000002</v>
      </c>
      <c r="Q168" s="6">
        <f ca="1">C168*P168*VLOOKUP(B168,'Ver1'!$J$3:$N$9,5,0)</f>
        <v>466205.28</v>
      </c>
      <c r="R168" s="6">
        <f ca="1">VLOOKUP(Table1[[#This Row],[Ay]],'Ver1'!$J$3:$O$9,6,0)*Table1[[#This Row],[Hukuk Servisine Sevk Edilen]]*Table1[[#This Row],[Toplam Tutar]]</f>
        <v>54079.812480000001</v>
      </c>
      <c r="S168" s="6">
        <f t="shared" ca="1" si="57"/>
        <v>631105.28000000003</v>
      </c>
      <c r="T168" s="6">
        <f t="shared" ca="1" si="58"/>
        <v>-395598.52992</v>
      </c>
      <c r="U168" s="4"/>
    </row>
    <row r="169" spans="1:21" x14ac:dyDescent="0.35">
      <c r="A169" s="9">
        <v>45063</v>
      </c>
      <c r="B169" s="6">
        <f t="shared" si="50"/>
        <v>5</v>
      </c>
      <c r="C169" s="6">
        <f ca="1">RANDBETWEEN(VLOOKUP(B169,'Ver1'!$F$3:$H$9,2,0),VLOOKUP(B169,'Ver1'!$F$3:$H$9,3,0))</f>
        <v>1591</v>
      </c>
      <c r="D169" s="6">
        <f ca="1">RANDBETWEEN(VLOOKUP(B169,'Ver1'!$B$4:$D$10,2,0),VLOOKUP(B169,'Ver1'!$B$4:$D$10,3,0))</f>
        <v>250</v>
      </c>
      <c r="E169" s="6">
        <f t="shared" ca="1" si="51"/>
        <v>397750</v>
      </c>
      <c r="F169" s="6">
        <f ca="1">RANDBETWEEN(VLOOKUP(B169,'Ver1'!$B$13:$D$19,2,0),VLOOKUP(B169,'Ver1'!$B$13:$D$19,3,0))/100</f>
        <v>0.05</v>
      </c>
      <c r="G169" s="6">
        <f ca="1">RANDBETWEEN(VLOOKUP(B169,'Ver1'!$F$13:$H$19,2,0),VLOOKUP(B169,'Ver1'!$F$13:$H$19,3,0))/100</f>
        <v>0.52</v>
      </c>
      <c r="H169" s="6">
        <f t="shared" ca="1" si="52"/>
        <v>2.6000000000000002E-2</v>
      </c>
      <c r="I169" s="6">
        <f t="shared" ca="1" si="59"/>
        <v>0.25</v>
      </c>
      <c r="J169" s="6">
        <f t="shared" ca="1" si="53"/>
        <v>1.2500000000000001E-2</v>
      </c>
      <c r="K169" s="6">
        <f ca="1">RANDBETWEEN(VLOOKUP(B169,'Ver1'!$F$23:$H$29,2,0),VLOOKUP(B169,'Ver1'!$F$23:$H$29,3,0))/100</f>
        <v>0.1</v>
      </c>
      <c r="L169" s="6">
        <f t="shared" ca="1" si="54"/>
        <v>5.000000000000001E-3</v>
      </c>
      <c r="M169" s="16">
        <f t="shared" ca="1" si="55"/>
        <v>69.208500000000001</v>
      </c>
      <c r="N169" s="6">
        <f ca="1">(L169+J169+H169)*E169+Table1[[#This Row],[Hukuk Servisinde Tahsilat Tutarı]]</f>
        <v>93391.700000000012</v>
      </c>
      <c r="O169" s="6">
        <f ca="1">C169*VLOOKUP(B169,'Ver1'!$J$3:$N$9,2,0)+(C169-C169*G169)*VLOOKUP(B169,'Ver1'!$J$3:$N$9,3,0)+(C169-C169*G169-C169*I169)*VLOOKUP(B169,'Ver1'!$J$3:$N$9,4,0)</f>
        <v>173419</v>
      </c>
      <c r="P169" s="6">
        <f t="shared" ca="1" si="56"/>
        <v>0.95650000000000002</v>
      </c>
      <c r="Q169" s="6">
        <f ca="1">C169*P169*VLOOKUP(B169,'Ver1'!$J$3:$N$9,5,0)</f>
        <v>456537.45</v>
      </c>
      <c r="R169" s="6">
        <f ca="1">VLOOKUP(Table1[[#This Row],[Ay]],'Ver1'!$J$3:$O$9,6,0)*Table1[[#This Row],[Hukuk Servisine Sevk Edilen]]*Table1[[#This Row],[Toplam Tutar]]</f>
        <v>76089.575000000012</v>
      </c>
      <c r="S169" s="6">
        <f t="shared" ca="1" si="57"/>
        <v>629956.44999999995</v>
      </c>
      <c r="T169" s="6">
        <f t="shared" ca="1" si="58"/>
        <v>-363145.75</v>
      </c>
      <c r="U169" s="4"/>
    </row>
    <row r="170" spans="1:21" x14ac:dyDescent="0.35">
      <c r="A170" s="9">
        <v>45064</v>
      </c>
      <c r="B170" s="6">
        <f t="shared" si="50"/>
        <v>5</v>
      </c>
      <c r="C170" s="6">
        <f ca="1">RANDBETWEEN(VLOOKUP(B170,'Ver1'!$F$3:$H$9,2,0),VLOOKUP(B170,'Ver1'!$F$3:$H$9,3,0))</f>
        <v>1512</v>
      </c>
      <c r="D170" s="6">
        <f ca="1">RANDBETWEEN(VLOOKUP(B170,'Ver1'!$B$4:$D$10,2,0),VLOOKUP(B170,'Ver1'!$B$4:$D$10,3,0))</f>
        <v>169</v>
      </c>
      <c r="E170" s="6">
        <f t="shared" ca="1" si="51"/>
        <v>255528</v>
      </c>
      <c r="F170" s="6">
        <f ca="1">RANDBETWEEN(VLOOKUP(B170,'Ver1'!$B$13:$D$19,2,0),VLOOKUP(B170,'Ver1'!$B$13:$D$19,3,0))/100</f>
        <v>0.05</v>
      </c>
      <c r="G170" s="6">
        <f ca="1">RANDBETWEEN(VLOOKUP(B170,'Ver1'!$F$13:$H$19,2,0),VLOOKUP(B170,'Ver1'!$F$13:$H$19,3,0))/100</f>
        <v>0.49</v>
      </c>
      <c r="H170" s="6">
        <f t="shared" ca="1" si="52"/>
        <v>2.4500000000000001E-2</v>
      </c>
      <c r="I170" s="6">
        <f t="shared" ca="1" si="59"/>
        <v>0.28000000000000003</v>
      </c>
      <c r="J170" s="6">
        <f t="shared" ca="1" si="53"/>
        <v>1.4000000000000002E-2</v>
      </c>
      <c r="K170" s="6">
        <f ca="1">RANDBETWEEN(VLOOKUP(B170,'Ver1'!$F$23:$H$29,2,0),VLOOKUP(B170,'Ver1'!$F$23:$H$29,3,0))/100</f>
        <v>0.05</v>
      </c>
      <c r="L170" s="6">
        <f t="shared" ca="1" si="54"/>
        <v>2.5000000000000005E-3</v>
      </c>
      <c r="M170" s="16">
        <f t="shared" ca="1" si="55"/>
        <v>61.992000000000004</v>
      </c>
      <c r="N170" s="6">
        <f ca="1">(L170+J170+H170)*E170+Table1[[#This Row],[Hukuk Servisinde Tahsilat Tutarı]]</f>
        <v>59486.918400000002</v>
      </c>
      <c r="O170" s="6">
        <f ca="1">C170*VLOOKUP(B170,'Ver1'!$J$3:$N$9,2,0)+(C170-C170*G170)*VLOOKUP(B170,'Ver1'!$J$3:$N$9,3,0)+(C170-C170*G170-C170*I170)*VLOOKUP(B170,'Ver1'!$J$3:$N$9,4,0)</f>
        <v>168210</v>
      </c>
      <c r="P170" s="6">
        <f t="shared" ca="1" si="56"/>
        <v>0.95899999999999996</v>
      </c>
      <c r="Q170" s="6">
        <f ca="1">C170*P170*VLOOKUP(B170,'Ver1'!$J$3:$N$9,5,0)</f>
        <v>435002.4</v>
      </c>
      <c r="R170" s="6">
        <f ca="1">VLOOKUP(Table1[[#This Row],[Ay]],'Ver1'!$J$3:$O$9,6,0)*Table1[[#This Row],[Hukuk Servisine Sevk Edilen]]*Table1[[#This Row],[Toplam Tutar]]</f>
        <v>49010.270400000001</v>
      </c>
      <c r="S170" s="6">
        <f t="shared" ca="1" si="57"/>
        <v>603212.4</v>
      </c>
      <c r="T170" s="6">
        <f t="shared" ca="1" si="58"/>
        <v>-375515.4816</v>
      </c>
      <c r="U170" s="4"/>
    </row>
    <row r="171" spans="1:21" x14ac:dyDescent="0.35">
      <c r="A171" s="9">
        <v>45065</v>
      </c>
      <c r="B171" s="6">
        <f t="shared" si="50"/>
        <v>5</v>
      </c>
      <c r="C171" s="6">
        <f ca="1">RANDBETWEEN(VLOOKUP(B171,'Ver1'!$F$3:$H$9,2,0),VLOOKUP(B171,'Ver1'!$F$3:$H$9,3,0))</f>
        <v>1609</v>
      </c>
      <c r="D171" s="6">
        <f ca="1">RANDBETWEEN(VLOOKUP(B171,'Ver1'!$B$4:$D$10,2,0),VLOOKUP(B171,'Ver1'!$B$4:$D$10,3,0))</f>
        <v>148</v>
      </c>
      <c r="E171" s="6">
        <f t="shared" ca="1" si="51"/>
        <v>238132</v>
      </c>
      <c r="F171" s="6">
        <f ca="1">RANDBETWEEN(VLOOKUP(B171,'Ver1'!$B$13:$D$19,2,0),VLOOKUP(B171,'Ver1'!$B$13:$D$19,3,0))/100</f>
        <v>0.08</v>
      </c>
      <c r="G171" s="6">
        <f ca="1">RANDBETWEEN(VLOOKUP(B171,'Ver1'!$F$13:$H$19,2,0),VLOOKUP(B171,'Ver1'!$F$13:$H$19,3,0))/100</f>
        <v>0.51</v>
      </c>
      <c r="H171" s="6">
        <f t="shared" ca="1" si="52"/>
        <v>4.0800000000000003E-2</v>
      </c>
      <c r="I171" s="6">
        <f t="shared" ca="1" si="59"/>
        <v>0.28999999999999998</v>
      </c>
      <c r="J171" s="6">
        <f t="shared" ca="1" si="53"/>
        <v>2.3199999999999998E-2</v>
      </c>
      <c r="K171" s="6">
        <f ca="1">RANDBETWEEN(VLOOKUP(B171,'Ver1'!$F$23:$H$29,2,0),VLOOKUP(B171,'Ver1'!$F$23:$H$29,3,0))/100</f>
        <v>0.06</v>
      </c>
      <c r="L171" s="6">
        <f t="shared" ca="1" si="54"/>
        <v>4.7999999999999996E-3</v>
      </c>
      <c r="M171" s="16">
        <f t="shared" ca="1" si="55"/>
        <v>110.6992</v>
      </c>
      <c r="N171" s="6">
        <f ca="1">(L171+J171+H171)*E171+Table1[[#This Row],[Hukuk Servisinde Tahsilat Tutarı]]</f>
        <v>60733.185280000005</v>
      </c>
      <c r="O171" s="6">
        <f ca="1">C171*VLOOKUP(B171,'Ver1'!$J$3:$N$9,2,0)+(C171-C171*G171)*VLOOKUP(B171,'Ver1'!$J$3:$N$9,3,0)+(C171-C171*G171-C171*I171)*VLOOKUP(B171,'Ver1'!$J$3:$N$9,4,0)</f>
        <v>171760.75</v>
      </c>
      <c r="P171" s="6">
        <f t="shared" ca="1" si="56"/>
        <v>0.93120000000000003</v>
      </c>
      <c r="Q171" s="6">
        <f ca="1">C171*P171*VLOOKUP(B171,'Ver1'!$J$3:$N$9,5,0)</f>
        <v>449490.24</v>
      </c>
      <c r="R171" s="6">
        <f ca="1">VLOOKUP(Table1[[#This Row],[Ay]],'Ver1'!$J$3:$O$9,6,0)*Table1[[#This Row],[Hukuk Servisine Sevk Edilen]]*Table1[[#This Row],[Toplam Tutar]]</f>
        <v>44349.703680000006</v>
      </c>
      <c r="S171" s="6">
        <f t="shared" ca="1" si="57"/>
        <v>621250.99</v>
      </c>
      <c r="T171" s="6">
        <f t="shared" ca="1" si="58"/>
        <v>-388757.05472000001</v>
      </c>
      <c r="U171" s="4"/>
    </row>
    <row r="172" spans="1:21" x14ac:dyDescent="0.35">
      <c r="A172" s="9">
        <v>45066</v>
      </c>
      <c r="B172" s="6">
        <f t="shared" si="50"/>
        <v>5</v>
      </c>
      <c r="C172" s="6">
        <f ca="1">RANDBETWEEN(VLOOKUP(B172,'Ver1'!$F$3:$H$9,2,0),VLOOKUP(B172,'Ver1'!$F$3:$H$9,3,0))</f>
        <v>1805</v>
      </c>
      <c r="D172" s="6">
        <f ca="1">RANDBETWEEN(VLOOKUP(B172,'Ver1'!$B$4:$D$10,2,0),VLOOKUP(B172,'Ver1'!$B$4:$D$10,3,0))</f>
        <v>123</v>
      </c>
      <c r="E172" s="6">
        <f t="shared" ca="1" si="51"/>
        <v>222015</v>
      </c>
      <c r="F172" s="6">
        <f ca="1">RANDBETWEEN(VLOOKUP(B172,'Ver1'!$B$13:$D$19,2,0),VLOOKUP(B172,'Ver1'!$B$13:$D$19,3,0))/100</f>
        <v>0.06</v>
      </c>
      <c r="G172" s="6">
        <f ca="1">RANDBETWEEN(VLOOKUP(B172,'Ver1'!$F$13:$H$19,2,0),VLOOKUP(B172,'Ver1'!$F$13:$H$19,3,0))/100</f>
        <v>0.55000000000000004</v>
      </c>
      <c r="H172" s="6">
        <f t="shared" ca="1" si="52"/>
        <v>3.3000000000000002E-2</v>
      </c>
      <c r="I172" s="6">
        <f t="shared" ca="1" si="59"/>
        <v>0.2</v>
      </c>
      <c r="J172" s="6">
        <f t="shared" ca="1" si="53"/>
        <v>1.2E-2</v>
      </c>
      <c r="K172" s="6">
        <f ca="1">RANDBETWEEN(VLOOKUP(B172,'Ver1'!$F$23:$H$29,2,0),VLOOKUP(B172,'Ver1'!$F$23:$H$29,3,0))/100</f>
        <v>0.05</v>
      </c>
      <c r="L172" s="6">
        <f t="shared" ca="1" si="54"/>
        <v>3.0000000000000001E-3</v>
      </c>
      <c r="M172" s="16">
        <f t="shared" ca="1" si="55"/>
        <v>86.64</v>
      </c>
      <c r="N172" s="6">
        <f ca="1">(L172+J172+H172)*E172+Table1[[#This Row],[Hukuk Servisinde Tahsilat Tutarı]]</f>
        <v>52928.376000000004</v>
      </c>
      <c r="O172" s="6">
        <f ca="1">C172*VLOOKUP(B172,'Ver1'!$J$3:$N$9,2,0)+(C172-C172*G172)*VLOOKUP(B172,'Ver1'!$J$3:$N$9,3,0)+(C172-C172*G172-C172*I172)*VLOOKUP(B172,'Ver1'!$J$3:$N$9,4,0)</f>
        <v>196293.75</v>
      </c>
      <c r="P172" s="6">
        <f t="shared" ca="1" si="56"/>
        <v>0.95199999999999996</v>
      </c>
      <c r="Q172" s="6">
        <f ca="1">C172*P172*VLOOKUP(B172,'Ver1'!$J$3:$N$9,5,0)</f>
        <v>515507.99999999994</v>
      </c>
      <c r="R172" s="6">
        <f ca="1">VLOOKUP(Table1[[#This Row],[Ay]],'Ver1'!$J$3:$O$9,6,0)*Table1[[#This Row],[Hukuk Servisine Sevk Edilen]]*Table1[[#This Row],[Toplam Tutar]]</f>
        <v>42271.656000000003</v>
      </c>
      <c r="S172" s="6">
        <f t="shared" ca="1" si="57"/>
        <v>711801.75</v>
      </c>
      <c r="T172" s="6">
        <f t="shared" ca="1" si="58"/>
        <v>-462579.62399999995</v>
      </c>
      <c r="U172" s="4"/>
    </row>
    <row r="173" spans="1:21" x14ac:dyDescent="0.35">
      <c r="A173" s="9">
        <v>45067</v>
      </c>
      <c r="B173" s="6">
        <f t="shared" si="50"/>
        <v>5</v>
      </c>
      <c r="C173" s="6">
        <f ca="1">RANDBETWEEN(VLOOKUP(B173,'Ver1'!$F$3:$H$9,2,0),VLOOKUP(B173,'Ver1'!$F$3:$H$9,3,0))</f>
        <v>1842</v>
      </c>
      <c r="D173" s="6">
        <f ca="1">RANDBETWEEN(VLOOKUP(B173,'Ver1'!$B$4:$D$10,2,0),VLOOKUP(B173,'Ver1'!$B$4:$D$10,3,0))</f>
        <v>209</v>
      </c>
      <c r="E173" s="6">
        <f t="shared" ca="1" si="51"/>
        <v>384978</v>
      </c>
      <c r="F173" s="6">
        <f ca="1">RANDBETWEEN(VLOOKUP(B173,'Ver1'!$B$13:$D$19,2,0),VLOOKUP(B173,'Ver1'!$B$13:$D$19,3,0))/100</f>
        <v>0.05</v>
      </c>
      <c r="G173" s="6">
        <f ca="1">RANDBETWEEN(VLOOKUP(B173,'Ver1'!$F$13:$H$19,2,0),VLOOKUP(B173,'Ver1'!$F$13:$H$19,3,0))/100</f>
        <v>0.53</v>
      </c>
      <c r="H173" s="6">
        <f t="shared" ca="1" si="52"/>
        <v>2.6500000000000003E-2</v>
      </c>
      <c r="I173" s="6">
        <f t="shared" ca="1" si="59"/>
        <v>0.2</v>
      </c>
      <c r="J173" s="6">
        <f t="shared" ca="1" si="53"/>
        <v>1.0000000000000002E-2</v>
      </c>
      <c r="K173" s="6">
        <f ca="1">RANDBETWEEN(VLOOKUP(B173,'Ver1'!$F$23:$H$29,2,0),VLOOKUP(B173,'Ver1'!$F$23:$H$29,3,0))/100</f>
        <v>0.08</v>
      </c>
      <c r="L173" s="6">
        <f t="shared" ca="1" si="54"/>
        <v>4.0000000000000001E-3</v>
      </c>
      <c r="M173" s="16">
        <f t="shared" ca="1" si="55"/>
        <v>74.601000000000013</v>
      </c>
      <c r="N173" s="6">
        <f ca="1">(L173+J173+H173)*E173+Table1[[#This Row],[Hukuk Servisinde Tahsilat Tutarı]]</f>
        <v>89468.887199999997</v>
      </c>
      <c r="O173" s="6">
        <f ca="1">C173*VLOOKUP(B173,'Ver1'!$J$3:$N$9,2,0)+(C173-C173*G173)*VLOOKUP(B173,'Ver1'!$J$3:$N$9,3,0)+(C173-C173*G173-C173*I173)*VLOOKUP(B173,'Ver1'!$J$3:$N$9,4,0)</f>
        <v>206764.5</v>
      </c>
      <c r="P173" s="6">
        <f t="shared" ca="1" si="56"/>
        <v>0.95950000000000002</v>
      </c>
      <c r="Q173" s="6">
        <f ca="1">C173*P173*VLOOKUP(B173,'Ver1'!$J$3:$N$9,5,0)</f>
        <v>530219.70000000007</v>
      </c>
      <c r="R173" s="6">
        <f ca="1">VLOOKUP(Table1[[#This Row],[Ay]],'Ver1'!$J$3:$O$9,6,0)*Table1[[#This Row],[Hukuk Servisine Sevk Edilen]]*Table1[[#This Row],[Toplam Tutar]]</f>
        <v>73877.278200000001</v>
      </c>
      <c r="S173" s="6">
        <f t="shared" ca="1" si="57"/>
        <v>736984.20000000007</v>
      </c>
      <c r="T173" s="6">
        <f t="shared" ca="1" si="58"/>
        <v>-440750.81280000007</v>
      </c>
      <c r="U173" s="4"/>
    </row>
    <row r="174" spans="1:21" x14ac:dyDescent="0.35">
      <c r="A174" s="9">
        <v>45068</v>
      </c>
      <c r="B174" s="6">
        <f t="shared" si="50"/>
        <v>5</v>
      </c>
      <c r="C174" s="6">
        <f ca="1">RANDBETWEEN(VLOOKUP(B174,'Ver1'!$F$3:$H$9,2,0),VLOOKUP(B174,'Ver1'!$F$3:$H$9,3,0))</f>
        <v>1686</v>
      </c>
      <c r="D174" s="6">
        <f ca="1">RANDBETWEEN(VLOOKUP(B174,'Ver1'!$B$4:$D$10,2,0),VLOOKUP(B174,'Ver1'!$B$4:$D$10,3,0))</f>
        <v>181</v>
      </c>
      <c r="E174" s="6">
        <f t="shared" ca="1" si="51"/>
        <v>305166</v>
      </c>
      <c r="F174" s="6">
        <f ca="1">RANDBETWEEN(VLOOKUP(B174,'Ver1'!$B$13:$D$19,2,0),VLOOKUP(B174,'Ver1'!$B$13:$D$19,3,0))/100</f>
        <v>0.05</v>
      </c>
      <c r="G174" s="6">
        <f ca="1">RANDBETWEEN(VLOOKUP(B174,'Ver1'!$F$13:$H$19,2,0),VLOOKUP(B174,'Ver1'!$F$13:$H$19,3,0))/100</f>
        <v>0.53</v>
      </c>
      <c r="H174" s="6">
        <f t="shared" ca="1" si="52"/>
        <v>2.6500000000000003E-2</v>
      </c>
      <c r="I174" s="6">
        <f t="shared" ca="1" si="59"/>
        <v>0.34</v>
      </c>
      <c r="J174" s="6">
        <f t="shared" ca="1" si="53"/>
        <v>1.7000000000000001E-2</v>
      </c>
      <c r="K174" s="6">
        <f ca="1">RANDBETWEEN(VLOOKUP(B174,'Ver1'!$F$23:$H$29,2,0),VLOOKUP(B174,'Ver1'!$F$23:$H$29,3,0))/100</f>
        <v>7.0000000000000007E-2</v>
      </c>
      <c r="L174" s="6">
        <f t="shared" ca="1" si="54"/>
        <v>3.5000000000000005E-3</v>
      </c>
      <c r="M174" s="16">
        <f t="shared" ca="1" si="55"/>
        <v>79.242000000000004</v>
      </c>
      <c r="N174" s="6">
        <f ca="1">(L174+J174+H174)*E174+Table1[[#This Row],[Hukuk Servisinde Tahsilat Tutarı]]</f>
        <v>72507.441599999991</v>
      </c>
      <c r="O174" s="6">
        <f ca="1">C174*VLOOKUP(B174,'Ver1'!$J$3:$N$9,2,0)+(C174-C174*G174)*VLOOKUP(B174,'Ver1'!$J$3:$N$9,3,0)+(C174-C174*G174-C174*I174)*VLOOKUP(B174,'Ver1'!$J$3:$N$9,4,0)</f>
        <v>165649.5</v>
      </c>
      <c r="P174" s="6">
        <f t="shared" ca="1" si="56"/>
        <v>0.95299999999999996</v>
      </c>
      <c r="Q174" s="6">
        <f ca="1">C174*P174*VLOOKUP(B174,'Ver1'!$J$3:$N$9,5,0)</f>
        <v>482027.4</v>
      </c>
      <c r="R174" s="6">
        <f ca="1">VLOOKUP(Table1[[#This Row],[Ay]],'Ver1'!$J$3:$O$9,6,0)*Table1[[#This Row],[Hukuk Servisine Sevk Edilen]]*Table1[[#This Row],[Toplam Tutar]]</f>
        <v>58164.639599999995</v>
      </c>
      <c r="S174" s="6">
        <f t="shared" ca="1" si="57"/>
        <v>647676.9</v>
      </c>
      <c r="T174" s="6">
        <f t="shared" ca="1" si="58"/>
        <v>-409519.9584</v>
      </c>
      <c r="U174" s="4"/>
    </row>
    <row r="175" spans="1:21" x14ac:dyDescent="0.35">
      <c r="A175" s="9">
        <v>45069</v>
      </c>
      <c r="B175" s="6">
        <f t="shared" si="50"/>
        <v>5</v>
      </c>
      <c r="C175" s="6">
        <f ca="1">RANDBETWEEN(VLOOKUP(B175,'Ver1'!$F$3:$H$9,2,0),VLOOKUP(B175,'Ver1'!$F$3:$H$9,3,0))</f>
        <v>1681</v>
      </c>
      <c r="D175" s="6">
        <f ca="1">RANDBETWEEN(VLOOKUP(B175,'Ver1'!$B$4:$D$10,2,0),VLOOKUP(B175,'Ver1'!$B$4:$D$10,3,0))</f>
        <v>230</v>
      </c>
      <c r="E175" s="6">
        <f t="shared" ca="1" si="51"/>
        <v>386630</v>
      </c>
      <c r="F175" s="6">
        <f ca="1">RANDBETWEEN(VLOOKUP(B175,'Ver1'!$B$13:$D$19,2,0),VLOOKUP(B175,'Ver1'!$B$13:$D$19,3,0))/100</f>
        <v>0.09</v>
      </c>
      <c r="G175" s="6">
        <f ca="1">RANDBETWEEN(VLOOKUP(B175,'Ver1'!$F$13:$H$19,2,0),VLOOKUP(B175,'Ver1'!$F$13:$H$19,3,0))/100</f>
        <v>0.53</v>
      </c>
      <c r="H175" s="6">
        <f t="shared" ca="1" si="52"/>
        <v>4.7699999999999999E-2</v>
      </c>
      <c r="I175" s="6">
        <f t="shared" ca="1" si="59"/>
        <v>0.28000000000000003</v>
      </c>
      <c r="J175" s="6">
        <f t="shared" ca="1" si="53"/>
        <v>2.52E-2</v>
      </c>
      <c r="K175" s="6">
        <f ca="1">RANDBETWEEN(VLOOKUP(B175,'Ver1'!$F$23:$H$29,2,0),VLOOKUP(B175,'Ver1'!$F$23:$H$29,3,0))/100</f>
        <v>0.05</v>
      </c>
      <c r="L175" s="6">
        <f t="shared" ca="1" si="54"/>
        <v>4.4999999999999997E-3</v>
      </c>
      <c r="M175" s="16">
        <f t="shared" ca="1" si="55"/>
        <v>130.10939999999999</v>
      </c>
      <c r="N175" s="6">
        <f ca="1">(L175+J175+H175)*E175+Table1[[#This Row],[Hukuk Servisinde Tahsilat Tutarı]]</f>
        <v>101266.1296</v>
      </c>
      <c r="O175" s="6">
        <f ca="1">C175*VLOOKUP(B175,'Ver1'!$J$3:$N$9,2,0)+(C175-C175*G175)*VLOOKUP(B175,'Ver1'!$J$3:$N$9,3,0)+(C175-C175*G175-C175*I175)*VLOOKUP(B175,'Ver1'!$J$3:$N$9,4,0)</f>
        <v>175244.25</v>
      </c>
      <c r="P175" s="6">
        <f t="shared" ca="1" si="56"/>
        <v>0.92259999999999998</v>
      </c>
      <c r="Q175" s="6">
        <f ca="1">C175*P175*VLOOKUP(B175,'Ver1'!$J$3:$N$9,5,0)</f>
        <v>465267.18</v>
      </c>
      <c r="R175" s="6">
        <f ca="1">VLOOKUP(Table1[[#This Row],[Ay]],'Ver1'!$J$3:$O$9,6,0)*Table1[[#This Row],[Hukuk Servisine Sevk Edilen]]*Table1[[#This Row],[Toplam Tutar]]</f>
        <v>71340.967600000004</v>
      </c>
      <c r="S175" s="6">
        <f t="shared" ca="1" si="57"/>
        <v>640511.42999999993</v>
      </c>
      <c r="T175" s="6">
        <f t="shared" ca="1" si="58"/>
        <v>-364001.05040000001</v>
      </c>
      <c r="U175" s="4"/>
    </row>
    <row r="176" spans="1:21" x14ac:dyDescent="0.35">
      <c r="A176" s="9">
        <v>45070</v>
      </c>
      <c r="B176" s="6">
        <f t="shared" si="50"/>
        <v>5</v>
      </c>
      <c r="C176" s="6">
        <f ca="1">RANDBETWEEN(VLOOKUP(B176,'Ver1'!$F$3:$H$9,2,0),VLOOKUP(B176,'Ver1'!$F$3:$H$9,3,0))</f>
        <v>1601</v>
      </c>
      <c r="D176" s="6">
        <f ca="1">RANDBETWEEN(VLOOKUP(B176,'Ver1'!$B$4:$D$10,2,0),VLOOKUP(B176,'Ver1'!$B$4:$D$10,3,0))</f>
        <v>157</v>
      </c>
      <c r="E176" s="6">
        <f t="shared" ca="1" si="51"/>
        <v>251357</v>
      </c>
      <c r="F176" s="6">
        <f ca="1">RANDBETWEEN(VLOOKUP(B176,'Ver1'!$B$13:$D$19,2,0),VLOOKUP(B176,'Ver1'!$B$13:$D$19,3,0))/100</f>
        <v>0.08</v>
      </c>
      <c r="G176" s="6">
        <f ca="1">RANDBETWEEN(VLOOKUP(B176,'Ver1'!$F$13:$H$19,2,0),VLOOKUP(B176,'Ver1'!$F$13:$H$19,3,0))/100</f>
        <v>0.5</v>
      </c>
      <c r="H176" s="6">
        <f t="shared" ca="1" si="52"/>
        <v>0.04</v>
      </c>
      <c r="I176" s="6">
        <f t="shared" ca="1" si="59"/>
        <v>0.31</v>
      </c>
      <c r="J176" s="6">
        <f t="shared" ca="1" si="53"/>
        <v>2.4799999999999999E-2</v>
      </c>
      <c r="K176" s="6">
        <f ca="1">RANDBETWEEN(VLOOKUP(B176,'Ver1'!$F$23:$H$29,2,0),VLOOKUP(B176,'Ver1'!$F$23:$H$29,3,0))/100</f>
        <v>0.09</v>
      </c>
      <c r="L176" s="6">
        <f t="shared" ca="1" si="54"/>
        <v>7.1999999999999998E-3</v>
      </c>
      <c r="M176" s="16">
        <f t="shared" ca="1" si="55"/>
        <v>115.27200000000002</v>
      </c>
      <c r="N176" s="6">
        <f ca="1">(L176+J176+H176)*E176+Table1[[#This Row],[Hukuk Servisinde Tahsilat Tutarı]]</f>
        <v>64749.563200000004</v>
      </c>
      <c r="O176" s="6">
        <f ca="1">C176*VLOOKUP(B176,'Ver1'!$J$3:$N$9,2,0)+(C176-C176*G176)*VLOOKUP(B176,'Ver1'!$J$3:$N$9,3,0)+(C176-C176*G176-C176*I176)*VLOOKUP(B176,'Ver1'!$J$3:$N$9,4,0)</f>
        <v>170506.5</v>
      </c>
      <c r="P176" s="6">
        <f t="shared" ca="1" si="56"/>
        <v>0.92799999999999994</v>
      </c>
      <c r="Q176" s="6">
        <f ca="1">C176*P176*VLOOKUP(B176,'Ver1'!$J$3:$N$9,5,0)</f>
        <v>445718.39999999997</v>
      </c>
      <c r="R176" s="6">
        <f ca="1">VLOOKUP(Table1[[#This Row],[Ay]],'Ver1'!$J$3:$O$9,6,0)*Table1[[#This Row],[Hukuk Servisine Sevk Edilen]]*Table1[[#This Row],[Toplam Tutar]]</f>
        <v>46651.859199999999</v>
      </c>
      <c r="S176" s="6">
        <f t="shared" ca="1" si="57"/>
        <v>616224.89999999991</v>
      </c>
      <c r="T176" s="6">
        <f t="shared" ca="1" si="58"/>
        <v>-380968.83679999993</v>
      </c>
      <c r="U176" s="4"/>
    </row>
    <row r="177" spans="1:21" x14ac:dyDescent="0.35">
      <c r="A177" s="9">
        <v>45071</v>
      </c>
      <c r="B177" s="6">
        <f t="shared" si="50"/>
        <v>5</v>
      </c>
      <c r="C177" s="6">
        <f ca="1">RANDBETWEEN(VLOOKUP(B177,'Ver1'!$F$3:$H$9,2,0),VLOOKUP(B177,'Ver1'!$F$3:$H$9,3,0))</f>
        <v>1930</v>
      </c>
      <c r="D177" s="6">
        <f ca="1">RANDBETWEEN(VLOOKUP(B177,'Ver1'!$B$4:$D$10,2,0),VLOOKUP(B177,'Ver1'!$B$4:$D$10,3,0))</f>
        <v>244</v>
      </c>
      <c r="E177" s="6">
        <f t="shared" ca="1" si="51"/>
        <v>470920</v>
      </c>
      <c r="F177" s="6">
        <f ca="1">RANDBETWEEN(VLOOKUP(B177,'Ver1'!$B$13:$D$19,2,0),VLOOKUP(B177,'Ver1'!$B$13:$D$19,3,0))/100</f>
        <v>0.05</v>
      </c>
      <c r="G177" s="6">
        <f ca="1">RANDBETWEEN(VLOOKUP(B177,'Ver1'!$F$13:$H$19,2,0),VLOOKUP(B177,'Ver1'!$F$13:$H$19,3,0))/100</f>
        <v>0.5</v>
      </c>
      <c r="H177" s="6">
        <f t="shared" ca="1" si="52"/>
        <v>2.5000000000000001E-2</v>
      </c>
      <c r="I177" s="6">
        <f t="shared" ca="1" si="59"/>
        <v>0.32</v>
      </c>
      <c r="J177" s="6">
        <f t="shared" ca="1" si="53"/>
        <v>1.6E-2</v>
      </c>
      <c r="K177" s="6">
        <f ca="1">RANDBETWEEN(VLOOKUP(B177,'Ver1'!$F$23:$H$29,2,0),VLOOKUP(B177,'Ver1'!$F$23:$H$29,3,0))/100</f>
        <v>0.06</v>
      </c>
      <c r="L177" s="6">
        <f t="shared" ca="1" si="54"/>
        <v>3.0000000000000001E-3</v>
      </c>
      <c r="M177" s="16">
        <f t="shared" ca="1" si="55"/>
        <v>84.92</v>
      </c>
      <c r="N177" s="6">
        <f ca="1">(L177+J177+H177)*E177+Table1[[#This Row],[Hukuk Servisinde Tahsilat Tutarı]]</f>
        <v>110760.38400000001</v>
      </c>
      <c r="O177" s="6">
        <f ca="1">C177*VLOOKUP(B177,'Ver1'!$J$3:$N$9,2,0)+(C177-C177*G177)*VLOOKUP(B177,'Ver1'!$J$3:$N$9,3,0)+(C177-C177*G177-C177*I177)*VLOOKUP(B177,'Ver1'!$J$3:$N$9,4,0)</f>
        <v>203615</v>
      </c>
      <c r="P177" s="6">
        <f t="shared" ca="1" si="56"/>
        <v>0.95599999999999996</v>
      </c>
      <c r="Q177" s="6">
        <f ca="1">C177*P177*VLOOKUP(B177,'Ver1'!$J$3:$N$9,5,0)</f>
        <v>553524</v>
      </c>
      <c r="R177" s="6">
        <f ca="1">VLOOKUP(Table1[[#This Row],[Ay]],'Ver1'!$J$3:$O$9,6,0)*Table1[[#This Row],[Hukuk Servisine Sevk Edilen]]*Table1[[#This Row],[Toplam Tutar]]</f>
        <v>90039.90400000001</v>
      </c>
      <c r="S177" s="6">
        <f t="shared" ca="1" si="57"/>
        <v>757139</v>
      </c>
      <c r="T177" s="6">
        <f t="shared" ca="1" si="58"/>
        <v>-442763.61599999998</v>
      </c>
      <c r="U177" s="4"/>
    </row>
    <row r="178" spans="1:21" x14ac:dyDescent="0.35">
      <c r="A178" s="9">
        <v>45072</v>
      </c>
      <c r="B178" s="6">
        <f t="shared" si="50"/>
        <v>5</v>
      </c>
      <c r="C178" s="6">
        <f ca="1">RANDBETWEEN(VLOOKUP(B178,'Ver1'!$F$3:$H$9,2,0),VLOOKUP(B178,'Ver1'!$F$3:$H$9,3,0))</f>
        <v>1867</v>
      </c>
      <c r="D178" s="6">
        <f ca="1">RANDBETWEEN(VLOOKUP(B178,'Ver1'!$B$4:$D$10,2,0),VLOOKUP(B178,'Ver1'!$B$4:$D$10,3,0))</f>
        <v>207</v>
      </c>
      <c r="E178" s="6">
        <f t="shared" ca="1" si="51"/>
        <v>386469</v>
      </c>
      <c r="F178" s="6">
        <f ca="1">RANDBETWEEN(VLOOKUP(B178,'Ver1'!$B$13:$D$19,2,0),VLOOKUP(B178,'Ver1'!$B$13:$D$19,3,0))/100</f>
        <v>0.05</v>
      </c>
      <c r="G178" s="6">
        <f ca="1">RANDBETWEEN(VLOOKUP(B178,'Ver1'!$F$13:$H$19,2,0),VLOOKUP(B178,'Ver1'!$F$13:$H$19,3,0))/100</f>
        <v>0.5</v>
      </c>
      <c r="H178" s="6">
        <f t="shared" ca="1" si="52"/>
        <v>2.5000000000000001E-2</v>
      </c>
      <c r="I178" s="6">
        <f t="shared" ca="1" si="59"/>
        <v>0.25</v>
      </c>
      <c r="J178" s="6">
        <f t="shared" ca="1" si="53"/>
        <v>1.2500000000000001E-2</v>
      </c>
      <c r="K178" s="6">
        <f ca="1">RANDBETWEEN(VLOOKUP(B178,'Ver1'!$F$23:$H$29,2,0),VLOOKUP(B178,'Ver1'!$F$23:$H$29,3,0))/100</f>
        <v>7.0000000000000007E-2</v>
      </c>
      <c r="L178" s="6">
        <f t="shared" ca="1" si="54"/>
        <v>3.5000000000000005E-3</v>
      </c>
      <c r="M178" s="16">
        <f t="shared" ca="1" si="55"/>
        <v>76.546999999999997</v>
      </c>
      <c r="N178" s="6">
        <f ca="1">(L178+J178+H178)*E178+Table1[[#This Row],[Hukuk Servisinde Tahsilat Tutarı]]</f>
        <v>89969.983200000002</v>
      </c>
      <c r="O178" s="6">
        <f ca="1">C178*VLOOKUP(B178,'Ver1'!$J$3:$N$9,2,0)+(C178-C178*G178)*VLOOKUP(B178,'Ver1'!$J$3:$N$9,3,0)+(C178-C178*G178-C178*I178)*VLOOKUP(B178,'Ver1'!$J$3:$N$9,4,0)</f>
        <v>210037.5</v>
      </c>
      <c r="P178" s="6">
        <f t="shared" ca="1" si="56"/>
        <v>0.95899999999999996</v>
      </c>
      <c r="Q178" s="6">
        <f ca="1">C178*P178*VLOOKUP(B178,'Ver1'!$J$3:$N$9,5,0)</f>
        <v>537135.9</v>
      </c>
      <c r="R178" s="6">
        <f ca="1">VLOOKUP(Table1[[#This Row],[Ay]],'Ver1'!$J$3:$O$9,6,0)*Table1[[#This Row],[Hukuk Servisine Sevk Edilen]]*Table1[[#This Row],[Toplam Tutar]]</f>
        <v>74124.754199999996</v>
      </c>
      <c r="S178" s="6">
        <f t="shared" ca="1" si="57"/>
        <v>747173.4</v>
      </c>
      <c r="T178" s="6">
        <f t="shared" ca="1" si="58"/>
        <v>-447165.91680000001</v>
      </c>
      <c r="U178" s="4"/>
    </row>
    <row r="179" spans="1:21" x14ac:dyDescent="0.35">
      <c r="A179" s="9">
        <v>45073</v>
      </c>
      <c r="B179" s="6">
        <f t="shared" si="50"/>
        <v>5</v>
      </c>
      <c r="C179" s="6">
        <f ca="1">RANDBETWEEN(VLOOKUP(B179,'Ver1'!$F$3:$H$9,2,0),VLOOKUP(B179,'Ver1'!$F$3:$H$9,3,0))</f>
        <v>1696</v>
      </c>
      <c r="D179" s="6">
        <f ca="1">RANDBETWEEN(VLOOKUP(B179,'Ver1'!$B$4:$D$10,2,0),VLOOKUP(B179,'Ver1'!$B$4:$D$10,3,0))</f>
        <v>146</v>
      </c>
      <c r="E179" s="6">
        <f t="shared" ca="1" si="51"/>
        <v>247616</v>
      </c>
      <c r="F179" s="6">
        <f ca="1">RANDBETWEEN(VLOOKUP(B179,'Ver1'!$B$13:$D$19,2,0),VLOOKUP(B179,'Ver1'!$B$13:$D$19,3,0))/100</f>
        <v>0.09</v>
      </c>
      <c r="G179" s="6">
        <f ca="1">RANDBETWEEN(VLOOKUP(B179,'Ver1'!$F$13:$H$19,2,0),VLOOKUP(B179,'Ver1'!$F$13:$H$19,3,0))/100</f>
        <v>0.45</v>
      </c>
      <c r="H179" s="6">
        <f t="shared" ca="1" si="52"/>
        <v>4.0500000000000001E-2</v>
      </c>
      <c r="I179" s="6">
        <f t="shared" ca="1" si="59"/>
        <v>0.26</v>
      </c>
      <c r="J179" s="6">
        <f t="shared" ca="1" si="53"/>
        <v>2.3400000000000001E-2</v>
      </c>
      <c r="K179" s="6">
        <f ca="1">RANDBETWEEN(VLOOKUP(B179,'Ver1'!$F$23:$H$29,2,0),VLOOKUP(B179,'Ver1'!$F$23:$H$29,3,0))/100</f>
        <v>0.06</v>
      </c>
      <c r="L179" s="6">
        <f t="shared" ca="1" si="54"/>
        <v>5.3999999999999994E-3</v>
      </c>
      <c r="M179" s="16">
        <f t="shared" ca="1" si="55"/>
        <v>117.53279999999999</v>
      </c>
      <c r="N179" s="6">
        <f ca="1">(L179+J179+H179)*E179+Table1[[#This Row],[Hukuk Servisinde Tahsilat Tutarı]]</f>
        <v>63251.031040000002</v>
      </c>
      <c r="O179" s="6">
        <f ca="1">C179*VLOOKUP(B179,'Ver1'!$J$3:$N$9,2,0)+(C179-C179*G179)*VLOOKUP(B179,'Ver1'!$J$3:$N$9,3,0)+(C179-C179*G179-C179*I179)*VLOOKUP(B179,'Ver1'!$J$3:$N$9,4,0)</f>
        <v>203944</v>
      </c>
      <c r="P179" s="6">
        <f t="shared" ca="1" si="56"/>
        <v>0.93069999999999997</v>
      </c>
      <c r="Q179" s="6">
        <f ca="1">C179*P179*VLOOKUP(B179,'Ver1'!$J$3:$N$9,5,0)</f>
        <v>473540.16000000003</v>
      </c>
      <c r="R179" s="6">
        <f ca="1">VLOOKUP(Table1[[#This Row],[Ay]],'Ver1'!$J$3:$O$9,6,0)*Table1[[#This Row],[Hukuk Servisine Sevk Edilen]]*Table1[[#This Row],[Toplam Tutar]]</f>
        <v>46091.24224</v>
      </c>
      <c r="S179" s="6">
        <f t="shared" ca="1" si="57"/>
        <v>677484.16</v>
      </c>
      <c r="T179" s="6">
        <f t="shared" ca="1" si="58"/>
        <v>-410289.12896</v>
      </c>
      <c r="U179" s="4"/>
    </row>
    <row r="180" spans="1:21" x14ac:dyDescent="0.35">
      <c r="A180" s="9">
        <v>45074</v>
      </c>
      <c r="B180" s="6">
        <f t="shared" si="50"/>
        <v>5</v>
      </c>
      <c r="C180" s="6">
        <f ca="1">RANDBETWEEN(VLOOKUP(B180,'Ver1'!$F$3:$H$9,2,0),VLOOKUP(B180,'Ver1'!$F$3:$H$9,3,0))</f>
        <v>1573</v>
      </c>
      <c r="D180" s="6">
        <f ca="1">RANDBETWEEN(VLOOKUP(B180,'Ver1'!$B$4:$D$10,2,0),VLOOKUP(B180,'Ver1'!$B$4:$D$10,3,0))</f>
        <v>166</v>
      </c>
      <c r="E180" s="6">
        <f t="shared" ca="1" si="51"/>
        <v>261118</v>
      </c>
      <c r="F180" s="6">
        <f ca="1">RANDBETWEEN(VLOOKUP(B180,'Ver1'!$B$13:$D$19,2,0),VLOOKUP(B180,'Ver1'!$B$13:$D$19,3,0))/100</f>
        <v>0.08</v>
      </c>
      <c r="G180" s="6">
        <f ca="1">RANDBETWEEN(VLOOKUP(B180,'Ver1'!$F$13:$H$19,2,0),VLOOKUP(B180,'Ver1'!$F$13:$H$19,3,0))/100</f>
        <v>0.45</v>
      </c>
      <c r="H180" s="6">
        <f t="shared" ca="1" si="52"/>
        <v>3.6000000000000004E-2</v>
      </c>
      <c r="I180" s="6">
        <f t="shared" ca="1" si="59"/>
        <v>0.26</v>
      </c>
      <c r="J180" s="6">
        <f t="shared" ca="1" si="53"/>
        <v>2.0800000000000003E-2</v>
      </c>
      <c r="K180" s="6">
        <f ca="1">RANDBETWEEN(VLOOKUP(B180,'Ver1'!$F$23:$H$29,2,0),VLOOKUP(B180,'Ver1'!$F$23:$H$29,3,0))/100</f>
        <v>7.0000000000000007E-2</v>
      </c>
      <c r="L180" s="6">
        <f t="shared" ca="1" si="54"/>
        <v>5.6000000000000008E-3</v>
      </c>
      <c r="M180" s="16">
        <f t="shared" ca="1" si="55"/>
        <v>98.155200000000022</v>
      </c>
      <c r="N180" s="6">
        <f ca="1">(L180+J180+H180)*E180+Table1[[#This Row],[Hukuk Servisinde Tahsilat Tutarı]]</f>
        <v>65258.610560000008</v>
      </c>
      <c r="O180" s="6">
        <f ca="1">C180*VLOOKUP(B180,'Ver1'!$J$3:$N$9,2,0)+(C180-C180*G180)*VLOOKUP(B180,'Ver1'!$J$3:$N$9,3,0)+(C180-C180*G180-C180*I180)*VLOOKUP(B180,'Ver1'!$J$3:$N$9,4,0)</f>
        <v>189153.25</v>
      </c>
      <c r="P180" s="6">
        <f t="shared" ca="1" si="56"/>
        <v>0.93759999999999999</v>
      </c>
      <c r="Q180" s="6">
        <f ca="1">C180*P180*VLOOKUP(B180,'Ver1'!$J$3:$N$9,5,0)</f>
        <v>442453.44</v>
      </c>
      <c r="R180" s="6">
        <f ca="1">VLOOKUP(Table1[[#This Row],[Ay]],'Ver1'!$J$3:$O$9,6,0)*Table1[[#This Row],[Hukuk Servisine Sevk Edilen]]*Table1[[#This Row],[Toplam Tutar]]</f>
        <v>48964.847360000007</v>
      </c>
      <c r="S180" s="6">
        <f t="shared" ca="1" si="57"/>
        <v>631606.68999999994</v>
      </c>
      <c r="T180" s="6">
        <f t="shared" ca="1" si="58"/>
        <v>-377194.82944</v>
      </c>
      <c r="U180" s="4"/>
    </row>
    <row r="181" spans="1:21" x14ac:dyDescent="0.35">
      <c r="A181" s="9">
        <v>45075</v>
      </c>
      <c r="B181" s="6">
        <f t="shared" si="50"/>
        <v>5</v>
      </c>
      <c r="C181" s="6">
        <f ca="1">RANDBETWEEN(VLOOKUP(B181,'Ver1'!$F$3:$H$9,2,0),VLOOKUP(B181,'Ver1'!$F$3:$H$9,3,0))</f>
        <v>1914</v>
      </c>
      <c r="D181" s="6">
        <f ca="1">RANDBETWEEN(VLOOKUP(B181,'Ver1'!$B$4:$D$10,2,0),VLOOKUP(B181,'Ver1'!$B$4:$D$10,3,0))</f>
        <v>244</v>
      </c>
      <c r="E181" s="6">
        <f t="shared" ca="1" si="51"/>
        <v>467016</v>
      </c>
      <c r="F181" s="6">
        <f ca="1">RANDBETWEEN(VLOOKUP(B181,'Ver1'!$B$13:$D$19,2,0),VLOOKUP(B181,'Ver1'!$B$13:$D$19,3,0))/100</f>
        <v>0.08</v>
      </c>
      <c r="G181" s="6">
        <f ca="1">RANDBETWEEN(VLOOKUP(B181,'Ver1'!$F$13:$H$19,2,0),VLOOKUP(B181,'Ver1'!$F$13:$H$19,3,0))/100</f>
        <v>0.52</v>
      </c>
      <c r="H181" s="6">
        <f t="shared" ca="1" si="52"/>
        <v>4.1600000000000005E-2</v>
      </c>
      <c r="I181" s="6">
        <f t="shared" ca="1" si="59"/>
        <v>0.22</v>
      </c>
      <c r="J181" s="6">
        <f t="shared" ca="1" si="53"/>
        <v>1.7600000000000001E-2</v>
      </c>
      <c r="K181" s="6">
        <f ca="1">RANDBETWEEN(VLOOKUP(B181,'Ver1'!$F$23:$H$29,2,0),VLOOKUP(B181,'Ver1'!$F$23:$H$29,3,0))/100</f>
        <v>0.06</v>
      </c>
      <c r="L181" s="6">
        <f t="shared" ca="1" si="54"/>
        <v>4.7999999999999996E-3</v>
      </c>
      <c r="M181" s="16">
        <f t="shared" ca="1" si="55"/>
        <v>122.49600000000001</v>
      </c>
      <c r="N181" s="6">
        <f ca="1">(L181+J181+H181)*E181+Table1[[#This Row],[Hukuk Servisinde Tahsilat Tutarı]]</f>
        <v>117314.4192</v>
      </c>
      <c r="O181" s="6">
        <f ca="1">C181*VLOOKUP(B181,'Ver1'!$J$3:$N$9,2,0)+(C181-C181*G181)*VLOOKUP(B181,'Ver1'!$J$3:$N$9,3,0)+(C181-C181*G181-C181*I181)*VLOOKUP(B181,'Ver1'!$J$3:$N$9,4,0)</f>
        <v>214368</v>
      </c>
      <c r="P181" s="6">
        <f t="shared" ca="1" si="56"/>
        <v>0.93599999999999994</v>
      </c>
      <c r="Q181" s="6">
        <f ca="1">C181*P181*VLOOKUP(B181,'Ver1'!$J$3:$N$9,5,0)</f>
        <v>537451.19999999995</v>
      </c>
      <c r="R181" s="6">
        <f ca="1">VLOOKUP(Table1[[#This Row],[Ay]],'Ver1'!$J$3:$O$9,6,0)*Table1[[#This Row],[Hukuk Servisine Sevk Edilen]]*Table1[[#This Row],[Toplam Tutar]]</f>
        <v>87425.395199999999</v>
      </c>
      <c r="S181" s="6">
        <f t="shared" ca="1" si="57"/>
        <v>751819.2</v>
      </c>
      <c r="T181" s="6">
        <f t="shared" ca="1" si="58"/>
        <v>-420136.78079999995</v>
      </c>
      <c r="U181" s="4"/>
    </row>
    <row r="182" spans="1:21" x14ac:dyDescent="0.35">
      <c r="A182" s="9">
        <v>45076</v>
      </c>
      <c r="B182" s="6">
        <f t="shared" si="50"/>
        <v>5</v>
      </c>
      <c r="C182" s="6">
        <f ca="1">RANDBETWEEN(VLOOKUP(B182,'Ver1'!$F$3:$H$9,2,0),VLOOKUP(B182,'Ver1'!$F$3:$H$9,3,0))</f>
        <v>1887</v>
      </c>
      <c r="D182" s="6">
        <f ca="1">RANDBETWEEN(VLOOKUP(B182,'Ver1'!$B$4:$D$10,2,0),VLOOKUP(B182,'Ver1'!$B$4:$D$10,3,0))</f>
        <v>123</v>
      </c>
      <c r="E182" s="6">
        <f t="shared" ca="1" si="51"/>
        <v>232101</v>
      </c>
      <c r="F182" s="6">
        <f ca="1">RANDBETWEEN(VLOOKUP(B182,'Ver1'!$B$13:$D$19,2,0),VLOOKUP(B182,'Ver1'!$B$13:$D$19,3,0))/100</f>
        <v>0.09</v>
      </c>
      <c r="G182" s="6">
        <f ca="1">RANDBETWEEN(VLOOKUP(B182,'Ver1'!$F$13:$H$19,2,0),VLOOKUP(B182,'Ver1'!$F$13:$H$19,3,0))/100</f>
        <v>0.48</v>
      </c>
      <c r="H182" s="6">
        <f t="shared" ca="1" si="52"/>
        <v>4.3199999999999995E-2</v>
      </c>
      <c r="I182" s="6">
        <f t="shared" ca="1" si="59"/>
        <v>0.34</v>
      </c>
      <c r="J182" s="6">
        <f t="shared" ca="1" si="53"/>
        <v>3.0600000000000002E-2</v>
      </c>
      <c r="K182" s="6">
        <f ca="1">RANDBETWEEN(VLOOKUP(B182,'Ver1'!$F$23:$H$29,2,0),VLOOKUP(B182,'Ver1'!$F$23:$H$29,3,0))/100</f>
        <v>0.08</v>
      </c>
      <c r="L182" s="6">
        <f t="shared" ca="1" si="54"/>
        <v>7.1999999999999998E-3</v>
      </c>
      <c r="M182" s="16">
        <f t="shared" ca="1" si="55"/>
        <v>152.84699999999998</v>
      </c>
      <c r="N182" s="6">
        <f ca="1">(L182+J182+H182)*E182+Table1[[#This Row],[Hukuk Servisinde Tahsilat Tutarı]]</f>
        <v>61460.344799999999</v>
      </c>
      <c r="O182" s="6">
        <f ca="1">C182*VLOOKUP(B182,'Ver1'!$J$3:$N$9,2,0)+(C182-C182*G182)*VLOOKUP(B182,'Ver1'!$J$3:$N$9,3,0)+(C182-C182*G182-C182*I182)*VLOOKUP(B182,'Ver1'!$J$3:$N$9,4,0)</f>
        <v>201909</v>
      </c>
      <c r="P182" s="6">
        <f t="shared" ca="1" si="56"/>
        <v>0.91900000000000004</v>
      </c>
      <c r="Q182" s="6">
        <f ca="1">C182*P182*VLOOKUP(B182,'Ver1'!$J$3:$N$9,5,0)</f>
        <v>520245.9</v>
      </c>
      <c r="R182" s="6">
        <f ca="1">VLOOKUP(Table1[[#This Row],[Ay]],'Ver1'!$J$3:$O$9,6,0)*Table1[[#This Row],[Hukuk Servisine Sevk Edilen]]*Table1[[#This Row],[Toplam Tutar]]</f>
        <v>42660.163800000002</v>
      </c>
      <c r="S182" s="6">
        <f t="shared" ca="1" si="57"/>
        <v>722154.9</v>
      </c>
      <c r="T182" s="6">
        <f t="shared" ca="1" si="58"/>
        <v>-458785.5552</v>
      </c>
      <c r="U182" s="4"/>
    </row>
    <row r="183" spans="1:21" x14ac:dyDescent="0.35">
      <c r="A183" s="9">
        <v>45077</v>
      </c>
      <c r="B183" s="6">
        <f t="shared" si="50"/>
        <v>5</v>
      </c>
      <c r="C183" s="6">
        <f ca="1">RANDBETWEEN(VLOOKUP(B183,'Ver1'!$F$3:$H$9,2,0),VLOOKUP(B183,'Ver1'!$F$3:$H$9,3,0))</f>
        <v>1879</v>
      </c>
      <c r="D183" s="6">
        <f ca="1">RANDBETWEEN(VLOOKUP(B183,'Ver1'!$B$4:$D$10,2,0),VLOOKUP(B183,'Ver1'!$B$4:$D$10,3,0))</f>
        <v>122</v>
      </c>
      <c r="E183" s="6">
        <f t="shared" ca="1" si="51"/>
        <v>229238</v>
      </c>
      <c r="F183" s="6">
        <f ca="1">RANDBETWEEN(VLOOKUP(B183,'Ver1'!$B$13:$D$19,2,0),VLOOKUP(B183,'Ver1'!$B$13:$D$19,3,0))/100</f>
        <v>0.06</v>
      </c>
      <c r="G183" s="6">
        <f ca="1">RANDBETWEEN(VLOOKUP(B183,'Ver1'!$F$13:$H$19,2,0),VLOOKUP(B183,'Ver1'!$F$13:$H$19,3,0))/100</f>
        <v>0.46</v>
      </c>
      <c r="H183" s="6">
        <f t="shared" ca="1" si="52"/>
        <v>2.76E-2</v>
      </c>
      <c r="I183" s="6">
        <f t="shared" ca="1" si="59"/>
        <v>0.34</v>
      </c>
      <c r="J183" s="6">
        <f t="shared" ca="1" si="53"/>
        <v>2.0400000000000001E-2</v>
      </c>
      <c r="K183" s="6">
        <f ca="1">RANDBETWEEN(VLOOKUP(B183,'Ver1'!$F$23:$H$29,2,0),VLOOKUP(B183,'Ver1'!$F$23:$H$29,3,0))/100</f>
        <v>0.1</v>
      </c>
      <c r="L183" s="6">
        <f t="shared" ca="1" si="54"/>
        <v>6.0000000000000001E-3</v>
      </c>
      <c r="M183" s="16">
        <f t="shared" ca="1" si="55"/>
        <v>101.46599999999999</v>
      </c>
      <c r="N183" s="6">
        <f ca="1">(L183+J183+H183)*E183+Table1[[#This Row],[Hukuk Servisinde Tahsilat Tutarı]]</f>
        <v>55750.681600000004</v>
      </c>
      <c r="O183" s="6">
        <f ca="1">C183*VLOOKUP(B183,'Ver1'!$J$3:$N$9,2,0)+(C183-C183*G183)*VLOOKUP(B183,'Ver1'!$J$3:$N$9,3,0)+(C183-C183*G183-C183*I183)*VLOOKUP(B183,'Ver1'!$J$3:$N$9,4,0)</f>
        <v>207629.5</v>
      </c>
      <c r="P183" s="6">
        <f t="shared" ca="1" si="56"/>
        <v>0.94599999999999995</v>
      </c>
      <c r="Q183" s="6">
        <f ca="1">C183*P183*VLOOKUP(B183,'Ver1'!$J$3:$N$9,5,0)</f>
        <v>533260.19999999995</v>
      </c>
      <c r="R183" s="6">
        <f ca="1">VLOOKUP(Table1[[#This Row],[Ay]],'Ver1'!$J$3:$O$9,6,0)*Table1[[#This Row],[Hukuk Servisine Sevk Edilen]]*Table1[[#This Row],[Toplam Tutar]]</f>
        <v>43371.829600000005</v>
      </c>
      <c r="S183" s="6">
        <f t="shared" ca="1" si="57"/>
        <v>740889.7</v>
      </c>
      <c r="T183" s="6">
        <f t="shared" ca="1" si="58"/>
        <v>-477509.51839999994</v>
      </c>
      <c r="U183" s="4"/>
    </row>
    <row r="184" spans="1:21" x14ac:dyDescent="0.35">
      <c r="B184" s="9"/>
    </row>
    <row r="185" spans="1:21" x14ac:dyDescent="0.35">
      <c r="B185" s="9"/>
    </row>
    <row r="186" spans="1:21" x14ac:dyDescent="0.35">
      <c r="B186" s="9"/>
    </row>
    <row r="187" spans="1:21" x14ac:dyDescent="0.35">
      <c r="B187" s="9"/>
    </row>
    <row r="188" spans="1:21" x14ac:dyDescent="0.35">
      <c r="B188" s="9"/>
    </row>
    <row r="189" spans="1:21" x14ac:dyDescent="0.35">
      <c r="B189" s="9"/>
    </row>
    <row r="190" spans="1:21" x14ac:dyDescent="0.35">
      <c r="B190" s="9"/>
    </row>
    <row r="191" spans="1:21" x14ac:dyDescent="0.35">
      <c r="B191" s="9"/>
    </row>
    <row r="192" spans="1:21" x14ac:dyDescent="0.35">
      <c r="B192" s="9"/>
    </row>
    <row r="193" spans="2:2" x14ac:dyDescent="0.35">
      <c r="B193" s="9"/>
    </row>
  </sheetData>
  <pageMargins left="0.7" right="0.7" top="0.75" bottom="0.75" header="0.3" footer="0.3"/>
  <ignoredErrors>
    <ignoredError sqref="I2 K2:K18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1D3A-FDB7-4BF7-8035-7D3C1D3F41EA}">
  <sheetPr>
    <tabColor theme="0" tint="-0.14999847407452621"/>
  </sheetPr>
  <dimension ref="A2:O29"/>
  <sheetViews>
    <sheetView showGridLines="0" zoomScale="55" zoomScaleNormal="55" workbookViewId="0">
      <selection activeCell="N21" sqref="N21"/>
    </sheetView>
  </sheetViews>
  <sheetFormatPr defaultColWidth="8.81640625" defaultRowHeight="14.5" x14ac:dyDescent="0.35"/>
  <cols>
    <col min="1" max="1" width="9.1796875" customWidth="1"/>
    <col min="2" max="4" width="14.36328125" style="1" customWidth="1"/>
    <col min="5" max="5" width="3.81640625" style="1" customWidth="1"/>
    <col min="6" max="8" width="14.36328125" style="1" customWidth="1"/>
    <col min="10" max="10" width="6.36328125" style="1" bestFit="1" customWidth="1"/>
    <col min="11" max="13" width="28.81640625" style="1" bestFit="1" customWidth="1"/>
    <col min="14" max="14" width="25.1796875" style="1" bestFit="1" customWidth="1"/>
    <col min="15" max="15" width="23.6328125" style="1" bestFit="1" customWidth="1"/>
  </cols>
  <sheetData>
    <row r="2" spans="1:15" ht="15.5" x14ac:dyDescent="0.35">
      <c r="A2" s="13"/>
      <c r="B2" s="47" t="s">
        <v>16</v>
      </c>
      <c r="C2" s="47"/>
      <c r="D2" s="47"/>
      <c r="E2" s="15"/>
      <c r="F2" s="47" t="s">
        <v>15</v>
      </c>
      <c r="G2" s="47"/>
      <c r="H2" s="47"/>
      <c r="I2" s="3"/>
    </row>
    <row r="3" spans="1:15" s="13" customFormat="1" ht="15.5" x14ac:dyDescent="0.35">
      <c r="B3" s="18" t="s">
        <v>2</v>
      </c>
      <c r="C3" s="29" t="s">
        <v>10</v>
      </c>
      <c r="D3" s="18" t="s">
        <v>9</v>
      </c>
      <c r="E3" s="15"/>
      <c r="F3" s="18" t="s">
        <v>2</v>
      </c>
      <c r="G3" s="29" t="s">
        <v>8</v>
      </c>
      <c r="H3" s="18" t="s">
        <v>7</v>
      </c>
      <c r="I3" s="14"/>
      <c r="J3" s="18" t="s">
        <v>2</v>
      </c>
      <c r="K3" s="18" t="s">
        <v>14</v>
      </c>
      <c r="L3" s="18" t="s">
        <v>13</v>
      </c>
      <c r="M3" s="18" t="s">
        <v>12</v>
      </c>
      <c r="N3" s="18" t="s">
        <v>11</v>
      </c>
      <c r="O3" s="18" t="s">
        <v>28</v>
      </c>
    </row>
    <row r="4" spans="1:15" x14ac:dyDescent="0.35">
      <c r="B4" s="6">
        <v>12</v>
      </c>
      <c r="C4" s="31">
        <v>750</v>
      </c>
      <c r="D4" s="31">
        <v>1250</v>
      </c>
      <c r="E4" s="6"/>
      <c r="F4" s="21">
        <v>12</v>
      </c>
      <c r="G4" s="22">
        <v>250</v>
      </c>
      <c r="H4" s="21">
        <v>750</v>
      </c>
      <c r="I4" s="3"/>
      <c r="J4" s="6">
        <v>12</v>
      </c>
      <c r="K4" s="6">
        <v>50</v>
      </c>
      <c r="L4" s="6">
        <v>75</v>
      </c>
      <c r="M4" s="6">
        <v>100</v>
      </c>
      <c r="N4" s="6">
        <v>300</v>
      </c>
      <c r="O4" s="6">
        <v>0.3</v>
      </c>
    </row>
    <row r="5" spans="1:15" x14ac:dyDescent="0.35">
      <c r="B5" s="6">
        <v>1</v>
      </c>
      <c r="C5" s="31">
        <v>1250</v>
      </c>
      <c r="D5" s="31">
        <v>1750</v>
      </c>
      <c r="E5" s="6"/>
      <c r="F5" s="21">
        <v>1</v>
      </c>
      <c r="G5" s="22">
        <v>750</v>
      </c>
      <c r="H5" s="21">
        <v>1250</v>
      </c>
      <c r="I5" s="3"/>
      <c r="J5" s="6">
        <v>1</v>
      </c>
      <c r="K5" s="6">
        <v>50</v>
      </c>
      <c r="L5" s="6">
        <v>75</v>
      </c>
      <c r="M5" s="6">
        <v>100</v>
      </c>
      <c r="N5" s="6">
        <v>300</v>
      </c>
      <c r="O5" s="6">
        <v>0.28000000000000003</v>
      </c>
    </row>
    <row r="6" spans="1:15" x14ac:dyDescent="0.35">
      <c r="B6" s="6">
        <v>2</v>
      </c>
      <c r="C6" s="31">
        <v>1250</v>
      </c>
      <c r="D6" s="31">
        <v>1750</v>
      </c>
      <c r="E6" s="6"/>
      <c r="F6" s="21">
        <v>2</v>
      </c>
      <c r="G6" s="22">
        <v>1000</v>
      </c>
      <c r="H6" s="21">
        <v>1500</v>
      </c>
      <c r="I6" s="3"/>
      <c r="J6" s="6">
        <v>2</v>
      </c>
      <c r="K6" s="6">
        <v>50</v>
      </c>
      <c r="L6" s="6">
        <v>75</v>
      </c>
      <c r="M6" s="6">
        <v>100</v>
      </c>
      <c r="N6" s="6">
        <v>300</v>
      </c>
      <c r="O6" s="6">
        <v>0.25</v>
      </c>
    </row>
    <row r="7" spans="1:15" x14ac:dyDescent="0.35">
      <c r="B7" s="6">
        <v>3</v>
      </c>
      <c r="C7" s="31">
        <v>750</v>
      </c>
      <c r="D7" s="31">
        <v>1250</v>
      </c>
      <c r="E7" s="6"/>
      <c r="F7" s="21">
        <v>3</v>
      </c>
      <c r="G7" s="22">
        <v>1000</v>
      </c>
      <c r="H7" s="21">
        <v>1500</v>
      </c>
      <c r="I7" s="3"/>
      <c r="J7" s="6">
        <v>3</v>
      </c>
      <c r="K7" s="6">
        <v>50</v>
      </c>
      <c r="L7" s="6">
        <v>75</v>
      </c>
      <c r="M7" s="6">
        <v>100</v>
      </c>
      <c r="N7" s="6">
        <v>300</v>
      </c>
      <c r="O7" s="6">
        <v>0.25</v>
      </c>
    </row>
    <row r="8" spans="1:15" x14ac:dyDescent="0.35">
      <c r="B8" s="6">
        <v>4</v>
      </c>
      <c r="C8" s="31">
        <v>250</v>
      </c>
      <c r="D8" s="31">
        <v>750</v>
      </c>
      <c r="E8" s="23"/>
      <c r="F8" s="21">
        <v>4</v>
      </c>
      <c r="G8" s="22">
        <v>1000</v>
      </c>
      <c r="H8" s="21">
        <v>1500</v>
      </c>
      <c r="I8" s="3"/>
      <c r="J8" s="6">
        <v>4</v>
      </c>
      <c r="K8" s="6">
        <v>50</v>
      </c>
      <c r="L8" s="6">
        <v>75</v>
      </c>
      <c r="M8" s="6">
        <v>100</v>
      </c>
      <c r="N8" s="6">
        <v>300</v>
      </c>
      <c r="O8" s="6">
        <v>0.22</v>
      </c>
    </row>
    <row r="9" spans="1:15" x14ac:dyDescent="0.35">
      <c r="B9" s="17">
        <v>5</v>
      </c>
      <c r="C9" s="32">
        <v>100</v>
      </c>
      <c r="D9" s="32">
        <v>250</v>
      </c>
      <c r="E9" s="6"/>
      <c r="F9" s="25">
        <v>5</v>
      </c>
      <c r="G9" s="26">
        <v>1500</v>
      </c>
      <c r="H9" s="25">
        <v>2000</v>
      </c>
      <c r="I9" s="3"/>
      <c r="J9" s="17">
        <v>5</v>
      </c>
      <c r="K9" s="17">
        <v>50</v>
      </c>
      <c r="L9" s="17">
        <v>75</v>
      </c>
      <c r="M9" s="17">
        <v>100</v>
      </c>
      <c r="N9" s="17">
        <v>300</v>
      </c>
      <c r="O9" s="17">
        <v>0.2</v>
      </c>
    </row>
    <row r="10" spans="1:15" x14ac:dyDescent="0.35">
      <c r="B10" s="6"/>
      <c r="C10" s="6"/>
      <c r="D10" s="6"/>
      <c r="E10" s="23"/>
      <c r="F10" s="6"/>
      <c r="G10" s="6"/>
      <c r="H10" s="6"/>
      <c r="I10" s="3"/>
      <c r="J10" s="6"/>
      <c r="K10" s="6"/>
      <c r="L10" s="6"/>
      <c r="M10" s="6"/>
      <c r="N10" s="6"/>
      <c r="O10" s="6"/>
    </row>
    <row r="11" spans="1:15" x14ac:dyDescent="0.35">
      <c r="B11" s="6"/>
      <c r="C11" s="6"/>
      <c r="D11" s="6"/>
      <c r="E11" s="6"/>
      <c r="F11" s="6"/>
      <c r="G11" s="6"/>
      <c r="H11" s="6"/>
      <c r="I11" s="3"/>
      <c r="J11" s="6"/>
      <c r="K11" s="6"/>
      <c r="L11" s="6"/>
      <c r="M11" s="6"/>
      <c r="N11" s="6"/>
      <c r="O11" s="6"/>
    </row>
    <row r="12" spans="1:15" x14ac:dyDescent="0.35">
      <c r="B12" s="46" t="s">
        <v>41</v>
      </c>
      <c r="C12" s="46"/>
      <c r="D12" s="46"/>
      <c r="E12" s="27"/>
      <c r="F12" s="46" t="s">
        <v>38</v>
      </c>
      <c r="G12" s="46"/>
      <c r="H12" s="46"/>
      <c r="I12" s="3"/>
      <c r="J12" s="6"/>
      <c r="K12" s="6"/>
      <c r="L12" s="6"/>
      <c r="M12" s="6"/>
      <c r="N12" s="6"/>
      <c r="O12" s="6"/>
    </row>
    <row r="13" spans="1:15" x14ac:dyDescent="0.35">
      <c r="B13" s="19" t="s">
        <v>2</v>
      </c>
      <c r="C13" s="20" t="s">
        <v>1</v>
      </c>
      <c r="D13" s="19" t="s">
        <v>0</v>
      </c>
      <c r="E13" s="28"/>
      <c r="F13" s="19" t="s">
        <v>2</v>
      </c>
      <c r="G13" s="20" t="s">
        <v>1</v>
      </c>
      <c r="H13" s="19" t="s">
        <v>0</v>
      </c>
      <c r="I13" s="3"/>
      <c r="J13" s="19" t="s">
        <v>2</v>
      </c>
      <c r="K13" s="19" t="s">
        <v>6</v>
      </c>
      <c r="L13" s="20" t="s">
        <v>5</v>
      </c>
      <c r="M13" s="19" t="s">
        <v>4</v>
      </c>
      <c r="N13" s="19" t="s">
        <v>3</v>
      </c>
      <c r="O13" s="6"/>
    </row>
    <row r="14" spans="1:15" x14ac:dyDescent="0.35">
      <c r="B14" s="6">
        <v>12</v>
      </c>
      <c r="C14" s="16">
        <v>35</v>
      </c>
      <c r="D14" s="6">
        <v>55</v>
      </c>
      <c r="E14" s="6"/>
      <c r="F14" s="6">
        <v>12</v>
      </c>
      <c r="G14" s="16">
        <v>45</v>
      </c>
      <c r="H14" s="6">
        <v>55</v>
      </c>
      <c r="I14" s="3"/>
      <c r="J14" s="6">
        <v>12</v>
      </c>
      <c r="K14" s="31">
        <f ca="1">SUMIF(Sayfa1!B:B,J14,Sayfa1!E:E)</f>
        <v>16123491</v>
      </c>
      <c r="L14" s="31">
        <f ca="1">SUMIF(Sayfa1!B:B,J14,Sayfa1!N:N)</f>
        <v>8913476.2253799997</v>
      </c>
      <c r="M14" s="31">
        <f ca="1">SUMIF(Sayfa1!B:B,J14,Sayfa1!S:S)</f>
        <v>4851390.4200000009</v>
      </c>
      <c r="N14" s="31">
        <f t="shared" ref="N14:N19" ca="1" si="0">L14-M14</f>
        <v>4062085.8053799989</v>
      </c>
      <c r="O14" s="6"/>
    </row>
    <row r="15" spans="1:15" x14ac:dyDescent="0.35">
      <c r="B15" s="6">
        <v>1</v>
      </c>
      <c r="C15" s="16">
        <v>35</v>
      </c>
      <c r="D15" s="6">
        <v>65</v>
      </c>
      <c r="E15" s="6"/>
      <c r="F15" s="6">
        <v>1</v>
      </c>
      <c r="G15" s="16">
        <v>45</v>
      </c>
      <c r="H15" s="6">
        <v>55</v>
      </c>
      <c r="I15" s="3"/>
      <c r="J15" s="6">
        <v>1</v>
      </c>
      <c r="K15" s="31">
        <f ca="1">SUMIF(Sayfa1!B:B,J15,Sayfa1!E:E)</f>
        <v>46232952</v>
      </c>
      <c r="L15" s="31">
        <f ca="1">SUMIF(Sayfa1!B:B,J15,Sayfa1!N:N)</f>
        <v>27262630.40445599</v>
      </c>
      <c r="M15" s="31">
        <f ca="1">SUMIF(Sayfa1!B:B,J15,Sayfa1!S:S)</f>
        <v>8561083.4399999976</v>
      </c>
      <c r="N15" s="31">
        <f t="shared" ca="1" si="0"/>
        <v>18701546.964455992</v>
      </c>
      <c r="O15" s="6"/>
    </row>
    <row r="16" spans="1:15" x14ac:dyDescent="0.35">
      <c r="B16" s="6">
        <v>2</v>
      </c>
      <c r="C16" s="16">
        <v>35</v>
      </c>
      <c r="D16" s="6">
        <v>65</v>
      </c>
      <c r="E16" s="6"/>
      <c r="F16" s="6">
        <v>2</v>
      </c>
      <c r="G16" s="16">
        <v>45</v>
      </c>
      <c r="H16" s="6">
        <v>55</v>
      </c>
      <c r="I16" s="3"/>
      <c r="J16" s="6">
        <v>2</v>
      </c>
      <c r="K16" s="31">
        <f ca="1">SUMIF(Sayfa1!B:B,J16,Sayfa1!E:E)</f>
        <v>54452159</v>
      </c>
      <c r="L16" s="31">
        <f ca="1">SUMIF(Sayfa1!B:B,J16,Sayfa1!N:N)</f>
        <v>30496985.064649999</v>
      </c>
      <c r="M16" s="31">
        <f ca="1">SUMIF(Sayfa1!B:B,J16,Sayfa1!S:S)</f>
        <v>10284966.26</v>
      </c>
      <c r="N16" s="31">
        <f t="shared" ca="1" si="0"/>
        <v>20212018.804650001</v>
      </c>
      <c r="O16" s="6"/>
    </row>
    <row r="17" spans="2:15" x14ac:dyDescent="0.35">
      <c r="B17" s="6">
        <v>3</v>
      </c>
      <c r="C17" s="16">
        <v>35</v>
      </c>
      <c r="D17" s="6">
        <v>65</v>
      </c>
      <c r="E17" s="6"/>
      <c r="F17" s="6">
        <v>3</v>
      </c>
      <c r="G17" s="16">
        <v>45</v>
      </c>
      <c r="H17" s="6">
        <v>55</v>
      </c>
      <c r="I17" s="3"/>
      <c r="J17" s="6">
        <v>3</v>
      </c>
      <c r="K17" s="31">
        <f ca="1">SUMIF(Sayfa1!B:B,J17,Sayfa1!E:E)</f>
        <v>39070109</v>
      </c>
      <c r="L17" s="31">
        <f ca="1">SUMIF(Sayfa1!B:B,J17,Sayfa1!N:N)</f>
        <v>21767244.929674998</v>
      </c>
      <c r="M17" s="31">
        <f ca="1">SUMIF(Sayfa1!B:B,J17,Sayfa1!S:S)</f>
        <v>10972074.18</v>
      </c>
      <c r="N17" s="31">
        <f t="shared" ca="1" si="0"/>
        <v>10795170.749674998</v>
      </c>
      <c r="O17" s="6"/>
    </row>
    <row r="18" spans="2:15" x14ac:dyDescent="0.35">
      <c r="B18" s="6">
        <v>4</v>
      </c>
      <c r="C18" s="16">
        <v>20</v>
      </c>
      <c r="D18" s="6">
        <v>40</v>
      </c>
      <c r="E18" s="6"/>
      <c r="F18" s="6">
        <v>4</v>
      </c>
      <c r="G18" s="16">
        <v>45</v>
      </c>
      <c r="H18" s="6">
        <v>55</v>
      </c>
      <c r="I18" s="3"/>
      <c r="J18" s="6">
        <v>4</v>
      </c>
      <c r="K18" s="31">
        <f ca="1">SUMIF(Sayfa1!B:B,J18,Sayfa1!E:E)</f>
        <v>17532710</v>
      </c>
      <c r="L18" s="31">
        <f ca="1">SUMIF(Sayfa1!B:B,J18,Sayfa1!N:N)</f>
        <v>7448014.3055240009</v>
      </c>
      <c r="M18" s="31">
        <f ca="1">SUMIF(Sayfa1!B:B,J18,Sayfa1!S:S)</f>
        <v>12450436.719999999</v>
      </c>
      <c r="N18" s="31">
        <f t="shared" ca="1" si="0"/>
        <v>-5002422.4144759979</v>
      </c>
      <c r="O18" s="6"/>
    </row>
    <row r="19" spans="2:15" x14ac:dyDescent="0.35">
      <c r="B19" s="17">
        <v>5</v>
      </c>
      <c r="C19" s="24">
        <v>5</v>
      </c>
      <c r="D19" s="17">
        <v>10</v>
      </c>
      <c r="E19" s="6"/>
      <c r="F19" s="17">
        <v>5</v>
      </c>
      <c r="G19" s="24">
        <v>45</v>
      </c>
      <c r="H19" s="17">
        <v>55</v>
      </c>
      <c r="I19" s="3"/>
      <c r="J19" s="17">
        <v>5</v>
      </c>
      <c r="K19" s="32">
        <f ca="1">SUMIF(Sayfa1!B:B,J19,Sayfa1!E:E)</f>
        <v>9320457</v>
      </c>
      <c r="L19" s="32">
        <f ca="1">SUMIF(Sayfa1!B:B,J19,Sayfa1!N:N)</f>
        <v>2302267.6332</v>
      </c>
      <c r="M19" s="32">
        <f ca="1">SUMIF(Sayfa1!B:B,J19,Sayfa1!S:S)</f>
        <v>21360388.579999998</v>
      </c>
      <c r="N19" s="32">
        <f t="shared" ca="1" si="0"/>
        <v>-19058120.946799997</v>
      </c>
      <c r="O19" s="6"/>
    </row>
    <row r="20" spans="2:15" x14ac:dyDescent="0.35">
      <c r="B20" s="6"/>
      <c r="C20" s="16"/>
      <c r="D20" s="6"/>
      <c r="E20" s="6"/>
      <c r="F20" s="6"/>
      <c r="G20" s="6"/>
      <c r="H20" s="6"/>
      <c r="I20" s="3"/>
      <c r="J20" s="6"/>
      <c r="K20" s="6"/>
      <c r="L20" s="16"/>
      <c r="M20" s="6"/>
      <c r="N20" s="6"/>
      <c r="O20" s="6"/>
    </row>
    <row r="21" spans="2:15" x14ac:dyDescent="0.35">
      <c r="B21" s="6"/>
      <c r="C21" s="16"/>
      <c r="D21" s="6"/>
      <c r="E21" s="6"/>
      <c r="F21" s="6"/>
      <c r="G21" s="6"/>
      <c r="H21" s="6"/>
      <c r="I21" s="3"/>
      <c r="J21" s="6"/>
      <c r="K21" s="6"/>
      <c r="L21" s="16"/>
      <c r="M21" s="30" t="s">
        <v>42</v>
      </c>
      <c r="N21" s="50">
        <f ca="1">SUM(N14:N19)</f>
        <v>29710278.962884989</v>
      </c>
      <c r="O21" s="6"/>
    </row>
    <row r="22" spans="2:15" x14ac:dyDescent="0.35">
      <c r="B22" s="46" t="s">
        <v>40</v>
      </c>
      <c r="C22" s="46"/>
      <c r="D22" s="46"/>
      <c r="E22" s="28"/>
      <c r="F22" s="46" t="s">
        <v>39</v>
      </c>
      <c r="G22" s="46"/>
      <c r="H22" s="46"/>
      <c r="I22" s="3"/>
      <c r="J22" s="6"/>
      <c r="K22" s="6"/>
      <c r="L22" s="6"/>
      <c r="M22" s="6"/>
      <c r="N22" s="6"/>
      <c r="O22" s="6"/>
    </row>
    <row r="23" spans="2:15" x14ac:dyDescent="0.35">
      <c r="B23" s="19" t="s">
        <v>2</v>
      </c>
      <c r="C23" s="20" t="s">
        <v>1</v>
      </c>
      <c r="D23" s="19" t="s">
        <v>0</v>
      </c>
      <c r="E23" s="28"/>
      <c r="F23" s="19" t="s">
        <v>2</v>
      </c>
      <c r="G23" s="20" t="s">
        <v>1</v>
      </c>
      <c r="H23" s="19" t="s">
        <v>0</v>
      </c>
      <c r="I23" s="3"/>
      <c r="J23" s="6"/>
      <c r="K23" s="6"/>
      <c r="L23" s="6"/>
      <c r="M23" s="6"/>
      <c r="N23" s="6"/>
      <c r="O23" s="6"/>
    </row>
    <row r="24" spans="2:15" x14ac:dyDescent="0.35">
      <c r="B24" s="6">
        <v>12</v>
      </c>
      <c r="C24" s="16">
        <v>20</v>
      </c>
      <c r="D24" s="6">
        <v>35</v>
      </c>
      <c r="E24" s="6"/>
      <c r="F24" s="6">
        <v>12</v>
      </c>
      <c r="G24" s="16">
        <v>5</v>
      </c>
      <c r="H24" s="6">
        <v>10</v>
      </c>
      <c r="I24" s="3"/>
      <c r="J24" s="6"/>
      <c r="K24" s="6"/>
      <c r="L24" s="6"/>
      <c r="M24" s="6"/>
      <c r="N24" s="6"/>
      <c r="O24" s="6"/>
    </row>
    <row r="25" spans="2:15" x14ac:dyDescent="0.35">
      <c r="B25" s="6">
        <v>1</v>
      </c>
      <c r="C25" s="16">
        <v>20</v>
      </c>
      <c r="D25" s="6">
        <v>35</v>
      </c>
      <c r="E25" s="6"/>
      <c r="F25" s="6">
        <v>1</v>
      </c>
      <c r="G25" s="16">
        <v>5</v>
      </c>
      <c r="H25" s="6">
        <v>10</v>
      </c>
      <c r="I25" s="3"/>
      <c r="J25" s="6"/>
      <c r="K25" s="6"/>
      <c r="L25" s="6"/>
      <c r="M25" s="6"/>
      <c r="N25" s="6"/>
      <c r="O25" s="6"/>
    </row>
    <row r="26" spans="2:15" x14ac:dyDescent="0.35">
      <c r="B26" s="6">
        <v>2</v>
      </c>
      <c r="C26" s="16">
        <v>20</v>
      </c>
      <c r="D26" s="6">
        <v>35</v>
      </c>
      <c r="E26" s="6"/>
      <c r="F26" s="6">
        <v>2</v>
      </c>
      <c r="G26" s="16">
        <v>5</v>
      </c>
      <c r="H26" s="6">
        <v>10</v>
      </c>
      <c r="I26" s="3"/>
      <c r="J26" s="6"/>
      <c r="K26" s="6"/>
      <c r="L26" s="6"/>
      <c r="M26" s="6"/>
      <c r="N26" s="6"/>
      <c r="O26" s="6"/>
    </row>
    <row r="27" spans="2:15" x14ac:dyDescent="0.35">
      <c r="B27" s="6">
        <v>3</v>
      </c>
      <c r="C27" s="16">
        <v>20</v>
      </c>
      <c r="D27" s="6">
        <v>35</v>
      </c>
      <c r="E27" s="6"/>
      <c r="F27" s="6">
        <v>3</v>
      </c>
      <c r="G27" s="16">
        <v>5</v>
      </c>
      <c r="H27" s="6">
        <v>10</v>
      </c>
      <c r="I27" s="3"/>
      <c r="J27" s="6"/>
      <c r="K27" s="6"/>
      <c r="L27" s="6"/>
      <c r="M27" s="6"/>
      <c r="N27" s="6"/>
      <c r="O27" s="6"/>
    </row>
    <row r="28" spans="2:15" x14ac:dyDescent="0.35">
      <c r="B28" s="6">
        <v>4</v>
      </c>
      <c r="C28" s="16">
        <v>20</v>
      </c>
      <c r="D28" s="6">
        <v>35</v>
      </c>
      <c r="E28" s="6"/>
      <c r="F28" s="6">
        <v>4</v>
      </c>
      <c r="G28" s="16">
        <v>5</v>
      </c>
      <c r="H28" s="6">
        <v>10</v>
      </c>
      <c r="I28" s="3"/>
      <c r="J28" s="6"/>
      <c r="K28" s="6"/>
      <c r="L28" s="6"/>
      <c r="M28" s="6"/>
      <c r="N28" s="6"/>
      <c r="O28" s="6"/>
    </row>
    <row r="29" spans="2:15" x14ac:dyDescent="0.35">
      <c r="B29" s="17">
        <v>5</v>
      </c>
      <c r="C29" s="24">
        <v>20</v>
      </c>
      <c r="D29" s="17">
        <v>35</v>
      </c>
      <c r="E29" s="6"/>
      <c r="F29" s="17">
        <v>5</v>
      </c>
      <c r="G29" s="24">
        <v>5</v>
      </c>
      <c r="H29" s="17">
        <v>10</v>
      </c>
      <c r="I29" s="3"/>
      <c r="J29" s="6"/>
      <c r="K29" s="6"/>
      <c r="L29" s="6"/>
      <c r="M29" s="6"/>
      <c r="N29" s="6"/>
      <c r="O29" s="6"/>
    </row>
  </sheetData>
  <mergeCells count="6">
    <mergeCell ref="B22:D22"/>
    <mergeCell ref="F22:H22"/>
    <mergeCell ref="B12:D12"/>
    <mergeCell ref="B2:D2"/>
    <mergeCell ref="F2:H2"/>
    <mergeCell ref="F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2C97-4C2D-3445-AFA4-E9665C9FC687}">
  <sheetPr>
    <tabColor theme="0" tint="-0.249977111117893"/>
  </sheetPr>
  <dimension ref="A1:Y193"/>
  <sheetViews>
    <sheetView showGridLines="0" topLeftCell="D1" zoomScale="90" workbookViewId="0">
      <selection activeCell="G42" sqref="G42"/>
    </sheetView>
  </sheetViews>
  <sheetFormatPr defaultColWidth="9.1796875" defaultRowHeight="14.5" x14ac:dyDescent="0.35"/>
  <cols>
    <col min="1" max="1" width="14.81640625" style="9" bestFit="1" customWidth="1"/>
    <col min="2" max="2" width="10.453125" style="6" customWidth="1"/>
    <col min="3" max="3" width="14.453125" style="6" bestFit="1" customWidth="1"/>
    <col min="4" max="4" width="19" style="10" bestFit="1" customWidth="1"/>
    <col min="5" max="5" width="16.453125" style="10" customWidth="1"/>
    <col min="6" max="6" width="31.36328125" style="6" bestFit="1" customWidth="1"/>
    <col min="7" max="7" width="22.453125" style="6" bestFit="1" customWidth="1"/>
    <col min="8" max="8" width="22.36328125" style="6" customWidth="1"/>
    <col min="9" max="9" width="25.453125" style="6" bestFit="1" customWidth="1"/>
    <col min="10" max="10" width="25.1796875" style="6" customWidth="1"/>
    <col min="11" max="11" width="27.6328125" style="6" bestFit="1" customWidth="1"/>
    <col min="12" max="13" width="27.453125" style="6" customWidth="1"/>
    <col min="14" max="15" width="27.453125" style="11" customWidth="1"/>
    <col min="16" max="16" width="28.81640625" style="6" bestFit="1" customWidth="1"/>
    <col min="17" max="17" width="21.453125" style="6" bestFit="1" customWidth="1"/>
    <col min="18" max="18" width="33.6328125" style="6" bestFit="1" customWidth="1"/>
    <col min="19" max="19" width="21.1796875" style="6" customWidth="1"/>
    <col min="20" max="20" width="19.6328125" style="6" bestFit="1" customWidth="1"/>
    <col min="21" max="21" width="19.453125" style="3" customWidth="1"/>
    <col min="22" max="22" width="9.1796875" style="3"/>
    <col min="23" max="23" width="14" style="3" bestFit="1" customWidth="1"/>
    <col min="24" max="24" width="16.6328125" style="5" bestFit="1" customWidth="1"/>
    <col min="25" max="25" width="16.453125" style="3" bestFit="1" customWidth="1"/>
    <col min="26" max="26" width="11.36328125" style="3" bestFit="1" customWidth="1"/>
    <col min="27" max="27" width="9.36328125" style="3" bestFit="1" customWidth="1"/>
    <col min="28" max="28" width="28.1796875" style="3" bestFit="1" customWidth="1"/>
    <col min="29" max="29" width="9.36328125" style="3" bestFit="1" customWidth="1"/>
    <col min="30" max="30" width="9.1796875" style="3"/>
    <col min="31" max="31" width="5.6328125" style="3" bestFit="1" customWidth="1"/>
    <col min="32" max="33" width="22.81640625" style="3" bestFit="1" customWidth="1"/>
    <col min="34" max="34" width="24.36328125" style="3" bestFit="1" customWidth="1"/>
    <col min="35" max="35" width="29.6328125" style="3" bestFit="1" customWidth="1"/>
    <col min="36" max="36" width="27.6328125" style="3" bestFit="1" customWidth="1"/>
    <col min="37" max="16384" width="9.1796875" style="3"/>
  </cols>
  <sheetData>
    <row r="1" spans="1:24" x14ac:dyDescent="0.35">
      <c r="A1" s="12" t="s">
        <v>27</v>
      </c>
      <c r="B1" s="2" t="s">
        <v>26</v>
      </c>
      <c r="C1" s="2" t="s">
        <v>30</v>
      </c>
      <c r="D1" s="7" t="s">
        <v>25</v>
      </c>
      <c r="E1" s="7" t="s">
        <v>24</v>
      </c>
      <c r="F1" s="2" t="s">
        <v>31</v>
      </c>
      <c r="G1" s="2" t="s">
        <v>36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37</v>
      </c>
      <c r="M1" s="2" t="s">
        <v>23</v>
      </c>
      <c r="N1" s="8" t="s">
        <v>22</v>
      </c>
      <c r="O1" s="8" t="s">
        <v>21</v>
      </c>
      <c r="P1" s="2" t="s">
        <v>20</v>
      </c>
      <c r="Q1" s="2" t="s">
        <v>19</v>
      </c>
      <c r="R1" s="2" t="s">
        <v>29</v>
      </c>
      <c r="S1" s="2" t="s">
        <v>18</v>
      </c>
      <c r="T1" s="2" t="s">
        <v>17</v>
      </c>
      <c r="X1" s="3"/>
    </row>
    <row r="2" spans="1:24" x14ac:dyDescent="0.35">
      <c r="A2" s="9">
        <v>44896</v>
      </c>
      <c r="B2" s="6">
        <f t="shared" ref="B2:B65" si="0">MONTH(A2)</f>
        <v>12</v>
      </c>
      <c r="C2" s="6">
        <f ca="1">RANDBETWEEN(VLOOKUP(B2,'Ver2'!$F$3:$H$9,2,0),VLOOKUP(B2,'Ver2'!$F$3:$H$9,3,0))</f>
        <v>390</v>
      </c>
      <c r="D2" s="6">
        <f ca="1">RANDBETWEEN(VLOOKUP(B2,'Ver2'!$B$4:$D$10,2,0),VLOOKUP(B2,'Ver2'!$B$4:$D$10,3,0))</f>
        <v>994</v>
      </c>
      <c r="E2" s="6">
        <f t="shared" ref="E2:E65" ca="1" si="1">C2*D2</f>
        <v>387660</v>
      </c>
      <c r="F2" s="6">
        <f ca="1">RANDBETWEEN(VLOOKUP(B2,'Ver2'!$B$13:$D$19,2,0),VLOOKUP(B2,'Ver2'!$B$13:$D$19,3,0))/100</f>
        <v>0.4</v>
      </c>
      <c r="G2" s="6">
        <f ca="1">RANDBETWEEN(VLOOKUP(B2,'Ver2'!$F$13:$H$19,2,0),VLOOKUP(B2,'Ver2'!$F$13:$H$19,3,0))/100</f>
        <v>0.46</v>
      </c>
      <c r="H2" s="6">
        <f t="shared" ref="H2:H65" ca="1" si="2">F2*G2</f>
        <v>0.18400000000000002</v>
      </c>
      <c r="I2" s="6">
        <f ca="1">RANDBETWEEN(VLOOKUP(B2,'Ver2'!$B$23:$D$29,2,0),VLOOKUP(B2,'Ver2'!$B$23:$D$29,3,0))/100</f>
        <v>0.24</v>
      </c>
      <c r="J2" s="6">
        <f t="shared" ref="J2:J65" ca="1" si="3">I2*F2</f>
        <v>9.6000000000000002E-2</v>
      </c>
      <c r="K2" s="6">
        <f ca="1">RANDBETWEEN(VLOOKUP(B2,'Ver2'!$F$23:$H$29,2,0),VLOOKUP(B2,'Ver2'!$F$23:$H$29,3,0))/100</f>
        <v>7.0000000000000007E-2</v>
      </c>
      <c r="L2" s="6">
        <f t="shared" ref="L2:L65" ca="1" si="4">K2*F2</f>
        <v>2.8000000000000004E-2</v>
      </c>
      <c r="M2" s="16">
        <f t="shared" ref="M2:M65" ca="1" si="5">(L2+J2+H2)*C2</f>
        <v>120.12000000000002</v>
      </c>
      <c r="N2" s="6">
        <f ca="1">(L2+J2+H2)*E2+Table13[[#This Row],[Hukuk Servisinde Tahsilat Tutarı]]</f>
        <v>199877.49599999998</v>
      </c>
      <c r="O2" s="6">
        <f ca="1">C2*VLOOKUP(B2,'Ver2'!$J$3:$N$9,2,0)+(C2-C2*G2)*VLOOKUP(B2,'Ver2'!$J$3:$N$9,3,0)+(C2-C2*G2-C2*I2)*VLOOKUP(B2,'Ver2'!$J$3:$N$9,4,0)</f>
        <v>46995</v>
      </c>
      <c r="P2" s="6">
        <f t="shared" ref="P2:P65" ca="1" si="6">1-(L2+J2+H2)</f>
        <v>0.69199999999999995</v>
      </c>
      <c r="Q2" s="6">
        <f ca="1">C2*P2*VLOOKUP(B2,'Ver2'!$J$3:$N$9,5,0)</f>
        <v>80964</v>
      </c>
      <c r="R2" s="6">
        <f ca="1">VLOOKUP(Table13[[#This Row],[Ay]],'Ver2'!$J$3:$O$9,6,0)*Table13[[#This Row],[Hukuk Servisine Sevk Edilen]]*Table13[[#This Row],[Toplam Tutar]]</f>
        <v>80478.215999999986</v>
      </c>
      <c r="S2" s="6">
        <f t="shared" ref="S2:S65" ca="1" si="7">O2+Q2</f>
        <v>127959</v>
      </c>
      <c r="T2" s="6">
        <f t="shared" ref="T2:T65" ca="1" si="8">N2-Q2</f>
        <v>118913.49599999998</v>
      </c>
      <c r="U2" s="4"/>
      <c r="X2" s="3"/>
    </row>
    <row r="3" spans="1:24" x14ac:dyDescent="0.35">
      <c r="A3" s="9">
        <v>44897</v>
      </c>
      <c r="B3" s="6">
        <f t="shared" si="0"/>
        <v>12</v>
      </c>
      <c r="C3" s="6">
        <f ca="1">RANDBETWEEN(VLOOKUP(B3,'Ver2'!$F$3:$H$9,2,0),VLOOKUP(B3,'Ver2'!$F$3:$H$9,3,0))</f>
        <v>468</v>
      </c>
      <c r="D3" s="6">
        <f ca="1">RANDBETWEEN(VLOOKUP(B3,'Ver2'!$B$4:$D$10,2,0),VLOOKUP(B3,'Ver2'!$B$4:$D$10,3,0))</f>
        <v>1185</v>
      </c>
      <c r="E3" s="6">
        <f t="shared" ca="1" si="1"/>
        <v>554580</v>
      </c>
      <c r="F3" s="6">
        <f ca="1">RANDBETWEEN(VLOOKUP(B3,'Ver2'!$B$13:$D$19,2,0),VLOOKUP(B3,'Ver2'!$B$13:$D$19,3,0))/100</f>
        <v>0.35</v>
      </c>
      <c r="G3" s="6">
        <f ca="1">RANDBETWEEN(VLOOKUP(B3,'Ver2'!$F$13:$H$19,2,0),VLOOKUP(B3,'Ver2'!$F$13:$H$19,3,0))/100</f>
        <v>0.45</v>
      </c>
      <c r="H3" s="6">
        <f t="shared" ca="1" si="2"/>
        <v>0.1575</v>
      </c>
      <c r="I3" s="6">
        <f t="shared" ref="I3:I66" ca="1" si="9">RANDBETWEEN(20,35)/100</f>
        <v>0.24</v>
      </c>
      <c r="J3" s="6">
        <f t="shared" ca="1" si="3"/>
        <v>8.3999999999999991E-2</v>
      </c>
      <c r="K3" s="6">
        <f ca="1">RANDBETWEEN(VLOOKUP(B3,'Ver2'!$F$23:$H$29,2,0),VLOOKUP(B3,'Ver2'!$F$23:$H$29,3,0))/100</f>
        <v>0.08</v>
      </c>
      <c r="L3" s="6">
        <f t="shared" ca="1" si="4"/>
        <v>2.7999999999999997E-2</v>
      </c>
      <c r="M3" s="16">
        <f t="shared" ca="1" si="5"/>
        <v>126.12599999999998</v>
      </c>
      <c r="N3" s="6">
        <f ca="1">(L3+J3+H3)*E3+Table13[[#This Row],[Hukuk Servisinde Tahsilat Tutarı]]</f>
        <v>270995.51699999999</v>
      </c>
      <c r="O3" s="6">
        <f ca="1">C3*VLOOKUP(B3,'Ver2'!$J$3:$N$9,2,0)+(C3-C3*G3)*VLOOKUP(B3,'Ver2'!$J$3:$N$9,3,0)+(C3-C3*G3-C3*I3)*VLOOKUP(B3,'Ver2'!$J$3:$N$9,4,0)</f>
        <v>57213</v>
      </c>
      <c r="P3" s="6">
        <f t="shared" ca="1" si="6"/>
        <v>0.73050000000000004</v>
      </c>
      <c r="Q3" s="6">
        <f ca="1">C3*P3*VLOOKUP(B3,'Ver2'!$J$3:$N$9,5,0)</f>
        <v>102562.20000000001</v>
      </c>
      <c r="R3" s="6">
        <f ca="1">VLOOKUP(Table13[[#This Row],[Ay]],'Ver2'!$J$3:$O$9,6,0)*Table13[[#This Row],[Hukuk Servisine Sevk Edilen]]*Table13[[#This Row],[Toplam Tutar]]</f>
        <v>121536.20700000001</v>
      </c>
      <c r="S3" s="6">
        <f t="shared" ca="1" si="7"/>
        <v>159775.20000000001</v>
      </c>
      <c r="T3" s="6">
        <f t="shared" ca="1" si="8"/>
        <v>168433.31699999998</v>
      </c>
      <c r="U3" s="4"/>
      <c r="X3" s="3"/>
    </row>
    <row r="4" spans="1:24" x14ac:dyDescent="0.35">
      <c r="A4" s="9">
        <v>44898</v>
      </c>
      <c r="B4" s="6">
        <f t="shared" si="0"/>
        <v>12</v>
      </c>
      <c r="C4" s="6">
        <f ca="1">RANDBETWEEN(VLOOKUP(B4,'Ver2'!$F$3:$H$9,2,0),VLOOKUP(B4,'Ver2'!$F$3:$H$9,3,0))</f>
        <v>720</v>
      </c>
      <c r="D4" s="6">
        <f ca="1">RANDBETWEEN(VLOOKUP(B4,'Ver2'!$B$4:$D$10,2,0),VLOOKUP(B4,'Ver2'!$B$4:$D$10,3,0))</f>
        <v>1203</v>
      </c>
      <c r="E4" s="6">
        <f t="shared" ca="1" si="1"/>
        <v>866160</v>
      </c>
      <c r="F4" s="6">
        <f ca="1">RANDBETWEEN(VLOOKUP(B4,'Ver2'!$B$13:$D$19,2,0),VLOOKUP(B4,'Ver2'!$B$13:$D$19,3,0))/100</f>
        <v>0.39</v>
      </c>
      <c r="G4" s="6">
        <f ca="1">RANDBETWEEN(VLOOKUP(B4,'Ver2'!$F$13:$H$19,2,0),VLOOKUP(B4,'Ver2'!$F$13:$H$19,3,0))/100</f>
        <v>0.46</v>
      </c>
      <c r="H4" s="6">
        <f t="shared" ca="1" si="2"/>
        <v>0.1794</v>
      </c>
      <c r="I4" s="6">
        <f t="shared" ca="1" si="9"/>
        <v>0.28000000000000003</v>
      </c>
      <c r="J4" s="6">
        <f t="shared" ca="1" si="3"/>
        <v>0.10920000000000002</v>
      </c>
      <c r="K4" s="6">
        <f ca="1">RANDBETWEEN(VLOOKUP(B4,'Ver2'!$F$23:$H$29,2,0),VLOOKUP(B4,'Ver2'!$F$23:$H$29,3,0))/100</f>
        <v>0.08</v>
      </c>
      <c r="L4" s="6">
        <f t="shared" ca="1" si="4"/>
        <v>3.1200000000000002E-2</v>
      </c>
      <c r="M4" s="16">
        <f t="shared" ca="1" si="5"/>
        <v>230.25600000000003</v>
      </c>
      <c r="N4" s="6">
        <f ca="1">(L4+J4+H4)*E4+Table13[[#This Row],[Hukuk Servisinde Tahsilat Tutarı]]</f>
        <v>453746.57760000002</v>
      </c>
      <c r="O4" s="6">
        <f ca="1">C4*VLOOKUP(B4,'Ver2'!$J$3:$N$9,2,0)+(C4-C4*G4)*VLOOKUP(B4,'Ver2'!$J$3:$N$9,3,0)+(C4-C4*G4-C4*I4)*VLOOKUP(B4,'Ver2'!$J$3:$N$9,4,0)</f>
        <v>83880</v>
      </c>
      <c r="P4" s="6">
        <f t="shared" ca="1" si="6"/>
        <v>0.68019999999999992</v>
      </c>
      <c r="Q4" s="6">
        <f ca="1">C4*P4*VLOOKUP(B4,'Ver2'!$J$3:$N$9,5,0)</f>
        <v>146923.19999999998</v>
      </c>
      <c r="R4" s="6">
        <f ca="1">VLOOKUP(Table13[[#This Row],[Ay]],'Ver2'!$J$3:$O$9,6,0)*Table13[[#This Row],[Hukuk Servisine Sevk Edilen]]*Table13[[#This Row],[Toplam Tutar]]</f>
        <v>176748.60959999997</v>
      </c>
      <c r="S4" s="6">
        <f t="shared" ca="1" si="7"/>
        <v>230803.19999999998</v>
      </c>
      <c r="T4" s="6">
        <f t="shared" ca="1" si="8"/>
        <v>306823.37760000001</v>
      </c>
      <c r="U4" s="4"/>
      <c r="X4" s="3"/>
    </row>
    <row r="5" spans="1:24" x14ac:dyDescent="0.35">
      <c r="A5" s="9">
        <v>44899</v>
      </c>
      <c r="B5" s="6">
        <f t="shared" si="0"/>
        <v>12</v>
      </c>
      <c r="C5" s="6">
        <f ca="1">RANDBETWEEN(VLOOKUP(B5,'Ver2'!$F$3:$H$9,2,0),VLOOKUP(B5,'Ver2'!$F$3:$H$9,3,0))</f>
        <v>443</v>
      </c>
      <c r="D5" s="6">
        <f ca="1">RANDBETWEEN(VLOOKUP(B5,'Ver2'!$B$4:$D$10,2,0),VLOOKUP(B5,'Ver2'!$B$4:$D$10,3,0))</f>
        <v>792</v>
      </c>
      <c r="E5" s="6">
        <f t="shared" ca="1" si="1"/>
        <v>350856</v>
      </c>
      <c r="F5" s="6">
        <f ca="1">RANDBETWEEN(VLOOKUP(B5,'Ver2'!$B$13:$D$19,2,0),VLOOKUP(B5,'Ver2'!$B$13:$D$19,3,0))/100</f>
        <v>0.5</v>
      </c>
      <c r="G5" s="6">
        <f ca="1">RANDBETWEEN(VLOOKUP(B5,'Ver2'!$F$13:$H$19,2,0),VLOOKUP(B5,'Ver2'!$F$13:$H$19,3,0))/100</f>
        <v>0.54</v>
      </c>
      <c r="H5" s="6">
        <f t="shared" ca="1" si="2"/>
        <v>0.27</v>
      </c>
      <c r="I5" s="6">
        <f t="shared" ca="1" si="9"/>
        <v>0.27</v>
      </c>
      <c r="J5" s="6">
        <f t="shared" ca="1" si="3"/>
        <v>0.13500000000000001</v>
      </c>
      <c r="K5" s="6">
        <f ca="1">RANDBETWEEN(VLOOKUP(B5,'Ver2'!$F$23:$H$29,2,0),VLOOKUP(B5,'Ver2'!$F$23:$H$29,3,0))/100</f>
        <v>0.06</v>
      </c>
      <c r="L5" s="6">
        <f t="shared" ca="1" si="4"/>
        <v>0.03</v>
      </c>
      <c r="M5" s="16">
        <f t="shared" ca="1" si="5"/>
        <v>192.70500000000001</v>
      </c>
      <c r="N5" s="6">
        <f ca="1">(L5+J5+H5)*E5+Table13[[#This Row],[Hukuk Servisinde Tahsilat Tutarı]]</f>
        <v>212092.45200000002</v>
      </c>
      <c r="O5" s="6">
        <f ca="1">C5*VLOOKUP(B5,'Ver2'!$J$3:$N$9,2,0)+(C5-C5*G5)*VLOOKUP(B5,'Ver2'!$J$3:$N$9,3,0)+(C5-C5*G5-C5*I5)*VLOOKUP(B5,'Ver2'!$J$3:$N$9,4,0)</f>
        <v>45850.5</v>
      </c>
      <c r="P5" s="6">
        <f t="shared" ca="1" si="6"/>
        <v>0.56499999999999995</v>
      </c>
      <c r="Q5" s="6">
        <f ca="1">C5*P5*VLOOKUP(B5,'Ver2'!$J$3:$N$9,5,0)</f>
        <v>75088.5</v>
      </c>
      <c r="R5" s="6">
        <f ca="1">VLOOKUP(Table13[[#This Row],[Ay]],'Ver2'!$J$3:$O$9,6,0)*Table13[[#This Row],[Hukuk Servisine Sevk Edilen]]*Table13[[#This Row],[Toplam Tutar]]</f>
        <v>59470.091999999997</v>
      </c>
      <c r="S5" s="6">
        <f t="shared" ca="1" si="7"/>
        <v>120939</v>
      </c>
      <c r="T5" s="6">
        <f t="shared" ca="1" si="8"/>
        <v>137003.95200000002</v>
      </c>
      <c r="U5" s="4"/>
      <c r="X5" s="3"/>
    </row>
    <row r="6" spans="1:24" x14ac:dyDescent="0.35">
      <c r="A6" s="9">
        <v>44900</v>
      </c>
      <c r="B6" s="6">
        <f t="shared" si="0"/>
        <v>12</v>
      </c>
      <c r="C6" s="6">
        <f ca="1">RANDBETWEEN(VLOOKUP(B6,'Ver2'!$F$3:$H$9,2,0),VLOOKUP(B6,'Ver2'!$F$3:$H$9,3,0))</f>
        <v>499</v>
      </c>
      <c r="D6" s="6">
        <f ca="1">RANDBETWEEN(VLOOKUP(B6,'Ver2'!$B$4:$D$10,2,0),VLOOKUP(B6,'Ver2'!$B$4:$D$10,3,0))</f>
        <v>1174</v>
      </c>
      <c r="E6" s="6">
        <f t="shared" ca="1" si="1"/>
        <v>585826</v>
      </c>
      <c r="F6" s="6">
        <f ca="1">RANDBETWEEN(VLOOKUP(B6,'Ver2'!$B$13:$D$19,2,0),VLOOKUP(B6,'Ver2'!$B$13:$D$19,3,0))/100</f>
        <v>0.48</v>
      </c>
      <c r="G6" s="6">
        <f ca="1">RANDBETWEEN(VLOOKUP(B6,'Ver2'!$F$13:$H$19,2,0),VLOOKUP(B6,'Ver2'!$F$13:$H$19,3,0))/100</f>
        <v>0.52</v>
      </c>
      <c r="H6" s="6">
        <f t="shared" ca="1" si="2"/>
        <v>0.24959999999999999</v>
      </c>
      <c r="I6" s="6">
        <f t="shared" ca="1" si="9"/>
        <v>0.24</v>
      </c>
      <c r="J6" s="6">
        <f t="shared" ca="1" si="3"/>
        <v>0.1152</v>
      </c>
      <c r="K6" s="6">
        <f ca="1">RANDBETWEEN(VLOOKUP(B6,'Ver2'!$F$23:$H$29,2,0),VLOOKUP(B6,'Ver2'!$F$23:$H$29,3,0))/100</f>
        <v>0.06</v>
      </c>
      <c r="L6" s="6">
        <f t="shared" ca="1" si="4"/>
        <v>2.8799999999999999E-2</v>
      </c>
      <c r="M6" s="16">
        <f t="shared" ca="1" si="5"/>
        <v>196.40639999999996</v>
      </c>
      <c r="N6" s="6">
        <f ca="1">(L6+J6+H6)*E6+Table13[[#This Row],[Hukuk Servisinde Tahsilat Tutarı]]</f>
        <v>337154.57951999997</v>
      </c>
      <c r="O6" s="6">
        <f ca="1">C6*VLOOKUP(B6,'Ver2'!$J$3:$N$9,2,0)+(C6-C6*G6)*VLOOKUP(B6,'Ver2'!$J$3:$N$9,3,0)+(C6-C6*G6-C6*I6)*VLOOKUP(B6,'Ver2'!$J$3:$N$9,4,0)</f>
        <v>54890</v>
      </c>
      <c r="P6" s="6">
        <f t="shared" ca="1" si="6"/>
        <v>0.60640000000000005</v>
      </c>
      <c r="Q6" s="6">
        <f ca="1">C6*P6*VLOOKUP(B6,'Ver2'!$J$3:$N$9,5,0)</f>
        <v>90778.080000000016</v>
      </c>
      <c r="R6" s="6">
        <f ca="1">VLOOKUP(Table13[[#This Row],[Ay]],'Ver2'!$J$3:$O$9,6,0)*Table13[[#This Row],[Hukuk Servisine Sevk Edilen]]*Table13[[#This Row],[Toplam Tutar]]</f>
        <v>106573.46592</v>
      </c>
      <c r="S6" s="6">
        <f t="shared" ca="1" si="7"/>
        <v>145668.08000000002</v>
      </c>
      <c r="T6" s="6">
        <f t="shared" ca="1" si="8"/>
        <v>246376.49951999995</v>
      </c>
      <c r="U6" s="4"/>
      <c r="X6" s="3"/>
    </row>
    <row r="7" spans="1:24" x14ac:dyDescent="0.35">
      <c r="A7" s="9">
        <v>44901</v>
      </c>
      <c r="B7" s="6">
        <f t="shared" si="0"/>
        <v>12</v>
      </c>
      <c r="C7" s="6">
        <f ca="1">RANDBETWEEN(VLOOKUP(B7,'Ver2'!$F$3:$H$9,2,0),VLOOKUP(B7,'Ver2'!$F$3:$H$9,3,0))</f>
        <v>370</v>
      </c>
      <c r="D7" s="6">
        <f ca="1">RANDBETWEEN(VLOOKUP(B7,'Ver2'!$B$4:$D$10,2,0),VLOOKUP(B7,'Ver2'!$B$4:$D$10,3,0))</f>
        <v>1090</v>
      </c>
      <c r="E7" s="6">
        <f t="shared" ca="1" si="1"/>
        <v>403300</v>
      </c>
      <c r="F7" s="6">
        <f ca="1">RANDBETWEEN(VLOOKUP(B7,'Ver2'!$B$13:$D$19,2,0),VLOOKUP(B7,'Ver2'!$B$13:$D$19,3,0))/100</f>
        <v>0.36</v>
      </c>
      <c r="G7" s="6">
        <f ca="1">RANDBETWEEN(VLOOKUP(B7,'Ver2'!$F$13:$H$19,2,0),VLOOKUP(B7,'Ver2'!$F$13:$H$19,3,0))/100</f>
        <v>0.49</v>
      </c>
      <c r="H7" s="6">
        <f t="shared" ca="1" si="2"/>
        <v>0.1764</v>
      </c>
      <c r="I7" s="6">
        <f t="shared" ca="1" si="9"/>
        <v>0.24</v>
      </c>
      <c r="J7" s="6">
        <f t="shared" ca="1" si="3"/>
        <v>8.6399999999999991E-2</v>
      </c>
      <c r="K7" s="6">
        <f ca="1">RANDBETWEEN(VLOOKUP(B7,'Ver2'!$F$23:$H$29,2,0),VLOOKUP(B7,'Ver2'!$F$23:$H$29,3,0))/100</f>
        <v>0.1</v>
      </c>
      <c r="L7" s="6">
        <f t="shared" ca="1" si="4"/>
        <v>3.5999999999999997E-2</v>
      </c>
      <c r="M7" s="16">
        <f t="shared" ca="1" si="5"/>
        <v>110.55599999999998</v>
      </c>
      <c r="N7" s="6">
        <f ca="1">(L7+J7+H7)*E7+Table13[[#This Row],[Hukuk Servisinde Tahsilat Tutarı]]</f>
        <v>205344.228</v>
      </c>
      <c r="O7" s="6">
        <f ca="1">C7*VLOOKUP(B7,'Ver2'!$J$3:$N$9,2,0)+(C7-C7*G7)*VLOOKUP(B7,'Ver2'!$J$3:$N$9,3,0)+(C7-C7*G7-C7*I7)*VLOOKUP(B7,'Ver2'!$J$3:$N$9,4,0)</f>
        <v>42642.5</v>
      </c>
      <c r="P7" s="6">
        <f t="shared" ca="1" si="6"/>
        <v>0.70120000000000005</v>
      </c>
      <c r="Q7" s="6">
        <f ca="1">C7*P7*VLOOKUP(B7,'Ver2'!$J$3:$N$9,5,0)</f>
        <v>77833.200000000012</v>
      </c>
      <c r="R7" s="6">
        <f ca="1">VLOOKUP(Table13[[#This Row],[Ay]],'Ver2'!$J$3:$O$9,6,0)*Table13[[#This Row],[Hukuk Servisine Sevk Edilen]]*Table13[[#This Row],[Toplam Tutar]]</f>
        <v>84838.188000000009</v>
      </c>
      <c r="S7" s="6">
        <f t="shared" ca="1" si="7"/>
        <v>120475.70000000001</v>
      </c>
      <c r="T7" s="6">
        <f t="shared" ca="1" si="8"/>
        <v>127511.02799999999</v>
      </c>
      <c r="U7" s="4"/>
      <c r="X7" s="3"/>
    </row>
    <row r="8" spans="1:24" x14ac:dyDescent="0.35">
      <c r="A8" s="9">
        <v>44902</v>
      </c>
      <c r="B8" s="6">
        <f t="shared" si="0"/>
        <v>12</v>
      </c>
      <c r="C8" s="6">
        <f ca="1">RANDBETWEEN(VLOOKUP(B8,'Ver2'!$F$3:$H$9,2,0),VLOOKUP(B8,'Ver2'!$F$3:$H$9,3,0))</f>
        <v>670</v>
      </c>
      <c r="D8" s="6">
        <f ca="1">RANDBETWEEN(VLOOKUP(B8,'Ver2'!$B$4:$D$10,2,0),VLOOKUP(B8,'Ver2'!$B$4:$D$10,3,0))</f>
        <v>1167</v>
      </c>
      <c r="E8" s="6">
        <f t="shared" ca="1" si="1"/>
        <v>781890</v>
      </c>
      <c r="F8" s="6">
        <f ca="1">RANDBETWEEN(VLOOKUP(B8,'Ver2'!$B$13:$D$19,2,0),VLOOKUP(B8,'Ver2'!$B$13:$D$19,3,0))/100</f>
        <v>0.51</v>
      </c>
      <c r="G8" s="6">
        <f ca="1">RANDBETWEEN(VLOOKUP(B8,'Ver2'!$F$13:$H$19,2,0),VLOOKUP(B8,'Ver2'!$F$13:$H$19,3,0))/100</f>
        <v>0.49</v>
      </c>
      <c r="H8" s="6">
        <f t="shared" ca="1" si="2"/>
        <v>0.24990000000000001</v>
      </c>
      <c r="I8" s="6">
        <f t="shared" ca="1" si="9"/>
        <v>0.28000000000000003</v>
      </c>
      <c r="J8" s="6">
        <f t="shared" ca="1" si="3"/>
        <v>0.14280000000000001</v>
      </c>
      <c r="K8" s="6">
        <f ca="1">RANDBETWEEN(VLOOKUP(B8,'Ver2'!$F$23:$H$29,2,0),VLOOKUP(B8,'Ver2'!$F$23:$H$29,3,0))/100</f>
        <v>0.05</v>
      </c>
      <c r="L8" s="6">
        <f t="shared" ca="1" si="4"/>
        <v>2.5500000000000002E-2</v>
      </c>
      <c r="M8" s="16">
        <f t="shared" ca="1" si="5"/>
        <v>280.19400000000002</v>
      </c>
      <c r="N8" s="6">
        <f ca="1">(L8+J8+H8)*E8+Table13[[#This Row],[Hukuk Servisinde Tahsilat Tutarı]]</f>
        <v>463457.47859999997</v>
      </c>
      <c r="O8" s="6">
        <f ca="1">C8*VLOOKUP(B8,'Ver2'!$J$3:$N$9,2,0)+(C8-C8*G8)*VLOOKUP(B8,'Ver2'!$J$3:$N$9,3,0)+(C8-C8*G8-C8*I8)*VLOOKUP(B8,'Ver2'!$J$3:$N$9,4,0)</f>
        <v>74537.5</v>
      </c>
      <c r="P8" s="6">
        <f t="shared" ca="1" si="6"/>
        <v>0.58179999999999998</v>
      </c>
      <c r="Q8" s="6">
        <f ca="1">C8*P8*VLOOKUP(B8,'Ver2'!$J$3:$N$9,5,0)</f>
        <v>116941.79999999999</v>
      </c>
      <c r="R8" s="6">
        <f ca="1">VLOOKUP(Table13[[#This Row],[Ay]],'Ver2'!$J$3:$O$9,6,0)*Table13[[#This Row],[Hukuk Servisine Sevk Edilen]]*Table13[[#This Row],[Toplam Tutar]]</f>
        <v>136471.08059999999</v>
      </c>
      <c r="S8" s="6">
        <f t="shared" ca="1" si="7"/>
        <v>191479.3</v>
      </c>
      <c r="T8" s="6">
        <f t="shared" ca="1" si="8"/>
        <v>346515.67859999998</v>
      </c>
      <c r="U8" s="4"/>
      <c r="X8" s="3"/>
    </row>
    <row r="9" spans="1:24" x14ac:dyDescent="0.35">
      <c r="A9" s="9">
        <v>44903</v>
      </c>
      <c r="B9" s="6">
        <f t="shared" si="0"/>
        <v>12</v>
      </c>
      <c r="C9" s="6">
        <f ca="1">RANDBETWEEN(VLOOKUP(B9,'Ver2'!$F$3:$H$9,2,0),VLOOKUP(B9,'Ver2'!$F$3:$H$9,3,0))</f>
        <v>484</v>
      </c>
      <c r="D9" s="6">
        <f ca="1">RANDBETWEEN(VLOOKUP(B9,'Ver2'!$B$4:$D$10,2,0),VLOOKUP(B9,'Ver2'!$B$4:$D$10,3,0))</f>
        <v>958</v>
      </c>
      <c r="E9" s="6">
        <f t="shared" ca="1" si="1"/>
        <v>463672</v>
      </c>
      <c r="F9" s="6">
        <f ca="1">RANDBETWEEN(VLOOKUP(B9,'Ver2'!$B$13:$D$19,2,0),VLOOKUP(B9,'Ver2'!$B$13:$D$19,3,0))/100</f>
        <v>0.42</v>
      </c>
      <c r="G9" s="6">
        <f ca="1">RANDBETWEEN(VLOOKUP(B9,'Ver2'!$F$13:$H$19,2,0),VLOOKUP(B9,'Ver2'!$F$13:$H$19,3,0))/100</f>
        <v>0.55000000000000004</v>
      </c>
      <c r="H9" s="6">
        <f t="shared" ca="1" si="2"/>
        <v>0.23100000000000001</v>
      </c>
      <c r="I9" s="6">
        <f t="shared" ca="1" si="9"/>
        <v>0.35</v>
      </c>
      <c r="J9" s="6">
        <f t="shared" ca="1" si="3"/>
        <v>0.14699999999999999</v>
      </c>
      <c r="K9" s="6">
        <f ca="1">RANDBETWEEN(VLOOKUP(B9,'Ver2'!$F$23:$H$29,2,0),VLOOKUP(B9,'Ver2'!$F$23:$H$29,3,0))/100</f>
        <v>0.08</v>
      </c>
      <c r="L9" s="6">
        <f t="shared" ca="1" si="4"/>
        <v>3.3599999999999998E-2</v>
      </c>
      <c r="M9" s="16">
        <f t="shared" ca="1" si="5"/>
        <v>199.21439999999998</v>
      </c>
      <c r="N9" s="6">
        <f ca="1">(L9+J9+H9)*E9+Table13[[#This Row],[Hukuk Servisinde Tahsilat Tutarı]]</f>
        <v>272694.77664</v>
      </c>
      <c r="O9" s="6">
        <f ca="1">C9*VLOOKUP(B9,'Ver2'!$J$3:$N$9,2,0)+(C9-C9*G9)*VLOOKUP(B9,'Ver2'!$J$3:$N$9,3,0)+(C9-C9*G9-C9*I9)*VLOOKUP(B9,'Ver2'!$J$3:$N$9,4,0)</f>
        <v>45375</v>
      </c>
      <c r="P9" s="6">
        <f t="shared" ca="1" si="6"/>
        <v>0.58840000000000003</v>
      </c>
      <c r="Q9" s="6">
        <f ca="1">C9*P9*VLOOKUP(B9,'Ver2'!$J$3:$N$9,5,0)</f>
        <v>85435.680000000008</v>
      </c>
      <c r="R9" s="6">
        <f ca="1">VLOOKUP(Table13[[#This Row],[Ay]],'Ver2'!$J$3:$O$9,6,0)*Table13[[#This Row],[Hukuk Servisine Sevk Edilen]]*Table13[[#This Row],[Toplam Tutar]]</f>
        <v>81847.381440000012</v>
      </c>
      <c r="S9" s="6">
        <f t="shared" ca="1" si="7"/>
        <v>130810.68000000001</v>
      </c>
      <c r="T9" s="6">
        <f t="shared" ca="1" si="8"/>
        <v>187259.09664</v>
      </c>
      <c r="U9" s="4"/>
      <c r="X9" s="3"/>
    </row>
    <row r="10" spans="1:24" x14ac:dyDescent="0.35">
      <c r="A10" s="9">
        <v>44904</v>
      </c>
      <c r="B10" s="6">
        <f t="shared" si="0"/>
        <v>12</v>
      </c>
      <c r="C10" s="6">
        <f ca="1">RANDBETWEEN(VLOOKUP(B10,'Ver2'!$F$3:$H$9,2,0),VLOOKUP(B10,'Ver2'!$F$3:$H$9,3,0))</f>
        <v>378</v>
      </c>
      <c r="D10" s="6">
        <f ca="1">RANDBETWEEN(VLOOKUP(B10,'Ver2'!$B$4:$D$10,2,0),VLOOKUP(B10,'Ver2'!$B$4:$D$10,3,0))</f>
        <v>970</v>
      </c>
      <c r="E10" s="6">
        <f t="shared" ca="1" si="1"/>
        <v>366660</v>
      </c>
      <c r="F10" s="6">
        <f ca="1">RANDBETWEEN(VLOOKUP(B10,'Ver2'!$B$13:$D$19,2,0),VLOOKUP(B10,'Ver2'!$B$13:$D$19,3,0))/100</f>
        <v>0.37</v>
      </c>
      <c r="G10" s="6">
        <f ca="1">RANDBETWEEN(VLOOKUP(B10,'Ver2'!$F$13:$H$19,2,0),VLOOKUP(B10,'Ver2'!$F$13:$H$19,3,0))/100</f>
        <v>0.5</v>
      </c>
      <c r="H10" s="6">
        <f t="shared" ca="1" si="2"/>
        <v>0.185</v>
      </c>
      <c r="I10" s="6">
        <f t="shared" ca="1" si="9"/>
        <v>0.27</v>
      </c>
      <c r="J10" s="6">
        <f t="shared" ca="1" si="3"/>
        <v>9.9900000000000003E-2</v>
      </c>
      <c r="K10" s="6">
        <f ca="1">RANDBETWEEN(VLOOKUP(B10,'Ver2'!$F$23:$H$29,2,0),VLOOKUP(B10,'Ver2'!$F$23:$H$29,3,0))/100</f>
        <v>0.06</v>
      </c>
      <c r="L10" s="6">
        <f t="shared" ca="1" si="4"/>
        <v>2.2199999999999998E-2</v>
      </c>
      <c r="M10" s="16">
        <f t="shared" ca="1" si="5"/>
        <v>116.0838</v>
      </c>
      <c r="N10" s="6">
        <f ca="1">(L10+J10+H10)*E10+Table13[[#This Row],[Hukuk Servisinde Tahsilat Tutarı]]</f>
        <v>188818.9002</v>
      </c>
      <c r="O10" s="6">
        <f ca="1">C10*VLOOKUP(B10,'Ver2'!$J$3:$N$9,2,0)+(C10-C10*G10)*VLOOKUP(B10,'Ver2'!$J$3:$N$9,3,0)+(C10-C10*G10-C10*I10)*VLOOKUP(B10,'Ver2'!$J$3:$N$9,4,0)</f>
        <v>41769</v>
      </c>
      <c r="P10" s="6">
        <f t="shared" ca="1" si="6"/>
        <v>0.69290000000000007</v>
      </c>
      <c r="Q10" s="6">
        <f ca="1">C10*P10*VLOOKUP(B10,'Ver2'!$J$3:$N$9,5,0)</f>
        <v>78574.86</v>
      </c>
      <c r="R10" s="6">
        <f ca="1">VLOOKUP(Table13[[#This Row],[Ay]],'Ver2'!$J$3:$O$9,6,0)*Table13[[#This Row],[Hukuk Servisine Sevk Edilen]]*Table13[[#This Row],[Toplam Tutar]]</f>
        <v>76217.614200000011</v>
      </c>
      <c r="S10" s="6">
        <f t="shared" ca="1" si="7"/>
        <v>120343.86</v>
      </c>
      <c r="T10" s="6">
        <f t="shared" ca="1" si="8"/>
        <v>110244.0402</v>
      </c>
      <c r="U10" s="4"/>
      <c r="X10" s="3"/>
    </row>
    <row r="11" spans="1:24" x14ac:dyDescent="0.35">
      <c r="A11" s="9">
        <v>44905</v>
      </c>
      <c r="B11" s="6">
        <f t="shared" si="0"/>
        <v>12</v>
      </c>
      <c r="C11" s="6">
        <f ca="1">RANDBETWEEN(VLOOKUP(B11,'Ver2'!$F$3:$H$9,2,0),VLOOKUP(B11,'Ver2'!$F$3:$H$9,3,0))</f>
        <v>480</v>
      </c>
      <c r="D11" s="6">
        <f ca="1">RANDBETWEEN(VLOOKUP(B11,'Ver2'!$B$4:$D$10,2,0),VLOOKUP(B11,'Ver2'!$B$4:$D$10,3,0))</f>
        <v>1179</v>
      </c>
      <c r="E11" s="6">
        <f t="shared" ca="1" si="1"/>
        <v>565920</v>
      </c>
      <c r="F11" s="6">
        <f ca="1">RANDBETWEEN(VLOOKUP(B11,'Ver2'!$B$13:$D$19,2,0),VLOOKUP(B11,'Ver2'!$B$13:$D$19,3,0))/100</f>
        <v>0.53</v>
      </c>
      <c r="G11" s="6">
        <f ca="1">RANDBETWEEN(VLOOKUP(B11,'Ver2'!$F$13:$H$19,2,0),VLOOKUP(B11,'Ver2'!$F$13:$H$19,3,0))/100</f>
        <v>0.53</v>
      </c>
      <c r="H11" s="6">
        <f t="shared" ca="1" si="2"/>
        <v>0.28090000000000004</v>
      </c>
      <c r="I11" s="6">
        <f t="shared" ca="1" si="9"/>
        <v>0.25</v>
      </c>
      <c r="J11" s="6">
        <f t="shared" ca="1" si="3"/>
        <v>0.13250000000000001</v>
      </c>
      <c r="K11" s="6">
        <f ca="1">RANDBETWEEN(VLOOKUP(B11,'Ver2'!$F$23:$H$29,2,0),VLOOKUP(B11,'Ver2'!$F$23:$H$29,3,0))/100</f>
        <v>0.09</v>
      </c>
      <c r="L11" s="6">
        <f t="shared" ca="1" si="4"/>
        <v>4.7699999999999999E-2</v>
      </c>
      <c r="M11" s="16">
        <f t="shared" ca="1" si="5"/>
        <v>221.32800000000003</v>
      </c>
      <c r="N11" s="6">
        <f ca="1">(L11+J11+H11)*E11+Table13[[#This Row],[Hukuk Servisinde Tahsilat Tutarı]]</f>
        <v>352437.99840000004</v>
      </c>
      <c r="O11" s="6">
        <f ca="1">C11*VLOOKUP(B11,'Ver2'!$J$3:$N$9,2,0)+(C11-C11*G11)*VLOOKUP(B11,'Ver2'!$J$3:$N$9,3,0)+(C11-C11*G11-C11*I11)*VLOOKUP(B11,'Ver2'!$J$3:$N$9,4,0)</f>
        <v>51480</v>
      </c>
      <c r="P11" s="6">
        <f t="shared" ca="1" si="6"/>
        <v>0.53889999999999993</v>
      </c>
      <c r="Q11" s="6">
        <f ca="1">C11*P11*VLOOKUP(B11,'Ver2'!$J$3:$N$9,5,0)</f>
        <v>77601.599999999991</v>
      </c>
      <c r="R11" s="6">
        <f ca="1">VLOOKUP(Table13[[#This Row],[Ay]],'Ver2'!$J$3:$O$9,6,0)*Table13[[#This Row],[Hukuk Servisine Sevk Edilen]]*Table13[[#This Row],[Toplam Tutar]]</f>
        <v>91492.286399999983</v>
      </c>
      <c r="S11" s="6">
        <f t="shared" ca="1" si="7"/>
        <v>129081.59999999999</v>
      </c>
      <c r="T11" s="6">
        <f t="shared" ca="1" si="8"/>
        <v>274836.39840000006</v>
      </c>
      <c r="U11" s="4"/>
      <c r="X11" s="3"/>
    </row>
    <row r="12" spans="1:24" x14ac:dyDescent="0.35">
      <c r="A12" s="9">
        <v>44906</v>
      </c>
      <c r="B12" s="6">
        <f t="shared" si="0"/>
        <v>12</v>
      </c>
      <c r="C12" s="6">
        <f ca="1">RANDBETWEEN(VLOOKUP(B12,'Ver2'!$F$3:$H$9,2,0),VLOOKUP(B12,'Ver2'!$F$3:$H$9,3,0))</f>
        <v>629</v>
      </c>
      <c r="D12" s="6">
        <f ca="1">RANDBETWEEN(VLOOKUP(B12,'Ver2'!$B$4:$D$10,2,0),VLOOKUP(B12,'Ver2'!$B$4:$D$10,3,0))</f>
        <v>1107</v>
      </c>
      <c r="E12" s="6">
        <f t="shared" ca="1" si="1"/>
        <v>696303</v>
      </c>
      <c r="F12" s="6">
        <f ca="1">RANDBETWEEN(VLOOKUP(B12,'Ver2'!$B$13:$D$19,2,0),VLOOKUP(B12,'Ver2'!$B$13:$D$19,3,0))/100</f>
        <v>0.41</v>
      </c>
      <c r="G12" s="6">
        <f ca="1">RANDBETWEEN(VLOOKUP(B12,'Ver2'!$F$13:$H$19,2,0),VLOOKUP(B12,'Ver2'!$F$13:$H$19,3,0))/100</f>
        <v>0.45</v>
      </c>
      <c r="H12" s="6">
        <f t="shared" ca="1" si="2"/>
        <v>0.1845</v>
      </c>
      <c r="I12" s="6">
        <f t="shared" ca="1" si="9"/>
        <v>0.22</v>
      </c>
      <c r="J12" s="6">
        <f t="shared" ca="1" si="3"/>
        <v>9.0199999999999989E-2</v>
      </c>
      <c r="K12" s="6">
        <f ca="1">RANDBETWEEN(VLOOKUP(B12,'Ver2'!$F$23:$H$29,2,0),VLOOKUP(B12,'Ver2'!$F$23:$H$29,3,0))/100</f>
        <v>0.1</v>
      </c>
      <c r="L12" s="6">
        <f t="shared" ca="1" si="4"/>
        <v>4.1000000000000002E-2</v>
      </c>
      <c r="M12" s="16">
        <f t="shared" ca="1" si="5"/>
        <v>198.5753</v>
      </c>
      <c r="N12" s="6">
        <f ca="1">(L12+J12+H12)*E12+Table13[[#This Row],[Hukuk Servisinde Tahsilat Tutarı]]</f>
        <v>362766.89997000003</v>
      </c>
      <c r="O12" s="6">
        <f ca="1">C12*VLOOKUP(B12,'Ver2'!$J$3:$N$9,2,0)+(C12-C12*G12)*VLOOKUP(B12,'Ver2'!$J$3:$N$9,3,0)+(C12-C12*G12-C12*I12)*VLOOKUP(B12,'Ver2'!$J$3:$N$9,4,0)</f>
        <v>78153.25</v>
      </c>
      <c r="P12" s="6">
        <f t="shared" ca="1" si="6"/>
        <v>0.68430000000000002</v>
      </c>
      <c r="Q12" s="6">
        <f ca="1">C12*P12*VLOOKUP(B12,'Ver2'!$J$3:$N$9,5,0)</f>
        <v>129127.41</v>
      </c>
      <c r="R12" s="6">
        <f ca="1">VLOOKUP(Table13[[#This Row],[Ay]],'Ver2'!$J$3:$O$9,6,0)*Table13[[#This Row],[Hukuk Servisine Sevk Edilen]]*Table13[[#This Row],[Toplam Tutar]]</f>
        <v>142944.04287</v>
      </c>
      <c r="S12" s="6">
        <f t="shared" ca="1" si="7"/>
        <v>207280.66</v>
      </c>
      <c r="T12" s="6">
        <f t="shared" ca="1" si="8"/>
        <v>233639.48997000002</v>
      </c>
      <c r="U12" s="4"/>
      <c r="X12" s="3"/>
    </row>
    <row r="13" spans="1:24" x14ac:dyDescent="0.35">
      <c r="A13" s="9">
        <v>44907</v>
      </c>
      <c r="B13" s="6">
        <f t="shared" si="0"/>
        <v>12</v>
      </c>
      <c r="C13" s="6">
        <f ca="1">RANDBETWEEN(VLOOKUP(B13,'Ver2'!$F$3:$H$9,2,0),VLOOKUP(B13,'Ver2'!$F$3:$H$9,3,0))</f>
        <v>617</v>
      </c>
      <c r="D13" s="6">
        <f ca="1">RANDBETWEEN(VLOOKUP(B13,'Ver2'!$B$4:$D$10,2,0),VLOOKUP(B13,'Ver2'!$B$4:$D$10,3,0))</f>
        <v>1008</v>
      </c>
      <c r="E13" s="6">
        <f t="shared" ca="1" si="1"/>
        <v>621936</v>
      </c>
      <c r="F13" s="6">
        <f ca="1">RANDBETWEEN(VLOOKUP(B13,'Ver2'!$B$13:$D$19,2,0),VLOOKUP(B13,'Ver2'!$B$13:$D$19,3,0))/100</f>
        <v>0.38</v>
      </c>
      <c r="G13" s="6">
        <f ca="1">RANDBETWEEN(VLOOKUP(B13,'Ver2'!$F$13:$H$19,2,0),VLOOKUP(B13,'Ver2'!$F$13:$H$19,3,0))/100</f>
        <v>0.45</v>
      </c>
      <c r="H13" s="6">
        <f t="shared" ca="1" si="2"/>
        <v>0.17100000000000001</v>
      </c>
      <c r="I13" s="6">
        <f t="shared" ca="1" si="9"/>
        <v>0.34</v>
      </c>
      <c r="J13" s="6">
        <f t="shared" ca="1" si="3"/>
        <v>0.12920000000000001</v>
      </c>
      <c r="K13" s="6">
        <f ca="1">RANDBETWEEN(VLOOKUP(B13,'Ver2'!$F$23:$H$29,2,0),VLOOKUP(B13,'Ver2'!$F$23:$H$29,3,0))/100</f>
        <v>7.0000000000000007E-2</v>
      </c>
      <c r="L13" s="6">
        <f t="shared" ca="1" si="4"/>
        <v>2.6600000000000002E-2</v>
      </c>
      <c r="M13" s="16">
        <f t="shared" ca="1" si="5"/>
        <v>201.63560000000001</v>
      </c>
      <c r="N13" s="6">
        <f ca="1">(L13+J13+H13)*E13+Table13[[#This Row],[Hukuk Servisinde Tahsilat Tutarı]]</f>
        <v>328854.87936000002</v>
      </c>
      <c r="O13" s="6">
        <f ca="1">C13*VLOOKUP(B13,'Ver2'!$J$3:$N$9,2,0)+(C13-C13*G13)*VLOOKUP(B13,'Ver2'!$J$3:$N$9,3,0)+(C13-C13*G13-C13*I13)*VLOOKUP(B13,'Ver2'!$J$3:$N$9,4,0)</f>
        <v>69258.25</v>
      </c>
      <c r="P13" s="6">
        <f t="shared" ca="1" si="6"/>
        <v>0.67320000000000002</v>
      </c>
      <c r="Q13" s="6">
        <f ca="1">C13*P13*VLOOKUP(B13,'Ver2'!$J$3:$N$9,5,0)</f>
        <v>124609.31999999999</v>
      </c>
      <c r="R13" s="6">
        <f ca="1">VLOOKUP(Table13[[#This Row],[Ay]],'Ver2'!$J$3:$O$9,6,0)*Table13[[#This Row],[Hukuk Servisine Sevk Edilen]]*Table13[[#This Row],[Toplam Tutar]]</f>
        <v>125606.19456</v>
      </c>
      <c r="S13" s="6">
        <f t="shared" ca="1" si="7"/>
        <v>193867.57</v>
      </c>
      <c r="T13" s="6">
        <f t="shared" ca="1" si="8"/>
        <v>204245.55936000001</v>
      </c>
      <c r="U13" s="4"/>
      <c r="X13" s="3"/>
    </row>
    <row r="14" spans="1:24" x14ac:dyDescent="0.35">
      <c r="A14" s="9">
        <v>44908</v>
      </c>
      <c r="B14" s="6">
        <f t="shared" si="0"/>
        <v>12</v>
      </c>
      <c r="C14" s="6">
        <f ca="1">RANDBETWEEN(VLOOKUP(B14,'Ver2'!$F$3:$H$9,2,0),VLOOKUP(B14,'Ver2'!$F$3:$H$9,3,0))</f>
        <v>262</v>
      </c>
      <c r="D14" s="6">
        <f ca="1">RANDBETWEEN(VLOOKUP(B14,'Ver2'!$B$4:$D$10,2,0),VLOOKUP(B14,'Ver2'!$B$4:$D$10,3,0))</f>
        <v>1096</v>
      </c>
      <c r="E14" s="6">
        <f t="shared" ca="1" si="1"/>
        <v>287152</v>
      </c>
      <c r="F14" s="6">
        <f ca="1">RANDBETWEEN(VLOOKUP(B14,'Ver2'!$B$13:$D$19,2,0),VLOOKUP(B14,'Ver2'!$B$13:$D$19,3,0))/100</f>
        <v>0.46</v>
      </c>
      <c r="G14" s="6">
        <f ca="1">RANDBETWEEN(VLOOKUP(B14,'Ver2'!$F$13:$H$19,2,0),VLOOKUP(B14,'Ver2'!$F$13:$H$19,3,0))/100</f>
        <v>0.49</v>
      </c>
      <c r="H14" s="6">
        <f t="shared" ca="1" si="2"/>
        <v>0.22540000000000002</v>
      </c>
      <c r="I14" s="6">
        <f t="shared" ca="1" si="9"/>
        <v>0.26</v>
      </c>
      <c r="J14" s="6">
        <f t="shared" ca="1" si="3"/>
        <v>0.11960000000000001</v>
      </c>
      <c r="K14" s="6">
        <f ca="1">RANDBETWEEN(VLOOKUP(B14,'Ver2'!$F$23:$H$29,2,0),VLOOKUP(B14,'Ver2'!$F$23:$H$29,3,0))/100</f>
        <v>0.05</v>
      </c>
      <c r="L14" s="6">
        <f t="shared" ca="1" si="4"/>
        <v>2.3000000000000003E-2</v>
      </c>
      <c r="M14" s="16">
        <f t="shared" ca="1" si="5"/>
        <v>96.415999999999997</v>
      </c>
      <c r="N14" s="6">
        <f ca="1">(L14+J14+H14)*E14+Table13[[#This Row],[Hukuk Servisinde Tahsilat Tutarı]]</f>
        <v>160115.9552</v>
      </c>
      <c r="O14" s="6">
        <f ca="1">C14*VLOOKUP(B14,'Ver2'!$J$3:$N$9,2,0)+(C14-C14*G14)*VLOOKUP(B14,'Ver2'!$J$3:$N$9,3,0)+(C14-C14*G14-C14*I14)*VLOOKUP(B14,'Ver2'!$J$3:$N$9,4,0)</f>
        <v>29671.5</v>
      </c>
      <c r="P14" s="6">
        <f t="shared" ca="1" si="6"/>
        <v>0.63200000000000001</v>
      </c>
      <c r="Q14" s="6">
        <f ca="1">C14*P14*VLOOKUP(B14,'Ver2'!$J$3:$N$9,5,0)</f>
        <v>49675.200000000004</v>
      </c>
      <c r="R14" s="6">
        <f ca="1">VLOOKUP(Table13[[#This Row],[Ay]],'Ver2'!$J$3:$O$9,6,0)*Table13[[#This Row],[Hukuk Servisine Sevk Edilen]]*Table13[[#This Row],[Toplam Tutar]]</f>
        <v>54444.019199999995</v>
      </c>
      <c r="S14" s="6">
        <f t="shared" ca="1" si="7"/>
        <v>79346.700000000012</v>
      </c>
      <c r="T14" s="6">
        <f t="shared" ca="1" si="8"/>
        <v>110440.75519999999</v>
      </c>
      <c r="U14" s="4"/>
      <c r="X14" s="3"/>
    </row>
    <row r="15" spans="1:24" x14ac:dyDescent="0.35">
      <c r="A15" s="9">
        <v>44909</v>
      </c>
      <c r="B15" s="6">
        <f t="shared" si="0"/>
        <v>12</v>
      </c>
      <c r="C15" s="6">
        <f ca="1">RANDBETWEEN(VLOOKUP(B15,'Ver2'!$F$3:$H$9,2,0),VLOOKUP(B15,'Ver2'!$F$3:$H$9,3,0))</f>
        <v>321</v>
      </c>
      <c r="D15" s="6">
        <f ca="1">RANDBETWEEN(VLOOKUP(B15,'Ver2'!$B$4:$D$10,2,0),VLOOKUP(B15,'Ver2'!$B$4:$D$10,3,0))</f>
        <v>841</v>
      </c>
      <c r="E15" s="6">
        <f t="shared" ca="1" si="1"/>
        <v>269961</v>
      </c>
      <c r="F15" s="6">
        <f ca="1">RANDBETWEEN(VLOOKUP(B15,'Ver2'!$B$13:$D$19,2,0),VLOOKUP(B15,'Ver2'!$B$13:$D$19,3,0))/100</f>
        <v>0.45</v>
      </c>
      <c r="G15" s="6">
        <f ca="1">RANDBETWEEN(VLOOKUP(B15,'Ver2'!$F$13:$H$19,2,0),VLOOKUP(B15,'Ver2'!$F$13:$H$19,3,0))/100</f>
        <v>0.55000000000000004</v>
      </c>
      <c r="H15" s="6">
        <f t="shared" ca="1" si="2"/>
        <v>0.24750000000000003</v>
      </c>
      <c r="I15" s="6">
        <f t="shared" ca="1" si="9"/>
        <v>0.23</v>
      </c>
      <c r="J15" s="6">
        <f t="shared" ca="1" si="3"/>
        <v>0.10350000000000001</v>
      </c>
      <c r="K15" s="6">
        <f ca="1">RANDBETWEEN(VLOOKUP(B15,'Ver2'!$F$23:$H$29,2,0),VLOOKUP(B15,'Ver2'!$F$23:$H$29,3,0))/100</f>
        <v>7.0000000000000007E-2</v>
      </c>
      <c r="L15" s="6">
        <f t="shared" ca="1" si="4"/>
        <v>3.1500000000000007E-2</v>
      </c>
      <c r="M15" s="16">
        <f t="shared" ca="1" si="5"/>
        <v>122.78250000000001</v>
      </c>
      <c r="N15" s="6">
        <f ca="1">(L15+J15+H15)*E15+Table13[[#This Row],[Hukuk Servisinde Tahsilat Tutarı]]</f>
        <v>153270.35775000002</v>
      </c>
      <c r="O15" s="6">
        <f ca="1">C15*VLOOKUP(B15,'Ver2'!$J$3:$N$9,2,0)+(C15-C15*G15)*VLOOKUP(B15,'Ver2'!$J$3:$N$9,3,0)+(C15-C15*G15-C15*I15)*VLOOKUP(B15,'Ver2'!$J$3:$N$9,4,0)</f>
        <v>33945.75</v>
      </c>
      <c r="P15" s="6">
        <f t="shared" ca="1" si="6"/>
        <v>0.61749999999999994</v>
      </c>
      <c r="Q15" s="6">
        <f ca="1">C15*P15*VLOOKUP(B15,'Ver2'!$J$3:$N$9,5,0)</f>
        <v>59465.249999999993</v>
      </c>
      <c r="R15" s="6">
        <f ca="1">VLOOKUP(Table13[[#This Row],[Ay]],'Ver2'!$J$3:$O$9,6,0)*Table13[[#This Row],[Hukuk Servisine Sevk Edilen]]*Table13[[#This Row],[Toplam Tutar]]</f>
        <v>50010.275249999992</v>
      </c>
      <c r="S15" s="6">
        <f t="shared" ca="1" si="7"/>
        <v>93411</v>
      </c>
      <c r="T15" s="6">
        <f t="shared" ca="1" si="8"/>
        <v>93805.107750000025</v>
      </c>
      <c r="U15" s="4"/>
      <c r="X15" s="3"/>
    </row>
    <row r="16" spans="1:24" x14ac:dyDescent="0.35">
      <c r="A16" s="9">
        <v>44910</v>
      </c>
      <c r="B16" s="6">
        <f t="shared" si="0"/>
        <v>12</v>
      </c>
      <c r="C16" s="6">
        <f ca="1">RANDBETWEEN(VLOOKUP(B16,'Ver2'!$F$3:$H$9,2,0),VLOOKUP(B16,'Ver2'!$F$3:$H$9,3,0))</f>
        <v>373</v>
      </c>
      <c r="D16" s="6">
        <f ca="1">RANDBETWEEN(VLOOKUP(B16,'Ver2'!$B$4:$D$10,2,0),VLOOKUP(B16,'Ver2'!$B$4:$D$10,3,0))</f>
        <v>996</v>
      </c>
      <c r="E16" s="6">
        <f t="shared" ca="1" si="1"/>
        <v>371508</v>
      </c>
      <c r="F16" s="6">
        <f ca="1">RANDBETWEEN(VLOOKUP(B16,'Ver2'!$B$13:$D$19,2,0),VLOOKUP(B16,'Ver2'!$B$13:$D$19,3,0))/100</f>
        <v>0.45</v>
      </c>
      <c r="G16" s="6">
        <f ca="1">RANDBETWEEN(VLOOKUP(B16,'Ver2'!$F$13:$H$19,2,0),VLOOKUP(B16,'Ver2'!$F$13:$H$19,3,0))/100</f>
        <v>0.45</v>
      </c>
      <c r="H16" s="6">
        <f t="shared" ca="1" si="2"/>
        <v>0.20250000000000001</v>
      </c>
      <c r="I16" s="6">
        <f t="shared" ca="1" si="9"/>
        <v>0.28999999999999998</v>
      </c>
      <c r="J16" s="6">
        <f t="shared" ca="1" si="3"/>
        <v>0.1305</v>
      </c>
      <c r="K16" s="6">
        <f ca="1">RANDBETWEEN(VLOOKUP(B16,'Ver2'!$F$23:$H$29,2,0),VLOOKUP(B16,'Ver2'!$F$23:$H$29,3,0))/100</f>
        <v>0.06</v>
      </c>
      <c r="L16" s="6">
        <f t="shared" ca="1" si="4"/>
        <v>2.7E-2</v>
      </c>
      <c r="M16" s="16">
        <f t="shared" ca="1" si="5"/>
        <v>134.28</v>
      </c>
      <c r="N16" s="6">
        <f ca="1">(L16+J16+H16)*E16+Table13[[#This Row],[Hukuk Servisinde Tahsilat Tutarı]]</f>
        <v>205072.41600000003</v>
      </c>
      <c r="O16" s="6">
        <f ca="1">C16*VLOOKUP(B16,'Ver2'!$J$3:$N$9,2,0)+(C16-C16*G16)*VLOOKUP(B16,'Ver2'!$J$3:$N$9,3,0)+(C16-C16*G16-C16*I16)*VLOOKUP(B16,'Ver2'!$J$3:$N$9,4,0)</f>
        <v>43734.25</v>
      </c>
      <c r="P16" s="6">
        <f t="shared" ca="1" si="6"/>
        <v>0.64</v>
      </c>
      <c r="Q16" s="6">
        <f ca="1">C16*P16*VLOOKUP(B16,'Ver2'!$J$3:$N$9,5,0)</f>
        <v>71616</v>
      </c>
      <c r="R16" s="6">
        <f ca="1">VLOOKUP(Table13[[#This Row],[Ay]],'Ver2'!$J$3:$O$9,6,0)*Table13[[#This Row],[Hukuk Servisine Sevk Edilen]]*Table13[[#This Row],[Toplam Tutar]]</f>
        <v>71329.536000000007</v>
      </c>
      <c r="S16" s="6">
        <f t="shared" ca="1" si="7"/>
        <v>115350.25</v>
      </c>
      <c r="T16" s="6">
        <f t="shared" ca="1" si="8"/>
        <v>133456.41600000003</v>
      </c>
      <c r="U16" s="4"/>
      <c r="X16" s="3"/>
    </row>
    <row r="17" spans="1:24" x14ac:dyDescent="0.35">
      <c r="A17" s="9">
        <v>44911</v>
      </c>
      <c r="B17" s="6">
        <f t="shared" si="0"/>
        <v>12</v>
      </c>
      <c r="C17" s="6">
        <f ca="1">RANDBETWEEN(VLOOKUP(B17,'Ver2'!$F$3:$H$9,2,0),VLOOKUP(B17,'Ver2'!$F$3:$H$9,3,0))</f>
        <v>703</v>
      </c>
      <c r="D17" s="6">
        <f ca="1">RANDBETWEEN(VLOOKUP(B17,'Ver2'!$B$4:$D$10,2,0),VLOOKUP(B17,'Ver2'!$B$4:$D$10,3,0))</f>
        <v>1208</v>
      </c>
      <c r="E17" s="6">
        <f t="shared" ca="1" si="1"/>
        <v>849224</v>
      </c>
      <c r="F17" s="6">
        <f ca="1">RANDBETWEEN(VLOOKUP(B17,'Ver2'!$B$13:$D$19,2,0),VLOOKUP(B17,'Ver2'!$B$13:$D$19,3,0))/100</f>
        <v>0.36</v>
      </c>
      <c r="G17" s="6">
        <f ca="1">RANDBETWEEN(VLOOKUP(B17,'Ver2'!$F$13:$H$19,2,0),VLOOKUP(B17,'Ver2'!$F$13:$H$19,3,0))/100</f>
        <v>0.54</v>
      </c>
      <c r="H17" s="6">
        <f t="shared" ca="1" si="2"/>
        <v>0.19440000000000002</v>
      </c>
      <c r="I17" s="6">
        <f t="shared" ca="1" si="9"/>
        <v>0.35</v>
      </c>
      <c r="J17" s="6">
        <f t="shared" ca="1" si="3"/>
        <v>0.126</v>
      </c>
      <c r="K17" s="6">
        <f ca="1">RANDBETWEEN(VLOOKUP(B17,'Ver2'!$F$23:$H$29,2,0),VLOOKUP(B17,'Ver2'!$F$23:$H$29,3,0))/100</f>
        <v>0.1</v>
      </c>
      <c r="L17" s="6">
        <f t="shared" ca="1" si="4"/>
        <v>3.5999999999999997E-2</v>
      </c>
      <c r="M17" s="16">
        <f t="shared" ca="1" si="5"/>
        <v>250.54920000000004</v>
      </c>
      <c r="N17" s="6">
        <f ca="1">(L17+J17+H17)*E17+Table13[[#This Row],[Hukuk Servisinde Tahsilat Tutarı]]</f>
        <v>466631.60352</v>
      </c>
      <c r="O17" s="6">
        <f ca="1">C17*VLOOKUP(B17,'Ver2'!$J$3:$N$9,2,0)+(C17-C17*G17)*VLOOKUP(B17,'Ver2'!$J$3:$N$9,3,0)+(C17-C17*G17-C17*I17)*VLOOKUP(B17,'Ver2'!$J$3:$N$9,4,0)</f>
        <v>67136.5</v>
      </c>
      <c r="P17" s="6">
        <f t="shared" ca="1" si="6"/>
        <v>0.64359999999999995</v>
      </c>
      <c r="Q17" s="6">
        <f ca="1">C17*P17*VLOOKUP(B17,'Ver2'!$J$3:$N$9,5,0)</f>
        <v>135735.24</v>
      </c>
      <c r="R17" s="6">
        <f ca="1">VLOOKUP(Table13[[#This Row],[Ay]],'Ver2'!$J$3:$O$9,6,0)*Table13[[#This Row],[Hukuk Servisine Sevk Edilen]]*Table13[[#This Row],[Toplam Tutar]]</f>
        <v>163968.16991999999</v>
      </c>
      <c r="S17" s="6">
        <f t="shared" ca="1" si="7"/>
        <v>202871.74</v>
      </c>
      <c r="T17" s="6">
        <f t="shared" ca="1" si="8"/>
        <v>330896.36352000001</v>
      </c>
      <c r="U17" s="4"/>
      <c r="X17" s="3"/>
    </row>
    <row r="18" spans="1:24" x14ac:dyDescent="0.35">
      <c r="A18" s="9">
        <v>44912</v>
      </c>
      <c r="B18" s="6">
        <f t="shared" si="0"/>
        <v>12</v>
      </c>
      <c r="C18" s="6">
        <f ca="1">RANDBETWEEN(VLOOKUP(B18,'Ver2'!$F$3:$H$9,2,0),VLOOKUP(B18,'Ver2'!$F$3:$H$9,3,0))</f>
        <v>723</v>
      </c>
      <c r="D18" s="6">
        <f ca="1">RANDBETWEEN(VLOOKUP(B18,'Ver2'!$B$4:$D$10,2,0),VLOOKUP(B18,'Ver2'!$B$4:$D$10,3,0))</f>
        <v>1163</v>
      </c>
      <c r="E18" s="6">
        <f t="shared" ca="1" si="1"/>
        <v>840849</v>
      </c>
      <c r="F18" s="6">
        <f ca="1">RANDBETWEEN(VLOOKUP(B18,'Ver2'!$B$13:$D$19,2,0),VLOOKUP(B18,'Ver2'!$B$13:$D$19,3,0))/100</f>
        <v>0.49</v>
      </c>
      <c r="G18" s="6">
        <f ca="1">RANDBETWEEN(VLOOKUP(B18,'Ver2'!$F$13:$H$19,2,0),VLOOKUP(B18,'Ver2'!$F$13:$H$19,3,0))/100</f>
        <v>0.47</v>
      </c>
      <c r="H18" s="6">
        <f t="shared" ca="1" si="2"/>
        <v>0.23029999999999998</v>
      </c>
      <c r="I18" s="6">
        <f t="shared" ca="1" si="9"/>
        <v>0.22</v>
      </c>
      <c r="J18" s="6">
        <f t="shared" ca="1" si="3"/>
        <v>0.10779999999999999</v>
      </c>
      <c r="K18" s="6">
        <f ca="1">RANDBETWEEN(VLOOKUP(B18,'Ver2'!$F$23:$H$29,2,0),VLOOKUP(B18,'Ver2'!$F$23:$H$29,3,0))/100</f>
        <v>0.08</v>
      </c>
      <c r="L18" s="6">
        <f t="shared" ca="1" si="4"/>
        <v>3.9199999999999999E-2</v>
      </c>
      <c r="M18" s="16">
        <f t="shared" ca="1" si="5"/>
        <v>272.78789999999998</v>
      </c>
      <c r="N18" s="6">
        <f ca="1">(L18+J18+H18)*E18+Table13[[#This Row],[Hukuk Servisinde Tahsilat Tutarı]]</f>
        <v>474331.32938999997</v>
      </c>
      <c r="O18" s="6">
        <f ca="1">C18*VLOOKUP(B18,'Ver2'!$J$3:$N$9,2,0)+(C18-C18*G18)*VLOOKUP(B18,'Ver2'!$J$3:$N$9,3,0)+(C18-C18*G18-C18*I18)*VLOOKUP(B18,'Ver2'!$J$3:$N$9,4,0)</f>
        <v>87302.25</v>
      </c>
      <c r="P18" s="6">
        <f t="shared" ca="1" si="6"/>
        <v>0.62270000000000003</v>
      </c>
      <c r="Q18" s="6">
        <f ca="1">C18*P18*VLOOKUP(B18,'Ver2'!$J$3:$N$9,5,0)</f>
        <v>135063.63</v>
      </c>
      <c r="R18" s="6">
        <f ca="1">VLOOKUP(Table13[[#This Row],[Ay]],'Ver2'!$J$3:$O$9,6,0)*Table13[[#This Row],[Hukuk Servisine Sevk Edilen]]*Table13[[#This Row],[Toplam Tutar]]</f>
        <v>157079.00169</v>
      </c>
      <c r="S18" s="6">
        <f t="shared" ca="1" si="7"/>
        <v>222365.88</v>
      </c>
      <c r="T18" s="6">
        <f t="shared" ca="1" si="8"/>
        <v>339267.69938999997</v>
      </c>
      <c r="U18" s="4"/>
      <c r="X18" s="3"/>
    </row>
    <row r="19" spans="1:24" x14ac:dyDescent="0.35">
      <c r="A19" s="9">
        <v>44913</v>
      </c>
      <c r="B19" s="6">
        <f t="shared" si="0"/>
        <v>12</v>
      </c>
      <c r="C19" s="6">
        <f ca="1">RANDBETWEEN(VLOOKUP(B19,'Ver2'!$F$3:$H$9,2,0),VLOOKUP(B19,'Ver2'!$F$3:$H$9,3,0))</f>
        <v>391</v>
      </c>
      <c r="D19" s="6">
        <f ca="1">RANDBETWEEN(VLOOKUP(B19,'Ver2'!$B$4:$D$10,2,0),VLOOKUP(B19,'Ver2'!$B$4:$D$10,3,0))</f>
        <v>1076</v>
      </c>
      <c r="E19" s="6">
        <f t="shared" ca="1" si="1"/>
        <v>420716</v>
      </c>
      <c r="F19" s="6">
        <f ca="1">RANDBETWEEN(VLOOKUP(B19,'Ver2'!$B$13:$D$19,2,0),VLOOKUP(B19,'Ver2'!$B$13:$D$19,3,0))/100</f>
        <v>0.46</v>
      </c>
      <c r="G19" s="6">
        <f ca="1">RANDBETWEEN(VLOOKUP(B19,'Ver2'!$F$13:$H$19,2,0),VLOOKUP(B19,'Ver2'!$F$13:$H$19,3,0))/100</f>
        <v>0.52</v>
      </c>
      <c r="H19" s="6">
        <f t="shared" ca="1" si="2"/>
        <v>0.23920000000000002</v>
      </c>
      <c r="I19" s="6">
        <f t="shared" ca="1" si="9"/>
        <v>0.23</v>
      </c>
      <c r="J19" s="6">
        <f t="shared" ca="1" si="3"/>
        <v>0.10580000000000001</v>
      </c>
      <c r="K19" s="6">
        <f ca="1">RANDBETWEEN(VLOOKUP(B19,'Ver2'!$F$23:$H$29,2,0),VLOOKUP(B19,'Ver2'!$F$23:$H$29,3,0))/100</f>
        <v>7.0000000000000007E-2</v>
      </c>
      <c r="L19" s="6">
        <f t="shared" ca="1" si="4"/>
        <v>3.2200000000000006E-2</v>
      </c>
      <c r="M19" s="16">
        <f t="shared" ca="1" si="5"/>
        <v>147.48520000000002</v>
      </c>
      <c r="N19" s="6">
        <f ca="1">(L19+J19+H19)*E19+Table13[[#This Row],[Hukuk Servisinde Tahsilat Tutarı]]</f>
        <v>237300.65264000004</v>
      </c>
      <c r="O19" s="6">
        <f ca="1">C19*VLOOKUP(B19,'Ver2'!$J$3:$N$9,2,0)+(C19-C19*G19)*VLOOKUP(B19,'Ver2'!$J$3:$N$9,3,0)+(C19-C19*G19-C19*I19)*VLOOKUP(B19,'Ver2'!$J$3:$N$9,4,0)</f>
        <v>43401</v>
      </c>
      <c r="P19" s="6">
        <f t="shared" ca="1" si="6"/>
        <v>0.62280000000000002</v>
      </c>
      <c r="Q19" s="6">
        <f ca="1">C19*P19*VLOOKUP(B19,'Ver2'!$J$3:$N$9,5,0)</f>
        <v>73054.44</v>
      </c>
      <c r="R19" s="6">
        <f ca="1">VLOOKUP(Table13[[#This Row],[Ay]],'Ver2'!$J$3:$O$9,6,0)*Table13[[#This Row],[Hukuk Servisine Sevk Edilen]]*Table13[[#This Row],[Toplam Tutar]]</f>
        <v>78606.577440000008</v>
      </c>
      <c r="S19" s="6">
        <f t="shared" ca="1" si="7"/>
        <v>116455.44</v>
      </c>
      <c r="T19" s="6">
        <f t="shared" ca="1" si="8"/>
        <v>164246.21264000004</v>
      </c>
      <c r="U19" s="4"/>
      <c r="X19" s="3"/>
    </row>
    <row r="20" spans="1:24" x14ac:dyDescent="0.35">
      <c r="A20" s="9">
        <v>44914</v>
      </c>
      <c r="B20" s="6">
        <f t="shared" si="0"/>
        <v>12</v>
      </c>
      <c r="C20" s="6">
        <f ca="1">RANDBETWEEN(VLOOKUP(B20,'Ver2'!$F$3:$H$9,2,0),VLOOKUP(B20,'Ver2'!$F$3:$H$9,3,0))</f>
        <v>360</v>
      </c>
      <c r="D20" s="6">
        <f ca="1">RANDBETWEEN(VLOOKUP(B20,'Ver2'!$B$4:$D$10,2,0),VLOOKUP(B20,'Ver2'!$B$4:$D$10,3,0))</f>
        <v>972</v>
      </c>
      <c r="E20" s="6">
        <f t="shared" ca="1" si="1"/>
        <v>349920</v>
      </c>
      <c r="F20" s="6">
        <f ca="1">RANDBETWEEN(VLOOKUP(B20,'Ver2'!$B$13:$D$19,2,0),VLOOKUP(B20,'Ver2'!$B$13:$D$19,3,0))/100</f>
        <v>0.42</v>
      </c>
      <c r="G20" s="6">
        <f ca="1">RANDBETWEEN(VLOOKUP(B20,'Ver2'!$F$13:$H$19,2,0),VLOOKUP(B20,'Ver2'!$F$13:$H$19,3,0))/100</f>
        <v>0.46</v>
      </c>
      <c r="H20" s="6">
        <f t="shared" ca="1" si="2"/>
        <v>0.19320000000000001</v>
      </c>
      <c r="I20" s="6">
        <f t="shared" ca="1" si="9"/>
        <v>0.25</v>
      </c>
      <c r="J20" s="6">
        <f t="shared" ca="1" si="3"/>
        <v>0.105</v>
      </c>
      <c r="K20" s="6">
        <f ca="1">RANDBETWEEN(VLOOKUP(B20,'Ver2'!$F$23:$H$29,2,0),VLOOKUP(B20,'Ver2'!$F$23:$H$29,3,0))/100</f>
        <v>0.06</v>
      </c>
      <c r="L20" s="6">
        <f t="shared" ca="1" si="4"/>
        <v>2.5199999999999997E-2</v>
      </c>
      <c r="M20" s="16">
        <f t="shared" ca="1" si="5"/>
        <v>116.42400000000001</v>
      </c>
      <c r="N20" s="6">
        <f ca="1">(L20+J20+H20)*E20+Table13[[#This Row],[Hukuk Servisinde Tahsilat Tutarı]]</f>
        <v>184190.88959999999</v>
      </c>
      <c r="O20" s="6">
        <f ca="1">C20*VLOOKUP(B20,'Ver2'!$J$3:$N$9,2,0)+(C20-C20*G20)*VLOOKUP(B20,'Ver2'!$J$3:$N$9,3,0)+(C20-C20*G20-C20*I20)*VLOOKUP(B20,'Ver2'!$J$3:$N$9,4,0)</f>
        <v>43020</v>
      </c>
      <c r="P20" s="6">
        <f t="shared" ca="1" si="6"/>
        <v>0.67659999999999998</v>
      </c>
      <c r="Q20" s="6">
        <f ca="1">C20*P20*VLOOKUP(B20,'Ver2'!$J$3:$N$9,5,0)</f>
        <v>73072.800000000003</v>
      </c>
      <c r="R20" s="6">
        <f ca="1">VLOOKUP(Table13[[#This Row],[Ay]],'Ver2'!$J$3:$O$9,6,0)*Table13[[#This Row],[Hukuk Servisine Sevk Edilen]]*Table13[[#This Row],[Toplam Tutar]]</f>
        <v>71026.761599999998</v>
      </c>
      <c r="S20" s="6">
        <f t="shared" ca="1" si="7"/>
        <v>116092.8</v>
      </c>
      <c r="T20" s="6">
        <f t="shared" ca="1" si="8"/>
        <v>111118.08959999999</v>
      </c>
      <c r="U20" s="4"/>
      <c r="X20" s="3"/>
    </row>
    <row r="21" spans="1:24" x14ac:dyDescent="0.35">
      <c r="A21" s="9">
        <v>44915</v>
      </c>
      <c r="B21" s="6">
        <f t="shared" si="0"/>
        <v>12</v>
      </c>
      <c r="C21" s="6">
        <f ca="1">RANDBETWEEN(VLOOKUP(B21,'Ver2'!$F$3:$H$9,2,0),VLOOKUP(B21,'Ver2'!$F$3:$H$9,3,0))</f>
        <v>319</v>
      </c>
      <c r="D21" s="6">
        <f ca="1">RANDBETWEEN(VLOOKUP(B21,'Ver2'!$B$4:$D$10,2,0),VLOOKUP(B21,'Ver2'!$B$4:$D$10,3,0))</f>
        <v>932</v>
      </c>
      <c r="E21" s="6">
        <f t="shared" ca="1" si="1"/>
        <v>297308</v>
      </c>
      <c r="F21" s="6">
        <f ca="1">RANDBETWEEN(VLOOKUP(B21,'Ver2'!$B$13:$D$19,2,0),VLOOKUP(B21,'Ver2'!$B$13:$D$19,3,0))/100</f>
        <v>0.55000000000000004</v>
      </c>
      <c r="G21" s="6">
        <f ca="1">RANDBETWEEN(VLOOKUP(B21,'Ver2'!$F$13:$H$19,2,0),VLOOKUP(B21,'Ver2'!$F$13:$H$19,3,0))/100</f>
        <v>0.48</v>
      </c>
      <c r="H21" s="6">
        <f t="shared" ca="1" si="2"/>
        <v>0.26400000000000001</v>
      </c>
      <c r="I21" s="6">
        <f t="shared" ca="1" si="9"/>
        <v>0.21</v>
      </c>
      <c r="J21" s="6">
        <f t="shared" ca="1" si="3"/>
        <v>0.11550000000000001</v>
      </c>
      <c r="K21" s="6">
        <f ca="1">RANDBETWEEN(VLOOKUP(B21,'Ver2'!$F$23:$H$29,2,0),VLOOKUP(B21,'Ver2'!$F$23:$H$29,3,0))/100</f>
        <v>0.09</v>
      </c>
      <c r="L21" s="6">
        <f t="shared" ca="1" si="4"/>
        <v>4.9500000000000002E-2</v>
      </c>
      <c r="M21" s="16">
        <f t="shared" ca="1" si="5"/>
        <v>136.85100000000003</v>
      </c>
      <c r="N21" s="6">
        <f ca="1">(L21+J21+H21)*E21+Table13[[#This Row],[Hukuk Servisinde Tahsilat Tutarı]]</f>
        <v>178473.99239999999</v>
      </c>
      <c r="O21" s="6">
        <f ca="1">C21*VLOOKUP(B21,'Ver2'!$J$3:$N$9,2,0)+(C21-C21*G21)*VLOOKUP(B21,'Ver2'!$J$3:$N$9,3,0)+(C21-C21*G21-C21*I21)*VLOOKUP(B21,'Ver2'!$J$3:$N$9,4,0)</f>
        <v>38280</v>
      </c>
      <c r="P21" s="6">
        <f t="shared" ca="1" si="6"/>
        <v>0.57099999999999995</v>
      </c>
      <c r="Q21" s="6">
        <f ca="1">C21*P21*VLOOKUP(B21,'Ver2'!$J$3:$N$9,5,0)</f>
        <v>54644.69999999999</v>
      </c>
      <c r="R21" s="6">
        <f ca="1">VLOOKUP(Table13[[#This Row],[Ay]],'Ver2'!$J$3:$O$9,6,0)*Table13[[#This Row],[Hukuk Servisine Sevk Edilen]]*Table13[[#This Row],[Toplam Tutar]]</f>
        <v>50928.86039999999</v>
      </c>
      <c r="S21" s="6">
        <f t="shared" ca="1" si="7"/>
        <v>92924.699999999983</v>
      </c>
      <c r="T21" s="6">
        <f t="shared" ca="1" si="8"/>
        <v>123829.29240000001</v>
      </c>
      <c r="U21" s="4"/>
      <c r="X21" s="3"/>
    </row>
    <row r="22" spans="1:24" x14ac:dyDescent="0.35">
      <c r="A22" s="9">
        <v>44916</v>
      </c>
      <c r="B22" s="6">
        <f t="shared" si="0"/>
        <v>12</v>
      </c>
      <c r="C22" s="6">
        <f ca="1">RANDBETWEEN(VLOOKUP(B22,'Ver2'!$F$3:$H$9,2,0),VLOOKUP(B22,'Ver2'!$F$3:$H$9,3,0))</f>
        <v>627</v>
      </c>
      <c r="D22" s="6">
        <f ca="1">RANDBETWEEN(VLOOKUP(B22,'Ver2'!$B$4:$D$10,2,0),VLOOKUP(B22,'Ver2'!$B$4:$D$10,3,0))</f>
        <v>1031</v>
      </c>
      <c r="E22" s="6">
        <f t="shared" ca="1" si="1"/>
        <v>646437</v>
      </c>
      <c r="F22" s="6">
        <f ca="1">RANDBETWEEN(VLOOKUP(B22,'Ver2'!$B$13:$D$19,2,0),VLOOKUP(B22,'Ver2'!$B$13:$D$19,3,0))/100</f>
        <v>0.37</v>
      </c>
      <c r="G22" s="6">
        <f ca="1">RANDBETWEEN(VLOOKUP(B22,'Ver2'!$F$13:$H$19,2,0),VLOOKUP(B22,'Ver2'!$F$13:$H$19,3,0))/100</f>
        <v>0.54</v>
      </c>
      <c r="H22" s="6">
        <f t="shared" ca="1" si="2"/>
        <v>0.19980000000000001</v>
      </c>
      <c r="I22" s="6">
        <f t="shared" ca="1" si="9"/>
        <v>0.32</v>
      </c>
      <c r="J22" s="6">
        <f t="shared" ca="1" si="3"/>
        <v>0.11840000000000001</v>
      </c>
      <c r="K22" s="6">
        <f ca="1">RANDBETWEEN(VLOOKUP(B22,'Ver2'!$F$23:$H$29,2,0),VLOOKUP(B22,'Ver2'!$F$23:$H$29,3,0))/100</f>
        <v>0.05</v>
      </c>
      <c r="L22" s="6">
        <f t="shared" ca="1" si="4"/>
        <v>1.8499999999999999E-2</v>
      </c>
      <c r="M22" s="16">
        <f t="shared" ca="1" si="5"/>
        <v>211.11089999999999</v>
      </c>
      <c r="N22" s="6">
        <f ca="1">(L22+J22+H22)*E22+Table13[[#This Row],[Hukuk Servisinde Tahsilat Tutarı]]</f>
        <v>346289.83653000003</v>
      </c>
      <c r="O22" s="6">
        <f ca="1">C22*VLOOKUP(B22,'Ver2'!$J$3:$N$9,2,0)+(C22-C22*G22)*VLOOKUP(B22,'Ver2'!$J$3:$N$9,3,0)+(C22-C22*G22-C22*I22)*VLOOKUP(B22,'Ver2'!$J$3:$N$9,4,0)</f>
        <v>61759.499999999993</v>
      </c>
      <c r="P22" s="6">
        <f t="shared" ca="1" si="6"/>
        <v>0.6633</v>
      </c>
      <c r="Q22" s="6">
        <f ca="1">C22*P22*VLOOKUP(B22,'Ver2'!$J$3:$N$9,5,0)</f>
        <v>124766.73</v>
      </c>
      <c r="R22" s="6">
        <f ca="1">VLOOKUP(Table13[[#This Row],[Ay]],'Ver2'!$J$3:$O$9,6,0)*Table13[[#This Row],[Hukuk Servisine Sevk Edilen]]*Table13[[#This Row],[Toplam Tutar]]</f>
        <v>128634.49863</v>
      </c>
      <c r="S22" s="6">
        <f t="shared" ca="1" si="7"/>
        <v>186526.22999999998</v>
      </c>
      <c r="T22" s="6">
        <f t="shared" ca="1" si="8"/>
        <v>221523.10653000005</v>
      </c>
      <c r="U22" s="4"/>
      <c r="X22" s="3"/>
    </row>
    <row r="23" spans="1:24" x14ac:dyDescent="0.35">
      <c r="A23" s="9">
        <v>44917</v>
      </c>
      <c r="B23" s="6">
        <f t="shared" si="0"/>
        <v>12</v>
      </c>
      <c r="C23" s="6">
        <f ca="1">RANDBETWEEN(VLOOKUP(B23,'Ver2'!$F$3:$H$9,2,0),VLOOKUP(B23,'Ver2'!$F$3:$H$9,3,0))</f>
        <v>601</v>
      </c>
      <c r="D23" s="6">
        <f ca="1">RANDBETWEEN(VLOOKUP(B23,'Ver2'!$B$4:$D$10,2,0),VLOOKUP(B23,'Ver2'!$B$4:$D$10,3,0))</f>
        <v>826</v>
      </c>
      <c r="E23" s="6">
        <f t="shared" ca="1" si="1"/>
        <v>496426</v>
      </c>
      <c r="F23" s="6">
        <f ca="1">RANDBETWEEN(VLOOKUP(B23,'Ver2'!$B$13:$D$19,2,0),VLOOKUP(B23,'Ver2'!$B$13:$D$19,3,0))/100</f>
        <v>0.51</v>
      </c>
      <c r="G23" s="6">
        <f ca="1">RANDBETWEEN(VLOOKUP(B23,'Ver2'!$F$13:$H$19,2,0),VLOOKUP(B23,'Ver2'!$F$13:$H$19,3,0))/100</f>
        <v>0.51</v>
      </c>
      <c r="H23" s="6">
        <f t="shared" ca="1" si="2"/>
        <v>0.2601</v>
      </c>
      <c r="I23" s="6">
        <f t="shared" ca="1" si="9"/>
        <v>0.3</v>
      </c>
      <c r="J23" s="6">
        <f t="shared" ca="1" si="3"/>
        <v>0.153</v>
      </c>
      <c r="K23" s="6">
        <f ca="1">RANDBETWEEN(VLOOKUP(B23,'Ver2'!$F$23:$H$29,2,0),VLOOKUP(B23,'Ver2'!$F$23:$H$29,3,0))/100</f>
        <v>0.05</v>
      </c>
      <c r="L23" s="6">
        <f t="shared" ca="1" si="4"/>
        <v>2.5500000000000002E-2</v>
      </c>
      <c r="M23" s="16">
        <f t="shared" ca="1" si="5"/>
        <v>263.59859999999998</v>
      </c>
      <c r="N23" s="6">
        <f ca="1">(L23+J23+H23)*E23+Table13[[#This Row],[Hukuk Servisinde Tahsilat Tutarı]]</f>
        <v>301340.51052000001</v>
      </c>
      <c r="O23" s="6">
        <f ca="1">C23*VLOOKUP(B23,'Ver2'!$J$3:$N$9,2,0)+(C23-C23*G23)*VLOOKUP(B23,'Ver2'!$J$3:$N$9,3,0)+(C23-C23*G23-C23*I23)*VLOOKUP(B23,'Ver2'!$J$3:$N$9,4,0)</f>
        <v>63555.75</v>
      </c>
      <c r="P23" s="6">
        <f t="shared" ca="1" si="6"/>
        <v>0.56140000000000001</v>
      </c>
      <c r="Q23" s="6">
        <f ca="1">C23*P23*VLOOKUP(B23,'Ver2'!$J$3:$N$9,5,0)</f>
        <v>101220.42000000001</v>
      </c>
      <c r="R23" s="6">
        <f ca="1">VLOOKUP(Table13[[#This Row],[Ay]],'Ver2'!$J$3:$O$9,6,0)*Table13[[#This Row],[Hukuk Servisine Sevk Edilen]]*Table13[[#This Row],[Toplam Tutar]]</f>
        <v>83608.066919999997</v>
      </c>
      <c r="S23" s="6">
        <f t="shared" ca="1" si="7"/>
        <v>164776.17000000001</v>
      </c>
      <c r="T23" s="6">
        <f t="shared" ca="1" si="8"/>
        <v>200120.09052</v>
      </c>
      <c r="U23" s="4"/>
      <c r="X23" s="3"/>
    </row>
    <row r="24" spans="1:24" x14ac:dyDescent="0.35">
      <c r="A24" s="9">
        <v>44918</v>
      </c>
      <c r="B24" s="6">
        <f t="shared" si="0"/>
        <v>12</v>
      </c>
      <c r="C24" s="6">
        <f ca="1">RANDBETWEEN(VLOOKUP(B24,'Ver2'!$F$3:$H$9,2,0),VLOOKUP(B24,'Ver2'!$F$3:$H$9,3,0))</f>
        <v>311</v>
      </c>
      <c r="D24" s="6">
        <f ca="1">RANDBETWEEN(VLOOKUP(B24,'Ver2'!$B$4:$D$10,2,0),VLOOKUP(B24,'Ver2'!$B$4:$D$10,3,0))</f>
        <v>842</v>
      </c>
      <c r="E24" s="6">
        <f t="shared" ca="1" si="1"/>
        <v>261862</v>
      </c>
      <c r="F24" s="6">
        <f ca="1">RANDBETWEEN(VLOOKUP(B24,'Ver2'!$B$13:$D$19,2,0),VLOOKUP(B24,'Ver2'!$B$13:$D$19,3,0))/100</f>
        <v>0.44</v>
      </c>
      <c r="G24" s="6">
        <f ca="1">RANDBETWEEN(VLOOKUP(B24,'Ver2'!$F$13:$H$19,2,0),VLOOKUP(B24,'Ver2'!$F$13:$H$19,3,0))/100</f>
        <v>0.55000000000000004</v>
      </c>
      <c r="H24" s="6">
        <f t="shared" ca="1" si="2"/>
        <v>0.24200000000000002</v>
      </c>
      <c r="I24" s="6">
        <f t="shared" ca="1" si="9"/>
        <v>0.33</v>
      </c>
      <c r="J24" s="6">
        <f t="shared" ca="1" si="3"/>
        <v>0.1452</v>
      </c>
      <c r="K24" s="6">
        <f ca="1">RANDBETWEEN(VLOOKUP(B24,'Ver2'!$F$23:$H$29,2,0),VLOOKUP(B24,'Ver2'!$F$23:$H$29,3,0))/100</f>
        <v>7.0000000000000007E-2</v>
      </c>
      <c r="L24" s="6">
        <f t="shared" ca="1" si="4"/>
        <v>3.0800000000000004E-2</v>
      </c>
      <c r="M24" s="16">
        <f t="shared" ca="1" si="5"/>
        <v>129.99800000000002</v>
      </c>
      <c r="N24" s="6">
        <f ca="1">(L24+J24+H24)*E24+Table13[[#This Row],[Hukuk Servisinde Tahsilat Tutarı]]</f>
        <v>155179.42119999998</v>
      </c>
      <c r="O24" s="6">
        <f ca="1">C24*VLOOKUP(B24,'Ver2'!$J$3:$N$9,2,0)+(C24-C24*G24)*VLOOKUP(B24,'Ver2'!$J$3:$N$9,3,0)+(C24-C24*G24-C24*I24)*VLOOKUP(B24,'Ver2'!$J$3:$N$9,4,0)</f>
        <v>29778.249999999996</v>
      </c>
      <c r="P24" s="6">
        <f t="shared" ca="1" si="6"/>
        <v>0.58199999999999996</v>
      </c>
      <c r="Q24" s="6">
        <f ca="1">C24*P24*VLOOKUP(B24,'Ver2'!$J$3:$N$9,5,0)</f>
        <v>54300.599999999991</v>
      </c>
      <c r="R24" s="6">
        <f ca="1">VLOOKUP(Table13[[#This Row],[Ay]],'Ver2'!$J$3:$O$9,6,0)*Table13[[#This Row],[Hukuk Servisine Sevk Edilen]]*Table13[[#This Row],[Toplam Tutar]]</f>
        <v>45721.105199999991</v>
      </c>
      <c r="S24" s="6">
        <f t="shared" ca="1" si="7"/>
        <v>84078.849999999991</v>
      </c>
      <c r="T24" s="6">
        <f t="shared" ca="1" si="8"/>
        <v>100878.82119999999</v>
      </c>
      <c r="U24" s="4"/>
      <c r="X24" s="3"/>
    </row>
    <row r="25" spans="1:24" x14ac:dyDescent="0.35">
      <c r="A25" s="9">
        <v>44919</v>
      </c>
      <c r="B25" s="6">
        <f t="shared" si="0"/>
        <v>12</v>
      </c>
      <c r="C25" s="6">
        <f ca="1">RANDBETWEEN(VLOOKUP(B25,'Ver2'!$F$3:$H$9,2,0),VLOOKUP(B25,'Ver2'!$F$3:$H$9,3,0))</f>
        <v>311</v>
      </c>
      <c r="D25" s="6">
        <f ca="1">RANDBETWEEN(VLOOKUP(B25,'Ver2'!$B$4:$D$10,2,0),VLOOKUP(B25,'Ver2'!$B$4:$D$10,3,0))</f>
        <v>1176</v>
      </c>
      <c r="E25" s="6">
        <f t="shared" ca="1" si="1"/>
        <v>365736</v>
      </c>
      <c r="F25" s="6">
        <f ca="1">RANDBETWEEN(VLOOKUP(B25,'Ver2'!$B$13:$D$19,2,0),VLOOKUP(B25,'Ver2'!$B$13:$D$19,3,0))/100</f>
        <v>0.52</v>
      </c>
      <c r="G25" s="6">
        <f ca="1">RANDBETWEEN(VLOOKUP(B25,'Ver2'!$F$13:$H$19,2,0),VLOOKUP(B25,'Ver2'!$F$13:$H$19,3,0))/100</f>
        <v>0.54</v>
      </c>
      <c r="H25" s="6">
        <f t="shared" ca="1" si="2"/>
        <v>0.28080000000000005</v>
      </c>
      <c r="I25" s="6">
        <f t="shared" ca="1" si="9"/>
        <v>0.32</v>
      </c>
      <c r="J25" s="6">
        <f t="shared" ca="1" si="3"/>
        <v>0.16640000000000002</v>
      </c>
      <c r="K25" s="6">
        <f ca="1">RANDBETWEEN(VLOOKUP(B25,'Ver2'!$F$23:$H$29,2,0),VLOOKUP(B25,'Ver2'!$F$23:$H$29,3,0))/100</f>
        <v>0.1</v>
      </c>
      <c r="L25" s="6">
        <f t="shared" ca="1" si="4"/>
        <v>5.2000000000000005E-2</v>
      </c>
      <c r="M25" s="16">
        <f t="shared" ca="1" si="5"/>
        <v>155.25120000000004</v>
      </c>
      <c r="N25" s="6">
        <f ca="1">(L25+J25+H25)*E25+Table13[[#This Row],[Hukuk Servisinde Tahsilat Tutarı]]</f>
        <v>237523.58784000002</v>
      </c>
      <c r="O25" s="6">
        <f ca="1">C25*VLOOKUP(B25,'Ver2'!$J$3:$N$9,2,0)+(C25-C25*G25)*VLOOKUP(B25,'Ver2'!$J$3:$N$9,3,0)+(C25-C25*G25-C25*I25)*VLOOKUP(B25,'Ver2'!$J$3:$N$9,4,0)</f>
        <v>30633.5</v>
      </c>
      <c r="P25" s="6">
        <f t="shared" ca="1" si="6"/>
        <v>0.50079999999999991</v>
      </c>
      <c r="Q25" s="6">
        <f ca="1">C25*P25*VLOOKUP(B25,'Ver2'!$J$3:$N$9,5,0)</f>
        <v>46724.639999999985</v>
      </c>
      <c r="R25" s="6">
        <f ca="1">VLOOKUP(Table13[[#This Row],[Ay]],'Ver2'!$J$3:$O$9,6,0)*Table13[[#This Row],[Hukuk Servisine Sevk Edilen]]*Table13[[#This Row],[Toplam Tutar]]</f>
        <v>54948.176639999983</v>
      </c>
      <c r="S25" s="6">
        <f t="shared" ca="1" si="7"/>
        <v>77358.139999999985</v>
      </c>
      <c r="T25" s="6">
        <f t="shared" ca="1" si="8"/>
        <v>190798.94784000004</v>
      </c>
      <c r="U25" s="4"/>
      <c r="X25" s="3"/>
    </row>
    <row r="26" spans="1:24" x14ac:dyDescent="0.35">
      <c r="A26" s="9">
        <v>44920</v>
      </c>
      <c r="B26" s="6">
        <f t="shared" si="0"/>
        <v>12</v>
      </c>
      <c r="C26" s="6">
        <f ca="1">RANDBETWEEN(VLOOKUP(B26,'Ver2'!$F$3:$H$9,2,0),VLOOKUP(B26,'Ver2'!$F$3:$H$9,3,0))</f>
        <v>701</v>
      </c>
      <c r="D26" s="6">
        <f ca="1">RANDBETWEEN(VLOOKUP(B26,'Ver2'!$B$4:$D$10,2,0),VLOOKUP(B26,'Ver2'!$B$4:$D$10,3,0))</f>
        <v>1000</v>
      </c>
      <c r="E26" s="6">
        <f t="shared" ca="1" si="1"/>
        <v>701000</v>
      </c>
      <c r="F26" s="6">
        <f ca="1">RANDBETWEEN(VLOOKUP(B26,'Ver2'!$B$13:$D$19,2,0),VLOOKUP(B26,'Ver2'!$B$13:$D$19,3,0))/100</f>
        <v>0.37</v>
      </c>
      <c r="G26" s="6">
        <f ca="1">RANDBETWEEN(VLOOKUP(B26,'Ver2'!$F$13:$H$19,2,0),VLOOKUP(B26,'Ver2'!$F$13:$H$19,3,0))/100</f>
        <v>0.45</v>
      </c>
      <c r="H26" s="6">
        <f t="shared" ca="1" si="2"/>
        <v>0.16650000000000001</v>
      </c>
      <c r="I26" s="6">
        <f t="shared" ca="1" si="9"/>
        <v>0.21</v>
      </c>
      <c r="J26" s="6">
        <f t="shared" ca="1" si="3"/>
        <v>7.7699999999999991E-2</v>
      </c>
      <c r="K26" s="6">
        <f ca="1">RANDBETWEEN(VLOOKUP(B26,'Ver2'!$F$23:$H$29,2,0),VLOOKUP(B26,'Ver2'!$F$23:$H$29,3,0))/100</f>
        <v>0.08</v>
      </c>
      <c r="L26" s="6">
        <f t="shared" ca="1" si="4"/>
        <v>2.9600000000000001E-2</v>
      </c>
      <c r="M26" s="16">
        <f t="shared" ca="1" si="5"/>
        <v>191.93379999999999</v>
      </c>
      <c r="N26" s="6">
        <f ca="1">(L26+J26+H26)*E26+Table13[[#This Row],[Hukuk Servisinde Tahsilat Tutarı]]</f>
        <v>344653.66</v>
      </c>
      <c r="O26" s="6">
        <f ca="1">C26*VLOOKUP(B26,'Ver2'!$J$3:$N$9,2,0)+(C26-C26*G26)*VLOOKUP(B26,'Ver2'!$J$3:$N$9,3,0)+(C26-C26*G26-C26*I26)*VLOOKUP(B26,'Ver2'!$J$3:$N$9,4,0)</f>
        <v>87800.25</v>
      </c>
      <c r="P26" s="6">
        <f t="shared" ca="1" si="6"/>
        <v>0.72619999999999996</v>
      </c>
      <c r="Q26" s="6">
        <f ca="1">C26*P26*VLOOKUP(B26,'Ver2'!$J$3:$N$9,5,0)</f>
        <v>152719.85999999999</v>
      </c>
      <c r="R26" s="6">
        <f ca="1">VLOOKUP(Table13[[#This Row],[Ay]],'Ver2'!$J$3:$O$9,6,0)*Table13[[#This Row],[Hukuk Servisine Sevk Edilen]]*Table13[[#This Row],[Toplam Tutar]]</f>
        <v>152719.85999999999</v>
      </c>
      <c r="S26" s="6">
        <f t="shared" ca="1" si="7"/>
        <v>240520.11</v>
      </c>
      <c r="T26" s="6">
        <f t="shared" ca="1" si="8"/>
        <v>191933.8</v>
      </c>
      <c r="U26" s="4"/>
      <c r="X26" s="3"/>
    </row>
    <row r="27" spans="1:24" x14ac:dyDescent="0.35">
      <c r="A27" s="9">
        <v>44921</v>
      </c>
      <c r="B27" s="6">
        <f t="shared" si="0"/>
        <v>12</v>
      </c>
      <c r="C27" s="6">
        <f ca="1">RANDBETWEEN(VLOOKUP(B27,'Ver2'!$F$3:$H$9,2,0),VLOOKUP(B27,'Ver2'!$F$3:$H$9,3,0))</f>
        <v>314</v>
      </c>
      <c r="D27" s="6">
        <f ca="1">RANDBETWEEN(VLOOKUP(B27,'Ver2'!$B$4:$D$10,2,0),VLOOKUP(B27,'Ver2'!$B$4:$D$10,3,0))</f>
        <v>899</v>
      </c>
      <c r="E27" s="6">
        <f t="shared" ca="1" si="1"/>
        <v>282286</v>
      </c>
      <c r="F27" s="6">
        <f ca="1">RANDBETWEEN(VLOOKUP(B27,'Ver2'!$B$13:$D$19,2,0),VLOOKUP(B27,'Ver2'!$B$13:$D$19,3,0))/100</f>
        <v>0.49</v>
      </c>
      <c r="G27" s="6">
        <f ca="1">RANDBETWEEN(VLOOKUP(B27,'Ver2'!$F$13:$H$19,2,0),VLOOKUP(B27,'Ver2'!$F$13:$H$19,3,0))/100</f>
        <v>0.47</v>
      </c>
      <c r="H27" s="6">
        <f t="shared" ca="1" si="2"/>
        <v>0.23029999999999998</v>
      </c>
      <c r="I27" s="6">
        <f t="shared" ca="1" si="9"/>
        <v>0.25</v>
      </c>
      <c r="J27" s="6">
        <f t="shared" ca="1" si="3"/>
        <v>0.1225</v>
      </c>
      <c r="K27" s="6">
        <f ca="1">RANDBETWEEN(VLOOKUP(B27,'Ver2'!$F$23:$H$29,2,0),VLOOKUP(B27,'Ver2'!$F$23:$H$29,3,0))/100</f>
        <v>0.09</v>
      </c>
      <c r="L27" s="6">
        <f t="shared" ca="1" si="4"/>
        <v>4.41E-2</v>
      </c>
      <c r="M27" s="16">
        <f t="shared" ca="1" si="5"/>
        <v>124.6266</v>
      </c>
      <c r="N27" s="6">
        <f ca="1">(L27+J27+H27)*E27+Table13[[#This Row],[Hukuk Servisinde Tahsilat Tutarı]]</f>
        <v>163113.31938</v>
      </c>
      <c r="O27" s="6">
        <f ca="1">C27*VLOOKUP(B27,'Ver2'!$J$3:$N$9,2,0)+(C27-C27*G27)*VLOOKUP(B27,'Ver2'!$J$3:$N$9,3,0)+(C27-C27*G27-C27*I27)*VLOOKUP(B27,'Ver2'!$J$3:$N$9,4,0)</f>
        <v>36973.5</v>
      </c>
      <c r="P27" s="6">
        <f t="shared" ca="1" si="6"/>
        <v>0.60309999999999997</v>
      </c>
      <c r="Q27" s="6">
        <f ca="1">C27*P27*VLOOKUP(B27,'Ver2'!$J$3:$N$9,5,0)</f>
        <v>56812.020000000004</v>
      </c>
      <c r="R27" s="6">
        <f ca="1">VLOOKUP(Table13[[#This Row],[Ay]],'Ver2'!$J$3:$O$9,6,0)*Table13[[#This Row],[Hukuk Servisine Sevk Edilen]]*Table13[[#This Row],[Toplam Tutar]]</f>
        <v>51074.005979999994</v>
      </c>
      <c r="S27" s="6">
        <f t="shared" ca="1" si="7"/>
        <v>93785.52</v>
      </c>
      <c r="T27" s="6">
        <f t="shared" ca="1" si="8"/>
        <v>106301.29938</v>
      </c>
      <c r="U27" s="4"/>
      <c r="X27" s="3"/>
    </row>
    <row r="28" spans="1:24" x14ac:dyDescent="0.35">
      <c r="A28" s="9">
        <v>44922</v>
      </c>
      <c r="B28" s="6">
        <f t="shared" si="0"/>
        <v>12</v>
      </c>
      <c r="C28" s="6">
        <f ca="1">RANDBETWEEN(VLOOKUP(B28,'Ver2'!$F$3:$H$9,2,0),VLOOKUP(B28,'Ver2'!$F$3:$H$9,3,0))</f>
        <v>289</v>
      </c>
      <c r="D28" s="6">
        <f ca="1">RANDBETWEEN(VLOOKUP(B28,'Ver2'!$B$4:$D$10,2,0),VLOOKUP(B28,'Ver2'!$B$4:$D$10,3,0))</f>
        <v>983</v>
      </c>
      <c r="E28" s="6">
        <f t="shared" ca="1" si="1"/>
        <v>284087</v>
      </c>
      <c r="F28" s="6">
        <f ca="1">RANDBETWEEN(VLOOKUP(B28,'Ver2'!$B$13:$D$19,2,0),VLOOKUP(B28,'Ver2'!$B$13:$D$19,3,0))/100</f>
        <v>0.38</v>
      </c>
      <c r="G28" s="6">
        <f ca="1">RANDBETWEEN(VLOOKUP(B28,'Ver2'!$F$13:$H$19,2,0),VLOOKUP(B28,'Ver2'!$F$13:$H$19,3,0))/100</f>
        <v>0.5</v>
      </c>
      <c r="H28" s="6">
        <f t="shared" ca="1" si="2"/>
        <v>0.19</v>
      </c>
      <c r="I28" s="6">
        <f t="shared" ca="1" si="9"/>
        <v>0.2</v>
      </c>
      <c r="J28" s="6">
        <f t="shared" ca="1" si="3"/>
        <v>7.6000000000000012E-2</v>
      </c>
      <c r="K28" s="6">
        <f ca="1">RANDBETWEEN(VLOOKUP(B28,'Ver2'!$F$23:$H$29,2,0),VLOOKUP(B28,'Ver2'!$F$23:$H$29,3,0))/100</f>
        <v>0.08</v>
      </c>
      <c r="L28" s="6">
        <f t="shared" ca="1" si="4"/>
        <v>3.04E-2</v>
      </c>
      <c r="M28" s="16">
        <f t="shared" ca="1" si="5"/>
        <v>85.659599999999998</v>
      </c>
      <c r="N28" s="6">
        <f ca="1">(L28+J28+H28)*E28+Table13[[#This Row],[Hukuk Servisinde Tahsilat Tutarı]]</f>
        <v>144168.47076</v>
      </c>
      <c r="O28" s="6">
        <f ca="1">C28*VLOOKUP(B28,'Ver2'!$J$3:$N$9,2,0)+(C28-C28*G28)*VLOOKUP(B28,'Ver2'!$J$3:$N$9,3,0)+(C28-C28*G28-C28*I28)*VLOOKUP(B28,'Ver2'!$J$3:$N$9,4,0)</f>
        <v>33957.5</v>
      </c>
      <c r="P28" s="6">
        <f t="shared" ca="1" si="6"/>
        <v>0.7036</v>
      </c>
      <c r="Q28" s="6">
        <f ca="1">C28*P28*VLOOKUP(B28,'Ver2'!$J$3:$N$9,5,0)</f>
        <v>61002.119999999995</v>
      </c>
      <c r="R28" s="6">
        <f ca="1">VLOOKUP(Table13[[#This Row],[Ay]],'Ver2'!$J$3:$O$9,6,0)*Table13[[#This Row],[Hukuk Servisine Sevk Edilen]]*Table13[[#This Row],[Toplam Tutar]]</f>
        <v>59965.083959999996</v>
      </c>
      <c r="S28" s="6">
        <f t="shared" ca="1" si="7"/>
        <v>94959.62</v>
      </c>
      <c r="T28" s="6">
        <f t="shared" ca="1" si="8"/>
        <v>83166.350760000001</v>
      </c>
      <c r="U28" s="4"/>
      <c r="X28" s="3"/>
    </row>
    <row r="29" spans="1:24" x14ac:dyDescent="0.35">
      <c r="A29" s="9">
        <v>44923</v>
      </c>
      <c r="B29" s="6">
        <f t="shared" si="0"/>
        <v>12</v>
      </c>
      <c r="C29" s="6">
        <f ca="1">RANDBETWEEN(VLOOKUP(B29,'Ver2'!$F$3:$H$9,2,0),VLOOKUP(B29,'Ver2'!$F$3:$H$9,3,0))</f>
        <v>463</v>
      </c>
      <c r="D29" s="6">
        <f ca="1">RANDBETWEEN(VLOOKUP(B29,'Ver2'!$B$4:$D$10,2,0),VLOOKUP(B29,'Ver2'!$B$4:$D$10,3,0))</f>
        <v>967</v>
      </c>
      <c r="E29" s="6">
        <f t="shared" ca="1" si="1"/>
        <v>447721</v>
      </c>
      <c r="F29" s="6">
        <f ca="1">RANDBETWEEN(VLOOKUP(B29,'Ver2'!$B$13:$D$19,2,0),VLOOKUP(B29,'Ver2'!$B$13:$D$19,3,0))/100</f>
        <v>0.51</v>
      </c>
      <c r="G29" s="6">
        <f ca="1">RANDBETWEEN(VLOOKUP(B29,'Ver2'!$F$13:$H$19,2,0),VLOOKUP(B29,'Ver2'!$F$13:$H$19,3,0))/100</f>
        <v>0.55000000000000004</v>
      </c>
      <c r="H29" s="6">
        <f t="shared" ca="1" si="2"/>
        <v>0.28050000000000003</v>
      </c>
      <c r="I29" s="6">
        <f t="shared" ca="1" si="9"/>
        <v>0.27</v>
      </c>
      <c r="J29" s="6">
        <f t="shared" ca="1" si="3"/>
        <v>0.13770000000000002</v>
      </c>
      <c r="K29" s="6">
        <f ca="1">RANDBETWEEN(VLOOKUP(B29,'Ver2'!$F$23:$H$29,2,0),VLOOKUP(B29,'Ver2'!$F$23:$H$29,3,0))/100</f>
        <v>0.1</v>
      </c>
      <c r="L29" s="6">
        <f t="shared" ca="1" si="4"/>
        <v>5.1000000000000004E-2</v>
      </c>
      <c r="M29" s="16">
        <f t="shared" ca="1" si="5"/>
        <v>217.23960000000002</v>
      </c>
      <c r="N29" s="6">
        <f ca="1">(L29+J29+H29)*E29+Table13[[#This Row],[Hukuk Servisinde Tahsilat Tutarı]]</f>
        <v>281365.78524</v>
      </c>
      <c r="O29" s="6">
        <f ca="1">C29*VLOOKUP(B29,'Ver2'!$J$3:$N$9,2,0)+(C29-C29*G29)*VLOOKUP(B29,'Ver2'!$J$3:$N$9,3,0)+(C29-C29*G29-C29*I29)*VLOOKUP(B29,'Ver2'!$J$3:$N$9,4,0)</f>
        <v>47110.25</v>
      </c>
      <c r="P29" s="6">
        <f t="shared" ca="1" si="6"/>
        <v>0.53079999999999994</v>
      </c>
      <c r="Q29" s="6">
        <f ca="1">C29*P29*VLOOKUP(B29,'Ver2'!$J$3:$N$9,5,0)</f>
        <v>73728.12</v>
      </c>
      <c r="R29" s="6">
        <f ca="1">VLOOKUP(Table13[[#This Row],[Ay]],'Ver2'!$J$3:$O$9,6,0)*Table13[[#This Row],[Hukuk Servisine Sevk Edilen]]*Table13[[#This Row],[Toplam Tutar]]</f>
        <v>71295.092039999989</v>
      </c>
      <c r="S29" s="6">
        <f t="shared" ca="1" si="7"/>
        <v>120838.37</v>
      </c>
      <c r="T29" s="6">
        <f t="shared" ca="1" si="8"/>
        <v>207637.66524</v>
      </c>
      <c r="U29" s="4"/>
    </row>
    <row r="30" spans="1:24" x14ac:dyDescent="0.35">
      <c r="A30" s="9">
        <v>44924</v>
      </c>
      <c r="B30" s="6">
        <f t="shared" si="0"/>
        <v>12</v>
      </c>
      <c r="C30" s="6">
        <f ca="1">RANDBETWEEN(VLOOKUP(B30,'Ver2'!$F$3:$H$9,2,0),VLOOKUP(B30,'Ver2'!$F$3:$H$9,3,0))</f>
        <v>308</v>
      </c>
      <c r="D30" s="6">
        <f ca="1">RANDBETWEEN(VLOOKUP(B30,'Ver2'!$B$4:$D$10,2,0),VLOOKUP(B30,'Ver2'!$B$4:$D$10,3,0))</f>
        <v>1233</v>
      </c>
      <c r="E30" s="6">
        <f t="shared" ca="1" si="1"/>
        <v>379764</v>
      </c>
      <c r="F30" s="6">
        <f ca="1">RANDBETWEEN(VLOOKUP(B30,'Ver2'!$B$13:$D$19,2,0),VLOOKUP(B30,'Ver2'!$B$13:$D$19,3,0))/100</f>
        <v>0.4</v>
      </c>
      <c r="G30" s="6">
        <f ca="1">RANDBETWEEN(VLOOKUP(B30,'Ver2'!$F$13:$H$19,2,0),VLOOKUP(B30,'Ver2'!$F$13:$H$19,3,0))/100</f>
        <v>0.51</v>
      </c>
      <c r="H30" s="6">
        <f t="shared" ca="1" si="2"/>
        <v>0.20400000000000001</v>
      </c>
      <c r="I30" s="6">
        <f t="shared" ca="1" si="9"/>
        <v>0.25</v>
      </c>
      <c r="J30" s="6">
        <f t="shared" ca="1" si="3"/>
        <v>0.1</v>
      </c>
      <c r="K30" s="6">
        <f ca="1">RANDBETWEEN(VLOOKUP(B30,'Ver2'!$F$23:$H$29,2,0),VLOOKUP(B30,'Ver2'!$F$23:$H$29,3,0))/100</f>
        <v>0.1</v>
      </c>
      <c r="L30" s="6">
        <f t="shared" ca="1" si="4"/>
        <v>4.0000000000000008E-2</v>
      </c>
      <c r="M30" s="16">
        <f t="shared" ca="1" si="5"/>
        <v>105.95200000000001</v>
      </c>
      <c r="N30" s="6">
        <f ca="1">(L30+J30+H30)*E30+Table13[[#This Row],[Hukuk Servisinde Tahsilat Tutarı]]</f>
        <v>205376.37119999999</v>
      </c>
      <c r="O30" s="6">
        <f ca="1">C30*VLOOKUP(B30,'Ver2'!$J$3:$N$9,2,0)+(C30-C30*G30)*VLOOKUP(B30,'Ver2'!$J$3:$N$9,3,0)+(C30-C30*G30-C30*I30)*VLOOKUP(B30,'Ver2'!$J$3:$N$9,4,0)</f>
        <v>34111</v>
      </c>
      <c r="P30" s="6">
        <f t="shared" ca="1" si="6"/>
        <v>0.65599999999999992</v>
      </c>
      <c r="Q30" s="6">
        <f ca="1">C30*P30*VLOOKUP(B30,'Ver2'!$J$3:$N$9,5,0)</f>
        <v>60614.399999999994</v>
      </c>
      <c r="R30" s="6">
        <f ca="1">VLOOKUP(Table13[[#This Row],[Ay]],'Ver2'!$J$3:$O$9,6,0)*Table13[[#This Row],[Hukuk Servisine Sevk Edilen]]*Table13[[#This Row],[Toplam Tutar]]</f>
        <v>74737.555199999988</v>
      </c>
      <c r="S30" s="6">
        <f t="shared" ca="1" si="7"/>
        <v>94725.4</v>
      </c>
      <c r="T30" s="6">
        <f t="shared" ca="1" si="8"/>
        <v>144761.9712</v>
      </c>
      <c r="U30" s="4"/>
    </row>
    <row r="31" spans="1:24" x14ac:dyDescent="0.35">
      <c r="A31" s="9">
        <v>44925</v>
      </c>
      <c r="B31" s="6">
        <f t="shared" si="0"/>
        <v>12</v>
      </c>
      <c r="C31" s="6">
        <f ca="1">RANDBETWEEN(VLOOKUP(B31,'Ver2'!$F$3:$H$9,2,0),VLOOKUP(B31,'Ver2'!$F$3:$H$9,3,0))</f>
        <v>735</v>
      </c>
      <c r="D31" s="6">
        <f ca="1">RANDBETWEEN(VLOOKUP(B31,'Ver2'!$B$4:$D$10,2,0),VLOOKUP(B31,'Ver2'!$B$4:$D$10,3,0))</f>
        <v>822</v>
      </c>
      <c r="E31" s="6">
        <f t="shared" ca="1" si="1"/>
        <v>604170</v>
      </c>
      <c r="F31" s="6">
        <f ca="1">RANDBETWEEN(VLOOKUP(B31,'Ver2'!$B$13:$D$19,2,0),VLOOKUP(B31,'Ver2'!$B$13:$D$19,3,0))/100</f>
        <v>0.39</v>
      </c>
      <c r="G31" s="6">
        <f ca="1">RANDBETWEEN(VLOOKUP(B31,'Ver2'!$F$13:$H$19,2,0),VLOOKUP(B31,'Ver2'!$F$13:$H$19,3,0))/100</f>
        <v>0.49</v>
      </c>
      <c r="H31" s="6">
        <f t="shared" ca="1" si="2"/>
        <v>0.19109999999999999</v>
      </c>
      <c r="I31" s="6">
        <f t="shared" ca="1" si="9"/>
        <v>0.25</v>
      </c>
      <c r="J31" s="6">
        <f t="shared" ca="1" si="3"/>
        <v>9.7500000000000003E-2</v>
      </c>
      <c r="K31" s="6">
        <f ca="1">RANDBETWEEN(VLOOKUP(B31,'Ver2'!$F$23:$H$29,2,0),VLOOKUP(B31,'Ver2'!$F$23:$H$29,3,0))/100</f>
        <v>7.0000000000000007E-2</v>
      </c>
      <c r="L31" s="6">
        <f t="shared" ca="1" si="4"/>
        <v>2.7300000000000005E-2</v>
      </c>
      <c r="M31" s="16">
        <f t="shared" ca="1" si="5"/>
        <v>232.18650000000002</v>
      </c>
      <c r="N31" s="6">
        <f ca="1">(L31+J31+H31)*E31+Table13[[#This Row],[Hukuk Servisinde Tahsilat Tutarı]]</f>
        <v>314851.11210000003</v>
      </c>
      <c r="O31" s="6">
        <f ca="1">C31*VLOOKUP(B31,'Ver2'!$J$3:$N$9,2,0)+(C31-C31*G31)*VLOOKUP(B31,'Ver2'!$J$3:$N$9,3,0)+(C31-C31*G31-C31*I31)*VLOOKUP(B31,'Ver2'!$J$3:$N$9,4,0)</f>
        <v>83973.75</v>
      </c>
      <c r="P31" s="6">
        <f t="shared" ca="1" si="6"/>
        <v>0.68409999999999993</v>
      </c>
      <c r="Q31" s="6">
        <f ca="1">C31*P31*VLOOKUP(B31,'Ver2'!$J$3:$N$9,5,0)</f>
        <v>150844.04999999999</v>
      </c>
      <c r="R31" s="6">
        <f ca="1">VLOOKUP(Table13[[#This Row],[Ay]],'Ver2'!$J$3:$O$9,6,0)*Table13[[#This Row],[Hukuk Servisine Sevk Edilen]]*Table13[[#This Row],[Toplam Tutar]]</f>
        <v>123993.80909999998</v>
      </c>
      <c r="S31" s="6">
        <f t="shared" ca="1" si="7"/>
        <v>234817.8</v>
      </c>
      <c r="T31" s="6">
        <f t="shared" ca="1" si="8"/>
        <v>164007.06210000004</v>
      </c>
      <c r="U31" s="4"/>
    </row>
    <row r="32" spans="1:24" x14ac:dyDescent="0.35">
      <c r="A32" s="9">
        <v>44926</v>
      </c>
      <c r="B32" s="6">
        <f t="shared" si="0"/>
        <v>12</v>
      </c>
      <c r="C32" s="6">
        <f ca="1">RANDBETWEEN(VLOOKUP(B32,'Ver2'!$F$3:$H$9,2,0),VLOOKUP(B32,'Ver2'!$F$3:$H$9,3,0))</f>
        <v>277</v>
      </c>
      <c r="D32" s="6">
        <f ca="1">RANDBETWEEN(VLOOKUP(B32,'Ver2'!$B$4:$D$10,2,0),VLOOKUP(B32,'Ver2'!$B$4:$D$10,3,0))</f>
        <v>1216</v>
      </c>
      <c r="E32" s="6">
        <f t="shared" ca="1" si="1"/>
        <v>336832</v>
      </c>
      <c r="F32" s="6">
        <f ca="1">RANDBETWEEN(VLOOKUP(B32,'Ver2'!$B$13:$D$19,2,0),VLOOKUP(B32,'Ver2'!$B$13:$D$19,3,0))/100</f>
        <v>0.35</v>
      </c>
      <c r="G32" s="6">
        <f ca="1">RANDBETWEEN(VLOOKUP(B32,'Ver2'!$F$13:$H$19,2,0),VLOOKUP(B32,'Ver2'!$F$13:$H$19,3,0))/100</f>
        <v>0.51</v>
      </c>
      <c r="H32" s="6">
        <f t="shared" ca="1" si="2"/>
        <v>0.17849999999999999</v>
      </c>
      <c r="I32" s="6">
        <f t="shared" ca="1" si="9"/>
        <v>0.34</v>
      </c>
      <c r="J32" s="6">
        <f t="shared" ca="1" si="3"/>
        <v>0.11899999999999999</v>
      </c>
      <c r="K32" s="6">
        <f ca="1">RANDBETWEEN(VLOOKUP(B32,'Ver2'!$F$23:$H$29,2,0),VLOOKUP(B32,'Ver2'!$F$23:$H$29,3,0))/100</f>
        <v>7.0000000000000007E-2</v>
      </c>
      <c r="L32" s="6">
        <f t="shared" ca="1" si="4"/>
        <v>2.4500000000000001E-2</v>
      </c>
      <c r="M32" s="16">
        <f t="shared" ca="1" si="5"/>
        <v>89.193999999999988</v>
      </c>
      <c r="N32" s="6">
        <f ca="1">(L32+J32+H32)*E32+Table13[[#This Row],[Hukuk Servisinde Tahsilat Tutarı]]</f>
        <v>176971.53279999999</v>
      </c>
      <c r="O32" s="6">
        <f ca="1">C32*VLOOKUP(B32,'Ver2'!$J$3:$N$9,2,0)+(C32-C32*G32)*VLOOKUP(B32,'Ver2'!$J$3:$N$9,3,0)+(C32-C32*G32-C32*I32)*VLOOKUP(B32,'Ver2'!$J$3:$N$9,4,0)</f>
        <v>28184.75</v>
      </c>
      <c r="P32" s="6">
        <f t="shared" ca="1" si="6"/>
        <v>0.67800000000000005</v>
      </c>
      <c r="Q32" s="6">
        <f ca="1">C32*P32*VLOOKUP(B32,'Ver2'!$J$3:$N$9,5,0)</f>
        <v>56341.8</v>
      </c>
      <c r="R32" s="6">
        <f ca="1">VLOOKUP(Table13[[#This Row],[Ay]],'Ver2'!$J$3:$O$9,6,0)*Table13[[#This Row],[Hukuk Servisine Sevk Edilen]]*Table13[[#This Row],[Toplam Tutar]]</f>
        <v>68511.628800000006</v>
      </c>
      <c r="S32" s="6">
        <f t="shared" ca="1" si="7"/>
        <v>84526.55</v>
      </c>
      <c r="T32" s="6">
        <f t="shared" ca="1" si="8"/>
        <v>120629.73279999998</v>
      </c>
      <c r="U32" s="4"/>
    </row>
    <row r="33" spans="1:25" x14ac:dyDescent="0.35">
      <c r="A33" s="9">
        <v>44927</v>
      </c>
      <c r="B33" s="6">
        <f t="shared" si="0"/>
        <v>1</v>
      </c>
      <c r="C33" s="6">
        <f ca="1">RANDBETWEEN(VLOOKUP(B33,'Ver2'!$F$3:$H$9,2,0),VLOOKUP(B33,'Ver2'!$F$3:$H$9,3,0))</f>
        <v>1011</v>
      </c>
      <c r="D33" s="6">
        <f ca="1">RANDBETWEEN(VLOOKUP(B33,'Ver2'!$B$4:$D$10,2,0),VLOOKUP(B33,'Ver2'!$B$4:$D$10,3,0))</f>
        <v>1632</v>
      </c>
      <c r="E33" s="6">
        <f t="shared" ca="1" si="1"/>
        <v>1649952</v>
      </c>
      <c r="F33" s="6">
        <f ca="1">RANDBETWEEN(VLOOKUP(B33,'Ver2'!$B$13:$D$19,2,0),VLOOKUP(B33,'Ver2'!$B$13:$D$19,3,0))/100</f>
        <v>0.38</v>
      </c>
      <c r="G33" s="6">
        <f ca="1">RANDBETWEEN(VLOOKUP(B33,'Ver2'!$F$13:$H$19,2,0),VLOOKUP(B33,'Ver2'!$F$13:$H$19,3,0))/100</f>
        <v>0.55000000000000004</v>
      </c>
      <c r="H33" s="6">
        <f t="shared" ca="1" si="2"/>
        <v>0.20900000000000002</v>
      </c>
      <c r="I33" s="6">
        <f t="shared" ca="1" si="9"/>
        <v>0.22</v>
      </c>
      <c r="J33" s="6">
        <f t="shared" ca="1" si="3"/>
        <v>8.3600000000000008E-2</v>
      </c>
      <c r="K33" s="6">
        <f ca="1">RANDBETWEEN(VLOOKUP(B33,'Ver2'!$F$23:$H$29,2,0),VLOOKUP(B33,'Ver2'!$F$23:$H$29,3,0))/100</f>
        <v>0.1</v>
      </c>
      <c r="L33" s="6">
        <f t="shared" ca="1" si="4"/>
        <v>3.8000000000000006E-2</v>
      </c>
      <c r="M33" s="16">
        <f t="shared" ca="1" si="5"/>
        <v>334.23660000000001</v>
      </c>
      <c r="N33" s="6">
        <f ca="1">(L33+J33+H33)*E33+Table13[[#This Row],[Hukuk Servisinde Tahsilat Tutarı]]</f>
        <v>854727.93446400017</v>
      </c>
      <c r="O33" s="6">
        <f ca="1">C33*VLOOKUP(B33,'Ver2'!$J$3:$N$9,2,0)+(C33-C33*G33)*VLOOKUP(B33,'Ver2'!$J$3:$N$9,3,0)+(C33-C33*G33-C33*I33)*VLOOKUP(B33,'Ver2'!$J$3:$N$9,4,0)</f>
        <v>107924.25</v>
      </c>
      <c r="P33" s="6">
        <f t="shared" ca="1" si="6"/>
        <v>0.6694</v>
      </c>
      <c r="Q33" s="6">
        <f ca="1">C33*P33*VLOOKUP(B33,'Ver2'!$J$3:$N$9,5,0)</f>
        <v>203029.02000000002</v>
      </c>
      <c r="R33" s="6">
        <f ca="1">VLOOKUP(Table13[[#This Row],[Ay]],'Ver2'!$J$3:$O$9,6,0)*Table13[[#This Row],[Hukuk Servisine Sevk Edilen]]*Table13[[#This Row],[Toplam Tutar]]</f>
        <v>309253.80326400005</v>
      </c>
      <c r="S33" s="6">
        <f t="shared" ca="1" si="7"/>
        <v>310953.27</v>
      </c>
      <c r="T33" s="6">
        <f t="shared" ca="1" si="8"/>
        <v>651698.91446400015</v>
      </c>
      <c r="U33" s="4"/>
    </row>
    <row r="34" spans="1:25" x14ac:dyDescent="0.35">
      <c r="A34" s="9">
        <v>44928</v>
      </c>
      <c r="B34" s="6">
        <f t="shared" si="0"/>
        <v>1</v>
      </c>
      <c r="C34" s="6">
        <f ca="1">RANDBETWEEN(VLOOKUP(B34,'Ver2'!$F$3:$H$9,2,0),VLOOKUP(B34,'Ver2'!$F$3:$H$9,3,0))</f>
        <v>750</v>
      </c>
      <c r="D34" s="6">
        <f ca="1">RANDBETWEEN(VLOOKUP(B34,'Ver2'!$B$4:$D$10,2,0),VLOOKUP(B34,'Ver2'!$B$4:$D$10,3,0))</f>
        <v>1251</v>
      </c>
      <c r="E34" s="6">
        <f t="shared" ca="1" si="1"/>
        <v>938250</v>
      </c>
      <c r="F34" s="6">
        <f ca="1">RANDBETWEEN(VLOOKUP(B34,'Ver2'!$B$13:$D$19,2,0),VLOOKUP(B34,'Ver2'!$B$13:$D$19,3,0))/100</f>
        <v>0.63</v>
      </c>
      <c r="G34" s="6">
        <f ca="1">RANDBETWEEN(VLOOKUP(B34,'Ver2'!$F$13:$H$19,2,0),VLOOKUP(B34,'Ver2'!$F$13:$H$19,3,0))/100</f>
        <v>0.48</v>
      </c>
      <c r="H34" s="6">
        <f t="shared" ca="1" si="2"/>
        <v>0.3024</v>
      </c>
      <c r="I34" s="6">
        <f t="shared" ca="1" si="9"/>
        <v>0.28999999999999998</v>
      </c>
      <c r="J34" s="6">
        <f t="shared" ca="1" si="3"/>
        <v>0.1827</v>
      </c>
      <c r="K34" s="6">
        <f ca="1">RANDBETWEEN(VLOOKUP(B34,'Ver2'!$F$23:$H$29,2,0),VLOOKUP(B34,'Ver2'!$F$23:$H$29,3,0))/100</f>
        <v>0.08</v>
      </c>
      <c r="L34" s="6">
        <f t="shared" ca="1" si="4"/>
        <v>5.04E-2</v>
      </c>
      <c r="M34" s="16">
        <f t="shared" ca="1" si="5"/>
        <v>401.625</v>
      </c>
      <c r="N34" s="6">
        <f ca="1">(L34+J34+H34)*E34+Table13[[#This Row],[Hukuk Servisinde Tahsilat Tutarı]]</f>
        <v>624461.67000000004</v>
      </c>
      <c r="O34" s="6">
        <f ca="1">C34*VLOOKUP(B34,'Ver2'!$J$3:$N$9,2,0)+(C34-C34*G34)*VLOOKUP(B34,'Ver2'!$J$3:$N$9,3,0)+(C34-C34*G34-C34*I34)*VLOOKUP(B34,'Ver2'!$J$3:$N$9,4,0)</f>
        <v>84000</v>
      </c>
      <c r="P34" s="6">
        <f t="shared" ca="1" si="6"/>
        <v>0.46450000000000002</v>
      </c>
      <c r="Q34" s="6">
        <f ca="1">C34*P34*VLOOKUP(B34,'Ver2'!$J$3:$N$9,5,0)</f>
        <v>104512.5</v>
      </c>
      <c r="R34" s="6">
        <f ca="1">VLOOKUP(Table13[[#This Row],[Ay]],'Ver2'!$J$3:$O$9,6,0)*Table13[[#This Row],[Hukuk Servisine Sevk Edilen]]*Table13[[#This Row],[Toplam Tutar]]</f>
        <v>122028.79500000001</v>
      </c>
      <c r="S34" s="6">
        <f t="shared" ca="1" si="7"/>
        <v>188512.5</v>
      </c>
      <c r="T34" s="6">
        <f t="shared" ca="1" si="8"/>
        <v>519949.17000000004</v>
      </c>
      <c r="U34" s="4"/>
    </row>
    <row r="35" spans="1:25" x14ac:dyDescent="0.35">
      <c r="A35" s="9">
        <v>44929</v>
      </c>
      <c r="B35" s="6">
        <f t="shared" si="0"/>
        <v>1</v>
      </c>
      <c r="C35" s="6">
        <f ca="1">RANDBETWEEN(VLOOKUP(B35,'Ver2'!$F$3:$H$9,2,0),VLOOKUP(B35,'Ver2'!$F$3:$H$9,3,0))</f>
        <v>783</v>
      </c>
      <c r="D35" s="6">
        <f ca="1">RANDBETWEEN(VLOOKUP(B35,'Ver2'!$B$4:$D$10,2,0),VLOOKUP(B35,'Ver2'!$B$4:$D$10,3,0))</f>
        <v>1727</v>
      </c>
      <c r="E35" s="6">
        <f t="shared" ca="1" si="1"/>
        <v>1352241</v>
      </c>
      <c r="F35" s="6">
        <f ca="1">RANDBETWEEN(VLOOKUP(B35,'Ver2'!$B$13:$D$19,2,0),VLOOKUP(B35,'Ver2'!$B$13:$D$19,3,0))/100</f>
        <v>0.5</v>
      </c>
      <c r="G35" s="6">
        <f ca="1">RANDBETWEEN(VLOOKUP(B35,'Ver2'!$F$13:$H$19,2,0),VLOOKUP(B35,'Ver2'!$F$13:$H$19,3,0))/100</f>
        <v>0.45</v>
      </c>
      <c r="H35" s="6">
        <f t="shared" ca="1" si="2"/>
        <v>0.22500000000000001</v>
      </c>
      <c r="I35" s="6">
        <f t="shared" ca="1" si="9"/>
        <v>0.26</v>
      </c>
      <c r="J35" s="6">
        <f t="shared" ca="1" si="3"/>
        <v>0.13</v>
      </c>
      <c r="K35" s="6">
        <f ca="1">RANDBETWEEN(VLOOKUP(B35,'Ver2'!$F$23:$H$29,2,0),VLOOKUP(B35,'Ver2'!$F$23:$H$29,3,0))/100</f>
        <v>7.0000000000000007E-2</v>
      </c>
      <c r="L35" s="6">
        <f t="shared" ca="1" si="4"/>
        <v>3.5000000000000003E-2</v>
      </c>
      <c r="M35" s="16">
        <f t="shared" ca="1" si="5"/>
        <v>305.37</v>
      </c>
      <c r="N35" s="6">
        <f ca="1">(L35+J35+H35)*E35+Table13[[#This Row],[Hukuk Servisinde Tahsilat Tutarı]]</f>
        <v>758336.75280000002</v>
      </c>
      <c r="O35" s="6">
        <f ca="1">C35*VLOOKUP(B35,'Ver2'!$J$3:$N$9,2,0)+(C35-C35*G35)*VLOOKUP(B35,'Ver2'!$J$3:$N$9,3,0)+(C35-C35*G35-C35*I35)*VLOOKUP(B35,'Ver2'!$J$3:$N$9,4,0)</f>
        <v>94155.75</v>
      </c>
      <c r="P35" s="6">
        <f t="shared" ca="1" si="6"/>
        <v>0.61</v>
      </c>
      <c r="Q35" s="6">
        <f ca="1">C35*P35*VLOOKUP(B35,'Ver2'!$J$3:$N$9,5,0)</f>
        <v>143289</v>
      </c>
      <c r="R35" s="6">
        <f ca="1">VLOOKUP(Table13[[#This Row],[Ay]],'Ver2'!$J$3:$O$9,6,0)*Table13[[#This Row],[Hukuk Servisine Sevk Edilen]]*Table13[[#This Row],[Toplam Tutar]]</f>
        <v>230962.7628</v>
      </c>
      <c r="S35" s="6">
        <f t="shared" ca="1" si="7"/>
        <v>237444.75</v>
      </c>
      <c r="T35" s="6">
        <f t="shared" ca="1" si="8"/>
        <v>615047.75280000002</v>
      </c>
      <c r="U35" s="4"/>
    </row>
    <row r="36" spans="1:25" x14ac:dyDescent="0.35">
      <c r="A36" s="9">
        <v>44930</v>
      </c>
      <c r="B36" s="6">
        <f t="shared" si="0"/>
        <v>1</v>
      </c>
      <c r="C36" s="6">
        <f ca="1">RANDBETWEEN(VLOOKUP(B36,'Ver2'!$F$3:$H$9,2,0),VLOOKUP(B36,'Ver2'!$F$3:$H$9,3,0))</f>
        <v>789</v>
      </c>
      <c r="D36" s="6">
        <f ca="1">RANDBETWEEN(VLOOKUP(B36,'Ver2'!$B$4:$D$10,2,0),VLOOKUP(B36,'Ver2'!$B$4:$D$10,3,0))</f>
        <v>1710</v>
      </c>
      <c r="E36" s="6">
        <f t="shared" ca="1" si="1"/>
        <v>1349190</v>
      </c>
      <c r="F36" s="6">
        <f ca="1">RANDBETWEEN(VLOOKUP(B36,'Ver2'!$B$13:$D$19,2,0),VLOOKUP(B36,'Ver2'!$B$13:$D$19,3,0))/100</f>
        <v>0.45</v>
      </c>
      <c r="G36" s="6">
        <f ca="1">RANDBETWEEN(VLOOKUP(B36,'Ver2'!$F$13:$H$19,2,0),VLOOKUP(B36,'Ver2'!$F$13:$H$19,3,0))/100</f>
        <v>0.52</v>
      </c>
      <c r="H36" s="6">
        <f t="shared" ca="1" si="2"/>
        <v>0.23400000000000001</v>
      </c>
      <c r="I36" s="6">
        <f t="shared" ca="1" si="9"/>
        <v>0.32</v>
      </c>
      <c r="J36" s="6">
        <f t="shared" ca="1" si="3"/>
        <v>0.14400000000000002</v>
      </c>
      <c r="K36" s="6">
        <f ca="1">RANDBETWEEN(VLOOKUP(B36,'Ver2'!$F$23:$H$29,2,0),VLOOKUP(B36,'Ver2'!$F$23:$H$29,3,0))/100</f>
        <v>0.09</v>
      </c>
      <c r="L36" s="6">
        <f t="shared" ca="1" si="4"/>
        <v>4.0500000000000001E-2</v>
      </c>
      <c r="M36" s="16">
        <f t="shared" ca="1" si="5"/>
        <v>330.19650000000001</v>
      </c>
      <c r="N36" s="6">
        <f ca="1">(L36+J36+H36)*E36+Table13[[#This Row],[Hukuk Servisinde Tahsilat Tutarı]]</f>
        <v>784311.13080000004</v>
      </c>
      <c r="O36" s="6">
        <f ca="1">C36*VLOOKUP(B36,'Ver2'!$J$3:$N$9,2,0)+(C36-C36*G36)*VLOOKUP(B36,'Ver2'!$J$3:$N$9,3,0)+(C36-C36*G36-C36*I36)*VLOOKUP(B36,'Ver2'!$J$3:$N$9,4,0)</f>
        <v>80478</v>
      </c>
      <c r="P36" s="6">
        <f t="shared" ca="1" si="6"/>
        <v>0.58149999999999991</v>
      </c>
      <c r="Q36" s="6">
        <f ca="1">C36*P36*VLOOKUP(B36,'Ver2'!$J$3:$N$9,5,0)</f>
        <v>137641.04999999999</v>
      </c>
      <c r="R36" s="6">
        <f ca="1">VLOOKUP(Table13[[#This Row],[Ay]],'Ver2'!$J$3:$O$9,6,0)*Table13[[#This Row],[Hukuk Servisine Sevk Edilen]]*Table13[[#This Row],[Toplam Tutar]]</f>
        <v>219675.1158</v>
      </c>
      <c r="S36" s="6">
        <f t="shared" ca="1" si="7"/>
        <v>218119.05</v>
      </c>
      <c r="T36" s="6">
        <f t="shared" ca="1" si="8"/>
        <v>646670.08080000011</v>
      </c>
      <c r="U36" s="4"/>
    </row>
    <row r="37" spans="1:25" x14ac:dyDescent="0.35">
      <c r="A37" s="9">
        <v>44931</v>
      </c>
      <c r="B37" s="6">
        <f t="shared" si="0"/>
        <v>1</v>
      </c>
      <c r="C37" s="6">
        <f ca="1">RANDBETWEEN(VLOOKUP(B37,'Ver2'!$F$3:$H$9,2,0),VLOOKUP(B37,'Ver2'!$F$3:$H$9,3,0))</f>
        <v>1111</v>
      </c>
      <c r="D37" s="6">
        <f ca="1">RANDBETWEEN(VLOOKUP(B37,'Ver2'!$B$4:$D$10,2,0),VLOOKUP(B37,'Ver2'!$B$4:$D$10,3,0))</f>
        <v>1502</v>
      </c>
      <c r="E37" s="6">
        <f t="shared" ca="1" si="1"/>
        <v>1668722</v>
      </c>
      <c r="F37" s="6">
        <f ca="1">RANDBETWEEN(VLOOKUP(B37,'Ver2'!$B$13:$D$19,2,0),VLOOKUP(B37,'Ver2'!$B$13:$D$19,3,0))/100</f>
        <v>0.59</v>
      </c>
      <c r="G37" s="6">
        <f ca="1">RANDBETWEEN(VLOOKUP(B37,'Ver2'!$F$13:$H$19,2,0),VLOOKUP(B37,'Ver2'!$F$13:$H$19,3,0))/100</f>
        <v>0.46</v>
      </c>
      <c r="H37" s="6">
        <f t="shared" ca="1" si="2"/>
        <v>0.27139999999999997</v>
      </c>
      <c r="I37" s="6">
        <f t="shared" ca="1" si="9"/>
        <v>0.26</v>
      </c>
      <c r="J37" s="6">
        <f t="shared" ca="1" si="3"/>
        <v>0.15340000000000001</v>
      </c>
      <c r="K37" s="6">
        <f ca="1">RANDBETWEEN(VLOOKUP(B37,'Ver2'!$F$23:$H$29,2,0),VLOOKUP(B37,'Ver2'!$F$23:$H$29,3,0))/100</f>
        <v>0.09</v>
      </c>
      <c r="L37" s="6">
        <f t="shared" ca="1" si="4"/>
        <v>5.3099999999999994E-2</v>
      </c>
      <c r="M37" s="16">
        <f t="shared" ca="1" si="5"/>
        <v>530.94690000000003</v>
      </c>
      <c r="N37" s="6">
        <f ca="1">(L37+J37+H37)*E37+Table13[[#This Row],[Hukuk Servisinde Tahsilat Tutarı]]</f>
        <v>1041429.3755359999</v>
      </c>
      <c r="O37" s="6">
        <f ca="1">C37*VLOOKUP(B37,'Ver2'!$J$3:$N$9,2,0)+(C37-C37*G37)*VLOOKUP(B37,'Ver2'!$J$3:$N$9,3,0)+(C37-C37*G37-C37*I37)*VLOOKUP(B37,'Ver2'!$J$3:$N$9,4,0)</f>
        <v>131653.5</v>
      </c>
      <c r="P37" s="6">
        <f t="shared" ca="1" si="6"/>
        <v>0.52210000000000001</v>
      </c>
      <c r="Q37" s="6">
        <f ca="1">C37*P37*VLOOKUP(B37,'Ver2'!$J$3:$N$9,5,0)</f>
        <v>174015.93</v>
      </c>
      <c r="R37" s="6">
        <f ca="1">VLOOKUP(Table13[[#This Row],[Ay]],'Ver2'!$J$3:$O$9,6,0)*Table13[[#This Row],[Hukuk Servisine Sevk Edilen]]*Table13[[#This Row],[Toplam Tutar]]</f>
        <v>243947.13173600001</v>
      </c>
      <c r="S37" s="6">
        <f t="shared" ca="1" si="7"/>
        <v>305669.43</v>
      </c>
      <c r="T37" s="6">
        <f t="shared" ca="1" si="8"/>
        <v>867413.44553599996</v>
      </c>
      <c r="U37" s="4"/>
    </row>
    <row r="38" spans="1:25" x14ac:dyDescent="0.35">
      <c r="A38" s="9">
        <v>44932</v>
      </c>
      <c r="B38" s="6">
        <f t="shared" si="0"/>
        <v>1</v>
      </c>
      <c r="C38" s="6">
        <f ca="1">RANDBETWEEN(VLOOKUP(B38,'Ver2'!$F$3:$H$9,2,0),VLOOKUP(B38,'Ver2'!$F$3:$H$9,3,0))</f>
        <v>807</v>
      </c>
      <c r="D38" s="6">
        <f ca="1">RANDBETWEEN(VLOOKUP(B38,'Ver2'!$B$4:$D$10,2,0),VLOOKUP(B38,'Ver2'!$B$4:$D$10,3,0))</f>
        <v>1573</v>
      </c>
      <c r="E38" s="6">
        <f t="shared" ca="1" si="1"/>
        <v>1269411</v>
      </c>
      <c r="F38" s="6">
        <f ca="1">RANDBETWEEN(VLOOKUP(B38,'Ver2'!$B$13:$D$19,2,0),VLOOKUP(B38,'Ver2'!$B$13:$D$19,3,0))/100</f>
        <v>0.5</v>
      </c>
      <c r="G38" s="6">
        <f ca="1">RANDBETWEEN(VLOOKUP(B38,'Ver2'!$F$13:$H$19,2,0),VLOOKUP(B38,'Ver2'!$F$13:$H$19,3,0))/100</f>
        <v>0.47</v>
      </c>
      <c r="H38" s="6">
        <f t="shared" ca="1" si="2"/>
        <v>0.23499999999999999</v>
      </c>
      <c r="I38" s="6">
        <f t="shared" ca="1" si="9"/>
        <v>0.25</v>
      </c>
      <c r="J38" s="6">
        <f t="shared" ca="1" si="3"/>
        <v>0.125</v>
      </c>
      <c r="K38" s="6">
        <f ca="1">RANDBETWEEN(VLOOKUP(B38,'Ver2'!$F$23:$H$29,2,0),VLOOKUP(B38,'Ver2'!$F$23:$H$29,3,0))/100</f>
        <v>0.06</v>
      </c>
      <c r="L38" s="6">
        <f t="shared" ca="1" si="4"/>
        <v>0.03</v>
      </c>
      <c r="M38" s="16">
        <f t="shared" ca="1" si="5"/>
        <v>314.73</v>
      </c>
      <c r="N38" s="6">
        <f ca="1">(L38+J38+H38)*E38+Table13[[#This Row],[Hukuk Servisinde Tahsilat Tutarı]]</f>
        <v>711885.6888</v>
      </c>
      <c r="O38" s="6">
        <f ca="1">C38*VLOOKUP(B38,'Ver2'!$J$3:$N$9,2,0)+(C38-C38*G38)*VLOOKUP(B38,'Ver2'!$J$3:$N$9,3,0)+(C38-C38*G38-C38*I38)*VLOOKUP(B38,'Ver2'!$J$3:$N$9,4,0)</f>
        <v>95024.25</v>
      </c>
      <c r="P38" s="6">
        <f t="shared" ca="1" si="6"/>
        <v>0.61</v>
      </c>
      <c r="Q38" s="6">
        <f ca="1">C38*P38*VLOOKUP(B38,'Ver2'!$J$3:$N$9,5,0)</f>
        <v>147681</v>
      </c>
      <c r="R38" s="6">
        <f ca="1">VLOOKUP(Table13[[#This Row],[Ay]],'Ver2'!$J$3:$O$9,6,0)*Table13[[#This Row],[Hukuk Servisine Sevk Edilen]]*Table13[[#This Row],[Toplam Tutar]]</f>
        <v>216815.3988</v>
      </c>
      <c r="S38" s="6">
        <f t="shared" ca="1" si="7"/>
        <v>242705.25</v>
      </c>
      <c r="T38" s="6">
        <f t="shared" ca="1" si="8"/>
        <v>564204.6888</v>
      </c>
      <c r="U38" s="4"/>
    </row>
    <row r="39" spans="1:25" x14ac:dyDescent="0.35">
      <c r="A39" s="9">
        <v>44933</v>
      </c>
      <c r="B39" s="6">
        <f t="shared" si="0"/>
        <v>1</v>
      </c>
      <c r="C39" s="6">
        <f ca="1">RANDBETWEEN(VLOOKUP(B39,'Ver2'!$F$3:$H$9,2,0),VLOOKUP(B39,'Ver2'!$F$3:$H$9,3,0))</f>
        <v>1219</v>
      </c>
      <c r="D39" s="6">
        <f ca="1">RANDBETWEEN(VLOOKUP(B39,'Ver2'!$B$4:$D$10,2,0),VLOOKUP(B39,'Ver2'!$B$4:$D$10,3,0))</f>
        <v>1524</v>
      </c>
      <c r="E39" s="6">
        <f t="shared" ca="1" si="1"/>
        <v>1857756</v>
      </c>
      <c r="F39" s="6">
        <f ca="1">RANDBETWEEN(VLOOKUP(B39,'Ver2'!$B$13:$D$19,2,0),VLOOKUP(B39,'Ver2'!$B$13:$D$19,3,0))/100</f>
        <v>0.4</v>
      </c>
      <c r="G39" s="6">
        <f ca="1">RANDBETWEEN(VLOOKUP(B39,'Ver2'!$F$13:$H$19,2,0),VLOOKUP(B39,'Ver2'!$F$13:$H$19,3,0))/100</f>
        <v>0.49</v>
      </c>
      <c r="H39" s="6">
        <f t="shared" ca="1" si="2"/>
        <v>0.19600000000000001</v>
      </c>
      <c r="I39" s="6">
        <f t="shared" ca="1" si="9"/>
        <v>0.26</v>
      </c>
      <c r="J39" s="6">
        <f t="shared" ca="1" si="3"/>
        <v>0.10400000000000001</v>
      </c>
      <c r="K39" s="6">
        <f ca="1">RANDBETWEEN(VLOOKUP(B39,'Ver2'!$F$23:$H$29,2,0),VLOOKUP(B39,'Ver2'!$F$23:$H$29,3,0))/100</f>
        <v>0.09</v>
      </c>
      <c r="L39" s="6">
        <f t="shared" ca="1" si="4"/>
        <v>3.5999999999999997E-2</v>
      </c>
      <c r="M39" s="16">
        <f t="shared" ca="1" si="5"/>
        <v>409.584</v>
      </c>
      <c r="N39" s="6">
        <f ca="1">(L39+J39+H39)*E39+Table13[[#This Row],[Hukuk Servisinde Tahsilat Tutarı]]</f>
        <v>969600.01152000006</v>
      </c>
      <c r="O39" s="6">
        <f ca="1">C39*VLOOKUP(B39,'Ver2'!$J$3:$N$9,2,0)+(C39-C39*G39)*VLOOKUP(B39,'Ver2'!$J$3:$N$9,3,0)+(C39-C39*G39-C39*I39)*VLOOKUP(B39,'Ver2'!$J$3:$N$9,4,0)</f>
        <v>138051.75</v>
      </c>
      <c r="P39" s="6">
        <f t="shared" ca="1" si="6"/>
        <v>0.66399999999999992</v>
      </c>
      <c r="Q39" s="6">
        <f ca="1">C39*P39*VLOOKUP(B39,'Ver2'!$J$3:$N$9,5,0)</f>
        <v>242824.8</v>
      </c>
      <c r="R39" s="6">
        <f ca="1">VLOOKUP(Table13[[#This Row],[Ay]],'Ver2'!$J$3:$O$9,6,0)*Table13[[#This Row],[Hukuk Servisine Sevk Edilen]]*Table13[[#This Row],[Toplam Tutar]]</f>
        <v>345393.99552</v>
      </c>
      <c r="S39" s="6">
        <f t="shared" ca="1" si="7"/>
        <v>380876.55</v>
      </c>
      <c r="T39" s="6">
        <f t="shared" ca="1" si="8"/>
        <v>726775.21152000013</v>
      </c>
      <c r="U39" s="4"/>
    </row>
    <row r="40" spans="1:25" x14ac:dyDescent="0.35">
      <c r="A40" s="9">
        <v>44934</v>
      </c>
      <c r="B40" s="6">
        <f t="shared" si="0"/>
        <v>1</v>
      </c>
      <c r="C40" s="6">
        <f ca="1">RANDBETWEEN(VLOOKUP(B40,'Ver2'!$F$3:$H$9,2,0),VLOOKUP(B40,'Ver2'!$F$3:$H$9,3,0))</f>
        <v>913</v>
      </c>
      <c r="D40" s="6">
        <f ca="1">RANDBETWEEN(VLOOKUP(B40,'Ver2'!$B$4:$D$10,2,0),VLOOKUP(B40,'Ver2'!$B$4:$D$10,3,0))</f>
        <v>1660</v>
      </c>
      <c r="E40" s="6">
        <f t="shared" ca="1" si="1"/>
        <v>1515580</v>
      </c>
      <c r="F40" s="6">
        <f ca="1">RANDBETWEEN(VLOOKUP(B40,'Ver2'!$B$13:$D$19,2,0),VLOOKUP(B40,'Ver2'!$B$13:$D$19,3,0))/100</f>
        <v>0.5</v>
      </c>
      <c r="G40" s="6">
        <f ca="1">RANDBETWEEN(VLOOKUP(B40,'Ver2'!$F$13:$H$19,2,0),VLOOKUP(B40,'Ver2'!$F$13:$H$19,3,0))/100</f>
        <v>0.49</v>
      </c>
      <c r="H40" s="6">
        <f t="shared" ca="1" si="2"/>
        <v>0.245</v>
      </c>
      <c r="I40" s="6">
        <f t="shared" ca="1" si="9"/>
        <v>0.25</v>
      </c>
      <c r="J40" s="6">
        <f t="shared" ca="1" si="3"/>
        <v>0.125</v>
      </c>
      <c r="K40" s="6">
        <f ca="1">RANDBETWEEN(VLOOKUP(B40,'Ver2'!$F$23:$H$29,2,0),VLOOKUP(B40,'Ver2'!$F$23:$H$29,3,0))/100</f>
        <v>0.08</v>
      </c>
      <c r="L40" s="6">
        <f t="shared" ca="1" si="4"/>
        <v>0.04</v>
      </c>
      <c r="M40" s="16">
        <f t="shared" ca="1" si="5"/>
        <v>374.33000000000004</v>
      </c>
      <c r="N40" s="6">
        <f ca="1">(L40+J40+H40)*E40+Table13[[#This Row],[Hukuk Servisinde Tahsilat Tutarı]]</f>
        <v>871761.61600000004</v>
      </c>
      <c r="O40" s="6">
        <f ca="1">C40*VLOOKUP(B40,'Ver2'!$J$3:$N$9,2,0)+(C40-C40*G40)*VLOOKUP(B40,'Ver2'!$J$3:$N$9,3,0)+(C40-C40*G40-C40*I40)*VLOOKUP(B40,'Ver2'!$J$3:$N$9,4,0)</f>
        <v>104310.25</v>
      </c>
      <c r="P40" s="6">
        <f t="shared" ca="1" si="6"/>
        <v>0.59</v>
      </c>
      <c r="Q40" s="6">
        <f ca="1">C40*P40*VLOOKUP(B40,'Ver2'!$J$3:$N$9,5,0)</f>
        <v>161601</v>
      </c>
      <c r="R40" s="6">
        <f ca="1">VLOOKUP(Table13[[#This Row],[Ay]],'Ver2'!$J$3:$O$9,6,0)*Table13[[#This Row],[Hukuk Servisine Sevk Edilen]]*Table13[[#This Row],[Toplam Tutar]]</f>
        <v>250373.81600000002</v>
      </c>
      <c r="S40" s="6">
        <f t="shared" ca="1" si="7"/>
        <v>265911.25</v>
      </c>
      <c r="T40" s="6">
        <f t="shared" ca="1" si="8"/>
        <v>710160.61600000004</v>
      </c>
      <c r="U40" s="4"/>
    </row>
    <row r="41" spans="1:25" x14ac:dyDescent="0.35">
      <c r="A41" s="9">
        <v>44935</v>
      </c>
      <c r="B41" s="6">
        <f t="shared" si="0"/>
        <v>1</v>
      </c>
      <c r="C41" s="6">
        <f ca="1">RANDBETWEEN(VLOOKUP(B41,'Ver2'!$F$3:$H$9,2,0),VLOOKUP(B41,'Ver2'!$F$3:$H$9,3,0))</f>
        <v>1150</v>
      </c>
      <c r="D41" s="6">
        <f ca="1">RANDBETWEEN(VLOOKUP(B41,'Ver2'!$B$4:$D$10,2,0),VLOOKUP(B41,'Ver2'!$B$4:$D$10,3,0))</f>
        <v>1732</v>
      </c>
      <c r="E41" s="6">
        <f t="shared" ca="1" si="1"/>
        <v>1991800</v>
      </c>
      <c r="F41" s="6">
        <f ca="1">RANDBETWEEN(VLOOKUP(B41,'Ver2'!$B$13:$D$19,2,0),VLOOKUP(B41,'Ver2'!$B$13:$D$19,3,0))/100</f>
        <v>0.52</v>
      </c>
      <c r="G41" s="6">
        <f ca="1">RANDBETWEEN(VLOOKUP(B41,'Ver2'!$F$13:$H$19,2,0),VLOOKUP(B41,'Ver2'!$F$13:$H$19,3,0))/100</f>
        <v>0.5</v>
      </c>
      <c r="H41" s="6">
        <f t="shared" ca="1" si="2"/>
        <v>0.26</v>
      </c>
      <c r="I41" s="6">
        <f t="shared" ca="1" si="9"/>
        <v>0.32</v>
      </c>
      <c r="J41" s="6">
        <f t="shared" ca="1" si="3"/>
        <v>0.16640000000000002</v>
      </c>
      <c r="K41" s="6">
        <f ca="1">RANDBETWEEN(VLOOKUP(B41,'Ver2'!$F$23:$H$29,2,0),VLOOKUP(B41,'Ver2'!$F$23:$H$29,3,0))/100</f>
        <v>0.1</v>
      </c>
      <c r="L41" s="6">
        <f t="shared" ca="1" si="4"/>
        <v>5.2000000000000005E-2</v>
      </c>
      <c r="M41" s="16">
        <f t="shared" ca="1" si="5"/>
        <v>550.16000000000008</v>
      </c>
      <c r="N41" s="6">
        <f ca="1">(L41+J41+H41)*E41+Table13[[#This Row],[Hukuk Servisinde Tahsilat Tutarı]]</f>
        <v>1243775.5264000001</v>
      </c>
      <c r="O41" s="6">
        <f ca="1">C41*VLOOKUP(B41,'Ver2'!$J$3:$N$9,2,0)+(C41-C41*G41)*VLOOKUP(B41,'Ver2'!$J$3:$N$9,3,0)+(C41-C41*G41-C41*I41)*VLOOKUP(B41,'Ver2'!$J$3:$N$9,4,0)</f>
        <v>121325</v>
      </c>
      <c r="P41" s="6">
        <f t="shared" ca="1" si="6"/>
        <v>0.52159999999999995</v>
      </c>
      <c r="Q41" s="6">
        <f ca="1">C41*P41*VLOOKUP(B41,'Ver2'!$J$3:$N$9,5,0)</f>
        <v>179951.99999999997</v>
      </c>
      <c r="R41" s="6">
        <f ca="1">VLOOKUP(Table13[[#This Row],[Ay]],'Ver2'!$J$3:$O$9,6,0)*Table13[[#This Row],[Hukuk Servisine Sevk Edilen]]*Table13[[#This Row],[Toplam Tutar]]</f>
        <v>290898.40640000004</v>
      </c>
      <c r="S41" s="6">
        <f t="shared" ca="1" si="7"/>
        <v>301277</v>
      </c>
      <c r="T41" s="6">
        <f t="shared" ca="1" si="8"/>
        <v>1063823.5264000001</v>
      </c>
      <c r="U41" s="4"/>
    </row>
    <row r="42" spans="1:25" x14ac:dyDescent="0.35">
      <c r="A42" s="9">
        <v>44936</v>
      </c>
      <c r="B42" s="6">
        <f t="shared" si="0"/>
        <v>1</v>
      </c>
      <c r="C42" s="6">
        <f ca="1">RANDBETWEEN(VLOOKUP(B42,'Ver2'!$F$3:$H$9,2,0),VLOOKUP(B42,'Ver2'!$F$3:$H$9,3,0))</f>
        <v>1130</v>
      </c>
      <c r="D42" s="6">
        <f ca="1">RANDBETWEEN(VLOOKUP(B42,'Ver2'!$B$4:$D$10,2,0),VLOOKUP(B42,'Ver2'!$B$4:$D$10,3,0))</f>
        <v>1638</v>
      </c>
      <c r="E42" s="6">
        <f t="shared" ca="1" si="1"/>
        <v>1850940</v>
      </c>
      <c r="F42" s="6">
        <f ca="1">RANDBETWEEN(VLOOKUP(B42,'Ver2'!$B$13:$D$19,2,0),VLOOKUP(B42,'Ver2'!$B$13:$D$19,3,0))/100</f>
        <v>0.54</v>
      </c>
      <c r="G42" s="6">
        <f ca="1">RANDBETWEEN(VLOOKUP(B42,'Ver2'!$F$13:$H$19,2,0),VLOOKUP(B42,'Ver2'!$F$13:$H$19,3,0))/100</f>
        <v>0.53</v>
      </c>
      <c r="H42" s="6">
        <f t="shared" ca="1" si="2"/>
        <v>0.28620000000000001</v>
      </c>
      <c r="I42" s="6">
        <f t="shared" ca="1" si="9"/>
        <v>0.34</v>
      </c>
      <c r="J42" s="6">
        <f t="shared" ca="1" si="3"/>
        <v>0.18360000000000001</v>
      </c>
      <c r="K42" s="6">
        <f ca="1">RANDBETWEEN(VLOOKUP(B42,'Ver2'!$F$23:$H$29,2,0),VLOOKUP(B42,'Ver2'!$F$23:$H$29,3,0))/100</f>
        <v>7.0000000000000007E-2</v>
      </c>
      <c r="L42" s="6">
        <f t="shared" ca="1" si="4"/>
        <v>3.7800000000000007E-2</v>
      </c>
      <c r="M42" s="16">
        <f t="shared" ca="1" si="5"/>
        <v>573.58800000000008</v>
      </c>
      <c r="N42" s="6">
        <f ca="1">(L42+J42+H42)*E42+Table13[[#This Row],[Hukuk Servisinde Tahsilat Tutarı]]</f>
        <v>1194729.94368</v>
      </c>
      <c r="O42" s="6">
        <f ca="1">C42*VLOOKUP(B42,'Ver2'!$J$3:$N$9,2,0)+(C42-C42*G42)*VLOOKUP(B42,'Ver2'!$J$3:$N$9,3,0)+(C42-C42*G42-C42*I42)*VLOOKUP(B42,'Ver2'!$J$3:$N$9,4,0)</f>
        <v>111022.5</v>
      </c>
      <c r="P42" s="6">
        <f t="shared" ca="1" si="6"/>
        <v>0.49239999999999995</v>
      </c>
      <c r="Q42" s="6">
        <f ca="1">C42*P42*VLOOKUP(B42,'Ver2'!$J$3:$N$9,5,0)</f>
        <v>166923.59999999998</v>
      </c>
      <c r="R42" s="6">
        <f ca="1">VLOOKUP(Table13[[#This Row],[Ay]],'Ver2'!$J$3:$O$9,6,0)*Table13[[#This Row],[Hukuk Servisine Sevk Edilen]]*Table13[[#This Row],[Toplam Tutar]]</f>
        <v>255192.79968</v>
      </c>
      <c r="S42" s="6">
        <f t="shared" ca="1" si="7"/>
        <v>277946.09999999998</v>
      </c>
      <c r="T42" s="6">
        <f t="shared" ca="1" si="8"/>
        <v>1027806.34368</v>
      </c>
      <c r="U42" s="4"/>
      <c r="X42" s="3"/>
      <c r="Y42" s="5"/>
    </row>
    <row r="43" spans="1:25" x14ac:dyDescent="0.35">
      <c r="A43" s="9">
        <v>44937</v>
      </c>
      <c r="B43" s="6">
        <f t="shared" si="0"/>
        <v>1</v>
      </c>
      <c r="C43" s="6">
        <f ca="1">RANDBETWEEN(VLOOKUP(B43,'Ver2'!$F$3:$H$9,2,0),VLOOKUP(B43,'Ver2'!$F$3:$H$9,3,0))</f>
        <v>814</v>
      </c>
      <c r="D43" s="6">
        <f ca="1">RANDBETWEEN(VLOOKUP(B43,'Ver2'!$B$4:$D$10,2,0),VLOOKUP(B43,'Ver2'!$B$4:$D$10,3,0))</f>
        <v>1643</v>
      </c>
      <c r="E43" s="6">
        <f t="shared" ca="1" si="1"/>
        <v>1337402</v>
      </c>
      <c r="F43" s="6">
        <f ca="1">RANDBETWEEN(VLOOKUP(B43,'Ver2'!$B$13:$D$19,2,0),VLOOKUP(B43,'Ver2'!$B$13:$D$19,3,0))/100</f>
        <v>0.53</v>
      </c>
      <c r="G43" s="6">
        <f ca="1">RANDBETWEEN(VLOOKUP(B43,'Ver2'!$F$13:$H$19,2,0),VLOOKUP(B43,'Ver2'!$F$13:$H$19,3,0))/100</f>
        <v>0.52</v>
      </c>
      <c r="H43" s="6">
        <f t="shared" ca="1" si="2"/>
        <v>0.27560000000000001</v>
      </c>
      <c r="I43" s="6">
        <f t="shared" ca="1" si="9"/>
        <v>0.31</v>
      </c>
      <c r="J43" s="6">
        <f t="shared" ca="1" si="3"/>
        <v>0.1643</v>
      </c>
      <c r="K43" s="6">
        <f ca="1">RANDBETWEEN(VLOOKUP(B43,'Ver2'!$F$23:$H$29,2,0),VLOOKUP(B43,'Ver2'!$F$23:$H$29,3,0))/100</f>
        <v>7.0000000000000007E-2</v>
      </c>
      <c r="L43" s="6">
        <f t="shared" ca="1" si="4"/>
        <v>3.7100000000000008E-2</v>
      </c>
      <c r="M43" s="16">
        <f t="shared" ca="1" si="5"/>
        <v>388.27800000000002</v>
      </c>
      <c r="N43" s="6">
        <f ca="1">(L43+J43+H43)*E43+Table13[[#This Row],[Hukuk Servisinde Tahsilat Tutarı]]</f>
        <v>833789.90288000007</v>
      </c>
      <c r="O43" s="6">
        <f ca="1">C43*VLOOKUP(B43,'Ver2'!$J$3:$N$9,2,0)+(C43-C43*G43)*VLOOKUP(B43,'Ver2'!$J$3:$N$9,3,0)+(C43-C43*G43-C43*I43)*VLOOKUP(B43,'Ver2'!$J$3:$N$9,4,0)</f>
        <v>83842</v>
      </c>
      <c r="P43" s="6">
        <f t="shared" ca="1" si="6"/>
        <v>0.52299999999999991</v>
      </c>
      <c r="Q43" s="6">
        <f ca="1">C43*P43*VLOOKUP(B43,'Ver2'!$J$3:$N$9,5,0)</f>
        <v>127716.59999999998</v>
      </c>
      <c r="R43" s="6">
        <f ca="1">VLOOKUP(Table13[[#This Row],[Ay]],'Ver2'!$J$3:$O$9,6,0)*Table13[[#This Row],[Hukuk Servisine Sevk Edilen]]*Table13[[#This Row],[Toplam Tutar]]</f>
        <v>195849.14887999999</v>
      </c>
      <c r="S43" s="6">
        <f t="shared" ca="1" si="7"/>
        <v>211558.59999999998</v>
      </c>
      <c r="T43" s="6">
        <f t="shared" ca="1" si="8"/>
        <v>706073.30288000009</v>
      </c>
      <c r="U43" s="4"/>
      <c r="X43" s="3"/>
      <c r="Y43" s="5"/>
    </row>
    <row r="44" spans="1:25" x14ac:dyDescent="0.35">
      <c r="A44" s="9">
        <v>44938</v>
      </c>
      <c r="B44" s="6">
        <f t="shared" si="0"/>
        <v>1</v>
      </c>
      <c r="C44" s="6">
        <f ca="1">RANDBETWEEN(VLOOKUP(B44,'Ver2'!$F$3:$H$9,2,0),VLOOKUP(B44,'Ver2'!$F$3:$H$9,3,0))</f>
        <v>869</v>
      </c>
      <c r="D44" s="6">
        <f ca="1">RANDBETWEEN(VLOOKUP(B44,'Ver2'!$B$4:$D$10,2,0),VLOOKUP(B44,'Ver2'!$B$4:$D$10,3,0))</f>
        <v>1582</v>
      </c>
      <c r="E44" s="6">
        <f t="shared" ca="1" si="1"/>
        <v>1374758</v>
      </c>
      <c r="F44" s="6">
        <f ca="1">RANDBETWEEN(VLOOKUP(B44,'Ver2'!$B$13:$D$19,2,0),VLOOKUP(B44,'Ver2'!$B$13:$D$19,3,0))/100</f>
        <v>0.47</v>
      </c>
      <c r="G44" s="6">
        <f ca="1">RANDBETWEEN(VLOOKUP(B44,'Ver2'!$F$13:$H$19,2,0),VLOOKUP(B44,'Ver2'!$F$13:$H$19,3,0))/100</f>
        <v>0.48</v>
      </c>
      <c r="H44" s="6">
        <f t="shared" ca="1" si="2"/>
        <v>0.22559999999999997</v>
      </c>
      <c r="I44" s="6">
        <f t="shared" ca="1" si="9"/>
        <v>0.24</v>
      </c>
      <c r="J44" s="6">
        <f t="shared" ca="1" si="3"/>
        <v>0.11279999999999998</v>
      </c>
      <c r="K44" s="6">
        <f ca="1">RANDBETWEEN(VLOOKUP(B44,'Ver2'!$F$23:$H$29,2,0),VLOOKUP(B44,'Ver2'!$F$23:$H$29,3,0))/100</f>
        <v>0.1</v>
      </c>
      <c r="L44" s="6">
        <f t="shared" ca="1" si="4"/>
        <v>4.7E-2</v>
      </c>
      <c r="M44" s="16">
        <f t="shared" ca="1" si="5"/>
        <v>334.9126</v>
      </c>
      <c r="N44" s="6">
        <f ca="1">(L44+J44+H44)*E44+Table13[[#This Row],[Hukuk Servisinde Tahsilat Tutarı]]</f>
        <v>766411.08790399996</v>
      </c>
      <c r="O44" s="6">
        <f ca="1">C44*VLOOKUP(B44,'Ver2'!$J$3:$N$9,2,0)+(C44-C44*G44)*VLOOKUP(B44,'Ver2'!$J$3:$N$9,3,0)+(C44-C44*G44-C44*I44)*VLOOKUP(B44,'Ver2'!$J$3:$N$9,4,0)</f>
        <v>101673</v>
      </c>
      <c r="P44" s="6">
        <f t="shared" ca="1" si="6"/>
        <v>0.61460000000000004</v>
      </c>
      <c r="Q44" s="6">
        <f ca="1">C44*P44*VLOOKUP(B44,'Ver2'!$J$3:$N$9,5,0)</f>
        <v>160226.22</v>
      </c>
      <c r="R44" s="6">
        <f ca="1">VLOOKUP(Table13[[#This Row],[Ay]],'Ver2'!$J$3:$O$9,6,0)*Table13[[#This Row],[Hukuk Servisine Sevk Edilen]]*Table13[[#This Row],[Toplam Tutar]]</f>
        <v>236579.35470400003</v>
      </c>
      <c r="S44" s="6">
        <f t="shared" ca="1" si="7"/>
        <v>261899.22</v>
      </c>
      <c r="T44" s="6">
        <f t="shared" ca="1" si="8"/>
        <v>606184.86790399998</v>
      </c>
      <c r="U44" s="4"/>
      <c r="X44" s="3"/>
      <c r="Y44" s="5"/>
    </row>
    <row r="45" spans="1:25" x14ac:dyDescent="0.35">
      <c r="A45" s="9">
        <v>44939</v>
      </c>
      <c r="B45" s="6">
        <f t="shared" si="0"/>
        <v>1</v>
      </c>
      <c r="C45" s="6">
        <f ca="1">RANDBETWEEN(VLOOKUP(B45,'Ver2'!$F$3:$H$9,2,0),VLOOKUP(B45,'Ver2'!$F$3:$H$9,3,0))</f>
        <v>944</v>
      </c>
      <c r="D45" s="6">
        <f ca="1">RANDBETWEEN(VLOOKUP(B45,'Ver2'!$B$4:$D$10,2,0),VLOOKUP(B45,'Ver2'!$B$4:$D$10,3,0))</f>
        <v>1713</v>
      </c>
      <c r="E45" s="6">
        <f t="shared" ca="1" si="1"/>
        <v>1617072</v>
      </c>
      <c r="F45" s="6">
        <f ca="1">RANDBETWEEN(VLOOKUP(B45,'Ver2'!$B$13:$D$19,2,0),VLOOKUP(B45,'Ver2'!$B$13:$D$19,3,0))/100</f>
        <v>0.46</v>
      </c>
      <c r="G45" s="6">
        <f ca="1">RANDBETWEEN(VLOOKUP(B45,'Ver2'!$F$13:$H$19,2,0),VLOOKUP(B45,'Ver2'!$F$13:$H$19,3,0))/100</f>
        <v>0.5</v>
      </c>
      <c r="H45" s="6">
        <f t="shared" ca="1" si="2"/>
        <v>0.23</v>
      </c>
      <c r="I45" s="6">
        <f t="shared" ca="1" si="9"/>
        <v>0.21</v>
      </c>
      <c r="J45" s="6">
        <f t="shared" ca="1" si="3"/>
        <v>9.6600000000000005E-2</v>
      </c>
      <c r="K45" s="6">
        <f ca="1">RANDBETWEEN(VLOOKUP(B45,'Ver2'!$F$23:$H$29,2,0),VLOOKUP(B45,'Ver2'!$F$23:$H$29,3,0))/100</f>
        <v>0.05</v>
      </c>
      <c r="L45" s="6">
        <f t="shared" ca="1" si="4"/>
        <v>2.3000000000000003E-2</v>
      </c>
      <c r="M45" s="16">
        <f t="shared" ca="1" si="5"/>
        <v>330.0224</v>
      </c>
      <c r="N45" s="6">
        <f ca="1">(L45+J45+H45)*E45+Table13[[#This Row],[Hukuk Servisinde Tahsilat Tutarı]]</f>
        <v>859816.58726400009</v>
      </c>
      <c r="O45" s="6">
        <f ca="1">C45*VLOOKUP(B45,'Ver2'!$J$3:$N$9,2,0)+(C45-C45*G45)*VLOOKUP(B45,'Ver2'!$J$3:$N$9,3,0)+(C45-C45*G45-C45*I45)*VLOOKUP(B45,'Ver2'!$J$3:$N$9,4,0)</f>
        <v>109976</v>
      </c>
      <c r="P45" s="6">
        <f t="shared" ca="1" si="6"/>
        <v>0.65039999999999998</v>
      </c>
      <c r="Q45" s="6">
        <f ca="1">C45*P45*VLOOKUP(B45,'Ver2'!$J$3:$N$9,5,0)</f>
        <v>184193.27999999997</v>
      </c>
      <c r="R45" s="6">
        <f ca="1">VLOOKUP(Table13[[#This Row],[Ay]],'Ver2'!$J$3:$O$9,6,0)*Table13[[#This Row],[Hukuk Servisine Sevk Edilen]]*Table13[[#This Row],[Toplam Tutar]]</f>
        <v>294488.21606400004</v>
      </c>
      <c r="S45" s="6">
        <f t="shared" ca="1" si="7"/>
        <v>294169.27999999997</v>
      </c>
      <c r="T45" s="6">
        <f t="shared" ca="1" si="8"/>
        <v>675623.30726400018</v>
      </c>
      <c r="U45" s="4"/>
      <c r="X45" s="3"/>
      <c r="Y45" s="5"/>
    </row>
    <row r="46" spans="1:25" x14ac:dyDescent="0.35">
      <c r="A46" s="9">
        <v>44940</v>
      </c>
      <c r="B46" s="6">
        <f t="shared" si="0"/>
        <v>1</v>
      </c>
      <c r="C46" s="6">
        <f ca="1">RANDBETWEEN(VLOOKUP(B46,'Ver2'!$F$3:$H$9,2,0),VLOOKUP(B46,'Ver2'!$F$3:$H$9,3,0))</f>
        <v>1009</v>
      </c>
      <c r="D46" s="6">
        <f ca="1">RANDBETWEEN(VLOOKUP(B46,'Ver2'!$B$4:$D$10,2,0),VLOOKUP(B46,'Ver2'!$B$4:$D$10,3,0))</f>
        <v>1337</v>
      </c>
      <c r="E46" s="6">
        <f t="shared" ca="1" si="1"/>
        <v>1349033</v>
      </c>
      <c r="F46" s="6">
        <f ca="1">RANDBETWEEN(VLOOKUP(B46,'Ver2'!$B$13:$D$19,2,0),VLOOKUP(B46,'Ver2'!$B$13:$D$19,3,0))/100</f>
        <v>0.54</v>
      </c>
      <c r="G46" s="6">
        <f ca="1">RANDBETWEEN(VLOOKUP(B46,'Ver2'!$F$13:$H$19,2,0),VLOOKUP(B46,'Ver2'!$F$13:$H$19,3,0))/100</f>
        <v>0.45</v>
      </c>
      <c r="H46" s="6">
        <f t="shared" ca="1" si="2"/>
        <v>0.24300000000000002</v>
      </c>
      <c r="I46" s="6">
        <f t="shared" ca="1" si="9"/>
        <v>0.2</v>
      </c>
      <c r="J46" s="6">
        <f t="shared" ca="1" si="3"/>
        <v>0.10800000000000001</v>
      </c>
      <c r="K46" s="6">
        <f ca="1">RANDBETWEEN(VLOOKUP(B46,'Ver2'!$F$23:$H$29,2,0),VLOOKUP(B46,'Ver2'!$F$23:$H$29,3,0))/100</f>
        <v>0.09</v>
      </c>
      <c r="L46" s="6">
        <f t="shared" ca="1" si="4"/>
        <v>4.8600000000000004E-2</v>
      </c>
      <c r="M46" s="16">
        <f t="shared" ca="1" si="5"/>
        <v>403.19640000000004</v>
      </c>
      <c r="N46" s="6">
        <f ca="1">(L46+J46+H46)*E46+Table13[[#This Row],[Hukuk Servisinde Tahsilat Tutarı]]</f>
        <v>765862.222496</v>
      </c>
      <c r="O46" s="6">
        <f ca="1">C46*VLOOKUP(B46,'Ver2'!$J$3:$N$9,2,0)+(C46-C46*G46)*VLOOKUP(B46,'Ver2'!$J$3:$N$9,3,0)+(C46-C46*G46-C46*I46)*VLOOKUP(B46,'Ver2'!$J$3:$N$9,4,0)</f>
        <v>127386.25</v>
      </c>
      <c r="P46" s="6">
        <f t="shared" ca="1" si="6"/>
        <v>0.60039999999999993</v>
      </c>
      <c r="Q46" s="6">
        <f ca="1">C46*P46*VLOOKUP(B46,'Ver2'!$J$3:$N$9,5,0)</f>
        <v>181741.08</v>
      </c>
      <c r="R46" s="6">
        <f ca="1">VLOOKUP(Table13[[#This Row],[Ay]],'Ver2'!$J$3:$O$9,6,0)*Table13[[#This Row],[Hukuk Servisine Sevk Edilen]]*Table13[[#This Row],[Toplam Tutar]]</f>
        <v>226788.63569599998</v>
      </c>
      <c r="S46" s="6">
        <f t="shared" ca="1" si="7"/>
        <v>309127.32999999996</v>
      </c>
      <c r="T46" s="6">
        <f t="shared" ca="1" si="8"/>
        <v>584121.14249600004</v>
      </c>
      <c r="U46" s="4"/>
      <c r="X46" s="3"/>
      <c r="Y46" s="5"/>
    </row>
    <row r="47" spans="1:25" x14ac:dyDescent="0.35">
      <c r="A47" s="9">
        <v>44941</v>
      </c>
      <c r="B47" s="6">
        <f t="shared" si="0"/>
        <v>1</v>
      </c>
      <c r="C47" s="6">
        <f ca="1">RANDBETWEEN(VLOOKUP(B47,'Ver2'!$F$3:$H$9,2,0),VLOOKUP(B47,'Ver2'!$F$3:$H$9,3,0))</f>
        <v>1238</v>
      </c>
      <c r="D47" s="6">
        <f ca="1">RANDBETWEEN(VLOOKUP(B47,'Ver2'!$B$4:$D$10,2,0),VLOOKUP(B47,'Ver2'!$B$4:$D$10,3,0))</f>
        <v>1455</v>
      </c>
      <c r="E47" s="6">
        <f t="shared" ca="1" si="1"/>
        <v>1801290</v>
      </c>
      <c r="F47" s="6">
        <f ca="1">RANDBETWEEN(VLOOKUP(B47,'Ver2'!$B$13:$D$19,2,0),VLOOKUP(B47,'Ver2'!$B$13:$D$19,3,0))/100</f>
        <v>0.61</v>
      </c>
      <c r="G47" s="6">
        <f ca="1">RANDBETWEEN(VLOOKUP(B47,'Ver2'!$F$13:$H$19,2,0),VLOOKUP(B47,'Ver2'!$F$13:$H$19,3,0))/100</f>
        <v>0.5</v>
      </c>
      <c r="H47" s="6">
        <f t="shared" ca="1" si="2"/>
        <v>0.30499999999999999</v>
      </c>
      <c r="I47" s="6">
        <f t="shared" ca="1" si="9"/>
        <v>0.28999999999999998</v>
      </c>
      <c r="J47" s="6">
        <f t="shared" ca="1" si="3"/>
        <v>0.17689999999999997</v>
      </c>
      <c r="K47" s="6">
        <f ca="1">RANDBETWEEN(VLOOKUP(B47,'Ver2'!$F$23:$H$29,2,0),VLOOKUP(B47,'Ver2'!$F$23:$H$29,3,0))/100</f>
        <v>7.0000000000000007E-2</v>
      </c>
      <c r="L47" s="6">
        <f t="shared" ca="1" si="4"/>
        <v>4.2700000000000002E-2</v>
      </c>
      <c r="M47" s="16">
        <f t="shared" ca="1" si="5"/>
        <v>649.45479999999998</v>
      </c>
      <c r="N47" s="6">
        <f ca="1">(L47+J47+H47)*E47+Table13[[#This Row],[Hukuk Servisinde Tahsilat Tutarı]]</f>
        <v>1184730.0484799999</v>
      </c>
      <c r="O47" s="6">
        <f ca="1">C47*VLOOKUP(B47,'Ver2'!$J$3:$N$9,2,0)+(C47-C47*G47)*VLOOKUP(B47,'Ver2'!$J$3:$N$9,3,0)+(C47-C47*G47-C47*I47)*VLOOKUP(B47,'Ver2'!$J$3:$N$9,4,0)</f>
        <v>134323</v>
      </c>
      <c r="P47" s="6">
        <f t="shared" ca="1" si="6"/>
        <v>0.47540000000000004</v>
      </c>
      <c r="Q47" s="6">
        <f ca="1">C47*P47*VLOOKUP(B47,'Ver2'!$J$3:$N$9,5,0)</f>
        <v>176563.56</v>
      </c>
      <c r="R47" s="6">
        <f ca="1">VLOOKUP(Table13[[#This Row],[Ay]],'Ver2'!$J$3:$O$9,6,0)*Table13[[#This Row],[Hukuk Servisine Sevk Edilen]]*Table13[[#This Row],[Toplam Tutar]]</f>
        <v>239773.31448000006</v>
      </c>
      <c r="S47" s="6">
        <f t="shared" ca="1" si="7"/>
        <v>310886.56</v>
      </c>
      <c r="T47" s="6">
        <f t="shared" ca="1" si="8"/>
        <v>1008166.4884799998</v>
      </c>
      <c r="U47" s="4"/>
      <c r="X47" s="3"/>
      <c r="Y47" s="5"/>
    </row>
    <row r="48" spans="1:25" x14ac:dyDescent="0.35">
      <c r="A48" s="9">
        <v>44942</v>
      </c>
      <c r="B48" s="6">
        <f t="shared" si="0"/>
        <v>1</v>
      </c>
      <c r="C48" s="6">
        <f ca="1">RANDBETWEEN(VLOOKUP(B48,'Ver2'!$F$3:$H$9,2,0),VLOOKUP(B48,'Ver2'!$F$3:$H$9,3,0))</f>
        <v>851</v>
      </c>
      <c r="D48" s="6">
        <f ca="1">RANDBETWEEN(VLOOKUP(B48,'Ver2'!$B$4:$D$10,2,0),VLOOKUP(B48,'Ver2'!$B$4:$D$10,3,0))</f>
        <v>1743</v>
      </c>
      <c r="E48" s="6">
        <f t="shared" ca="1" si="1"/>
        <v>1483293</v>
      </c>
      <c r="F48" s="6">
        <f ca="1">RANDBETWEEN(VLOOKUP(B48,'Ver2'!$B$13:$D$19,2,0),VLOOKUP(B48,'Ver2'!$B$13:$D$19,3,0))/100</f>
        <v>0.62</v>
      </c>
      <c r="G48" s="6">
        <f ca="1">RANDBETWEEN(VLOOKUP(B48,'Ver2'!$F$13:$H$19,2,0),VLOOKUP(B48,'Ver2'!$F$13:$H$19,3,0))/100</f>
        <v>0.48</v>
      </c>
      <c r="H48" s="6">
        <f t="shared" ca="1" si="2"/>
        <v>0.29759999999999998</v>
      </c>
      <c r="I48" s="6">
        <f t="shared" ca="1" si="9"/>
        <v>0.24</v>
      </c>
      <c r="J48" s="6">
        <f t="shared" ca="1" si="3"/>
        <v>0.14879999999999999</v>
      </c>
      <c r="K48" s="6">
        <f ca="1">RANDBETWEEN(VLOOKUP(B48,'Ver2'!$F$23:$H$29,2,0),VLOOKUP(B48,'Ver2'!$F$23:$H$29,3,0))/100</f>
        <v>0.06</v>
      </c>
      <c r="L48" s="6">
        <f t="shared" ca="1" si="4"/>
        <v>3.7199999999999997E-2</v>
      </c>
      <c r="M48" s="16">
        <f t="shared" ca="1" si="5"/>
        <v>411.54359999999997</v>
      </c>
      <c r="N48" s="6">
        <f ca="1">(L48+J48+H48)*E48+Table13[[#This Row],[Hukuk Servisinde Tahsilat Tutarı]]</f>
        <v>931792.79625599994</v>
      </c>
      <c r="O48" s="6">
        <f ca="1">C48*VLOOKUP(B48,'Ver2'!$J$3:$N$9,2,0)+(C48-C48*G48)*VLOOKUP(B48,'Ver2'!$J$3:$N$9,3,0)+(C48-C48*G48-C48*I48)*VLOOKUP(B48,'Ver2'!$J$3:$N$9,4,0)</f>
        <v>99567</v>
      </c>
      <c r="P48" s="6">
        <f t="shared" ca="1" si="6"/>
        <v>0.51639999999999997</v>
      </c>
      <c r="Q48" s="6">
        <f ca="1">C48*P48*VLOOKUP(B48,'Ver2'!$J$3:$N$9,5,0)</f>
        <v>131836.91999999998</v>
      </c>
      <c r="R48" s="6">
        <f ca="1">VLOOKUP(Table13[[#This Row],[Ay]],'Ver2'!$J$3:$O$9,6,0)*Table13[[#This Row],[Hukuk Servisine Sevk Edilen]]*Table13[[#This Row],[Toplam Tutar]]</f>
        <v>214472.30145599999</v>
      </c>
      <c r="S48" s="6">
        <f t="shared" ca="1" si="7"/>
        <v>231403.91999999998</v>
      </c>
      <c r="T48" s="6">
        <f t="shared" ca="1" si="8"/>
        <v>799955.87625600002</v>
      </c>
      <c r="U48" s="4"/>
      <c r="X48" s="3"/>
      <c r="Y48" s="5"/>
    </row>
    <row r="49" spans="1:25" x14ac:dyDescent="0.35">
      <c r="A49" s="9">
        <v>44943</v>
      </c>
      <c r="B49" s="6">
        <f t="shared" si="0"/>
        <v>1</v>
      </c>
      <c r="C49" s="6">
        <f ca="1">RANDBETWEEN(VLOOKUP(B49,'Ver2'!$F$3:$H$9,2,0),VLOOKUP(B49,'Ver2'!$F$3:$H$9,3,0))</f>
        <v>1006</v>
      </c>
      <c r="D49" s="6">
        <f ca="1">RANDBETWEEN(VLOOKUP(B49,'Ver2'!$B$4:$D$10,2,0),VLOOKUP(B49,'Ver2'!$B$4:$D$10,3,0))</f>
        <v>1527</v>
      </c>
      <c r="E49" s="6">
        <f t="shared" ca="1" si="1"/>
        <v>1536162</v>
      </c>
      <c r="F49" s="6">
        <f ca="1">RANDBETWEEN(VLOOKUP(B49,'Ver2'!$B$13:$D$19,2,0),VLOOKUP(B49,'Ver2'!$B$13:$D$19,3,0))/100</f>
        <v>0.65</v>
      </c>
      <c r="G49" s="6">
        <f ca="1">RANDBETWEEN(VLOOKUP(B49,'Ver2'!$F$13:$H$19,2,0),VLOOKUP(B49,'Ver2'!$F$13:$H$19,3,0))/100</f>
        <v>0.53</v>
      </c>
      <c r="H49" s="6">
        <f t="shared" ca="1" si="2"/>
        <v>0.34450000000000003</v>
      </c>
      <c r="I49" s="6">
        <f t="shared" ca="1" si="9"/>
        <v>0.23</v>
      </c>
      <c r="J49" s="6">
        <f t="shared" ca="1" si="3"/>
        <v>0.14950000000000002</v>
      </c>
      <c r="K49" s="6">
        <f ca="1">RANDBETWEEN(VLOOKUP(B49,'Ver2'!$F$23:$H$29,2,0),VLOOKUP(B49,'Ver2'!$F$23:$H$29,3,0))/100</f>
        <v>0.06</v>
      </c>
      <c r="L49" s="6">
        <f t="shared" ca="1" si="4"/>
        <v>3.9E-2</v>
      </c>
      <c r="M49" s="16">
        <f t="shared" ca="1" si="5"/>
        <v>536.19799999999998</v>
      </c>
      <c r="N49" s="6">
        <f ca="1">(L49+J49+H49)*E49+Table13[[#This Row],[Hukuk Servisinde Tahsilat Tutarı]]</f>
        <v>1019642.8891200001</v>
      </c>
      <c r="O49" s="6">
        <f ca="1">C49*VLOOKUP(B49,'Ver2'!$J$3:$N$9,2,0)+(C49-C49*G49)*VLOOKUP(B49,'Ver2'!$J$3:$N$9,3,0)+(C49-C49*G49-C49*I49)*VLOOKUP(B49,'Ver2'!$J$3:$N$9,4,0)</f>
        <v>109905.5</v>
      </c>
      <c r="P49" s="6">
        <f t="shared" ca="1" si="6"/>
        <v>0.46699999999999997</v>
      </c>
      <c r="Q49" s="6">
        <f ca="1">C49*P49*VLOOKUP(B49,'Ver2'!$J$3:$N$9,5,0)</f>
        <v>140940.59999999998</v>
      </c>
      <c r="R49" s="6">
        <f ca="1">VLOOKUP(Table13[[#This Row],[Ay]],'Ver2'!$J$3:$O$9,6,0)*Table13[[#This Row],[Hukuk Servisine Sevk Edilen]]*Table13[[#This Row],[Toplam Tutar]]</f>
        <v>200868.54312000002</v>
      </c>
      <c r="S49" s="6">
        <f t="shared" ca="1" si="7"/>
        <v>250846.09999999998</v>
      </c>
      <c r="T49" s="6">
        <f t="shared" ca="1" si="8"/>
        <v>878702.28912000009</v>
      </c>
      <c r="U49" s="4"/>
      <c r="X49" s="3"/>
      <c r="Y49" s="5"/>
    </row>
    <row r="50" spans="1:25" x14ac:dyDescent="0.35">
      <c r="A50" s="9">
        <v>44944</v>
      </c>
      <c r="B50" s="6">
        <f t="shared" si="0"/>
        <v>1</v>
      </c>
      <c r="C50" s="6">
        <f ca="1">RANDBETWEEN(VLOOKUP(B50,'Ver2'!$F$3:$H$9,2,0),VLOOKUP(B50,'Ver2'!$F$3:$H$9,3,0))</f>
        <v>1191</v>
      </c>
      <c r="D50" s="6">
        <f ca="1">RANDBETWEEN(VLOOKUP(B50,'Ver2'!$B$4:$D$10,2,0),VLOOKUP(B50,'Ver2'!$B$4:$D$10,3,0))</f>
        <v>1745</v>
      </c>
      <c r="E50" s="6">
        <f t="shared" ca="1" si="1"/>
        <v>2078295</v>
      </c>
      <c r="F50" s="6">
        <f ca="1">RANDBETWEEN(VLOOKUP(B50,'Ver2'!$B$13:$D$19,2,0),VLOOKUP(B50,'Ver2'!$B$13:$D$19,3,0))/100</f>
        <v>0.43</v>
      </c>
      <c r="G50" s="6">
        <f ca="1">RANDBETWEEN(VLOOKUP(B50,'Ver2'!$F$13:$H$19,2,0),VLOOKUP(B50,'Ver2'!$F$13:$H$19,3,0))/100</f>
        <v>0.52</v>
      </c>
      <c r="H50" s="6">
        <f t="shared" ca="1" si="2"/>
        <v>0.22359999999999999</v>
      </c>
      <c r="I50" s="6">
        <f t="shared" ca="1" si="9"/>
        <v>0.33</v>
      </c>
      <c r="J50" s="6">
        <f t="shared" ca="1" si="3"/>
        <v>0.1419</v>
      </c>
      <c r="K50" s="6">
        <f ca="1">RANDBETWEEN(VLOOKUP(B50,'Ver2'!$F$23:$H$29,2,0),VLOOKUP(B50,'Ver2'!$F$23:$H$29,3,0))/100</f>
        <v>7.0000000000000007E-2</v>
      </c>
      <c r="L50" s="6">
        <f t="shared" ca="1" si="4"/>
        <v>3.0100000000000002E-2</v>
      </c>
      <c r="M50" s="16">
        <f t="shared" ca="1" si="5"/>
        <v>471.15959999999995</v>
      </c>
      <c r="N50" s="6">
        <f ca="1">(L50+J50+H50)*E50+Table13[[#This Row],[Hukuk Servisinde Tahsilat Tutarı]]</f>
        <v>1173887.5214399998</v>
      </c>
      <c r="O50" s="6">
        <f ca="1">C50*VLOOKUP(B50,'Ver2'!$J$3:$N$9,2,0)+(C50-C50*G50)*VLOOKUP(B50,'Ver2'!$J$3:$N$9,3,0)+(C50-C50*G50-C50*I50)*VLOOKUP(B50,'Ver2'!$J$3:$N$9,4,0)</f>
        <v>120291</v>
      </c>
      <c r="P50" s="6">
        <f t="shared" ca="1" si="6"/>
        <v>0.60440000000000005</v>
      </c>
      <c r="Q50" s="6">
        <f ca="1">C50*P50*VLOOKUP(B50,'Ver2'!$J$3:$N$9,5,0)</f>
        <v>215952.12000000002</v>
      </c>
      <c r="R50" s="6">
        <f ca="1">VLOOKUP(Table13[[#This Row],[Ay]],'Ver2'!$J$3:$O$9,6,0)*Table13[[#This Row],[Hukuk Servisine Sevk Edilen]]*Table13[[#This Row],[Toplam Tutar]]</f>
        <v>351714.01944000006</v>
      </c>
      <c r="S50" s="6">
        <f t="shared" ca="1" si="7"/>
        <v>336243.12</v>
      </c>
      <c r="T50" s="6">
        <f t="shared" ca="1" si="8"/>
        <v>957935.40143999981</v>
      </c>
      <c r="U50" s="4"/>
    </row>
    <row r="51" spans="1:25" x14ac:dyDescent="0.35">
      <c r="A51" s="9">
        <v>44945</v>
      </c>
      <c r="B51" s="6">
        <f t="shared" si="0"/>
        <v>1</v>
      </c>
      <c r="C51" s="6">
        <f ca="1">RANDBETWEEN(VLOOKUP(B51,'Ver2'!$F$3:$H$9,2,0),VLOOKUP(B51,'Ver2'!$F$3:$H$9,3,0))</f>
        <v>973</v>
      </c>
      <c r="D51" s="6">
        <f ca="1">RANDBETWEEN(VLOOKUP(B51,'Ver2'!$B$4:$D$10,2,0),VLOOKUP(B51,'Ver2'!$B$4:$D$10,3,0))</f>
        <v>1653</v>
      </c>
      <c r="E51" s="6">
        <f t="shared" ca="1" si="1"/>
        <v>1608369</v>
      </c>
      <c r="F51" s="6">
        <f ca="1">RANDBETWEEN(VLOOKUP(B51,'Ver2'!$B$13:$D$19,2,0),VLOOKUP(B51,'Ver2'!$B$13:$D$19,3,0))/100</f>
        <v>0.51</v>
      </c>
      <c r="G51" s="6">
        <f ca="1">RANDBETWEEN(VLOOKUP(B51,'Ver2'!$F$13:$H$19,2,0),VLOOKUP(B51,'Ver2'!$F$13:$H$19,3,0))/100</f>
        <v>0.45</v>
      </c>
      <c r="H51" s="6">
        <f t="shared" ca="1" si="2"/>
        <v>0.22950000000000001</v>
      </c>
      <c r="I51" s="6">
        <f t="shared" ca="1" si="9"/>
        <v>0.31</v>
      </c>
      <c r="J51" s="6">
        <f t="shared" ca="1" si="3"/>
        <v>0.15809999999999999</v>
      </c>
      <c r="K51" s="6">
        <f ca="1">RANDBETWEEN(VLOOKUP(B51,'Ver2'!$F$23:$H$29,2,0),VLOOKUP(B51,'Ver2'!$F$23:$H$29,3,0))/100</f>
        <v>0.09</v>
      </c>
      <c r="L51" s="6">
        <f t="shared" ca="1" si="4"/>
        <v>4.5899999999999996E-2</v>
      </c>
      <c r="M51" s="16">
        <f t="shared" ca="1" si="5"/>
        <v>421.7955</v>
      </c>
      <c r="N51" s="6">
        <f ca="1">(L51+J51+H51)*E51+Table13[[#This Row],[Hukuk Servisinde Tahsilat Tutarı]]</f>
        <v>952347.45227999997</v>
      </c>
      <c r="O51" s="6">
        <f ca="1">C51*VLOOKUP(B51,'Ver2'!$J$3:$N$9,2,0)+(C51-C51*G51)*VLOOKUP(B51,'Ver2'!$J$3:$N$9,3,0)+(C51-C51*G51-C51*I51)*VLOOKUP(B51,'Ver2'!$J$3:$N$9,4,0)</f>
        <v>112138.25</v>
      </c>
      <c r="P51" s="6">
        <f t="shared" ca="1" si="6"/>
        <v>0.5665</v>
      </c>
      <c r="Q51" s="6">
        <f ca="1">C51*P51*VLOOKUP(B51,'Ver2'!$J$3:$N$9,5,0)</f>
        <v>165361.35</v>
      </c>
      <c r="R51" s="6">
        <f ca="1">VLOOKUP(Table13[[#This Row],[Ay]],'Ver2'!$J$3:$O$9,6,0)*Table13[[#This Row],[Hukuk Servisine Sevk Edilen]]*Table13[[#This Row],[Toplam Tutar]]</f>
        <v>255119.49078000002</v>
      </c>
      <c r="S51" s="6">
        <f t="shared" ca="1" si="7"/>
        <v>277499.59999999998</v>
      </c>
      <c r="T51" s="6">
        <f t="shared" ca="1" si="8"/>
        <v>786986.10227999999</v>
      </c>
      <c r="U51" s="4"/>
    </row>
    <row r="52" spans="1:25" x14ac:dyDescent="0.35">
      <c r="A52" s="9">
        <v>44946</v>
      </c>
      <c r="B52" s="6">
        <f t="shared" si="0"/>
        <v>1</v>
      </c>
      <c r="C52" s="6">
        <f ca="1">RANDBETWEEN(VLOOKUP(B52,'Ver2'!$F$3:$H$9,2,0),VLOOKUP(B52,'Ver2'!$F$3:$H$9,3,0))</f>
        <v>1101</v>
      </c>
      <c r="D52" s="6">
        <f ca="1">RANDBETWEEN(VLOOKUP(B52,'Ver2'!$B$4:$D$10,2,0),VLOOKUP(B52,'Ver2'!$B$4:$D$10,3,0))</f>
        <v>1476</v>
      </c>
      <c r="E52" s="6">
        <f t="shared" ca="1" si="1"/>
        <v>1625076</v>
      </c>
      <c r="F52" s="6">
        <f ca="1">RANDBETWEEN(VLOOKUP(B52,'Ver2'!$B$13:$D$19,2,0),VLOOKUP(B52,'Ver2'!$B$13:$D$19,3,0))/100</f>
        <v>0.6</v>
      </c>
      <c r="G52" s="6">
        <f ca="1">RANDBETWEEN(VLOOKUP(B52,'Ver2'!$F$13:$H$19,2,0),VLOOKUP(B52,'Ver2'!$F$13:$H$19,3,0))/100</f>
        <v>0.48</v>
      </c>
      <c r="H52" s="6">
        <f t="shared" ca="1" si="2"/>
        <v>0.28799999999999998</v>
      </c>
      <c r="I52" s="6">
        <f t="shared" ca="1" si="9"/>
        <v>0.28000000000000003</v>
      </c>
      <c r="J52" s="6">
        <f t="shared" ca="1" si="3"/>
        <v>0.16800000000000001</v>
      </c>
      <c r="K52" s="6">
        <f ca="1">RANDBETWEEN(VLOOKUP(B52,'Ver2'!$F$23:$H$29,2,0),VLOOKUP(B52,'Ver2'!$F$23:$H$29,3,0))/100</f>
        <v>0.1</v>
      </c>
      <c r="L52" s="6">
        <f t="shared" ca="1" si="4"/>
        <v>0.06</v>
      </c>
      <c r="M52" s="16">
        <f t="shared" ca="1" si="5"/>
        <v>568.11599999999999</v>
      </c>
      <c r="N52" s="6">
        <f ca="1">(L52+J52+H52)*E52+Table13[[#This Row],[Hukuk Servisinde Tahsilat Tutarı]]</f>
        <v>1058769.5155199999</v>
      </c>
      <c r="O52" s="6">
        <f ca="1">C52*VLOOKUP(B52,'Ver2'!$J$3:$N$9,2,0)+(C52-C52*G52)*VLOOKUP(B52,'Ver2'!$J$3:$N$9,3,0)+(C52-C52*G52-C52*I52)*VLOOKUP(B52,'Ver2'!$J$3:$N$9,4,0)</f>
        <v>124413</v>
      </c>
      <c r="P52" s="6">
        <f t="shared" ca="1" si="6"/>
        <v>0.48399999999999999</v>
      </c>
      <c r="Q52" s="6">
        <f ca="1">C52*P52*VLOOKUP(B52,'Ver2'!$J$3:$N$9,5,0)</f>
        <v>159865.20000000001</v>
      </c>
      <c r="R52" s="6">
        <f ca="1">VLOOKUP(Table13[[#This Row],[Ay]],'Ver2'!$J$3:$O$9,6,0)*Table13[[#This Row],[Hukuk Servisine Sevk Edilen]]*Table13[[#This Row],[Toplam Tutar]]</f>
        <v>220230.29952</v>
      </c>
      <c r="S52" s="6">
        <f t="shared" ca="1" si="7"/>
        <v>284278.2</v>
      </c>
      <c r="T52" s="6">
        <f t="shared" ca="1" si="8"/>
        <v>898904.31551999995</v>
      </c>
      <c r="U52" s="4"/>
    </row>
    <row r="53" spans="1:25" x14ac:dyDescent="0.35">
      <c r="A53" s="9">
        <v>44947</v>
      </c>
      <c r="B53" s="6">
        <f t="shared" si="0"/>
        <v>1</v>
      </c>
      <c r="C53" s="6">
        <f ca="1">RANDBETWEEN(VLOOKUP(B53,'Ver2'!$F$3:$H$9,2,0),VLOOKUP(B53,'Ver2'!$F$3:$H$9,3,0))</f>
        <v>1143</v>
      </c>
      <c r="D53" s="6">
        <f ca="1">RANDBETWEEN(VLOOKUP(B53,'Ver2'!$B$4:$D$10,2,0),VLOOKUP(B53,'Ver2'!$B$4:$D$10,3,0))</f>
        <v>1557</v>
      </c>
      <c r="E53" s="6">
        <f t="shared" ca="1" si="1"/>
        <v>1779651</v>
      </c>
      <c r="F53" s="6">
        <f ca="1">RANDBETWEEN(VLOOKUP(B53,'Ver2'!$B$13:$D$19,2,0),VLOOKUP(B53,'Ver2'!$B$13:$D$19,3,0))/100</f>
        <v>0.47</v>
      </c>
      <c r="G53" s="6">
        <f ca="1">RANDBETWEEN(VLOOKUP(B53,'Ver2'!$F$13:$H$19,2,0),VLOOKUP(B53,'Ver2'!$F$13:$H$19,3,0))/100</f>
        <v>0.49</v>
      </c>
      <c r="H53" s="6">
        <f t="shared" ca="1" si="2"/>
        <v>0.23029999999999998</v>
      </c>
      <c r="I53" s="6">
        <f t="shared" ca="1" si="9"/>
        <v>0.2</v>
      </c>
      <c r="J53" s="6">
        <f t="shared" ca="1" si="3"/>
        <v>9.4E-2</v>
      </c>
      <c r="K53" s="6">
        <f ca="1">RANDBETWEEN(VLOOKUP(B53,'Ver2'!$F$23:$H$29,2,0),VLOOKUP(B53,'Ver2'!$F$23:$H$29,3,0))/100</f>
        <v>0.08</v>
      </c>
      <c r="L53" s="6">
        <f t="shared" ca="1" si="4"/>
        <v>3.7600000000000001E-2</v>
      </c>
      <c r="M53" s="16">
        <f t="shared" ca="1" si="5"/>
        <v>413.65170000000001</v>
      </c>
      <c r="N53" s="6">
        <f ca="1">(L53+J53+H53)*E53+Table13[[#This Row],[Hukuk Servisinde Tahsilat Tutarı]]</f>
        <v>962022.38176800008</v>
      </c>
      <c r="O53" s="6">
        <f ca="1">C53*VLOOKUP(B53,'Ver2'!$J$3:$N$9,2,0)+(C53-C53*G53)*VLOOKUP(B53,'Ver2'!$J$3:$N$9,3,0)+(C53-C53*G53-C53*I53)*VLOOKUP(B53,'Ver2'!$J$3:$N$9,4,0)</f>
        <v>136302.75</v>
      </c>
      <c r="P53" s="6">
        <f t="shared" ca="1" si="6"/>
        <v>0.6381</v>
      </c>
      <c r="Q53" s="6">
        <f ca="1">C53*P53*VLOOKUP(B53,'Ver2'!$J$3:$N$9,5,0)</f>
        <v>218804.49</v>
      </c>
      <c r="R53" s="6">
        <f ca="1">VLOOKUP(Table13[[#This Row],[Ay]],'Ver2'!$J$3:$O$9,6,0)*Table13[[#This Row],[Hukuk Servisine Sevk Edilen]]*Table13[[#This Row],[Toplam Tutar]]</f>
        <v>317966.68486800004</v>
      </c>
      <c r="S53" s="6">
        <f t="shared" ca="1" si="7"/>
        <v>355107.24</v>
      </c>
      <c r="T53" s="6">
        <f t="shared" ca="1" si="8"/>
        <v>743217.89176800009</v>
      </c>
      <c r="U53" s="4"/>
    </row>
    <row r="54" spans="1:25" x14ac:dyDescent="0.35">
      <c r="A54" s="9">
        <v>44948</v>
      </c>
      <c r="B54" s="6">
        <f t="shared" si="0"/>
        <v>1</v>
      </c>
      <c r="C54" s="6">
        <f ca="1">RANDBETWEEN(VLOOKUP(B54,'Ver2'!$F$3:$H$9,2,0),VLOOKUP(B54,'Ver2'!$F$3:$H$9,3,0))</f>
        <v>944</v>
      </c>
      <c r="D54" s="6">
        <f ca="1">RANDBETWEEN(VLOOKUP(B54,'Ver2'!$B$4:$D$10,2,0),VLOOKUP(B54,'Ver2'!$B$4:$D$10,3,0))</f>
        <v>1716</v>
      </c>
      <c r="E54" s="6">
        <f t="shared" ca="1" si="1"/>
        <v>1619904</v>
      </c>
      <c r="F54" s="6">
        <f ca="1">RANDBETWEEN(VLOOKUP(B54,'Ver2'!$B$13:$D$19,2,0),VLOOKUP(B54,'Ver2'!$B$13:$D$19,3,0))/100</f>
        <v>0.56999999999999995</v>
      </c>
      <c r="G54" s="6">
        <f ca="1">RANDBETWEEN(VLOOKUP(B54,'Ver2'!$F$13:$H$19,2,0),VLOOKUP(B54,'Ver2'!$F$13:$H$19,3,0))/100</f>
        <v>0.48</v>
      </c>
      <c r="H54" s="6">
        <f t="shared" ca="1" si="2"/>
        <v>0.27359999999999995</v>
      </c>
      <c r="I54" s="6">
        <f t="shared" ca="1" si="9"/>
        <v>0.32</v>
      </c>
      <c r="J54" s="6">
        <f t="shared" ca="1" si="3"/>
        <v>0.18239999999999998</v>
      </c>
      <c r="K54" s="6">
        <f ca="1">RANDBETWEEN(VLOOKUP(B54,'Ver2'!$F$23:$H$29,2,0),VLOOKUP(B54,'Ver2'!$F$23:$H$29,3,0))/100</f>
        <v>0.05</v>
      </c>
      <c r="L54" s="6">
        <f t="shared" ca="1" si="4"/>
        <v>2.8499999999999998E-2</v>
      </c>
      <c r="M54" s="16">
        <f t="shared" ca="1" si="5"/>
        <v>457.36799999999994</v>
      </c>
      <c r="N54" s="6">
        <f ca="1">(L54+J54+H54)*E54+Table13[[#This Row],[Hukuk Servisinde Tahsilat Tutarı]]</f>
        <v>1018660.4313599999</v>
      </c>
      <c r="O54" s="6">
        <f ca="1">C54*VLOOKUP(B54,'Ver2'!$J$3:$N$9,2,0)+(C54-C54*G54)*VLOOKUP(B54,'Ver2'!$J$3:$N$9,3,0)+(C54-C54*G54-C54*I54)*VLOOKUP(B54,'Ver2'!$J$3:$N$9,4,0)</f>
        <v>102896</v>
      </c>
      <c r="P54" s="6">
        <f t="shared" ca="1" si="6"/>
        <v>0.51550000000000007</v>
      </c>
      <c r="Q54" s="6">
        <f ca="1">C54*P54*VLOOKUP(B54,'Ver2'!$J$3:$N$9,5,0)</f>
        <v>145989.6</v>
      </c>
      <c r="R54" s="6">
        <f ca="1">VLOOKUP(Table13[[#This Row],[Ay]],'Ver2'!$J$3:$O$9,6,0)*Table13[[#This Row],[Hukuk Servisine Sevk Edilen]]*Table13[[#This Row],[Toplam Tutar]]</f>
        <v>233816.94336000003</v>
      </c>
      <c r="S54" s="6">
        <f t="shared" ca="1" si="7"/>
        <v>248885.6</v>
      </c>
      <c r="T54" s="6">
        <f t="shared" ca="1" si="8"/>
        <v>872670.83135999995</v>
      </c>
      <c r="U54" s="4"/>
    </row>
    <row r="55" spans="1:25" x14ac:dyDescent="0.35">
      <c r="A55" s="9">
        <v>44949</v>
      </c>
      <c r="B55" s="6">
        <f t="shared" si="0"/>
        <v>1</v>
      </c>
      <c r="C55" s="6">
        <f ca="1">RANDBETWEEN(VLOOKUP(B55,'Ver2'!$F$3:$H$9,2,0),VLOOKUP(B55,'Ver2'!$F$3:$H$9,3,0))</f>
        <v>1133</v>
      </c>
      <c r="D55" s="6">
        <f ca="1">RANDBETWEEN(VLOOKUP(B55,'Ver2'!$B$4:$D$10,2,0),VLOOKUP(B55,'Ver2'!$B$4:$D$10,3,0))</f>
        <v>1364</v>
      </c>
      <c r="E55" s="6">
        <f t="shared" ca="1" si="1"/>
        <v>1545412</v>
      </c>
      <c r="F55" s="6">
        <f ca="1">RANDBETWEEN(VLOOKUP(B55,'Ver2'!$B$13:$D$19,2,0),VLOOKUP(B55,'Ver2'!$B$13:$D$19,3,0))/100</f>
        <v>0.51</v>
      </c>
      <c r="G55" s="6">
        <f ca="1">RANDBETWEEN(VLOOKUP(B55,'Ver2'!$F$13:$H$19,2,0),VLOOKUP(B55,'Ver2'!$F$13:$H$19,3,0))/100</f>
        <v>0.55000000000000004</v>
      </c>
      <c r="H55" s="6">
        <f t="shared" ca="1" si="2"/>
        <v>0.28050000000000003</v>
      </c>
      <c r="I55" s="6">
        <f t="shared" ca="1" si="9"/>
        <v>0.35</v>
      </c>
      <c r="J55" s="6">
        <f t="shared" ca="1" si="3"/>
        <v>0.17849999999999999</v>
      </c>
      <c r="K55" s="6">
        <f ca="1">RANDBETWEEN(VLOOKUP(B55,'Ver2'!$F$23:$H$29,2,0),VLOOKUP(B55,'Ver2'!$F$23:$H$29,3,0))/100</f>
        <v>0.06</v>
      </c>
      <c r="L55" s="6">
        <f t="shared" ca="1" si="4"/>
        <v>3.0599999999999999E-2</v>
      </c>
      <c r="M55" s="16">
        <f t="shared" ca="1" si="5"/>
        <v>554.71680000000003</v>
      </c>
      <c r="N55" s="6">
        <f ca="1">(L55+J55+H55)*E55+Table13[[#This Row],[Hukuk Servisinde Tahsilat Tutarı]]</f>
        <v>977491.63494400005</v>
      </c>
      <c r="O55" s="6">
        <f ca="1">C55*VLOOKUP(B55,'Ver2'!$J$3:$N$9,2,0)+(C55-C55*G55)*VLOOKUP(B55,'Ver2'!$J$3:$N$9,3,0)+(C55-C55*G55-C55*I55)*VLOOKUP(B55,'Ver2'!$J$3:$N$9,4,0)</f>
        <v>106218.75</v>
      </c>
      <c r="P55" s="6">
        <f t="shared" ca="1" si="6"/>
        <v>0.51039999999999996</v>
      </c>
      <c r="Q55" s="6">
        <f ca="1">C55*P55*VLOOKUP(B55,'Ver2'!$J$3:$N$9,5,0)</f>
        <v>173484.96</v>
      </c>
      <c r="R55" s="6">
        <f ca="1">VLOOKUP(Table13[[#This Row],[Ay]],'Ver2'!$J$3:$O$9,6,0)*Table13[[#This Row],[Hukuk Servisine Sevk Edilen]]*Table13[[#This Row],[Toplam Tutar]]</f>
        <v>220857.91974400001</v>
      </c>
      <c r="S55" s="6">
        <f t="shared" ca="1" si="7"/>
        <v>279703.70999999996</v>
      </c>
      <c r="T55" s="6">
        <f t="shared" ca="1" si="8"/>
        <v>804006.67494400009</v>
      </c>
      <c r="U55" s="4"/>
    </row>
    <row r="56" spans="1:25" x14ac:dyDescent="0.35">
      <c r="A56" s="9">
        <v>44950</v>
      </c>
      <c r="B56" s="6">
        <f t="shared" si="0"/>
        <v>1</v>
      </c>
      <c r="C56" s="6">
        <f ca="1">RANDBETWEEN(VLOOKUP(B56,'Ver2'!$F$3:$H$9,2,0),VLOOKUP(B56,'Ver2'!$F$3:$H$9,3,0))</f>
        <v>862</v>
      </c>
      <c r="D56" s="6">
        <f ca="1">RANDBETWEEN(VLOOKUP(B56,'Ver2'!$B$4:$D$10,2,0),VLOOKUP(B56,'Ver2'!$B$4:$D$10,3,0))</f>
        <v>1309</v>
      </c>
      <c r="E56" s="6">
        <f t="shared" ca="1" si="1"/>
        <v>1128358</v>
      </c>
      <c r="F56" s="6">
        <f ca="1">RANDBETWEEN(VLOOKUP(B56,'Ver2'!$B$13:$D$19,2,0),VLOOKUP(B56,'Ver2'!$B$13:$D$19,3,0))/100</f>
        <v>0.59</v>
      </c>
      <c r="G56" s="6">
        <f ca="1">RANDBETWEEN(VLOOKUP(B56,'Ver2'!$F$13:$H$19,2,0),VLOOKUP(B56,'Ver2'!$F$13:$H$19,3,0))/100</f>
        <v>0.52</v>
      </c>
      <c r="H56" s="6">
        <f t="shared" ca="1" si="2"/>
        <v>0.30680000000000002</v>
      </c>
      <c r="I56" s="6">
        <f t="shared" ca="1" si="9"/>
        <v>0.26</v>
      </c>
      <c r="J56" s="6">
        <f t="shared" ca="1" si="3"/>
        <v>0.15340000000000001</v>
      </c>
      <c r="K56" s="6">
        <f ca="1">RANDBETWEEN(VLOOKUP(B56,'Ver2'!$F$23:$H$29,2,0),VLOOKUP(B56,'Ver2'!$F$23:$H$29,3,0))/100</f>
        <v>0.09</v>
      </c>
      <c r="L56" s="6">
        <f t="shared" ca="1" si="4"/>
        <v>5.3099999999999994E-2</v>
      </c>
      <c r="M56" s="16">
        <f t="shared" ca="1" si="5"/>
        <v>442.46460000000008</v>
      </c>
      <c r="N56" s="6">
        <f ca="1">(L56+J56+H56)*E56+Table13[[#This Row],[Hukuk Servisinde Tahsilat Tutarı]]</f>
        <v>732954.27620800002</v>
      </c>
      <c r="O56" s="6">
        <f ca="1">C56*VLOOKUP(B56,'Ver2'!$J$3:$N$9,2,0)+(C56-C56*G56)*VLOOKUP(B56,'Ver2'!$J$3:$N$9,3,0)+(C56-C56*G56-C56*I56)*VLOOKUP(B56,'Ver2'!$J$3:$N$9,4,0)</f>
        <v>93096</v>
      </c>
      <c r="P56" s="6">
        <f t="shared" ca="1" si="6"/>
        <v>0.48669999999999991</v>
      </c>
      <c r="Q56" s="6">
        <f ca="1">C56*P56*VLOOKUP(B56,'Ver2'!$J$3:$N$9,5,0)</f>
        <v>125860.61999999998</v>
      </c>
      <c r="R56" s="6">
        <f ca="1">VLOOKUP(Table13[[#This Row],[Ay]],'Ver2'!$J$3:$O$9,6,0)*Table13[[#This Row],[Hukuk Servisine Sevk Edilen]]*Table13[[#This Row],[Toplam Tutar]]</f>
        <v>153768.11480799998</v>
      </c>
      <c r="S56" s="6">
        <f t="shared" ca="1" si="7"/>
        <v>218956.62</v>
      </c>
      <c r="T56" s="6">
        <f t="shared" ca="1" si="8"/>
        <v>607093.65620800003</v>
      </c>
      <c r="U56" s="4"/>
    </row>
    <row r="57" spans="1:25" x14ac:dyDescent="0.35">
      <c r="A57" s="9">
        <v>44951</v>
      </c>
      <c r="B57" s="6">
        <f t="shared" si="0"/>
        <v>1</v>
      </c>
      <c r="C57" s="6">
        <f ca="1">RANDBETWEEN(VLOOKUP(B57,'Ver2'!$F$3:$H$9,2,0),VLOOKUP(B57,'Ver2'!$F$3:$H$9,3,0))</f>
        <v>1162</v>
      </c>
      <c r="D57" s="6">
        <f ca="1">RANDBETWEEN(VLOOKUP(B57,'Ver2'!$B$4:$D$10,2,0),VLOOKUP(B57,'Ver2'!$B$4:$D$10,3,0))</f>
        <v>1287</v>
      </c>
      <c r="E57" s="6">
        <f t="shared" ca="1" si="1"/>
        <v>1495494</v>
      </c>
      <c r="F57" s="6">
        <f ca="1">RANDBETWEEN(VLOOKUP(B57,'Ver2'!$B$13:$D$19,2,0),VLOOKUP(B57,'Ver2'!$B$13:$D$19,3,0))/100</f>
        <v>0.38</v>
      </c>
      <c r="G57" s="6">
        <f ca="1">RANDBETWEEN(VLOOKUP(B57,'Ver2'!$F$13:$H$19,2,0),VLOOKUP(B57,'Ver2'!$F$13:$H$19,3,0))/100</f>
        <v>0.5</v>
      </c>
      <c r="H57" s="6">
        <f t="shared" ca="1" si="2"/>
        <v>0.19</v>
      </c>
      <c r="I57" s="6">
        <f t="shared" ca="1" si="9"/>
        <v>0.28999999999999998</v>
      </c>
      <c r="J57" s="6">
        <f t="shared" ca="1" si="3"/>
        <v>0.11019999999999999</v>
      </c>
      <c r="K57" s="6">
        <f ca="1">RANDBETWEEN(VLOOKUP(B57,'Ver2'!$F$23:$H$29,2,0),VLOOKUP(B57,'Ver2'!$F$23:$H$29,3,0))/100</f>
        <v>0.06</v>
      </c>
      <c r="L57" s="6">
        <f t="shared" ca="1" si="4"/>
        <v>2.2800000000000001E-2</v>
      </c>
      <c r="M57" s="16">
        <f t="shared" ca="1" si="5"/>
        <v>375.32600000000002</v>
      </c>
      <c r="N57" s="6">
        <f ca="1">(L57+J57+H57)*E57+Table13[[#This Row],[Hukuk Servisinde Tahsilat Tutarı]]</f>
        <v>766530.40464000008</v>
      </c>
      <c r="O57" s="6">
        <f ca="1">C57*VLOOKUP(B57,'Ver2'!$J$3:$N$9,2,0)+(C57-C57*G57)*VLOOKUP(B57,'Ver2'!$J$3:$N$9,3,0)+(C57-C57*G57-C57*I57)*VLOOKUP(B57,'Ver2'!$J$3:$N$9,4,0)</f>
        <v>126077</v>
      </c>
      <c r="P57" s="6">
        <f t="shared" ca="1" si="6"/>
        <v>0.67700000000000005</v>
      </c>
      <c r="Q57" s="6">
        <f ca="1">C57*P57*VLOOKUP(B57,'Ver2'!$J$3:$N$9,5,0)</f>
        <v>236002.20000000004</v>
      </c>
      <c r="R57" s="6">
        <f ca="1">VLOOKUP(Table13[[#This Row],[Ay]],'Ver2'!$J$3:$O$9,6,0)*Table13[[#This Row],[Hukuk Servisine Sevk Edilen]]*Table13[[#This Row],[Toplam Tutar]]</f>
        <v>283485.84264000005</v>
      </c>
      <c r="S57" s="6">
        <f t="shared" ca="1" si="7"/>
        <v>362079.20000000007</v>
      </c>
      <c r="T57" s="6">
        <f t="shared" ca="1" si="8"/>
        <v>530528.20464000001</v>
      </c>
      <c r="U57" s="4"/>
    </row>
    <row r="58" spans="1:25" x14ac:dyDescent="0.35">
      <c r="A58" s="9">
        <v>44952</v>
      </c>
      <c r="B58" s="6">
        <f t="shared" si="0"/>
        <v>1</v>
      </c>
      <c r="C58" s="6">
        <f ca="1">RANDBETWEEN(VLOOKUP(B58,'Ver2'!$F$3:$H$9,2,0),VLOOKUP(B58,'Ver2'!$F$3:$H$9,3,0))</f>
        <v>753</v>
      </c>
      <c r="D58" s="6">
        <f ca="1">RANDBETWEEN(VLOOKUP(B58,'Ver2'!$B$4:$D$10,2,0),VLOOKUP(B58,'Ver2'!$B$4:$D$10,3,0))</f>
        <v>1280</v>
      </c>
      <c r="E58" s="6">
        <f t="shared" ca="1" si="1"/>
        <v>963840</v>
      </c>
      <c r="F58" s="6">
        <f ca="1">RANDBETWEEN(VLOOKUP(B58,'Ver2'!$B$13:$D$19,2,0),VLOOKUP(B58,'Ver2'!$B$13:$D$19,3,0))/100</f>
        <v>0.42</v>
      </c>
      <c r="G58" s="6">
        <f ca="1">RANDBETWEEN(VLOOKUP(B58,'Ver2'!$F$13:$H$19,2,0),VLOOKUP(B58,'Ver2'!$F$13:$H$19,3,0))/100</f>
        <v>0.46</v>
      </c>
      <c r="H58" s="6">
        <f t="shared" ca="1" si="2"/>
        <v>0.19320000000000001</v>
      </c>
      <c r="I58" s="6">
        <f t="shared" ca="1" si="9"/>
        <v>0.21</v>
      </c>
      <c r="J58" s="6">
        <f t="shared" ca="1" si="3"/>
        <v>8.8199999999999987E-2</v>
      </c>
      <c r="K58" s="6">
        <f ca="1">RANDBETWEEN(VLOOKUP(B58,'Ver2'!$F$23:$H$29,2,0),VLOOKUP(B58,'Ver2'!$F$23:$H$29,3,0))/100</f>
        <v>7.0000000000000007E-2</v>
      </c>
      <c r="L58" s="6">
        <f t="shared" ca="1" si="4"/>
        <v>2.9400000000000003E-2</v>
      </c>
      <c r="M58" s="16">
        <f t="shared" ca="1" si="5"/>
        <v>234.03239999999997</v>
      </c>
      <c r="N58" s="6">
        <f ca="1">(L58+J58+H58)*E58+Table13[[#This Row],[Hukuk Servisinde Tahsilat Tutarı]]</f>
        <v>485559.45984000002</v>
      </c>
      <c r="O58" s="6">
        <f ca="1">C58*VLOOKUP(B58,'Ver2'!$J$3:$N$9,2,0)+(C58-C58*G58)*VLOOKUP(B58,'Ver2'!$J$3:$N$9,3,0)+(C58-C58*G58-C58*I58)*VLOOKUP(B58,'Ver2'!$J$3:$N$9,4,0)</f>
        <v>92995.5</v>
      </c>
      <c r="P58" s="6">
        <f t="shared" ca="1" si="6"/>
        <v>0.68920000000000003</v>
      </c>
      <c r="Q58" s="6">
        <f ca="1">C58*P58*VLOOKUP(B58,'Ver2'!$J$3:$N$9,5,0)</f>
        <v>155690.28000000003</v>
      </c>
      <c r="R58" s="6">
        <f ca="1">VLOOKUP(Table13[[#This Row],[Ay]],'Ver2'!$J$3:$O$9,6,0)*Table13[[#This Row],[Hukuk Servisine Sevk Edilen]]*Table13[[#This Row],[Toplam Tutar]]</f>
        <v>185997.98784000005</v>
      </c>
      <c r="S58" s="6">
        <f t="shared" ca="1" si="7"/>
        <v>248685.78000000003</v>
      </c>
      <c r="T58" s="6">
        <f t="shared" ca="1" si="8"/>
        <v>329869.17984</v>
      </c>
      <c r="U58" s="4"/>
    </row>
    <row r="59" spans="1:25" x14ac:dyDescent="0.35">
      <c r="A59" s="9">
        <v>44953</v>
      </c>
      <c r="B59" s="6">
        <f t="shared" si="0"/>
        <v>1</v>
      </c>
      <c r="C59" s="6">
        <f ca="1">RANDBETWEEN(VLOOKUP(B59,'Ver2'!$F$3:$H$9,2,0),VLOOKUP(B59,'Ver2'!$F$3:$H$9,3,0))</f>
        <v>1070</v>
      </c>
      <c r="D59" s="6">
        <f ca="1">RANDBETWEEN(VLOOKUP(B59,'Ver2'!$B$4:$D$10,2,0),VLOOKUP(B59,'Ver2'!$B$4:$D$10,3,0))</f>
        <v>1561</v>
      </c>
      <c r="E59" s="6">
        <f t="shared" ca="1" si="1"/>
        <v>1670270</v>
      </c>
      <c r="F59" s="6">
        <f ca="1">RANDBETWEEN(VLOOKUP(B59,'Ver2'!$B$13:$D$19,2,0),VLOOKUP(B59,'Ver2'!$B$13:$D$19,3,0))/100</f>
        <v>0.62</v>
      </c>
      <c r="G59" s="6">
        <f ca="1">RANDBETWEEN(VLOOKUP(B59,'Ver2'!$F$13:$H$19,2,0),VLOOKUP(B59,'Ver2'!$F$13:$H$19,3,0))/100</f>
        <v>0.55000000000000004</v>
      </c>
      <c r="H59" s="6">
        <f t="shared" ca="1" si="2"/>
        <v>0.34100000000000003</v>
      </c>
      <c r="I59" s="6">
        <f t="shared" ca="1" si="9"/>
        <v>0.35</v>
      </c>
      <c r="J59" s="6">
        <f t="shared" ca="1" si="3"/>
        <v>0.217</v>
      </c>
      <c r="K59" s="6">
        <f ca="1">RANDBETWEEN(VLOOKUP(B59,'Ver2'!$F$23:$H$29,2,0),VLOOKUP(B59,'Ver2'!$F$23:$H$29,3,0))/100</f>
        <v>0.05</v>
      </c>
      <c r="L59" s="6">
        <f t="shared" ca="1" si="4"/>
        <v>3.1E-2</v>
      </c>
      <c r="M59" s="16">
        <f t="shared" ca="1" si="5"/>
        <v>630.23</v>
      </c>
      <c r="N59" s="6">
        <f ca="1">(L59+J59+H59)*E59+Table13[[#This Row],[Hukuk Servisinde Tahsilat Tutarı]]</f>
        <v>1176003.7016</v>
      </c>
      <c r="O59" s="6">
        <f ca="1">C59*VLOOKUP(B59,'Ver2'!$J$3:$N$9,2,0)+(C59-C59*G59)*VLOOKUP(B59,'Ver2'!$J$3:$N$9,3,0)+(C59-C59*G59-C59*I59)*VLOOKUP(B59,'Ver2'!$J$3:$N$9,4,0)</f>
        <v>100312.5</v>
      </c>
      <c r="P59" s="6">
        <f t="shared" ca="1" si="6"/>
        <v>0.41100000000000003</v>
      </c>
      <c r="Q59" s="6">
        <f ca="1">C59*P59*VLOOKUP(B59,'Ver2'!$J$3:$N$9,5,0)</f>
        <v>131931</v>
      </c>
      <c r="R59" s="6">
        <f ca="1">VLOOKUP(Table13[[#This Row],[Ay]],'Ver2'!$J$3:$O$9,6,0)*Table13[[#This Row],[Hukuk Servisine Sevk Edilen]]*Table13[[#This Row],[Toplam Tutar]]</f>
        <v>192214.67160000003</v>
      </c>
      <c r="S59" s="6">
        <f t="shared" ca="1" si="7"/>
        <v>232243.5</v>
      </c>
      <c r="T59" s="6">
        <f t="shared" ca="1" si="8"/>
        <v>1044072.7016</v>
      </c>
      <c r="U59" s="4"/>
    </row>
    <row r="60" spans="1:25" x14ac:dyDescent="0.35">
      <c r="A60" s="9">
        <v>44954</v>
      </c>
      <c r="B60" s="6">
        <f t="shared" si="0"/>
        <v>1</v>
      </c>
      <c r="C60" s="6">
        <f ca="1">RANDBETWEEN(VLOOKUP(B60,'Ver2'!$F$3:$H$9,2,0),VLOOKUP(B60,'Ver2'!$F$3:$H$9,3,0))</f>
        <v>1157</v>
      </c>
      <c r="D60" s="6">
        <f ca="1">RANDBETWEEN(VLOOKUP(B60,'Ver2'!$B$4:$D$10,2,0),VLOOKUP(B60,'Ver2'!$B$4:$D$10,3,0))</f>
        <v>1607</v>
      </c>
      <c r="E60" s="6">
        <f t="shared" ca="1" si="1"/>
        <v>1859299</v>
      </c>
      <c r="F60" s="6">
        <f ca="1">RANDBETWEEN(VLOOKUP(B60,'Ver2'!$B$13:$D$19,2,0),VLOOKUP(B60,'Ver2'!$B$13:$D$19,3,0))/100</f>
        <v>0.52</v>
      </c>
      <c r="G60" s="6">
        <f ca="1">RANDBETWEEN(VLOOKUP(B60,'Ver2'!$F$13:$H$19,2,0),VLOOKUP(B60,'Ver2'!$F$13:$H$19,3,0))/100</f>
        <v>0.46</v>
      </c>
      <c r="H60" s="6">
        <f t="shared" ca="1" si="2"/>
        <v>0.23920000000000002</v>
      </c>
      <c r="I60" s="6">
        <f t="shared" ca="1" si="9"/>
        <v>0.28000000000000003</v>
      </c>
      <c r="J60" s="6">
        <f t="shared" ca="1" si="3"/>
        <v>0.14560000000000001</v>
      </c>
      <c r="K60" s="6">
        <f ca="1">RANDBETWEEN(VLOOKUP(B60,'Ver2'!$F$23:$H$29,2,0),VLOOKUP(B60,'Ver2'!$F$23:$H$29,3,0))/100</f>
        <v>0.08</v>
      </c>
      <c r="L60" s="6">
        <f t="shared" ca="1" si="4"/>
        <v>4.1600000000000005E-2</v>
      </c>
      <c r="M60" s="16">
        <f t="shared" ca="1" si="5"/>
        <v>493.34480000000002</v>
      </c>
      <c r="N60" s="6">
        <f ca="1">(L60+J60+H60)*E60+Table13[[#This Row],[Hukuk Servisinde Tahsilat Tutarı]]</f>
        <v>1091423.3873920001</v>
      </c>
      <c r="O60" s="6">
        <f ca="1">C60*VLOOKUP(B60,'Ver2'!$J$3:$N$9,2,0)+(C60-C60*G60)*VLOOKUP(B60,'Ver2'!$J$3:$N$9,3,0)+(C60-C60*G60-C60*I60)*VLOOKUP(B60,'Ver2'!$J$3:$N$9,4,0)</f>
        <v>134790.5</v>
      </c>
      <c r="P60" s="6">
        <f t="shared" ca="1" si="6"/>
        <v>0.5736</v>
      </c>
      <c r="Q60" s="6">
        <f ca="1">C60*P60*VLOOKUP(B60,'Ver2'!$J$3:$N$9,5,0)</f>
        <v>199096.56</v>
      </c>
      <c r="R60" s="6">
        <f ca="1">VLOOKUP(Table13[[#This Row],[Ay]],'Ver2'!$J$3:$O$9,6,0)*Table13[[#This Row],[Hukuk Servisine Sevk Edilen]]*Table13[[#This Row],[Toplam Tutar]]</f>
        <v>298618.29379200004</v>
      </c>
      <c r="S60" s="6">
        <f t="shared" ca="1" si="7"/>
        <v>333887.06</v>
      </c>
      <c r="T60" s="6">
        <f t="shared" ca="1" si="8"/>
        <v>892326.82739200001</v>
      </c>
      <c r="U60" s="4"/>
    </row>
    <row r="61" spans="1:25" x14ac:dyDescent="0.35">
      <c r="A61" s="9">
        <v>44955</v>
      </c>
      <c r="B61" s="6">
        <f t="shared" si="0"/>
        <v>1</v>
      </c>
      <c r="C61" s="6">
        <f ca="1">RANDBETWEEN(VLOOKUP(B61,'Ver2'!$F$3:$H$9,2,0),VLOOKUP(B61,'Ver2'!$F$3:$H$9,3,0))</f>
        <v>1111</v>
      </c>
      <c r="D61" s="6">
        <f ca="1">RANDBETWEEN(VLOOKUP(B61,'Ver2'!$B$4:$D$10,2,0),VLOOKUP(B61,'Ver2'!$B$4:$D$10,3,0))</f>
        <v>1705</v>
      </c>
      <c r="E61" s="6">
        <f t="shared" ca="1" si="1"/>
        <v>1894255</v>
      </c>
      <c r="F61" s="6">
        <f ca="1">RANDBETWEEN(VLOOKUP(B61,'Ver2'!$B$13:$D$19,2,0),VLOOKUP(B61,'Ver2'!$B$13:$D$19,3,0))/100</f>
        <v>0.64</v>
      </c>
      <c r="G61" s="6">
        <f ca="1">RANDBETWEEN(VLOOKUP(B61,'Ver2'!$F$13:$H$19,2,0),VLOOKUP(B61,'Ver2'!$F$13:$H$19,3,0))/100</f>
        <v>0.54</v>
      </c>
      <c r="H61" s="6">
        <f t="shared" ca="1" si="2"/>
        <v>0.34560000000000002</v>
      </c>
      <c r="I61" s="6">
        <f t="shared" ca="1" si="9"/>
        <v>0.25</v>
      </c>
      <c r="J61" s="6">
        <f t="shared" ca="1" si="3"/>
        <v>0.16</v>
      </c>
      <c r="K61" s="6">
        <f ca="1">RANDBETWEEN(VLOOKUP(B61,'Ver2'!$F$23:$H$29,2,0),VLOOKUP(B61,'Ver2'!$F$23:$H$29,3,0))/100</f>
        <v>0.06</v>
      </c>
      <c r="L61" s="6">
        <f t="shared" ca="1" si="4"/>
        <v>3.8399999999999997E-2</v>
      </c>
      <c r="M61" s="16">
        <f t="shared" ca="1" si="5"/>
        <v>604.38400000000001</v>
      </c>
      <c r="N61" s="6">
        <f ca="1">(L61+J61+H61)*E61+Table13[[#This Row],[Hukuk Servisinde Tahsilat Tutarı]]</f>
        <v>1272333.1984000001</v>
      </c>
      <c r="O61" s="6">
        <f ca="1">C61*VLOOKUP(B61,'Ver2'!$J$3:$N$9,2,0)+(C61-C61*G61)*VLOOKUP(B61,'Ver2'!$J$3:$N$9,3,0)+(C61-C61*G61-C61*I61)*VLOOKUP(B61,'Ver2'!$J$3:$N$9,4,0)</f>
        <v>117210.5</v>
      </c>
      <c r="P61" s="6">
        <f t="shared" ca="1" si="6"/>
        <v>0.45599999999999996</v>
      </c>
      <c r="Q61" s="6">
        <f ca="1">C61*P61*VLOOKUP(B61,'Ver2'!$J$3:$N$9,5,0)</f>
        <v>151984.79999999999</v>
      </c>
      <c r="R61" s="6">
        <f ca="1">VLOOKUP(Table13[[#This Row],[Ay]],'Ver2'!$J$3:$O$9,6,0)*Table13[[#This Row],[Hukuk Servisine Sevk Edilen]]*Table13[[#This Row],[Toplam Tutar]]</f>
        <v>241858.47839999996</v>
      </c>
      <c r="S61" s="6">
        <f t="shared" ca="1" si="7"/>
        <v>269195.3</v>
      </c>
      <c r="T61" s="6">
        <f t="shared" ca="1" si="8"/>
        <v>1120348.3984000001</v>
      </c>
      <c r="U61" s="4"/>
    </row>
    <row r="62" spans="1:25" x14ac:dyDescent="0.35">
      <c r="A62" s="9">
        <v>44956</v>
      </c>
      <c r="B62" s="6">
        <f t="shared" si="0"/>
        <v>1</v>
      </c>
      <c r="C62" s="6">
        <f ca="1">RANDBETWEEN(VLOOKUP(B62,'Ver2'!$F$3:$H$9,2,0),VLOOKUP(B62,'Ver2'!$F$3:$H$9,3,0))</f>
        <v>1078</v>
      </c>
      <c r="D62" s="6">
        <f ca="1">RANDBETWEEN(VLOOKUP(B62,'Ver2'!$B$4:$D$10,2,0),VLOOKUP(B62,'Ver2'!$B$4:$D$10,3,0))</f>
        <v>1525</v>
      </c>
      <c r="E62" s="6">
        <f t="shared" ca="1" si="1"/>
        <v>1643950</v>
      </c>
      <c r="F62" s="6">
        <f ca="1">RANDBETWEEN(VLOOKUP(B62,'Ver2'!$B$13:$D$19,2,0),VLOOKUP(B62,'Ver2'!$B$13:$D$19,3,0))/100</f>
        <v>0.59</v>
      </c>
      <c r="G62" s="6">
        <f ca="1">RANDBETWEEN(VLOOKUP(B62,'Ver2'!$F$13:$H$19,2,0),VLOOKUP(B62,'Ver2'!$F$13:$H$19,3,0))/100</f>
        <v>0.47</v>
      </c>
      <c r="H62" s="6">
        <f t="shared" ca="1" si="2"/>
        <v>0.27729999999999999</v>
      </c>
      <c r="I62" s="6">
        <f t="shared" ca="1" si="9"/>
        <v>0.2</v>
      </c>
      <c r="J62" s="6">
        <f t="shared" ca="1" si="3"/>
        <v>0.11799999999999999</v>
      </c>
      <c r="K62" s="6">
        <f ca="1">RANDBETWEEN(VLOOKUP(B62,'Ver2'!$F$23:$H$29,2,0),VLOOKUP(B62,'Ver2'!$F$23:$H$29,3,0))/100</f>
        <v>0.09</v>
      </c>
      <c r="L62" s="6">
        <f t="shared" ca="1" si="4"/>
        <v>5.3099999999999994E-2</v>
      </c>
      <c r="M62" s="16">
        <f t="shared" ca="1" si="5"/>
        <v>483.37519999999995</v>
      </c>
      <c r="N62" s="6">
        <f ca="1">(L62+J62+H62)*E62+Table13[[#This Row],[Hukuk Servisinde Tahsilat Tutarı]]</f>
        <v>991051.96959999995</v>
      </c>
      <c r="O62" s="6">
        <f ca="1">C62*VLOOKUP(B62,'Ver2'!$J$3:$N$9,2,0)+(C62-C62*G62)*VLOOKUP(B62,'Ver2'!$J$3:$N$9,3,0)+(C62-C62*G62-C62*I62)*VLOOKUP(B62,'Ver2'!$J$3:$N$9,4,0)</f>
        <v>132324.5</v>
      </c>
      <c r="P62" s="6">
        <f t="shared" ca="1" si="6"/>
        <v>0.55160000000000009</v>
      </c>
      <c r="Q62" s="6">
        <f ca="1">C62*P62*VLOOKUP(B62,'Ver2'!$J$3:$N$9,5,0)</f>
        <v>178387.44</v>
      </c>
      <c r="R62" s="6">
        <f ca="1">VLOOKUP(Table13[[#This Row],[Ay]],'Ver2'!$J$3:$O$9,6,0)*Table13[[#This Row],[Hukuk Servisine Sevk Edilen]]*Table13[[#This Row],[Toplam Tutar]]</f>
        <v>253904.78960000005</v>
      </c>
      <c r="S62" s="6">
        <f t="shared" ca="1" si="7"/>
        <v>310711.94</v>
      </c>
      <c r="T62" s="6">
        <f t="shared" ca="1" si="8"/>
        <v>812664.52960000001</v>
      </c>
      <c r="U62" s="4"/>
    </row>
    <row r="63" spans="1:25" x14ac:dyDescent="0.35">
      <c r="A63" s="9">
        <v>44957</v>
      </c>
      <c r="B63" s="6">
        <f t="shared" si="0"/>
        <v>1</v>
      </c>
      <c r="C63" s="6">
        <f ca="1">RANDBETWEEN(VLOOKUP(B63,'Ver2'!$F$3:$H$9,2,0),VLOOKUP(B63,'Ver2'!$F$3:$H$9,3,0))</f>
        <v>1176</v>
      </c>
      <c r="D63" s="6">
        <f ca="1">RANDBETWEEN(VLOOKUP(B63,'Ver2'!$B$4:$D$10,2,0),VLOOKUP(B63,'Ver2'!$B$4:$D$10,3,0))</f>
        <v>1570</v>
      </c>
      <c r="E63" s="6">
        <f t="shared" ca="1" si="1"/>
        <v>1846320</v>
      </c>
      <c r="F63" s="6">
        <f ca="1">RANDBETWEEN(VLOOKUP(B63,'Ver2'!$B$13:$D$19,2,0),VLOOKUP(B63,'Ver2'!$B$13:$D$19,3,0))/100</f>
        <v>0.35</v>
      </c>
      <c r="G63" s="6">
        <f ca="1">RANDBETWEEN(VLOOKUP(B63,'Ver2'!$F$13:$H$19,2,0),VLOOKUP(B63,'Ver2'!$F$13:$H$19,3,0))/100</f>
        <v>0.49</v>
      </c>
      <c r="H63" s="6">
        <f t="shared" ca="1" si="2"/>
        <v>0.17149999999999999</v>
      </c>
      <c r="I63" s="6">
        <f t="shared" ca="1" si="9"/>
        <v>0.21</v>
      </c>
      <c r="J63" s="6">
        <f t="shared" ca="1" si="3"/>
        <v>7.3499999999999996E-2</v>
      </c>
      <c r="K63" s="6">
        <f ca="1">RANDBETWEEN(VLOOKUP(B63,'Ver2'!$F$23:$H$29,2,0),VLOOKUP(B63,'Ver2'!$F$23:$H$29,3,0))/100</f>
        <v>0.09</v>
      </c>
      <c r="L63" s="6">
        <f t="shared" ca="1" si="4"/>
        <v>3.15E-2</v>
      </c>
      <c r="M63" s="16">
        <f t="shared" ca="1" si="5"/>
        <v>325.16399999999999</v>
      </c>
      <c r="N63" s="6">
        <f ca="1">(L63+J63+H63)*E63+Table13[[#This Row],[Hukuk Servisinde Tahsilat Tutarı]]</f>
        <v>884534.98560000001</v>
      </c>
      <c r="O63" s="6">
        <f ca="1">C63*VLOOKUP(B63,'Ver2'!$J$3:$N$9,2,0)+(C63-C63*G63)*VLOOKUP(B63,'Ver2'!$J$3:$N$9,3,0)+(C63-C63*G63-C63*I63)*VLOOKUP(B63,'Ver2'!$J$3:$N$9,4,0)</f>
        <v>139062</v>
      </c>
      <c r="P63" s="6">
        <f t="shared" ca="1" si="6"/>
        <v>0.72350000000000003</v>
      </c>
      <c r="Q63" s="6">
        <f ca="1">C63*P63*VLOOKUP(B63,'Ver2'!$J$3:$N$9,5,0)</f>
        <v>255250.80000000002</v>
      </c>
      <c r="R63" s="6">
        <f ca="1">VLOOKUP(Table13[[#This Row],[Ay]],'Ver2'!$J$3:$O$9,6,0)*Table13[[#This Row],[Hukuk Servisine Sevk Edilen]]*Table13[[#This Row],[Toplam Tutar]]</f>
        <v>374027.50560000009</v>
      </c>
      <c r="S63" s="6">
        <f t="shared" ca="1" si="7"/>
        <v>394312.80000000005</v>
      </c>
      <c r="T63" s="6">
        <f t="shared" ca="1" si="8"/>
        <v>629284.18559999997</v>
      </c>
      <c r="U63" s="4"/>
    </row>
    <row r="64" spans="1:25" x14ac:dyDescent="0.35">
      <c r="A64" s="9">
        <v>44958</v>
      </c>
      <c r="B64" s="6">
        <f t="shared" si="0"/>
        <v>2</v>
      </c>
      <c r="C64" s="6">
        <f ca="1">RANDBETWEEN(VLOOKUP(B64,'Ver2'!$F$3:$H$9,2,0),VLOOKUP(B64,'Ver2'!$F$3:$H$9,3,0))</f>
        <v>1324</v>
      </c>
      <c r="D64" s="6">
        <f ca="1">RANDBETWEEN(VLOOKUP(B64,'Ver2'!$B$4:$D$10,2,0),VLOOKUP(B64,'Ver2'!$B$4:$D$10,3,0))</f>
        <v>1528</v>
      </c>
      <c r="E64" s="6">
        <f t="shared" ca="1" si="1"/>
        <v>2023072</v>
      </c>
      <c r="F64" s="6">
        <f ca="1">RANDBETWEEN(VLOOKUP(B64,'Ver2'!$B$13:$D$19,2,0),VLOOKUP(B64,'Ver2'!$B$13:$D$19,3,0))/100</f>
        <v>0.36</v>
      </c>
      <c r="G64" s="6">
        <f ca="1">RANDBETWEEN(VLOOKUP(B64,'Ver2'!$F$13:$H$19,2,0),VLOOKUP(B64,'Ver2'!$F$13:$H$19,3,0))/100</f>
        <v>0.51</v>
      </c>
      <c r="H64" s="6">
        <f t="shared" ca="1" si="2"/>
        <v>0.18359999999999999</v>
      </c>
      <c r="I64" s="6">
        <f t="shared" ca="1" si="9"/>
        <v>0.25</v>
      </c>
      <c r="J64" s="6">
        <f t="shared" ca="1" si="3"/>
        <v>0.09</v>
      </c>
      <c r="K64" s="6">
        <f ca="1">RANDBETWEEN(VLOOKUP(B64,'Ver2'!$F$23:$H$29,2,0),VLOOKUP(B64,'Ver2'!$F$23:$H$29,3,0))/100</f>
        <v>0.06</v>
      </c>
      <c r="L64" s="6">
        <f t="shared" ca="1" si="4"/>
        <v>2.1599999999999998E-2</v>
      </c>
      <c r="M64" s="16">
        <f t="shared" ca="1" si="5"/>
        <v>390.84479999999996</v>
      </c>
      <c r="N64" s="6">
        <f ca="1">(L64+J64+H64)*E64+Table13[[#This Row],[Hukuk Servisinde Tahsilat Tutarı]]</f>
        <v>953676.14079999994</v>
      </c>
      <c r="O64" s="6">
        <f ca="1">C64*VLOOKUP(B64,'Ver2'!$J$3:$N$9,2,0)+(C64-C64*G64)*VLOOKUP(B64,'Ver2'!$J$3:$N$9,3,0)+(C64-C64*G64-C64*I64)*VLOOKUP(B64,'Ver2'!$J$3:$N$9,4,0)</f>
        <v>146633</v>
      </c>
      <c r="P64" s="6">
        <f t="shared" ca="1" si="6"/>
        <v>0.70480000000000009</v>
      </c>
      <c r="Q64" s="6">
        <f ca="1">C64*P64*VLOOKUP(B64,'Ver2'!$J$3:$N$9,5,0)</f>
        <v>279946.56000000006</v>
      </c>
      <c r="R64" s="6">
        <f ca="1">VLOOKUP(Table13[[#This Row],[Ay]],'Ver2'!$J$3:$O$9,6,0)*Table13[[#This Row],[Hukuk Servisine Sevk Edilen]]*Table13[[#This Row],[Toplam Tutar]]</f>
        <v>356465.28640000004</v>
      </c>
      <c r="S64" s="6">
        <f t="shared" ca="1" si="7"/>
        <v>426579.56000000006</v>
      </c>
      <c r="T64" s="6">
        <f t="shared" ca="1" si="8"/>
        <v>673729.58079999988</v>
      </c>
      <c r="U64" s="4"/>
    </row>
    <row r="65" spans="1:21" x14ac:dyDescent="0.35">
      <c r="A65" s="9">
        <v>44959</v>
      </c>
      <c r="B65" s="6">
        <f t="shared" si="0"/>
        <v>2</v>
      </c>
      <c r="C65" s="6">
        <f ca="1">RANDBETWEEN(VLOOKUP(B65,'Ver2'!$F$3:$H$9,2,0),VLOOKUP(B65,'Ver2'!$F$3:$H$9,3,0))</f>
        <v>1179</v>
      </c>
      <c r="D65" s="6">
        <f ca="1">RANDBETWEEN(VLOOKUP(B65,'Ver2'!$B$4:$D$10,2,0),VLOOKUP(B65,'Ver2'!$B$4:$D$10,3,0))</f>
        <v>1603</v>
      </c>
      <c r="E65" s="6">
        <f t="shared" ca="1" si="1"/>
        <v>1889937</v>
      </c>
      <c r="F65" s="6">
        <f ca="1">RANDBETWEEN(VLOOKUP(B65,'Ver2'!$B$13:$D$19,2,0),VLOOKUP(B65,'Ver2'!$B$13:$D$19,3,0))/100</f>
        <v>0.37</v>
      </c>
      <c r="G65" s="6">
        <f ca="1">RANDBETWEEN(VLOOKUP(B65,'Ver2'!$F$13:$H$19,2,0),VLOOKUP(B65,'Ver2'!$F$13:$H$19,3,0))/100</f>
        <v>0.47</v>
      </c>
      <c r="H65" s="6">
        <f t="shared" ca="1" si="2"/>
        <v>0.1739</v>
      </c>
      <c r="I65" s="6">
        <f t="shared" ca="1" si="9"/>
        <v>0.34</v>
      </c>
      <c r="J65" s="6">
        <f t="shared" ca="1" si="3"/>
        <v>0.1258</v>
      </c>
      <c r="K65" s="6">
        <f ca="1">RANDBETWEEN(VLOOKUP(B65,'Ver2'!$F$23:$H$29,2,0),VLOOKUP(B65,'Ver2'!$F$23:$H$29,3,0))/100</f>
        <v>0.05</v>
      </c>
      <c r="L65" s="6">
        <f t="shared" ca="1" si="4"/>
        <v>1.8499999999999999E-2</v>
      </c>
      <c r="M65" s="16">
        <f t="shared" ca="1" si="5"/>
        <v>375.15779999999995</v>
      </c>
      <c r="N65" s="6">
        <f ca="1">(L65+J65+H65)*E65+Table13[[#This Row],[Hukuk Servisinde Tahsilat Tutarı]]</f>
        <v>923517.71505</v>
      </c>
      <c r="O65" s="6">
        <f ca="1">C65*VLOOKUP(B65,'Ver2'!$J$3:$N$9,2,0)+(C65-C65*G65)*VLOOKUP(B65,'Ver2'!$J$3:$N$9,3,0)+(C65-C65*G65-C65*I65)*VLOOKUP(B65,'Ver2'!$J$3:$N$9,4,0)</f>
        <v>128216.25</v>
      </c>
      <c r="P65" s="6">
        <f t="shared" ca="1" si="6"/>
        <v>0.68179999999999996</v>
      </c>
      <c r="Q65" s="6">
        <f ca="1">C65*P65*VLOOKUP(B65,'Ver2'!$J$3:$N$9,5,0)</f>
        <v>241152.65999999997</v>
      </c>
      <c r="R65" s="6">
        <f ca="1">VLOOKUP(Table13[[#This Row],[Ay]],'Ver2'!$J$3:$O$9,6,0)*Table13[[#This Row],[Hukuk Servisine Sevk Edilen]]*Table13[[#This Row],[Toplam Tutar]]</f>
        <v>322139.76165</v>
      </c>
      <c r="S65" s="6">
        <f t="shared" ca="1" si="7"/>
        <v>369368.91</v>
      </c>
      <c r="T65" s="6">
        <f t="shared" ca="1" si="8"/>
        <v>682365.05505000008</v>
      </c>
      <c r="U65" s="4"/>
    </row>
    <row r="66" spans="1:21" x14ac:dyDescent="0.35">
      <c r="A66" s="9">
        <v>44960</v>
      </c>
      <c r="B66" s="6">
        <f t="shared" ref="B66:B129" si="10">MONTH(A66)</f>
        <v>2</v>
      </c>
      <c r="C66" s="6">
        <f ca="1">RANDBETWEEN(VLOOKUP(B66,'Ver2'!$F$3:$H$9,2,0),VLOOKUP(B66,'Ver2'!$F$3:$H$9,3,0))</f>
        <v>1064</v>
      </c>
      <c r="D66" s="6">
        <f ca="1">RANDBETWEEN(VLOOKUP(B66,'Ver2'!$B$4:$D$10,2,0),VLOOKUP(B66,'Ver2'!$B$4:$D$10,3,0))</f>
        <v>1373</v>
      </c>
      <c r="E66" s="6">
        <f t="shared" ref="E66:E129" ca="1" si="11">C66*D66</f>
        <v>1460872</v>
      </c>
      <c r="F66" s="6">
        <f ca="1">RANDBETWEEN(VLOOKUP(B66,'Ver2'!$B$13:$D$19,2,0),VLOOKUP(B66,'Ver2'!$B$13:$D$19,3,0))/100</f>
        <v>0.6</v>
      </c>
      <c r="G66" s="6">
        <f ca="1">RANDBETWEEN(VLOOKUP(B66,'Ver2'!$F$13:$H$19,2,0),VLOOKUP(B66,'Ver2'!$F$13:$H$19,3,0))/100</f>
        <v>0.51</v>
      </c>
      <c r="H66" s="6">
        <f t="shared" ref="H66:H129" ca="1" si="12">F66*G66</f>
        <v>0.30599999999999999</v>
      </c>
      <c r="I66" s="6">
        <f t="shared" ca="1" si="9"/>
        <v>0.26</v>
      </c>
      <c r="J66" s="6">
        <f t="shared" ref="J66:J129" ca="1" si="13">I66*F66</f>
        <v>0.156</v>
      </c>
      <c r="K66" s="6">
        <f ca="1">RANDBETWEEN(VLOOKUP(B66,'Ver2'!$F$23:$H$29,2,0),VLOOKUP(B66,'Ver2'!$F$23:$H$29,3,0))/100</f>
        <v>0.05</v>
      </c>
      <c r="L66" s="6">
        <f t="shared" ref="L66:L129" ca="1" si="14">K66*F66</f>
        <v>0.03</v>
      </c>
      <c r="M66" s="16">
        <f t="shared" ref="M66:M129" ca="1" si="15">(L66+J66+H66)*C66</f>
        <v>523.48799999999994</v>
      </c>
      <c r="N66" s="6">
        <f ca="1">(L66+J66+H66)*E66+Table13[[#This Row],[Hukuk Servisinde Tahsilat Tutarı]]</f>
        <v>904279.76799999992</v>
      </c>
      <c r="O66" s="6">
        <f ca="1">C66*VLOOKUP(B66,'Ver2'!$J$3:$N$9,2,0)+(C66-C66*G66)*VLOOKUP(B66,'Ver2'!$J$3:$N$9,3,0)+(C66-C66*G66-C66*I66)*VLOOKUP(B66,'Ver2'!$J$3:$N$9,4,0)</f>
        <v>116774</v>
      </c>
      <c r="P66" s="6">
        <f t="shared" ref="P66:P129" ca="1" si="16">1-(L66+J66+H66)</f>
        <v>0.50800000000000001</v>
      </c>
      <c r="Q66" s="6">
        <f ca="1">C66*P66*VLOOKUP(B66,'Ver2'!$J$3:$N$9,5,0)</f>
        <v>162153.60000000001</v>
      </c>
      <c r="R66" s="6">
        <f ca="1">VLOOKUP(Table13[[#This Row],[Ay]],'Ver2'!$J$3:$O$9,6,0)*Table13[[#This Row],[Hukuk Servisine Sevk Edilen]]*Table13[[#This Row],[Toplam Tutar]]</f>
        <v>185530.74400000001</v>
      </c>
      <c r="S66" s="6">
        <f t="shared" ref="S66:S129" ca="1" si="17">O66+Q66</f>
        <v>278927.59999999998</v>
      </c>
      <c r="T66" s="6">
        <f t="shared" ref="T66:T129" ca="1" si="18">N66-Q66</f>
        <v>742126.16799999995</v>
      </c>
      <c r="U66" s="4"/>
    </row>
    <row r="67" spans="1:21" x14ac:dyDescent="0.35">
      <c r="A67" s="9">
        <v>44961</v>
      </c>
      <c r="B67" s="6">
        <f t="shared" si="10"/>
        <v>2</v>
      </c>
      <c r="C67" s="6">
        <f ca="1">RANDBETWEEN(VLOOKUP(B67,'Ver2'!$F$3:$H$9,2,0),VLOOKUP(B67,'Ver2'!$F$3:$H$9,3,0))</f>
        <v>1168</v>
      </c>
      <c r="D67" s="6">
        <f ca="1">RANDBETWEEN(VLOOKUP(B67,'Ver2'!$B$4:$D$10,2,0),VLOOKUP(B67,'Ver2'!$B$4:$D$10,3,0))</f>
        <v>1724</v>
      </c>
      <c r="E67" s="6">
        <f t="shared" ca="1" si="11"/>
        <v>2013632</v>
      </c>
      <c r="F67" s="6">
        <f ca="1">RANDBETWEEN(VLOOKUP(B67,'Ver2'!$B$13:$D$19,2,0),VLOOKUP(B67,'Ver2'!$B$13:$D$19,3,0))/100</f>
        <v>0.45</v>
      </c>
      <c r="G67" s="6">
        <f ca="1">RANDBETWEEN(VLOOKUP(B67,'Ver2'!$F$13:$H$19,2,0),VLOOKUP(B67,'Ver2'!$F$13:$H$19,3,0))/100</f>
        <v>0.53</v>
      </c>
      <c r="H67" s="6">
        <f t="shared" ca="1" si="12"/>
        <v>0.23850000000000002</v>
      </c>
      <c r="I67" s="6">
        <f t="shared" ref="I67:I130" ca="1" si="19">RANDBETWEEN(20,35)/100</f>
        <v>0.34</v>
      </c>
      <c r="J67" s="6">
        <f t="shared" ca="1" si="13"/>
        <v>0.15300000000000002</v>
      </c>
      <c r="K67" s="6">
        <f ca="1">RANDBETWEEN(VLOOKUP(B67,'Ver2'!$F$23:$H$29,2,0),VLOOKUP(B67,'Ver2'!$F$23:$H$29,3,0))/100</f>
        <v>0.06</v>
      </c>
      <c r="L67" s="6">
        <f t="shared" ca="1" si="14"/>
        <v>2.7E-2</v>
      </c>
      <c r="M67" s="16">
        <f t="shared" ca="1" si="15"/>
        <v>488.80800000000005</v>
      </c>
      <c r="N67" s="6">
        <f ca="1">(L67+J67+H67)*E67+Table13[[#This Row],[Hukuk Servisinde Tahsilat Tutarı]]</f>
        <v>1135436.7439999999</v>
      </c>
      <c r="O67" s="6">
        <f ca="1">C67*VLOOKUP(B67,'Ver2'!$J$3:$N$9,2,0)+(C67-C67*G67)*VLOOKUP(B67,'Ver2'!$J$3:$N$9,3,0)+(C67-C67*G67-C67*I67)*VLOOKUP(B67,'Ver2'!$J$3:$N$9,4,0)</f>
        <v>114756</v>
      </c>
      <c r="P67" s="6">
        <f t="shared" ca="1" si="16"/>
        <v>0.58149999999999991</v>
      </c>
      <c r="Q67" s="6">
        <f ca="1">C67*P67*VLOOKUP(B67,'Ver2'!$J$3:$N$9,5,0)</f>
        <v>203757.59999999998</v>
      </c>
      <c r="R67" s="6">
        <f ca="1">VLOOKUP(Table13[[#This Row],[Ay]],'Ver2'!$J$3:$O$9,6,0)*Table13[[#This Row],[Hukuk Servisine Sevk Edilen]]*Table13[[#This Row],[Toplam Tutar]]</f>
        <v>292731.75199999998</v>
      </c>
      <c r="S67" s="6">
        <f t="shared" ca="1" si="17"/>
        <v>318513.59999999998</v>
      </c>
      <c r="T67" s="6">
        <f t="shared" ca="1" si="18"/>
        <v>931679.14399999997</v>
      </c>
      <c r="U67" s="4"/>
    </row>
    <row r="68" spans="1:21" x14ac:dyDescent="0.35">
      <c r="A68" s="9">
        <v>44962</v>
      </c>
      <c r="B68" s="6">
        <f t="shared" si="10"/>
        <v>2</v>
      </c>
      <c r="C68" s="6">
        <f ca="1">RANDBETWEEN(VLOOKUP(B68,'Ver2'!$F$3:$H$9,2,0),VLOOKUP(B68,'Ver2'!$F$3:$H$9,3,0))</f>
        <v>1166</v>
      </c>
      <c r="D68" s="6">
        <f ca="1">RANDBETWEEN(VLOOKUP(B68,'Ver2'!$B$4:$D$10,2,0),VLOOKUP(B68,'Ver2'!$B$4:$D$10,3,0))</f>
        <v>1358</v>
      </c>
      <c r="E68" s="6">
        <f t="shared" ca="1" si="11"/>
        <v>1583428</v>
      </c>
      <c r="F68" s="6">
        <f ca="1">RANDBETWEEN(VLOOKUP(B68,'Ver2'!$B$13:$D$19,2,0),VLOOKUP(B68,'Ver2'!$B$13:$D$19,3,0))/100</f>
        <v>0.57999999999999996</v>
      </c>
      <c r="G68" s="6">
        <f ca="1">RANDBETWEEN(VLOOKUP(B68,'Ver2'!$F$13:$H$19,2,0),VLOOKUP(B68,'Ver2'!$F$13:$H$19,3,0))/100</f>
        <v>0.46</v>
      </c>
      <c r="H68" s="6">
        <f t="shared" ca="1" si="12"/>
        <v>0.26679999999999998</v>
      </c>
      <c r="I68" s="6">
        <f t="shared" ca="1" si="19"/>
        <v>0.23</v>
      </c>
      <c r="J68" s="6">
        <f t="shared" ca="1" si="13"/>
        <v>0.13339999999999999</v>
      </c>
      <c r="K68" s="6">
        <f ca="1">RANDBETWEEN(VLOOKUP(B68,'Ver2'!$F$23:$H$29,2,0),VLOOKUP(B68,'Ver2'!$F$23:$H$29,3,0))/100</f>
        <v>0.06</v>
      </c>
      <c r="L68" s="6">
        <f t="shared" ca="1" si="14"/>
        <v>3.4799999999999998E-2</v>
      </c>
      <c r="M68" s="16">
        <f t="shared" ca="1" si="15"/>
        <v>507.20999999999992</v>
      </c>
      <c r="N68" s="6">
        <f ca="1">(L68+J68+H68)*E68+Table13[[#This Row],[Hukuk Servisinde Tahsilat Tutarı]]</f>
        <v>912450.38500000001</v>
      </c>
      <c r="O68" s="6">
        <f ca="1">C68*VLOOKUP(B68,'Ver2'!$J$3:$N$9,2,0)+(C68-C68*G68)*VLOOKUP(B68,'Ver2'!$J$3:$N$9,3,0)+(C68-C68*G68-C68*I68)*VLOOKUP(B68,'Ver2'!$J$3:$N$9,4,0)</f>
        <v>141669</v>
      </c>
      <c r="P68" s="6">
        <f t="shared" ca="1" si="16"/>
        <v>0.56500000000000006</v>
      </c>
      <c r="Q68" s="6">
        <f ca="1">C68*P68*VLOOKUP(B68,'Ver2'!$J$3:$N$9,5,0)</f>
        <v>197637.00000000003</v>
      </c>
      <c r="R68" s="6">
        <f ca="1">VLOOKUP(Table13[[#This Row],[Ay]],'Ver2'!$J$3:$O$9,6,0)*Table13[[#This Row],[Hukuk Servisine Sevk Edilen]]*Table13[[#This Row],[Toplam Tutar]]</f>
        <v>223659.20500000002</v>
      </c>
      <c r="S68" s="6">
        <f t="shared" ca="1" si="17"/>
        <v>339306</v>
      </c>
      <c r="T68" s="6">
        <f t="shared" ca="1" si="18"/>
        <v>714813.38500000001</v>
      </c>
      <c r="U68" s="4"/>
    </row>
    <row r="69" spans="1:21" x14ac:dyDescent="0.35">
      <c r="A69" s="9">
        <v>44963</v>
      </c>
      <c r="B69" s="6">
        <f t="shared" si="10"/>
        <v>2</v>
      </c>
      <c r="C69" s="6">
        <f ca="1">RANDBETWEEN(VLOOKUP(B69,'Ver2'!$F$3:$H$9,2,0),VLOOKUP(B69,'Ver2'!$F$3:$H$9,3,0))</f>
        <v>1221</v>
      </c>
      <c r="D69" s="6">
        <f ca="1">RANDBETWEEN(VLOOKUP(B69,'Ver2'!$B$4:$D$10,2,0),VLOOKUP(B69,'Ver2'!$B$4:$D$10,3,0))</f>
        <v>1572</v>
      </c>
      <c r="E69" s="6">
        <f t="shared" ca="1" si="11"/>
        <v>1919412</v>
      </c>
      <c r="F69" s="6">
        <f ca="1">RANDBETWEEN(VLOOKUP(B69,'Ver2'!$B$13:$D$19,2,0),VLOOKUP(B69,'Ver2'!$B$13:$D$19,3,0))/100</f>
        <v>0.64</v>
      </c>
      <c r="G69" s="6">
        <f ca="1">RANDBETWEEN(VLOOKUP(B69,'Ver2'!$F$13:$H$19,2,0),VLOOKUP(B69,'Ver2'!$F$13:$H$19,3,0))/100</f>
        <v>0.48</v>
      </c>
      <c r="H69" s="6">
        <f t="shared" ca="1" si="12"/>
        <v>0.30719999999999997</v>
      </c>
      <c r="I69" s="6">
        <f t="shared" ca="1" si="19"/>
        <v>0.25</v>
      </c>
      <c r="J69" s="6">
        <f t="shared" ca="1" si="13"/>
        <v>0.16</v>
      </c>
      <c r="K69" s="6">
        <f ca="1">RANDBETWEEN(VLOOKUP(B69,'Ver2'!$F$23:$H$29,2,0),VLOOKUP(B69,'Ver2'!$F$23:$H$29,3,0))/100</f>
        <v>0.06</v>
      </c>
      <c r="L69" s="6">
        <f t="shared" ca="1" si="14"/>
        <v>3.8399999999999997E-2</v>
      </c>
      <c r="M69" s="16">
        <f t="shared" ca="1" si="15"/>
        <v>617.33759999999995</v>
      </c>
      <c r="N69" s="6">
        <f ca="1">(L69+J69+H69)*E69+Table13[[#This Row],[Hukuk Servisinde Tahsilat Tutarı]]</f>
        <v>1207694.0303999998</v>
      </c>
      <c r="O69" s="6">
        <f ca="1">C69*VLOOKUP(B69,'Ver2'!$J$3:$N$9,2,0)+(C69-C69*G69)*VLOOKUP(B69,'Ver2'!$J$3:$N$9,3,0)+(C69-C69*G69-C69*I69)*VLOOKUP(B69,'Ver2'!$J$3:$N$9,4,0)</f>
        <v>141636</v>
      </c>
      <c r="P69" s="6">
        <f t="shared" ca="1" si="16"/>
        <v>0.49440000000000006</v>
      </c>
      <c r="Q69" s="6">
        <f ca="1">C69*P69*VLOOKUP(B69,'Ver2'!$J$3:$N$9,5,0)</f>
        <v>181098.72</v>
      </c>
      <c r="R69" s="6">
        <f ca="1">VLOOKUP(Table13[[#This Row],[Ay]],'Ver2'!$J$3:$O$9,6,0)*Table13[[#This Row],[Hukuk Servisine Sevk Edilen]]*Table13[[#This Row],[Toplam Tutar]]</f>
        <v>237239.32320000004</v>
      </c>
      <c r="S69" s="6">
        <f t="shared" ca="1" si="17"/>
        <v>322734.71999999997</v>
      </c>
      <c r="T69" s="6">
        <f t="shared" ca="1" si="18"/>
        <v>1026595.3103999998</v>
      </c>
      <c r="U69" s="4"/>
    </row>
    <row r="70" spans="1:21" x14ac:dyDescent="0.35">
      <c r="A70" s="9">
        <v>44964</v>
      </c>
      <c r="B70" s="6">
        <f t="shared" si="10"/>
        <v>2</v>
      </c>
      <c r="C70" s="6">
        <f ca="1">RANDBETWEEN(VLOOKUP(B70,'Ver2'!$F$3:$H$9,2,0),VLOOKUP(B70,'Ver2'!$F$3:$H$9,3,0))</f>
        <v>1066</v>
      </c>
      <c r="D70" s="6">
        <f ca="1">RANDBETWEEN(VLOOKUP(B70,'Ver2'!$B$4:$D$10,2,0),VLOOKUP(B70,'Ver2'!$B$4:$D$10,3,0))</f>
        <v>1356</v>
      </c>
      <c r="E70" s="6">
        <f t="shared" ca="1" si="11"/>
        <v>1445496</v>
      </c>
      <c r="F70" s="6">
        <f ca="1">RANDBETWEEN(VLOOKUP(B70,'Ver2'!$B$13:$D$19,2,0),VLOOKUP(B70,'Ver2'!$B$13:$D$19,3,0))/100</f>
        <v>0.55000000000000004</v>
      </c>
      <c r="G70" s="6">
        <f ca="1">RANDBETWEEN(VLOOKUP(B70,'Ver2'!$F$13:$H$19,2,0),VLOOKUP(B70,'Ver2'!$F$13:$H$19,3,0))/100</f>
        <v>0.47</v>
      </c>
      <c r="H70" s="6">
        <f t="shared" ca="1" si="12"/>
        <v>0.25850000000000001</v>
      </c>
      <c r="I70" s="6">
        <f t="shared" ca="1" si="19"/>
        <v>0.28000000000000003</v>
      </c>
      <c r="J70" s="6">
        <f t="shared" ca="1" si="13"/>
        <v>0.15400000000000003</v>
      </c>
      <c r="K70" s="6">
        <f ca="1">RANDBETWEEN(VLOOKUP(B70,'Ver2'!$F$23:$H$29,2,0),VLOOKUP(B70,'Ver2'!$F$23:$H$29,3,0))/100</f>
        <v>0.09</v>
      </c>
      <c r="L70" s="6">
        <f t="shared" ca="1" si="14"/>
        <v>4.9500000000000002E-2</v>
      </c>
      <c r="M70" s="16">
        <f t="shared" ca="1" si="15"/>
        <v>492.49200000000002</v>
      </c>
      <c r="N70" s="6">
        <f ca="1">(L70+J70+H70)*E70+Table13[[#This Row],[Hukuk Servisinde Tahsilat Tutarı]]</f>
        <v>862238.36400000006</v>
      </c>
      <c r="O70" s="6">
        <f ca="1">C70*VLOOKUP(B70,'Ver2'!$J$3:$N$9,2,0)+(C70-C70*G70)*VLOOKUP(B70,'Ver2'!$J$3:$N$9,3,0)+(C70-C70*G70-C70*I70)*VLOOKUP(B70,'Ver2'!$J$3:$N$9,4,0)</f>
        <v>122323.5</v>
      </c>
      <c r="P70" s="6">
        <f t="shared" ca="1" si="16"/>
        <v>0.53800000000000003</v>
      </c>
      <c r="Q70" s="6">
        <f ca="1">C70*P70*VLOOKUP(B70,'Ver2'!$J$3:$N$9,5,0)</f>
        <v>172052.40000000002</v>
      </c>
      <c r="R70" s="6">
        <f ca="1">VLOOKUP(Table13[[#This Row],[Ay]],'Ver2'!$J$3:$O$9,6,0)*Table13[[#This Row],[Hukuk Servisine Sevk Edilen]]*Table13[[#This Row],[Toplam Tutar]]</f>
        <v>194419.212</v>
      </c>
      <c r="S70" s="6">
        <f t="shared" ca="1" si="17"/>
        <v>294375.90000000002</v>
      </c>
      <c r="T70" s="6">
        <f t="shared" ca="1" si="18"/>
        <v>690185.96400000004</v>
      </c>
      <c r="U70" s="4"/>
    </row>
    <row r="71" spans="1:21" x14ac:dyDescent="0.35">
      <c r="A71" s="9">
        <v>44965</v>
      </c>
      <c r="B71" s="6">
        <f t="shared" si="10"/>
        <v>2</v>
      </c>
      <c r="C71" s="6">
        <f ca="1">RANDBETWEEN(VLOOKUP(B71,'Ver2'!$F$3:$H$9,2,0),VLOOKUP(B71,'Ver2'!$F$3:$H$9,3,0))</f>
        <v>1462</v>
      </c>
      <c r="D71" s="6">
        <f ca="1">RANDBETWEEN(VLOOKUP(B71,'Ver2'!$B$4:$D$10,2,0),VLOOKUP(B71,'Ver2'!$B$4:$D$10,3,0))</f>
        <v>1706</v>
      </c>
      <c r="E71" s="6">
        <f t="shared" ca="1" si="11"/>
        <v>2494172</v>
      </c>
      <c r="F71" s="6">
        <f ca="1">RANDBETWEEN(VLOOKUP(B71,'Ver2'!$B$13:$D$19,2,0),VLOOKUP(B71,'Ver2'!$B$13:$D$19,3,0))/100</f>
        <v>0.6</v>
      </c>
      <c r="G71" s="6">
        <f ca="1">RANDBETWEEN(VLOOKUP(B71,'Ver2'!$F$13:$H$19,2,0),VLOOKUP(B71,'Ver2'!$F$13:$H$19,3,0))/100</f>
        <v>0.53</v>
      </c>
      <c r="H71" s="6">
        <f t="shared" ca="1" si="12"/>
        <v>0.318</v>
      </c>
      <c r="I71" s="6">
        <f t="shared" ca="1" si="19"/>
        <v>0.26</v>
      </c>
      <c r="J71" s="6">
        <f t="shared" ca="1" si="13"/>
        <v>0.156</v>
      </c>
      <c r="K71" s="6">
        <f ca="1">RANDBETWEEN(VLOOKUP(B71,'Ver2'!$F$23:$H$29,2,0),VLOOKUP(B71,'Ver2'!$F$23:$H$29,3,0))/100</f>
        <v>0.05</v>
      </c>
      <c r="L71" s="6">
        <f t="shared" ca="1" si="14"/>
        <v>0.03</v>
      </c>
      <c r="M71" s="16">
        <f t="shared" ca="1" si="15"/>
        <v>736.84799999999996</v>
      </c>
      <c r="N71" s="6">
        <f ca="1">(L71+J71+H71)*E71+Table13[[#This Row],[Hukuk Servisinde Tahsilat Tutarı]]</f>
        <v>1566340.0160000001</v>
      </c>
      <c r="O71" s="6">
        <f ca="1">C71*VLOOKUP(B71,'Ver2'!$J$3:$N$9,2,0)+(C71-C71*G71)*VLOOKUP(B71,'Ver2'!$J$3:$N$9,3,0)+(C71-C71*G71-C71*I71)*VLOOKUP(B71,'Ver2'!$J$3:$N$9,4,0)</f>
        <v>155337.5</v>
      </c>
      <c r="P71" s="6">
        <f t="shared" ca="1" si="16"/>
        <v>0.496</v>
      </c>
      <c r="Q71" s="6">
        <f ca="1">C71*P71*VLOOKUP(B71,'Ver2'!$J$3:$N$9,5,0)</f>
        <v>217545.60000000001</v>
      </c>
      <c r="R71" s="6">
        <f ca="1">VLOOKUP(Table13[[#This Row],[Ay]],'Ver2'!$J$3:$O$9,6,0)*Table13[[#This Row],[Hukuk Servisine Sevk Edilen]]*Table13[[#This Row],[Toplam Tutar]]</f>
        <v>309277.32799999998</v>
      </c>
      <c r="S71" s="6">
        <f t="shared" ca="1" si="17"/>
        <v>372883.1</v>
      </c>
      <c r="T71" s="6">
        <f t="shared" ca="1" si="18"/>
        <v>1348794.416</v>
      </c>
      <c r="U71" s="4"/>
    </row>
    <row r="72" spans="1:21" x14ac:dyDescent="0.35">
      <c r="A72" s="9">
        <v>44966</v>
      </c>
      <c r="B72" s="6">
        <f t="shared" si="10"/>
        <v>2</v>
      </c>
      <c r="C72" s="6">
        <f ca="1">RANDBETWEEN(VLOOKUP(B72,'Ver2'!$F$3:$H$9,2,0),VLOOKUP(B72,'Ver2'!$F$3:$H$9,3,0))</f>
        <v>1034</v>
      </c>
      <c r="D72" s="6">
        <f ca="1">RANDBETWEEN(VLOOKUP(B72,'Ver2'!$B$4:$D$10,2,0),VLOOKUP(B72,'Ver2'!$B$4:$D$10,3,0))</f>
        <v>1736</v>
      </c>
      <c r="E72" s="6">
        <f t="shared" ca="1" si="11"/>
        <v>1795024</v>
      </c>
      <c r="F72" s="6">
        <f ca="1">RANDBETWEEN(VLOOKUP(B72,'Ver2'!$B$13:$D$19,2,0),VLOOKUP(B72,'Ver2'!$B$13:$D$19,3,0))/100</f>
        <v>0.56000000000000005</v>
      </c>
      <c r="G72" s="6">
        <f ca="1">RANDBETWEEN(VLOOKUP(B72,'Ver2'!$F$13:$H$19,2,0),VLOOKUP(B72,'Ver2'!$F$13:$H$19,3,0))/100</f>
        <v>0.54</v>
      </c>
      <c r="H72" s="6">
        <f t="shared" ca="1" si="12"/>
        <v>0.30240000000000006</v>
      </c>
      <c r="I72" s="6">
        <f t="shared" ca="1" si="19"/>
        <v>0.34</v>
      </c>
      <c r="J72" s="6">
        <f t="shared" ca="1" si="13"/>
        <v>0.19040000000000004</v>
      </c>
      <c r="K72" s="6">
        <f ca="1">RANDBETWEEN(VLOOKUP(B72,'Ver2'!$F$23:$H$29,2,0),VLOOKUP(B72,'Ver2'!$F$23:$H$29,3,0))/100</f>
        <v>0.09</v>
      </c>
      <c r="L72" s="6">
        <f t="shared" ca="1" si="14"/>
        <v>5.04E-2</v>
      </c>
      <c r="M72" s="16">
        <f t="shared" ca="1" si="15"/>
        <v>561.66880000000015</v>
      </c>
      <c r="N72" s="6">
        <f ca="1">(L72+J72+H72)*E72+Table13[[#This Row],[Hukuk Servisinde Tahsilat Tutarı]]</f>
        <v>1180048.7776000001</v>
      </c>
      <c r="O72" s="6">
        <f ca="1">C72*VLOOKUP(B72,'Ver2'!$J$3:$N$9,2,0)+(C72-C72*G72)*VLOOKUP(B72,'Ver2'!$J$3:$N$9,3,0)+(C72-C72*G72-C72*I72)*VLOOKUP(B72,'Ver2'!$J$3:$N$9,4,0)</f>
        <v>99781</v>
      </c>
      <c r="P72" s="6">
        <f t="shared" ca="1" si="16"/>
        <v>0.45679999999999987</v>
      </c>
      <c r="Q72" s="6">
        <f ca="1">C72*P72*VLOOKUP(B72,'Ver2'!$J$3:$N$9,5,0)</f>
        <v>141699.35999999996</v>
      </c>
      <c r="R72" s="6">
        <f ca="1">VLOOKUP(Table13[[#This Row],[Ay]],'Ver2'!$J$3:$O$9,6,0)*Table13[[#This Row],[Hukuk Servisine Sevk Edilen]]*Table13[[#This Row],[Toplam Tutar]]</f>
        <v>204991.74079999994</v>
      </c>
      <c r="S72" s="6">
        <f t="shared" ca="1" si="17"/>
        <v>241480.35999999996</v>
      </c>
      <c r="T72" s="6">
        <f t="shared" ca="1" si="18"/>
        <v>1038349.4176000002</v>
      </c>
      <c r="U72" s="4"/>
    </row>
    <row r="73" spans="1:21" x14ac:dyDescent="0.35">
      <c r="A73" s="9">
        <v>44967</v>
      </c>
      <c r="B73" s="6">
        <f t="shared" si="10"/>
        <v>2</v>
      </c>
      <c r="C73" s="6">
        <f ca="1">RANDBETWEEN(VLOOKUP(B73,'Ver2'!$F$3:$H$9,2,0),VLOOKUP(B73,'Ver2'!$F$3:$H$9,3,0))</f>
        <v>1211</v>
      </c>
      <c r="D73" s="6">
        <f ca="1">RANDBETWEEN(VLOOKUP(B73,'Ver2'!$B$4:$D$10,2,0),VLOOKUP(B73,'Ver2'!$B$4:$D$10,3,0))</f>
        <v>1703</v>
      </c>
      <c r="E73" s="6">
        <f t="shared" ca="1" si="11"/>
        <v>2062333</v>
      </c>
      <c r="F73" s="6">
        <f ca="1">RANDBETWEEN(VLOOKUP(B73,'Ver2'!$B$13:$D$19,2,0),VLOOKUP(B73,'Ver2'!$B$13:$D$19,3,0))/100</f>
        <v>0.53</v>
      </c>
      <c r="G73" s="6">
        <f ca="1">RANDBETWEEN(VLOOKUP(B73,'Ver2'!$F$13:$H$19,2,0),VLOOKUP(B73,'Ver2'!$F$13:$H$19,3,0))/100</f>
        <v>0.54</v>
      </c>
      <c r="H73" s="6">
        <f t="shared" ca="1" si="12"/>
        <v>0.28620000000000001</v>
      </c>
      <c r="I73" s="6">
        <f t="shared" ca="1" si="19"/>
        <v>0.32</v>
      </c>
      <c r="J73" s="6">
        <f t="shared" ca="1" si="13"/>
        <v>0.1696</v>
      </c>
      <c r="K73" s="6">
        <f ca="1">RANDBETWEEN(VLOOKUP(B73,'Ver2'!$F$23:$H$29,2,0),VLOOKUP(B73,'Ver2'!$F$23:$H$29,3,0))/100</f>
        <v>0.09</v>
      </c>
      <c r="L73" s="6">
        <f t="shared" ca="1" si="14"/>
        <v>4.7699999999999999E-2</v>
      </c>
      <c r="M73" s="16">
        <f t="shared" ca="1" si="15"/>
        <v>609.73850000000004</v>
      </c>
      <c r="N73" s="6">
        <f ca="1">(L73+J73+H73)*E73+Table13[[#This Row],[Hukuk Servisinde Tahsilat Tutarı]]</f>
        <v>1294371.7491250001</v>
      </c>
      <c r="O73" s="6">
        <f ca="1">C73*VLOOKUP(B73,'Ver2'!$J$3:$N$9,2,0)+(C73-C73*G73)*VLOOKUP(B73,'Ver2'!$J$3:$N$9,3,0)+(C73-C73*G73-C73*I73)*VLOOKUP(B73,'Ver2'!$J$3:$N$9,4,0)</f>
        <v>119283.5</v>
      </c>
      <c r="P73" s="6">
        <f t="shared" ca="1" si="16"/>
        <v>0.49649999999999994</v>
      </c>
      <c r="Q73" s="6">
        <f ca="1">C73*P73*VLOOKUP(B73,'Ver2'!$J$3:$N$9,5,0)</f>
        <v>180378.44999999998</v>
      </c>
      <c r="R73" s="6">
        <f ca="1">VLOOKUP(Table13[[#This Row],[Ay]],'Ver2'!$J$3:$O$9,6,0)*Table13[[#This Row],[Hukuk Servisine Sevk Edilen]]*Table13[[#This Row],[Toplam Tutar]]</f>
        <v>255987.08362499997</v>
      </c>
      <c r="S73" s="6">
        <f t="shared" ca="1" si="17"/>
        <v>299661.94999999995</v>
      </c>
      <c r="T73" s="6">
        <f t="shared" ca="1" si="18"/>
        <v>1113993.2991250001</v>
      </c>
      <c r="U73" s="4"/>
    </row>
    <row r="74" spans="1:21" x14ac:dyDescent="0.35">
      <c r="A74" s="9">
        <v>44968</v>
      </c>
      <c r="B74" s="6">
        <f t="shared" si="10"/>
        <v>2</v>
      </c>
      <c r="C74" s="6">
        <f ca="1">RANDBETWEEN(VLOOKUP(B74,'Ver2'!$F$3:$H$9,2,0),VLOOKUP(B74,'Ver2'!$F$3:$H$9,3,0))</f>
        <v>1017</v>
      </c>
      <c r="D74" s="6">
        <f ca="1">RANDBETWEEN(VLOOKUP(B74,'Ver2'!$B$4:$D$10,2,0),VLOOKUP(B74,'Ver2'!$B$4:$D$10,3,0))</f>
        <v>1656</v>
      </c>
      <c r="E74" s="6">
        <f t="shared" ca="1" si="11"/>
        <v>1684152</v>
      </c>
      <c r="F74" s="6">
        <f ca="1">RANDBETWEEN(VLOOKUP(B74,'Ver2'!$B$13:$D$19,2,0),VLOOKUP(B74,'Ver2'!$B$13:$D$19,3,0))/100</f>
        <v>0.46</v>
      </c>
      <c r="G74" s="6">
        <f ca="1">RANDBETWEEN(VLOOKUP(B74,'Ver2'!$F$13:$H$19,2,0),VLOOKUP(B74,'Ver2'!$F$13:$H$19,3,0))/100</f>
        <v>0.54</v>
      </c>
      <c r="H74" s="6">
        <f t="shared" ca="1" si="12"/>
        <v>0.24840000000000004</v>
      </c>
      <c r="I74" s="6">
        <f t="shared" ca="1" si="19"/>
        <v>0.33</v>
      </c>
      <c r="J74" s="6">
        <f t="shared" ca="1" si="13"/>
        <v>0.15180000000000002</v>
      </c>
      <c r="K74" s="6">
        <f ca="1">RANDBETWEEN(VLOOKUP(B74,'Ver2'!$F$23:$H$29,2,0),VLOOKUP(B74,'Ver2'!$F$23:$H$29,3,0))/100</f>
        <v>7.0000000000000007E-2</v>
      </c>
      <c r="L74" s="6">
        <f t="shared" ca="1" si="14"/>
        <v>3.2200000000000006E-2</v>
      </c>
      <c r="M74" s="16">
        <f t="shared" ca="1" si="15"/>
        <v>439.75080000000008</v>
      </c>
      <c r="N74" s="6">
        <f ca="1">(L74+J74+H74)*E74+Table13[[#This Row],[Hukuk Servisinde Tahsilat Tutarı]]</f>
        <v>967208.49360000005</v>
      </c>
      <c r="O74" s="6">
        <f ca="1">C74*VLOOKUP(B74,'Ver2'!$J$3:$N$9,2,0)+(C74-C74*G74)*VLOOKUP(B74,'Ver2'!$J$3:$N$9,3,0)+(C74-C74*G74-C74*I74)*VLOOKUP(B74,'Ver2'!$J$3:$N$9,4,0)</f>
        <v>99157.5</v>
      </c>
      <c r="P74" s="6">
        <f t="shared" ca="1" si="16"/>
        <v>0.56759999999999988</v>
      </c>
      <c r="Q74" s="6">
        <f ca="1">C74*P74*VLOOKUP(B74,'Ver2'!$J$3:$N$9,5,0)</f>
        <v>173174.75999999995</v>
      </c>
      <c r="R74" s="6">
        <f ca="1">VLOOKUP(Table13[[#This Row],[Ay]],'Ver2'!$J$3:$O$9,6,0)*Table13[[#This Row],[Hukuk Servisine Sevk Edilen]]*Table13[[#This Row],[Toplam Tutar]]</f>
        <v>238981.16879999996</v>
      </c>
      <c r="S74" s="6">
        <f t="shared" ca="1" si="17"/>
        <v>272332.25999999995</v>
      </c>
      <c r="T74" s="6">
        <f t="shared" ca="1" si="18"/>
        <v>794033.73360000015</v>
      </c>
      <c r="U74" s="4"/>
    </row>
    <row r="75" spans="1:21" x14ac:dyDescent="0.35">
      <c r="A75" s="9">
        <v>44969</v>
      </c>
      <c r="B75" s="6">
        <f t="shared" si="10"/>
        <v>2</v>
      </c>
      <c r="C75" s="6">
        <f ca="1">RANDBETWEEN(VLOOKUP(B75,'Ver2'!$F$3:$H$9,2,0),VLOOKUP(B75,'Ver2'!$F$3:$H$9,3,0))</f>
        <v>1069</v>
      </c>
      <c r="D75" s="6">
        <f ca="1">RANDBETWEEN(VLOOKUP(B75,'Ver2'!$B$4:$D$10,2,0),VLOOKUP(B75,'Ver2'!$B$4:$D$10,3,0))</f>
        <v>1361</v>
      </c>
      <c r="E75" s="6">
        <f t="shared" ca="1" si="11"/>
        <v>1454909</v>
      </c>
      <c r="F75" s="6">
        <f ca="1">RANDBETWEEN(VLOOKUP(B75,'Ver2'!$B$13:$D$19,2,0),VLOOKUP(B75,'Ver2'!$B$13:$D$19,3,0))/100</f>
        <v>0.45</v>
      </c>
      <c r="G75" s="6">
        <f ca="1">RANDBETWEEN(VLOOKUP(B75,'Ver2'!$F$13:$H$19,2,0),VLOOKUP(B75,'Ver2'!$F$13:$H$19,3,0))/100</f>
        <v>0.45</v>
      </c>
      <c r="H75" s="6">
        <f t="shared" ca="1" si="12"/>
        <v>0.20250000000000001</v>
      </c>
      <c r="I75" s="6">
        <f t="shared" ca="1" si="19"/>
        <v>0.32</v>
      </c>
      <c r="J75" s="6">
        <f t="shared" ca="1" si="13"/>
        <v>0.14400000000000002</v>
      </c>
      <c r="K75" s="6">
        <f ca="1">RANDBETWEEN(VLOOKUP(B75,'Ver2'!$F$23:$H$29,2,0),VLOOKUP(B75,'Ver2'!$F$23:$H$29,3,0))/100</f>
        <v>7.0000000000000007E-2</v>
      </c>
      <c r="L75" s="6">
        <f t="shared" ca="1" si="14"/>
        <v>3.1500000000000007E-2</v>
      </c>
      <c r="M75" s="16">
        <f t="shared" ca="1" si="15"/>
        <v>404.08199999999999</v>
      </c>
      <c r="N75" s="6">
        <f ca="1">(L75+J75+H75)*E75+Table13[[#This Row],[Hukuk Servisinde Tahsilat Tutarı]]</f>
        <v>776193.95149999997</v>
      </c>
      <c r="O75" s="6">
        <f ca="1">C75*VLOOKUP(B75,'Ver2'!$J$3:$N$9,2,0)+(C75-C75*G75)*VLOOKUP(B75,'Ver2'!$J$3:$N$9,3,0)+(C75-C75*G75-C75*I75)*VLOOKUP(B75,'Ver2'!$J$3:$N$9,4,0)</f>
        <v>122133.25</v>
      </c>
      <c r="P75" s="6">
        <f t="shared" ca="1" si="16"/>
        <v>0.622</v>
      </c>
      <c r="Q75" s="6">
        <f ca="1">C75*P75*VLOOKUP(B75,'Ver2'!$J$3:$N$9,5,0)</f>
        <v>199475.4</v>
      </c>
      <c r="R75" s="6">
        <f ca="1">VLOOKUP(Table13[[#This Row],[Ay]],'Ver2'!$J$3:$O$9,6,0)*Table13[[#This Row],[Hukuk Servisine Sevk Edilen]]*Table13[[#This Row],[Toplam Tutar]]</f>
        <v>226238.34950000001</v>
      </c>
      <c r="S75" s="6">
        <f t="shared" ca="1" si="17"/>
        <v>321608.65000000002</v>
      </c>
      <c r="T75" s="6">
        <f t="shared" ca="1" si="18"/>
        <v>576718.55149999994</v>
      </c>
      <c r="U75" s="4"/>
    </row>
    <row r="76" spans="1:21" x14ac:dyDescent="0.35">
      <c r="A76" s="9">
        <v>44970</v>
      </c>
      <c r="B76" s="6">
        <f t="shared" si="10"/>
        <v>2</v>
      </c>
      <c r="C76" s="6">
        <f ca="1">RANDBETWEEN(VLOOKUP(B76,'Ver2'!$F$3:$H$9,2,0),VLOOKUP(B76,'Ver2'!$F$3:$H$9,3,0))</f>
        <v>1098</v>
      </c>
      <c r="D76" s="6">
        <f ca="1">RANDBETWEEN(VLOOKUP(B76,'Ver2'!$B$4:$D$10,2,0),VLOOKUP(B76,'Ver2'!$B$4:$D$10,3,0))</f>
        <v>1527</v>
      </c>
      <c r="E76" s="6">
        <f t="shared" ca="1" si="11"/>
        <v>1676646</v>
      </c>
      <c r="F76" s="6">
        <f ca="1">RANDBETWEEN(VLOOKUP(B76,'Ver2'!$B$13:$D$19,2,0),VLOOKUP(B76,'Ver2'!$B$13:$D$19,3,0))/100</f>
        <v>0.45</v>
      </c>
      <c r="G76" s="6">
        <f ca="1">RANDBETWEEN(VLOOKUP(B76,'Ver2'!$F$13:$H$19,2,0),VLOOKUP(B76,'Ver2'!$F$13:$H$19,3,0))/100</f>
        <v>0.54</v>
      </c>
      <c r="H76" s="6">
        <f t="shared" ca="1" si="12"/>
        <v>0.24300000000000002</v>
      </c>
      <c r="I76" s="6">
        <f t="shared" ca="1" si="19"/>
        <v>0.33</v>
      </c>
      <c r="J76" s="6">
        <f t="shared" ca="1" si="13"/>
        <v>0.14850000000000002</v>
      </c>
      <c r="K76" s="6">
        <f ca="1">RANDBETWEEN(VLOOKUP(B76,'Ver2'!$F$23:$H$29,2,0),VLOOKUP(B76,'Ver2'!$F$23:$H$29,3,0))/100</f>
        <v>0.05</v>
      </c>
      <c r="L76" s="6">
        <f t="shared" ca="1" si="14"/>
        <v>2.2500000000000003E-2</v>
      </c>
      <c r="M76" s="16">
        <f t="shared" ca="1" si="15"/>
        <v>454.57200000000006</v>
      </c>
      <c r="N76" s="6">
        <f ca="1">(L76+J76+H76)*E76+Table13[[#This Row],[Hukuk Servisinde Tahsilat Tutarı]]</f>
        <v>939760.08299999998</v>
      </c>
      <c r="O76" s="6">
        <f ca="1">C76*VLOOKUP(B76,'Ver2'!$J$3:$N$9,2,0)+(C76-C76*G76)*VLOOKUP(B76,'Ver2'!$J$3:$N$9,3,0)+(C76-C76*G76-C76*I76)*VLOOKUP(B76,'Ver2'!$J$3:$N$9,4,0)</f>
        <v>107054.99999999999</v>
      </c>
      <c r="P76" s="6">
        <f t="shared" ca="1" si="16"/>
        <v>0.58599999999999997</v>
      </c>
      <c r="Q76" s="6">
        <f ca="1">C76*P76*VLOOKUP(B76,'Ver2'!$J$3:$N$9,5,0)</f>
        <v>193028.4</v>
      </c>
      <c r="R76" s="6">
        <f ca="1">VLOOKUP(Table13[[#This Row],[Ay]],'Ver2'!$J$3:$O$9,6,0)*Table13[[#This Row],[Hukuk Servisine Sevk Edilen]]*Table13[[#This Row],[Toplam Tutar]]</f>
        <v>245628.639</v>
      </c>
      <c r="S76" s="6">
        <f t="shared" ca="1" si="17"/>
        <v>300083.39999999997</v>
      </c>
      <c r="T76" s="6">
        <f t="shared" ca="1" si="18"/>
        <v>746731.68299999996</v>
      </c>
      <c r="U76" s="4"/>
    </row>
    <row r="77" spans="1:21" x14ac:dyDescent="0.35">
      <c r="A77" s="9">
        <v>44971</v>
      </c>
      <c r="B77" s="6">
        <f t="shared" si="10"/>
        <v>2</v>
      </c>
      <c r="C77" s="6">
        <f ca="1">RANDBETWEEN(VLOOKUP(B77,'Ver2'!$F$3:$H$9,2,0),VLOOKUP(B77,'Ver2'!$F$3:$H$9,3,0))</f>
        <v>1193</v>
      </c>
      <c r="D77" s="6">
        <f ca="1">RANDBETWEEN(VLOOKUP(B77,'Ver2'!$B$4:$D$10,2,0),VLOOKUP(B77,'Ver2'!$B$4:$D$10,3,0))</f>
        <v>1582</v>
      </c>
      <c r="E77" s="6">
        <f t="shared" ca="1" si="11"/>
        <v>1887326</v>
      </c>
      <c r="F77" s="6">
        <f ca="1">RANDBETWEEN(VLOOKUP(B77,'Ver2'!$B$13:$D$19,2,0),VLOOKUP(B77,'Ver2'!$B$13:$D$19,3,0))/100</f>
        <v>0.43</v>
      </c>
      <c r="G77" s="6">
        <f ca="1">RANDBETWEEN(VLOOKUP(B77,'Ver2'!$F$13:$H$19,2,0),VLOOKUP(B77,'Ver2'!$F$13:$H$19,3,0))/100</f>
        <v>0.47</v>
      </c>
      <c r="H77" s="6">
        <f t="shared" ca="1" si="12"/>
        <v>0.20209999999999997</v>
      </c>
      <c r="I77" s="6">
        <f t="shared" ca="1" si="19"/>
        <v>0.27</v>
      </c>
      <c r="J77" s="6">
        <f t="shared" ca="1" si="13"/>
        <v>0.11610000000000001</v>
      </c>
      <c r="K77" s="6">
        <f ca="1">RANDBETWEEN(VLOOKUP(B77,'Ver2'!$F$23:$H$29,2,0),VLOOKUP(B77,'Ver2'!$F$23:$H$29,3,0))/100</f>
        <v>0.05</v>
      </c>
      <c r="L77" s="6">
        <f t="shared" ca="1" si="14"/>
        <v>2.1500000000000002E-2</v>
      </c>
      <c r="M77" s="16">
        <f t="shared" ca="1" si="15"/>
        <v>405.26209999999998</v>
      </c>
      <c r="N77" s="6">
        <f ca="1">(L77+J77+H77)*E77+Table13[[#This Row],[Hukuk Servisinde Tahsilat Tutarı]]</f>
        <v>952674.98164999997</v>
      </c>
      <c r="O77" s="6">
        <f ca="1">C77*VLOOKUP(B77,'Ver2'!$J$3:$N$9,2,0)+(C77-C77*G77)*VLOOKUP(B77,'Ver2'!$J$3:$N$9,3,0)+(C77-C77*G77-C77*I77)*VLOOKUP(B77,'Ver2'!$J$3:$N$9,4,0)</f>
        <v>138089.75</v>
      </c>
      <c r="P77" s="6">
        <f t="shared" ca="1" si="16"/>
        <v>0.6603</v>
      </c>
      <c r="Q77" s="6">
        <f ca="1">C77*P77*VLOOKUP(B77,'Ver2'!$J$3:$N$9,5,0)</f>
        <v>236321.37</v>
      </c>
      <c r="R77" s="6">
        <f ca="1">VLOOKUP(Table13[[#This Row],[Ay]],'Ver2'!$J$3:$O$9,6,0)*Table13[[#This Row],[Hukuk Servisine Sevk Edilen]]*Table13[[#This Row],[Toplam Tutar]]</f>
        <v>311550.33944999997</v>
      </c>
      <c r="S77" s="6">
        <f t="shared" ca="1" si="17"/>
        <v>374411.12</v>
      </c>
      <c r="T77" s="6">
        <f t="shared" ca="1" si="18"/>
        <v>716353.61164999998</v>
      </c>
      <c r="U77" s="4"/>
    </row>
    <row r="78" spans="1:21" x14ac:dyDescent="0.35">
      <c r="A78" s="9">
        <v>44972</v>
      </c>
      <c r="B78" s="6">
        <f t="shared" si="10"/>
        <v>2</v>
      </c>
      <c r="C78" s="6">
        <f ca="1">RANDBETWEEN(VLOOKUP(B78,'Ver2'!$F$3:$H$9,2,0),VLOOKUP(B78,'Ver2'!$F$3:$H$9,3,0))</f>
        <v>1470</v>
      </c>
      <c r="D78" s="6">
        <f ca="1">RANDBETWEEN(VLOOKUP(B78,'Ver2'!$B$4:$D$10,2,0),VLOOKUP(B78,'Ver2'!$B$4:$D$10,3,0))</f>
        <v>1606</v>
      </c>
      <c r="E78" s="6">
        <f t="shared" ca="1" si="11"/>
        <v>2360820</v>
      </c>
      <c r="F78" s="6">
        <f ca="1">RANDBETWEEN(VLOOKUP(B78,'Ver2'!$B$13:$D$19,2,0),VLOOKUP(B78,'Ver2'!$B$13:$D$19,3,0))/100</f>
        <v>0.61</v>
      </c>
      <c r="G78" s="6">
        <f ca="1">RANDBETWEEN(VLOOKUP(B78,'Ver2'!$F$13:$H$19,2,0),VLOOKUP(B78,'Ver2'!$F$13:$H$19,3,0))/100</f>
        <v>0.55000000000000004</v>
      </c>
      <c r="H78" s="6">
        <f t="shared" ca="1" si="12"/>
        <v>0.33550000000000002</v>
      </c>
      <c r="I78" s="6">
        <f t="shared" ca="1" si="19"/>
        <v>0.33</v>
      </c>
      <c r="J78" s="6">
        <f t="shared" ca="1" si="13"/>
        <v>0.20130000000000001</v>
      </c>
      <c r="K78" s="6">
        <f ca="1">RANDBETWEEN(VLOOKUP(B78,'Ver2'!$F$23:$H$29,2,0),VLOOKUP(B78,'Ver2'!$F$23:$H$29,3,0))/100</f>
        <v>0.06</v>
      </c>
      <c r="L78" s="6">
        <f t="shared" ca="1" si="14"/>
        <v>3.6600000000000001E-2</v>
      </c>
      <c r="M78" s="16">
        <f t="shared" ca="1" si="15"/>
        <v>842.89800000000002</v>
      </c>
      <c r="N78" s="6">
        <f ca="1">(L78+J78+H78)*E78+Table13[[#This Row],[Hukuk Servisinde Tahsilat Tutarı]]</f>
        <v>1605475.6410000001</v>
      </c>
      <c r="O78" s="6">
        <f ca="1">C78*VLOOKUP(B78,'Ver2'!$J$3:$N$9,2,0)+(C78-C78*G78)*VLOOKUP(B78,'Ver2'!$J$3:$N$9,3,0)+(C78-C78*G78-C78*I78)*VLOOKUP(B78,'Ver2'!$J$3:$N$9,4,0)</f>
        <v>140752.5</v>
      </c>
      <c r="P78" s="6">
        <f t="shared" ca="1" si="16"/>
        <v>0.42659999999999998</v>
      </c>
      <c r="Q78" s="6">
        <f ca="1">C78*P78*VLOOKUP(B78,'Ver2'!$J$3:$N$9,5,0)</f>
        <v>188130.6</v>
      </c>
      <c r="R78" s="6">
        <f ca="1">VLOOKUP(Table13[[#This Row],[Ay]],'Ver2'!$J$3:$O$9,6,0)*Table13[[#This Row],[Hukuk Servisine Sevk Edilen]]*Table13[[#This Row],[Toplam Tutar]]</f>
        <v>251781.45299999998</v>
      </c>
      <c r="S78" s="6">
        <f t="shared" ca="1" si="17"/>
        <v>328883.09999999998</v>
      </c>
      <c r="T78" s="6">
        <f t="shared" ca="1" si="18"/>
        <v>1417345.041</v>
      </c>
      <c r="U78" s="4"/>
    </row>
    <row r="79" spans="1:21" x14ac:dyDescent="0.35">
      <c r="A79" s="9">
        <v>44973</v>
      </c>
      <c r="B79" s="6">
        <f t="shared" si="10"/>
        <v>2</v>
      </c>
      <c r="C79" s="6">
        <f ca="1">RANDBETWEEN(VLOOKUP(B79,'Ver2'!$F$3:$H$9,2,0),VLOOKUP(B79,'Ver2'!$F$3:$H$9,3,0))</f>
        <v>1379</v>
      </c>
      <c r="D79" s="6">
        <f ca="1">RANDBETWEEN(VLOOKUP(B79,'Ver2'!$B$4:$D$10,2,0),VLOOKUP(B79,'Ver2'!$B$4:$D$10,3,0))</f>
        <v>1269</v>
      </c>
      <c r="E79" s="6">
        <f t="shared" ca="1" si="11"/>
        <v>1749951</v>
      </c>
      <c r="F79" s="6">
        <f ca="1">RANDBETWEEN(VLOOKUP(B79,'Ver2'!$B$13:$D$19,2,0),VLOOKUP(B79,'Ver2'!$B$13:$D$19,3,0))/100</f>
        <v>0.42</v>
      </c>
      <c r="G79" s="6">
        <f ca="1">RANDBETWEEN(VLOOKUP(B79,'Ver2'!$F$13:$H$19,2,0),VLOOKUP(B79,'Ver2'!$F$13:$H$19,3,0))/100</f>
        <v>0.55000000000000004</v>
      </c>
      <c r="H79" s="6">
        <f t="shared" ca="1" si="12"/>
        <v>0.23100000000000001</v>
      </c>
      <c r="I79" s="6">
        <f t="shared" ca="1" si="19"/>
        <v>0.35</v>
      </c>
      <c r="J79" s="6">
        <f t="shared" ca="1" si="13"/>
        <v>0.14699999999999999</v>
      </c>
      <c r="K79" s="6">
        <f ca="1">RANDBETWEEN(VLOOKUP(B79,'Ver2'!$F$23:$H$29,2,0),VLOOKUP(B79,'Ver2'!$F$23:$H$29,3,0))/100</f>
        <v>7.0000000000000007E-2</v>
      </c>
      <c r="L79" s="6">
        <f t="shared" ca="1" si="14"/>
        <v>2.9400000000000003E-2</v>
      </c>
      <c r="M79" s="16">
        <f t="shared" ca="1" si="15"/>
        <v>561.80459999999994</v>
      </c>
      <c r="N79" s="6">
        <f ca="1">(L79+J79+H79)*E79+Table13[[#This Row],[Hukuk Servisinde Tahsilat Tutarı]]</f>
        <v>972185.27805000008</v>
      </c>
      <c r="O79" s="6">
        <f ca="1">C79*VLOOKUP(B79,'Ver2'!$J$3:$N$9,2,0)+(C79-C79*G79)*VLOOKUP(B79,'Ver2'!$J$3:$N$9,3,0)+(C79-C79*G79-C79*I79)*VLOOKUP(B79,'Ver2'!$J$3:$N$9,4,0)</f>
        <v>129281.25</v>
      </c>
      <c r="P79" s="6">
        <f t="shared" ca="1" si="16"/>
        <v>0.59260000000000002</v>
      </c>
      <c r="Q79" s="6">
        <f ca="1">C79*P79*VLOOKUP(B79,'Ver2'!$J$3:$N$9,5,0)</f>
        <v>245158.62000000002</v>
      </c>
      <c r="R79" s="6">
        <f ca="1">VLOOKUP(Table13[[#This Row],[Ay]],'Ver2'!$J$3:$O$9,6,0)*Table13[[#This Row],[Hukuk Servisine Sevk Edilen]]*Table13[[#This Row],[Toplam Tutar]]</f>
        <v>259255.24064999999</v>
      </c>
      <c r="S79" s="6">
        <f t="shared" ca="1" si="17"/>
        <v>374439.87</v>
      </c>
      <c r="T79" s="6">
        <f t="shared" ca="1" si="18"/>
        <v>727026.65805000009</v>
      </c>
      <c r="U79" s="4"/>
    </row>
    <row r="80" spans="1:21" x14ac:dyDescent="0.35">
      <c r="A80" s="9">
        <v>44974</v>
      </c>
      <c r="B80" s="6">
        <f t="shared" si="10"/>
        <v>2</v>
      </c>
      <c r="C80" s="6">
        <f ca="1">RANDBETWEEN(VLOOKUP(B80,'Ver2'!$F$3:$H$9,2,0),VLOOKUP(B80,'Ver2'!$F$3:$H$9,3,0))</f>
        <v>1097</v>
      </c>
      <c r="D80" s="6">
        <f ca="1">RANDBETWEEN(VLOOKUP(B80,'Ver2'!$B$4:$D$10,2,0),VLOOKUP(B80,'Ver2'!$B$4:$D$10,3,0))</f>
        <v>1507</v>
      </c>
      <c r="E80" s="6">
        <f t="shared" ca="1" si="11"/>
        <v>1653179</v>
      </c>
      <c r="F80" s="6">
        <f ca="1">RANDBETWEEN(VLOOKUP(B80,'Ver2'!$B$13:$D$19,2,0),VLOOKUP(B80,'Ver2'!$B$13:$D$19,3,0))/100</f>
        <v>0.36</v>
      </c>
      <c r="G80" s="6">
        <f ca="1">RANDBETWEEN(VLOOKUP(B80,'Ver2'!$F$13:$H$19,2,0),VLOOKUP(B80,'Ver2'!$F$13:$H$19,3,0))/100</f>
        <v>0.53</v>
      </c>
      <c r="H80" s="6">
        <f t="shared" ca="1" si="12"/>
        <v>0.1908</v>
      </c>
      <c r="I80" s="6">
        <f t="shared" ca="1" si="19"/>
        <v>0.34</v>
      </c>
      <c r="J80" s="6">
        <f t="shared" ca="1" si="13"/>
        <v>0.12240000000000001</v>
      </c>
      <c r="K80" s="6">
        <f ca="1">RANDBETWEEN(VLOOKUP(B80,'Ver2'!$F$23:$H$29,2,0),VLOOKUP(B80,'Ver2'!$F$23:$H$29,3,0))/100</f>
        <v>7.0000000000000007E-2</v>
      </c>
      <c r="L80" s="6">
        <f t="shared" ca="1" si="14"/>
        <v>2.52E-2</v>
      </c>
      <c r="M80" s="16">
        <f t="shared" ca="1" si="15"/>
        <v>371.22480000000002</v>
      </c>
      <c r="N80" s="6">
        <f ca="1">(L80+J80+H80)*E80+Table13[[#This Row],[Hukuk Servisinde Tahsilat Tutarı]]</f>
        <v>832871.58020000008</v>
      </c>
      <c r="O80" s="6">
        <f ca="1">C80*VLOOKUP(B80,'Ver2'!$J$3:$N$9,2,0)+(C80-C80*G80)*VLOOKUP(B80,'Ver2'!$J$3:$N$9,3,0)+(C80-C80*G80-C80*I80)*VLOOKUP(B80,'Ver2'!$J$3:$N$9,4,0)</f>
        <v>107780.24999999999</v>
      </c>
      <c r="P80" s="6">
        <f t="shared" ca="1" si="16"/>
        <v>0.66159999999999997</v>
      </c>
      <c r="Q80" s="6">
        <f ca="1">C80*P80*VLOOKUP(B80,'Ver2'!$J$3:$N$9,5,0)</f>
        <v>217732.55999999997</v>
      </c>
      <c r="R80" s="6">
        <f ca="1">VLOOKUP(Table13[[#This Row],[Ay]],'Ver2'!$J$3:$O$9,6,0)*Table13[[#This Row],[Hukuk Servisine Sevk Edilen]]*Table13[[#This Row],[Toplam Tutar]]</f>
        <v>273435.80660000001</v>
      </c>
      <c r="S80" s="6">
        <f t="shared" ca="1" si="17"/>
        <v>325512.80999999994</v>
      </c>
      <c r="T80" s="6">
        <f t="shared" ca="1" si="18"/>
        <v>615139.02020000014</v>
      </c>
      <c r="U80" s="4"/>
    </row>
    <row r="81" spans="1:21" x14ac:dyDescent="0.35">
      <c r="A81" s="9">
        <v>44975</v>
      </c>
      <c r="B81" s="6">
        <f t="shared" si="10"/>
        <v>2</v>
      </c>
      <c r="C81" s="6">
        <f ca="1">RANDBETWEEN(VLOOKUP(B81,'Ver2'!$F$3:$H$9,2,0),VLOOKUP(B81,'Ver2'!$F$3:$H$9,3,0))</f>
        <v>1055</v>
      </c>
      <c r="D81" s="6">
        <f ca="1">RANDBETWEEN(VLOOKUP(B81,'Ver2'!$B$4:$D$10,2,0),VLOOKUP(B81,'Ver2'!$B$4:$D$10,3,0))</f>
        <v>1656</v>
      </c>
      <c r="E81" s="6">
        <f t="shared" ca="1" si="11"/>
        <v>1747080</v>
      </c>
      <c r="F81" s="6">
        <f ca="1">RANDBETWEEN(VLOOKUP(B81,'Ver2'!$B$13:$D$19,2,0),VLOOKUP(B81,'Ver2'!$B$13:$D$19,3,0))/100</f>
        <v>0.42</v>
      </c>
      <c r="G81" s="6">
        <f ca="1">RANDBETWEEN(VLOOKUP(B81,'Ver2'!$F$13:$H$19,2,0),VLOOKUP(B81,'Ver2'!$F$13:$H$19,3,0))/100</f>
        <v>0.53</v>
      </c>
      <c r="H81" s="6">
        <f t="shared" ca="1" si="12"/>
        <v>0.22259999999999999</v>
      </c>
      <c r="I81" s="6">
        <f t="shared" ca="1" si="19"/>
        <v>0.2</v>
      </c>
      <c r="J81" s="6">
        <f t="shared" ca="1" si="13"/>
        <v>8.4000000000000005E-2</v>
      </c>
      <c r="K81" s="6">
        <f ca="1">RANDBETWEEN(VLOOKUP(B81,'Ver2'!$F$23:$H$29,2,0),VLOOKUP(B81,'Ver2'!$F$23:$H$29,3,0))/100</f>
        <v>0.09</v>
      </c>
      <c r="L81" s="6">
        <f t="shared" ca="1" si="14"/>
        <v>3.78E-2</v>
      </c>
      <c r="M81" s="16">
        <f t="shared" ca="1" si="15"/>
        <v>363.34199999999998</v>
      </c>
      <c r="N81" s="6">
        <f ca="1">(L81+J81+H81)*E81+Table13[[#This Row],[Hukuk Servisinde Tahsilat Tutarı]]</f>
        <v>888040.76399999997</v>
      </c>
      <c r="O81" s="6">
        <f ca="1">C81*VLOOKUP(B81,'Ver2'!$J$3:$N$9,2,0)+(C81-C81*G81)*VLOOKUP(B81,'Ver2'!$J$3:$N$9,3,0)+(C81-C81*G81-C81*I81)*VLOOKUP(B81,'Ver2'!$J$3:$N$9,4,0)</f>
        <v>118423.75</v>
      </c>
      <c r="P81" s="6">
        <f t="shared" ca="1" si="16"/>
        <v>0.65559999999999996</v>
      </c>
      <c r="Q81" s="6">
        <f ca="1">C81*P81*VLOOKUP(B81,'Ver2'!$J$3:$N$9,5,0)</f>
        <v>207497.39999999997</v>
      </c>
      <c r="R81" s="6">
        <f ca="1">VLOOKUP(Table13[[#This Row],[Ay]],'Ver2'!$J$3:$O$9,6,0)*Table13[[#This Row],[Hukuk Servisine Sevk Edilen]]*Table13[[#This Row],[Toplam Tutar]]</f>
        <v>286346.41200000001</v>
      </c>
      <c r="S81" s="6">
        <f t="shared" ca="1" si="17"/>
        <v>325921.14999999997</v>
      </c>
      <c r="T81" s="6">
        <f t="shared" ca="1" si="18"/>
        <v>680543.36400000006</v>
      </c>
      <c r="U81" s="4"/>
    </row>
    <row r="82" spans="1:21" x14ac:dyDescent="0.35">
      <c r="A82" s="9">
        <v>44976</v>
      </c>
      <c r="B82" s="6">
        <f t="shared" si="10"/>
        <v>2</v>
      </c>
      <c r="C82" s="6">
        <f ca="1">RANDBETWEEN(VLOOKUP(B82,'Ver2'!$F$3:$H$9,2,0),VLOOKUP(B82,'Ver2'!$F$3:$H$9,3,0))</f>
        <v>1463</v>
      </c>
      <c r="D82" s="6">
        <f ca="1">RANDBETWEEN(VLOOKUP(B82,'Ver2'!$B$4:$D$10,2,0),VLOOKUP(B82,'Ver2'!$B$4:$D$10,3,0))</f>
        <v>1325</v>
      </c>
      <c r="E82" s="6">
        <f t="shared" ca="1" si="11"/>
        <v>1938475</v>
      </c>
      <c r="F82" s="6">
        <f ca="1">RANDBETWEEN(VLOOKUP(B82,'Ver2'!$B$13:$D$19,2,0),VLOOKUP(B82,'Ver2'!$B$13:$D$19,3,0))/100</f>
        <v>0.54</v>
      </c>
      <c r="G82" s="6">
        <f ca="1">RANDBETWEEN(VLOOKUP(B82,'Ver2'!$F$13:$H$19,2,0),VLOOKUP(B82,'Ver2'!$F$13:$H$19,3,0))/100</f>
        <v>0.48</v>
      </c>
      <c r="H82" s="6">
        <f t="shared" ca="1" si="12"/>
        <v>0.25919999999999999</v>
      </c>
      <c r="I82" s="6">
        <f t="shared" ca="1" si="19"/>
        <v>0.21</v>
      </c>
      <c r="J82" s="6">
        <f t="shared" ca="1" si="13"/>
        <v>0.1134</v>
      </c>
      <c r="K82" s="6">
        <f ca="1">RANDBETWEEN(VLOOKUP(B82,'Ver2'!$F$23:$H$29,2,0),VLOOKUP(B82,'Ver2'!$F$23:$H$29,3,0))/100</f>
        <v>0.06</v>
      </c>
      <c r="L82" s="6">
        <f t="shared" ca="1" si="14"/>
        <v>3.2399999999999998E-2</v>
      </c>
      <c r="M82" s="16">
        <f t="shared" ca="1" si="15"/>
        <v>592.51499999999999</v>
      </c>
      <c r="N82" s="6">
        <f ca="1">(L82+J82+H82)*E82+Table13[[#This Row],[Hukuk Servisinde Tahsilat Tutarı]]</f>
        <v>1073430.53125</v>
      </c>
      <c r="O82" s="6">
        <f ca="1">C82*VLOOKUP(B82,'Ver2'!$J$3:$N$9,2,0)+(C82-C82*G82)*VLOOKUP(B82,'Ver2'!$J$3:$N$9,3,0)+(C82-C82*G82-C82*I82)*VLOOKUP(B82,'Ver2'!$J$3:$N$9,4,0)</f>
        <v>175560</v>
      </c>
      <c r="P82" s="6">
        <f t="shared" ca="1" si="16"/>
        <v>0.59499999999999997</v>
      </c>
      <c r="Q82" s="6">
        <f ca="1">C82*P82*VLOOKUP(B82,'Ver2'!$J$3:$N$9,5,0)</f>
        <v>261145.5</v>
      </c>
      <c r="R82" s="6">
        <f ca="1">VLOOKUP(Table13[[#This Row],[Ay]],'Ver2'!$J$3:$O$9,6,0)*Table13[[#This Row],[Hukuk Servisine Sevk Edilen]]*Table13[[#This Row],[Toplam Tutar]]</f>
        <v>288348.15625</v>
      </c>
      <c r="S82" s="6">
        <f t="shared" ca="1" si="17"/>
        <v>436705.5</v>
      </c>
      <c r="T82" s="6">
        <f t="shared" ca="1" si="18"/>
        <v>812285.03125</v>
      </c>
      <c r="U82" s="4"/>
    </row>
    <row r="83" spans="1:21" x14ac:dyDescent="0.35">
      <c r="A83" s="9">
        <v>44977</v>
      </c>
      <c r="B83" s="6">
        <f t="shared" si="10"/>
        <v>2</v>
      </c>
      <c r="C83" s="6">
        <f ca="1">RANDBETWEEN(VLOOKUP(B83,'Ver2'!$F$3:$H$9,2,0),VLOOKUP(B83,'Ver2'!$F$3:$H$9,3,0))</f>
        <v>1489</v>
      </c>
      <c r="D83" s="6">
        <f ca="1">RANDBETWEEN(VLOOKUP(B83,'Ver2'!$B$4:$D$10,2,0),VLOOKUP(B83,'Ver2'!$B$4:$D$10,3,0))</f>
        <v>1478</v>
      </c>
      <c r="E83" s="6">
        <f t="shared" ca="1" si="11"/>
        <v>2200742</v>
      </c>
      <c r="F83" s="6">
        <f ca="1">RANDBETWEEN(VLOOKUP(B83,'Ver2'!$B$13:$D$19,2,0),VLOOKUP(B83,'Ver2'!$B$13:$D$19,3,0))/100</f>
        <v>0.4</v>
      </c>
      <c r="G83" s="6">
        <f ca="1">RANDBETWEEN(VLOOKUP(B83,'Ver2'!$F$13:$H$19,2,0),VLOOKUP(B83,'Ver2'!$F$13:$H$19,3,0))/100</f>
        <v>0.48</v>
      </c>
      <c r="H83" s="6">
        <f t="shared" ca="1" si="12"/>
        <v>0.192</v>
      </c>
      <c r="I83" s="6">
        <f t="shared" ca="1" si="19"/>
        <v>0.23</v>
      </c>
      <c r="J83" s="6">
        <f t="shared" ca="1" si="13"/>
        <v>9.2000000000000012E-2</v>
      </c>
      <c r="K83" s="6">
        <f ca="1">RANDBETWEEN(VLOOKUP(B83,'Ver2'!$F$23:$H$29,2,0),VLOOKUP(B83,'Ver2'!$F$23:$H$29,3,0))/100</f>
        <v>0.05</v>
      </c>
      <c r="L83" s="6">
        <f t="shared" ca="1" si="14"/>
        <v>2.0000000000000004E-2</v>
      </c>
      <c r="M83" s="16">
        <f t="shared" ca="1" si="15"/>
        <v>452.65600000000006</v>
      </c>
      <c r="N83" s="6">
        <f ca="1">(L83+J83+H83)*E83+Table13[[#This Row],[Hukuk Servisinde Tahsilat Tutarı]]</f>
        <v>1051954.676</v>
      </c>
      <c r="O83" s="6">
        <f ca="1">C83*VLOOKUP(B83,'Ver2'!$J$3:$N$9,2,0)+(C83-C83*G83)*VLOOKUP(B83,'Ver2'!$J$3:$N$9,3,0)+(C83-C83*G83-C83*I83)*VLOOKUP(B83,'Ver2'!$J$3:$N$9,4,0)</f>
        <v>175702</v>
      </c>
      <c r="P83" s="6">
        <f t="shared" ca="1" si="16"/>
        <v>0.69599999999999995</v>
      </c>
      <c r="Q83" s="6">
        <f ca="1">C83*P83*VLOOKUP(B83,'Ver2'!$J$3:$N$9,5,0)</f>
        <v>310903.19999999995</v>
      </c>
      <c r="R83" s="6">
        <f ca="1">VLOOKUP(Table13[[#This Row],[Ay]],'Ver2'!$J$3:$O$9,6,0)*Table13[[#This Row],[Hukuk Servisine Sevk Edilen]]*Table13[[#This Row],[Toplam Tutar]]</f>
        <v>382929.10799999995</v>
      </c>
      <c r="S83" s="6">
        <f t="shared" ca="1" si="17"/>
        <v>486605.19999999995</v>
      </c>
      <c r="T83" s="6">
        <f t="shared" ca="1" si="18"/>
        <v>741051.47600000002</v>
      </c>
      <c r="U83" s="4"/>
    </row>
    <row r="84" spans="1:21" x14ac:dyDescent="0.35">
      <c r="A84" s="9">
        <v>44978</v>
      </c>
      <c r="B84" s="6">
        <f t="shared" si="10"/>
        <v>2</v>
      </c>
      <c r="C84" s="6">
        <f ca="1">RANDBETWEEN(VLOOKUP(B84,'Ver2'!$F$3:$H$9,2,0),VLOOKUP(B84,'Ver2'!$F$3:$H$9,3,0))</f>
        <v>1387</v>
      </c>
      <c r="D84" s="6">
        <f ca="1">RANDBETWEEN(VLOOKUP(B84,'Ver2'!$B$4:$D$10,2,0),VLOOKUP(B84,'Ver2'!$B$4:$D$10,3,0))</f>
        <v>1554</v>
      </c>
      <c r="E84" s="6">
        <f t="shared" ca="1" si="11"/>
        <v>2155398</v>
      </c>
      <c r="F84" s="6">
        <f ca="1">RANDBETWEEN(VLOOKUP(B84,'Ver2'!$B$13:$D$19,2,0),VLOOKUP(B84,'Ver2'!$B$13:$D$19,3,0))/100</f>
        <v>0.59</v>
      </c>
      <c r="G84" s="6">
        <f ca="1">RANDBETWEEN(VLOOKUP(B84,'Ver2'!$F$13:$H$19,2,0),VLOOKUP(B84,'Ver2'!$F$13:$H$19,3,0))/100</f>
        <v>0.47</v>
      </c>
      <c r="H84" s="6">
        <f t="shared" ca="1" si="12"/>
        <v>0.27729999999999999</v>
      </c>
      <c r="I84" s="6">
        <f t="shared" ca="1" si="19"/>
        <v>0.23</v>
      </c>
      <c r="J84" s="6">
        <f t="shared" ca="1" si="13"/>
        <v>0.13569999999999999</v>
      </c>
      <c r="K84" s="6">
        <f ca="1">RANDBETWEEN(VLOOKUP(B84,'Ver2'!$F$23:$H$29,2,0),VLOOKUP(B84,'Ver2'!$F$23:$H$29,3,0))/100</f>
        <v>7.0000000000000007E-2</v>
      </c>
      <c r="L84" s="6">
        <f t="shared" ca="1" si="14"/>
        <v>4.1300000000000003E-2</v>
      </c>
      <c r="M84" s="16">
        <f t="shared" ca="1" si="15"/>
        <v>630.11410000000001</v>
      </c>
      <c r="N84" s="6">
        <f ca="1">(L84+J84+H84)*E84+Table13[[#This Row],[Hukuk Servisinde Tahsilat Tutarı]]</f>
        <v>1273247.48355</v>
      </c>
      <c r="O84" s="6">
        <f ca="1">C84*VLOOKUP(B84,'Ver2'!$J$3:$N$9,2,0)+(C84-C84*G84)*VLOOKUP(B84,'Ver2'!$J$3:$N$9,3,0)+(C84-C84*G84-C84*I84)*VLOOKUP(B84,'Ver2'!$J$3:$N$9,4,0)</f>
        <v>166093.25</v>
      </c>
      <c r="P84" s="6">
        <f t="shared" ca="1" si="16"/>
        <v>0.54570000000000007</v>
      </c>
      <c r="Q84" s="6">
        <f ca="1">C84*P84*VLOOKUP(B84,'Ver2'!$J$3:$N$9,5,0)</f>
        <v>227065.77000000002</v>
      </c>
      <c r="R84" s="6">
        <f ca="1">VLOOKUP(Table13[[#This Row],[Ay]],'Ver2'!$J$3:$O$9,6,0)*Table13[[#This Row],[Hukuk Servisine Sevk Edilen]]*Table13[[#This Row],[Toplam Tutar]]</f>
        <v>294050.17215000006</v>
      </c>
      <c r="S84" s="6">
        <f t="shared" ca="1" si="17"/>
        <v>393159.02</v>
      </c>
      <c r="T84" s="6">
        <f t="shared" ca="1" si="18"/>
        <v>1046181.71355</v>
      </c>
      <c r="U84" s="4"/>
    </row>
    <row r="85" spans="1:21" x14ac:dyDescent="0.35">
      <c r="A85" s="9">
        <v>44979</v>
      </c>
      <c r="B85" s="6">
        <f t="shared" si="10"/>
        <v>2</v>
      </c>
      <c r="C85" s="6">
        <f ca="1">RANDBETWEEN(VLOOKUP(B85,'Ver2'!$F$3:$H$9,2,0),VLOOKUP(B85,'Ver2'!$F$3:$H$9,3,0))</f>
        <v>1298</v>
      </c>
      <c r="D85" s="6">
        <f ca="1">RANDBETWEEN(VLOOKUP(B85,'Ver2'!$B$4:$D$10,2,0),VLOOKUP(B85,'Ver2'!$B$4:$D$10,3,0))</f>
        <v>1613</v>
      </c>
      <c r="E85" s="6">
        <f t="shared" ca="1" si="11"/>
        <v>2093674</v>
      </c>
      <c r="F85" s="6">
        <f ca="1">RANDBETWEEN(VLOOKUP(B85,'Ver2'!$B$13:$D$19,2,0),VLOOKUP(B85,'Ver2'!$B$13:$D$19,3,0))/100</f>
        <v>0.54</v>
      </c>
      <c r="G85" s="6">
        <f ca="1">RANDBETWEEN(VLOOKUP(B85,'Ver2'!$F$13:$H$19,2,0),VLOOKUP(B85,'Ver2'!$F$13:$H$19,3,0))/100</f>
        <v>0.45</v>
      </c>
      <c r="H85" s="6">
        <f t="shared" ca="1" si="12"/>
        <v>0.24300000000000002</v>
      </c>
      <c r="I85" s="6">
        <f t="shared" ca="1" si="19"/>
        <v>0.33</v>
      </c>
      <c r="J85" s="6">
        <f t="shared" ca="1" si="13"/>
        <v>0.17820000000000003</v>
      </c>
      <c r="K85" s="6">
        <f ca="1">RANDBETWEEN(VLOOKUP(B85,'Ver2'!$F$23:$H$29,2,0),VLOOKUP(B85,'Ver2'!$F$23:$H$29,3,0))/100</f>
        <v>7.0000000000000007E-2</v>
      </c>
      <c r="L85" s="6">
        <f t="shared" ca="1" si="14"/>
        <v>3.7800000000000007E-2</v>
      </c>
      <c r="M85" s="16">
        <f t="shared" ca="1" si="15"/>
        <v>595.78200000000015</v>
      </c>
      <c r="N85" s="6">
        <f ca="1">(L85+J85+H85)*E85+Table13[[#This Row],[Hukuk Servisinde Tahsilat Tutarı]]</f>
        <v>1244165.7745000001</v>
      </c>
      <c r="O85" s="6">
        <f ca="1">C85*VLOOKUP(B85,'Ver2'!$J$3:$N$9,2,0)+(C85-C85*G85)*VLOOKUP(B85,'Ver2'!$J$3:$N$9,3,0)+(C85-C85*G85-C85*I85)*VLOOKUP(B85,'Ver2'!$J$3:$N$9,4,0)</f>
        <v>146998.5</v>
      </c>
      <c r="P85" s="6">
        <f t="shared" ca="1" si="16"/>
        <v>0.54099999999999993</v>
      </c>
      <c r="Q85" s="6">
        <f ca="1">C85*P85*VLOOKUP(B85,'Ver2'!$J$3:$N$9,5,0)</f>
        <v>210665.39999999997</v>
      </c>
      <c r="R85" s="6">
        <f ca="1">VLOOKUP(Table13[[#This Row],[Ay]],'Ver2'!$J$3:$O$9,6,0)*Table13[[#This Row],[Hukuk Servisine Sevk Edilen]]*Table13[[#This Row],[Toplam Tutar]]</f>
        <v>283169.40849999996</v>
      </c>
      <c r="S85" s="6">
        <f t="shared" ca="1" si="17"/>
        <v>357663.89999999997</v>
      </c>
      <c r="T85" s="6">
        <f t="shared" ca="1" si="18"/>
        <v>1033500.3745000002</v>
      </c>
      <c r="U85" s="4"/>
    </row>
    <row r="86" spans="1:21" x14ac:dyDescent="0.35">
      <c r="A86" s="9">
        <v>44980</v>
      </c>
      <c r="B86" s="6">
        <f t="shared" si="10"/>
        <v>2</v>
      </c>
      <c r="C86" s="6">
        <f ca="1">RANDBETWEEN(VLOOKUP(B86,'Ver2'!$F$3:$H$9,2,0),VLOOKUP(B86,'Ver2'!$F$3:$H$9,3,0))</f>
        <v>1256</v>
      </c>
      <c r="D86" s="6">
        <f ca="1">RANDBETWEEN(VLOOKUP(B86,'Ver2'!$B$4:$D$10,2,0),VLOOKUP(B86,'Ver2'!$B$4:$D$10,3,0))</f>
        <v>1392</v>
      </c>
      <c r="E86" s="6">
        <f t="shared" ca="1" si="11"/>
        <v>1748352</v>
      </c>
      <c r="F86" s="6">
        <f ca="1">RANDBETWEEN(VLOOKUP(B86,'Ver2'!$B$13:$D$19,2,0),VLOOKUP(B86,'Ver2'!$B$13:$D$19,3,0))/100</f>
        <v>0.56999999999999995</v>
      </c>
      <c r="G86" s="6">
        <f ca="1">RANDBETWEEN(VLOOKUP(B86,'Ver2'!$F$13:$H$19,2,0),VLOOKUP(B86,'Ver2'!$F$13:$H$19,3,0))/100</f>
        <v>0.53</v>
      </c>
      <c r="H86" s="6">
        <f t="shared" ca="1" si="12"/>
        <v>0.30209999999999998</v>
      </c>
      <c r="I86" s="6">
        <f t="shared" ca="1" si="19"/>
        <v>0.21</v>
      </c>
      <c r="J86" s="6">
        <f t="shared" ca="1" si="13"/>
        <v>0.11969999999999999</v>
      </c>
      <c r="K86" s="6">
        <f ca="1">RANDBETWEEN(VLOOKUP(B86,'Ver2'!$F$23:$H$29,2,0),VLOOKUP(B86,'Ver2'!$F$23:$H$29,3,0))/100</f>
        <v>0.05</v>
      </c>
      <c r="L86" s="6">
        <f t="shared" ca="1" si="14"/>
        <v>2.8499999999999998E-2</v>
      </c>
      <c r="M86" s="16">
        <f t="shared" ca="1" si="15"/>
        <v>565.57679999999993</v>
      </c>
      <c r="N86" s="6">
        <f ca="1">(L86+J86+H86)*E86+Table13[[#This Row],[Hukuk Servisinde Tahsilat Tutarı]]</f>
        <v>1027550.1792</v>
      </c>
      <c r="O86" s="6">
        <f ca="1">C86*VLOOKUP(B86,'Ver2'!$J$3:$N$9,2,0)+(C86-C86*G86)*VLOOKUP(B86,'Ver2'!$J$3:$N$9,3,0)+(C86-C86*G86-C86*I86)*VLOOKUP(B86,'Ver2'!$J$3:$N$9,4,0)</f>
        <v>139730</v>
      </c>
      <c r="P86" s="6">
        <f t="shared" ca="1" si="16"/>
        <v>0.54970000000000008</v>
      </c>
      <c r="Q86" s="6">
        <f ca="1">C86*P86*VLOOKUP(B86,'Ver2'!$J$3:$N$9,5,0)</f>
        <v>207126.96000000002</v>
      </c>
      <c r="R86" s="6">
        <f ca="1">VLOOKUP(Table13[[#This Row],[Ay]],'Ver2'!$J$3:$O$9,6,0)*Table13[[#This Row],[Hukuk Servisine Sevk Edilen]]*Table13[[#This Row],[Toplam Tutar]]</f>
        <v>240267.27360000004</v>
      </c>
      <c r="S86" s="6">
        <f t="shared" ca="1" si="17"/>
        <v>346856.96000000002</v>
      </c>
      <c r="T86" s="6">
        <f t="shared" ca="1" si="18"/>
        <v>820423.21919999993</v>
      </c>
      <c r="U86" s="4"/>
    </row>
    <row r="87" spans="1:21" x14ac:dyDescent="0.35">
      <c r="A87" s="9">
        <v>44981</v>
      </c>
      <c r="B87" s="6">
        <f t="shared" si="10"/>
        <v>2</v>
      </c>
      <c r="C87" s="6">
        <f ca="1">RANDBETWEEN(VLOOKUP(B87,'Ver2'!$F$3:$H$9,2,0),VLOOKUP(B87,'Ver2'!$F$3:$H$9,3,0))</f>
        <v>1056</v>
      </c>
      <c r="D87" s="6">
        <f ca="1">RANDBETWEEN(VLOOKUP(B87,'Ver2'!$B$4:$D$10,2,0),VLOOKUP(B87,'Ver2'!$B$4:$D$10,3,0))</f>
        <v>1480</v>
      </c>
      <c r="E87" s="6">
        <f t="shared" ca="1" si="11"/>
        <v>1562880</v>
      </c>
      <c r="F87" s="6">
        <f ca="1">RANDBETWEEN(VLOOKUP(B87,'Ver2'!$B$13:$D$19,2,0),VLOOKUP(B87,'Ver2'!$B$13:$D$19,3,0))/100</f>
        <v>0.57999999999999996</v>
      </c>
      <c r="G87" s="6">
        <f ca="1">RANDBETWEEN(VLOOKUP(B87,'Ver2'!$F$13:$H$19,2,0),VLOOKUP(B87,'Ver2'!$F$13:$H$19,3,0))/100</f>
        <v>0.5</v>
      </c>
      <c r="H87" s="6">
        <f t="shared" ca="1" si="12"/>
        <v>0.28999999999999998</v>
      </c>
      <c r="I87" s="6">
        <f t="shared" ca="1" si="19"/>
        <v>0.23</v>
      </c>
      <c r="J87" s="6">
        <f t="shared" ca="1" si="13"/>
        <v>0.13339999999999999</v>
      </c>
      <c r="K87" s="6">
        <f ca="1">RANDBETWEEN(VLOOKUP(B87,'Ver2'!$F$23:$H$29,2,0),VLOOKUP(B87,'Ver2'!$F$23:$H$29,3,0))/100</f>
        <v>7.0000000000000007E-2</v>
      </c>
      <c r="L87" s="6">
        <f t="shared" ca="1" si="14"/>
        <v>4.0600000000000004E-2</v>
      </c>
      <c r="M87" s="16">
        <f t="shared" ca="1" si="15"/>
        <v>489.98399999999998</v>
      </c>
      <c r="N87" s="6">
        <f ca="1">(L87+J87+H87)*E87+Table13[[#This Row],[Hukuk Servisinde Tahsilat Tutarı]]</f>
        <v>934602.23999999999</v>
      </c>
      <c r="O87" s="6">
        <f ca="1">C87*VLOOKUP(B87,'Ver2'!$J$3:$N$9,2,0)+(C87-C87*G87)*VLOOKUP(B87,'Ver2'!$J$3:$N$9,3,0)+(C87-C87*G87-C87*I87)*VLOOKUP(B87,'Ver2'!$J$3:$N$9,4,0)</f>
        <v>120912</v>
      </c>
      <c r="P87" s="6">
        <f t="shared" ca="1" si="16"/>
        <v>0.53600000000000003</v>
      </c>
      <c r="Q87" s="6">
        <f ca="1">C87*P87*VLOOKUP(B87,'Ver2'!$J$3:$N$9,5,0)</f>
        <v>169804.80000000002</v>
      </c>
      <c r="R87" s="6">
        <f ca="1">VLOOKUP(Table13[[#This Row],[Ay]],'Ver2'!$J$3:$O$9,6,0)*Table13[[#This Row],[Hukuk Servisine Sevk Edilen]]*Table13[[#This Row],[Toplam Tutar]]</f>
        <v>209425.92000000001</v>
      </c>
      <c r="S87" s="6">
        <f t="shared" ca="1" si="17"/>
        <v>290716.80000000005</v>
      </c>
      <c r="T87" s="6">
        <f t="shared" ca="1" si="18"/>
        <v>764797.43999999994</v>
      </c>
      <c r="U87" s="4"/>
    </row>
    <row r="88" spans="1:21" x14ac:dyDescent="0.35">
      <c r="A88" s="9">
        <v>44982</v>
      </c>
      <c r="B88" s="6">
        <f t="shared" si="10"/>
        <v>2</v>
      </c>
      <c r="C88" s="6">
        <f ca="1">RANDBETWEEN(VLOOKUP(B88,'Ver2'!$F$3:$H$9,2,0),VLOOKUP(B88,'Ver2'!$F$3:$H$9,3,0))</f>
        <v>1081</v>
      </c>
      <c r="D88" s="6">
        <f ca="1">RANDBETWEEN(VLOOKUP(B88,'Ver2'!$B$4:$D$10,2,0),VLOOKUP(B88,'Ver2'!$B$4:$D$10,3,0))</f>
        <v>1252</v>
      </c>
      <c r="E88" s="6">
        <f t="shared" ca="1" si="11"/>
        <v>1353412</v>
      </c>
      <c r="F88" s="6">
        <f ca="1">RANDBETWEEN(VLOOKUP(B88,'Ver2'!$B$13:$D$19,2,0),VLOOKUP(B88,'Ver2'!$B$13:$D$19,3,0))/100</f>
        <v>0.56999999999999995</v>
      </c>
      <c r="G88" s="6">
        <f ca="1">RANDBETWEEN(VLOOKUP(B88,'Ver2'!$F$13:$H$19,2,0),VLOOKUP(B88,'Ver2'!$F$13:$H$19,3,0))/100</f>
        <v>0.49</v>
      </c>
      <c r="H88" s="6">
        <f t="shared" ca="1" si="12"/>
        <v>0.27929999999999999</v>
      </c>
      <c r="I88" s="6">
        <f t="shared" ca="1" si="19"/>
        <v>0.32</v>
      </c>
      <c r="J88" s="6">
        <f t="shared" ca="1" si="13"/>
        <v>0.18239999999999998</v>
      </c>
      <c r="K88" s="6">
        <f ca="1">RANDBETWEEN(VLOOKUP(B88,'Ver2'!$F$23:$H$29,2,0),VLOOKUP(B88,'Ver2'!$F$23:$H$29,3,0))/100</f>
        <v>0.08</v>
      </c>
      <c r="L88" s="6">
        <f t="shared" ca="1" si="14"/>
        <v>4.5599999999999995E-2</v>
      </c>
      <c r="M88" s="16">
        <f t="shared" ca="1" si="15"/>
        <v>548.3913</v>
      </c>
      <c r="N88" s="6">
        <f ca="1">(L88+J88+H88)*E88+Table13[[#This Row],[Hukuk Servisinde Tahsilat Tutarı]]</f>
        <v>853292.43069999991</v>
      </c>
      <c r="O88" s="6">
        <f ca="1">C88*VLOOKUP(B88,'Ver2'!$J$3:$N$9,2,0)+(C88-C88*G88)*VLOOKUP(B88,'Ver2'!$J$3:$N$9,3,0)+(C88-C88*G88-C88*I88)*VLOOKUP(B88,'Ver2'!$J$3:$N$9,4,0)</f>
        <v>115937.25</v>
      </c>
      <c r="P88" s="6">
        <f t="shared" ca="1" si="16"/>
        <v>0.49270000000000003</v>
      </c>
      <c r="Q88" s="6">
        <f ca="1">C88*P88*VLOOKUP(B88,'Ver2'!$J$3:$N$9,5,0)</f>
        <v>159782.60999999999</v>
      </c>
      <c r="R88" s="6">
        <f ca="1">VLOOKUP(Table13[[#This Row],[Ay]],'Ver2'!$J$3:$O$9,6,0)*Table13[[#This Row],[Hukuk Servisine Sevk Edilen]]*Table13[[#This Row],[Toplam Tutar]]</f>
        <v>166706.52310000002</v>
      </c>
      <c r="S88" s="6">
        <f t="shared" ca="1" si="17"/>
        <v>275719.86</v>
      </c>
      <c r="T88" s="6">
        <f t="shared" ca="1" si="18"/>
        <v>693509.82069999992</v>
      </c>
      <c r="U88" s="4"/>
    </row>
    <row r="89" spans="1:21" x14ac:dyDescent="0.35">
      <c r="A89" s="9">
        <v>44983</v>
      </c>
      <c r="B89" s="6">
        <f t="shared" si="10"/>
        <v>2</v>
      </c>
      <c r="C89" s="6">
        <f ca="1">RANDBETWEEN(VLOOKUP(B89,'Ver2'!$F$3:$H$9,2,0),VLOOKUP(B89,'Ver2'!$F$3:$H$9,3,0))</f>
        <v>1154</v>
      </c>
      <c r="D89" s="6">
        <f ca="1">RANDBETWEEN(VLOOKUP(B89,'Ver2'!$B$4:$D$10,2,0),VLOOKUP(B89,'Ver2'!$B$4:$D$10,3,0))</f>
        <v>1543</v>
      </c>
      <c r="E89" s="6">
        <f t="shared" ca="1" si="11"/>
        <v>1780622</v>
      </c>
      <c r="F89" s="6">
        <f ca="1">RANDBETWEEN(VLOOKUP(B89,'Ver2'!$B$13:$D$19,2,0),VLOOKUP(B89,'Ver2'!$B$13:$D$19,3,0))/100</f>
        <v>0.56000000000000005</v>
      </c>
      <c r="G89" s="6">
        <f ca="1">RANDBETWEEN(VLOOKUP(B89,'Ver2'!$F$13:$H$19,2,0),VLOOKUP(B89,'Ver2'!$F$13:$H$19,3,0))/100</f>
        <v>0.53</v>
      </c>
      <c r="H89" s="6">
        <f t="shared" ca="1" si="12"/>
        <v>0.29680000000000006</v>
      </c>
      <c r="I89" s="6">
        <f t="shared" ca="1" si="19"/>
        <v>0.28000000000000003</v>
      </c>
      <c r="J89" s="6">
        <f t="shared" ca="1" si="13"/>
        <v>0.15680000000000002</v>
      </c>
      <c r="K89" s="6">
        <f ca="1">RANDBETWEEN(VLOOKUP(B89,'Ver2'!$F$23:$H$29,2,0),VLOOKUP(B89,'Ver2'!$F$23:$H$29,3,0))/100</f>
        <v>0.09</v>
      </c>
      <c r="L89" s="6">
        <f t="shared" ca="1" si="14"/>
        <v>5.04E-2</v>
      </c>
      <c r="M89" s="16">
        <f t="shared" ca="1" si="15"/>
        <v>581.6160000000001</v>
      </c>
      <c r="N89" s="6">
        <f ca="1">(L89+J89+H89)*E89+Table13[[#This Row],[Hukuk Servisinde Tahsilat Tutarı]]</f>
        <v>1118230.6160000002</v>
      </c>
      <c r="O89" s="6">
        <f ca="1">C89*VLOOKUP(B89,'Ver2'!$J$3:$N$9,2,0)+(C89-C89*G89)*VLOOKUP(B89,'Ver2'!$J$3:$N$9,3,0)+(C89-C89*G89-C89*I89)*VLOOKUP(B89,'Ver2'!$J$3:$N$9,4,0)</f>
        <v>120304.5</v>
      </c>
      <c r="P89" s="6">
        <f t="shared" ca="1" si="16"/>
        <v>0.49599999999999989</v>
      </c>
      <c r="Q89" s="6">
        <f ca="1">C89*P89*VLOOKUP(B89,'Ver2'!$J$3:$N$9,5,0)</f>
        <v>171715.19999999998</v>
      </c>
      <c r="R89" s="6">
        <f ca="1">VLOOKUP(Table13[[#This Row],[Ay]],'Ver2'!$J$3:$O$9,6,0)*Table13[[#This Row],[Hukuk Servisine Sevk Edilen]]*Table13[[#This Row],[Toplam Tutar]]</f>
        <v>220797.12799999994</v>
      </c>
      <c r="S89" s="6">
        <f t="shared" ca="1" si="17"/>
        <v>292019.69999999995</v>
      </c>
      <c r="T89" s="6">
        <f t="shared" ca="1" si="18"/>
        <v>946515.4160000002</v>
      </c>
      <c r="U89" s="4"/>
    </row>
    <row r="90" spans="1:21" x14ac:dyDescent="0.35">
      <c r="A90" s="9">
        <v>44984</v>
      </c>
      <c r="B90" s="6">
        <f t="shared" si="10"/>
        <v>2</v>
      </c>
      <c r="C90" s="6">
        <f ca="1">RANDBETWEEN(VLOOKUP(B90,'Ver2'!$F$3:$H$9,2,0),VLOOKUP(B90,'Ver2'!$F$3:$H$9,3,0))</f>
        <v>1388</v>
      </c>
      <c r="D90" s="6">
        <f ca="1">RANDBETWEEN(VLOOKUP(B90,'Ver2'!$B$4:$D$10,2,0),VLOOKUP(B90,'Ver2'!$B$4:$D$10,3,0))</f>
        <v>1577</v>
      </c>
      <c r="E90" s="6">
        <f t="shared" ca="1" si="11"/>
        <v>2188876</v>
      </c>
      <c r="F90" s="6">
        <f ca="1">RANDBETWEEN(VLOOKUP(B90,'Ver2'!$B$13:$D$19,2,0),VLOOKUP(B90,'Ver2'!$B$13:$D$19,3,0))/100</f>
        <v>0.4</v>
      </c>
      <c r="G90" s="6">
        <f ca="1">RANDBETWEEN(VLOOKUP(B90,'Ver2'!$F$13:$H$19,2,0),VLOOKUP(B90,'Ver2'!$F$13:$H$19,3,0))/100</f>
        <v>0.54</v>
      </c>
      <c r="H90" s="6">
        <f t="shared" ca="1" si="12"/>
        <v>0.21600000000000003</v>
      </c>
      <c r="I90" s="6">
        <f t="shared" ca="1" si="19"/>
        <v>0.3</v>
      </c>
      <c r="J90" s="6">
        <f t="shared" ca="1" si="13"/>
        <v>0.12</v>
      </c>
      <c r="K90" s="6">
        <f ca="1">RANDBETWEEN(VLOOKUP(B90,'Ver2'!$F$23:$H$29,2,0),VLOOKUP(B90,'Ver2'!$F$23:$H$29,3,0))/100</f>
        <v>0.05</v>
      </c>
      <c r="L90" s="6">
        <f t="shared" ca="1" si="14"/>
        <v>2.0000000000000004E-2</v>
      </c>
      <c r="M90" s="16">
        <f t="shared" ca="1" si="15"/>
        <v>494.12800000000004</v>
      </c>
      <c r="N90" s="6">
        <f ca="1">(L90+J90+H90)*E90+Table13[[#This Row],[Hukuk Servisinde Tahsilat Tutarı]]</f>
        <v>1131648.892</v>
      </c>
      <c r="O90" s="6">
        <f ca="1">C90*VLOOKUP(B90,'Ver2'!$J$3:$N$9,2,0)+(C90-C90*G90)*VLOOKUP(B90,'Ver2'!$J$3:$N$9,3,0)+(C90-C90*G90-C90*I90)*VLOOKUP(B90,'Ver2'!$J$3:$N$9,4,0)</f>
        <v>139494</v>
      </c>
      <c r="P90" s="6">
        <f t="shared" ca="1" si="16"/>
        <v>0.64399999999999991</v>
      </c>
      <c r="Q90" s="6">
        <f ca="1">C90*P90*VLOOKUP(B90,'Ver2'!$J$3:$N$9,5,0)</f>
        <v>268161.59999999998</v>
      </c>
      <c r="R90" s="6">
        <f ca="1">VLOOKUP(Table13[[#This Row],[Ay]],'Ver2'!$J$3:$O$9,6,0)*Table13[[#This Row],[Hukuk Servisine Sevk Edilen]]*Table13[[#This Row],[Toplam Tutar]]</f>
        <v>352409.03599999996</v>
      </c>
      <c r="S90" s="6">
        <f t="shared" ca="1" si="17"/>
        <v>407655.6</v>
      </c>
      <c r="T90" s="6">
        <f t="shared" ca="1" si="18"/>
        <v>863487.29200000002</v>
      </c>
      <c r="U90" s="4"/>
    </row>
    <row r="91" spans="1:21" x14ac:dyDescent="0.35">
      <c r="A91" s="9">
        <v>44985</v>
      </c>
      <c r="B91" s="6">
        <f t="shared" si="10"/>
        <v>2</v>
      </c>
      <c r="C91" s="6">
        <f ca="1">RANDBETWEEN(VLOOKUP(B91,'Ver2'!$F$3:$H$9,2,0),VLOOKUP(B91,'Ver2'!$F$3:$H$9,3,0))</f>
        <v>1342</v>
      </c>
      <c r="D91" s="6">
        <f ca="1">RANDBETWEEN(VLOOKUP(B91,'Ver2'!$B$4:$D$10,2,0),VLOOKUP(B91,'Ver2'!$B$4:$D$10,3,0))</f>
        <v>1720</v>
      </c>
      <c r="E91" s="6">
        <f t="shared" ca="1" si="11"/>
        <v>2308240</v>
      </c>
      <c r="F91" s="6">
        <f ca="1">RANDBETWEEN(VLOOKUP(B91,'Ver2'!$B$13:$D$19,2,0),VLOOKUP(B91,'Ver2'!$B$13:$D$19,3,0))/100</f>
        <v>0.47</v>
      </c>
      <c r="G91" s="6">
        <f ca="1">RANDBETWEEN(VLOOKUP(B91,'Ver2'!$F$13:$H$19,2,0),VLOOKUP(B91,'Ver2'!$F$13:$H$19,3,0))/100</f>
        <v>0.54</v>
      </c>
      <c r="H91" s="6">
        <f t="shared" ca="1" si="12"/>
        <v>0.25380000000000003</v>
      </c>
      <c r="I91" s="6">
        <f t="shared" ca="1" si="19"/>
        <v>0.35</v>
      </c>
      <c r="J91" s="6">
        <f t="shared" ca="1" si="13"/>
        <v>0.16449999999999998</v>
      </c>
      <c r="K91" s="6">
        <f ca="1">RANDBETWEEN(VLOOKUP(B91,'Ver2'!$F$23:$H$29,2,0),VLOOKUP(B91,'Ver2'!$F$23:$H$29,3,0))/100</f>
        <v>0.09</v>
      </c>
      <c r="L91" s="6">
        <f t="shared" ca="1" si="14"/>
        <v>4.2299999999999997E-2</v>
      </c>
      <c r="M91" s="16">
        <f t="shared" ca="1" si="15"/>
        <v>618.12520000000006</v>
      </c>
      <c r="N91" s="6">
        <f ca="1">(L91+J91+H91)*E91+Table13[[#This Row],[Hukuk Servisinde Tahsilat Tutarı]]</f>
        <v>1374441.5079999999</v>
      </c>
      <c r="O91" s="6">
        <f ca="1">C91*VLOOKUP(B91,'Ver2'!$J$3:$N$9,2,0)+(C91-C91*G91)*VLOOKUP(B91,'Ver2'!$J$3:$N$9,3,0)+(C91-C91*G91-C91*I91)*VLOOKUP(B91,'Ver2'!$J$3:$N$9,4,0)</f>
        <v>128161</v>
      </c>
      <c r="P91" s="6">
        <f t="shared" ca="1" si="16"/>
        <v>0.53939999999999999</v>
      </c>
      <c r="Q91" s="6">
        <f ca="1">C91*P91*VLOOKUP(B91,'Ver2'!$J$3:$N$9,5,0)</f>
        <v>217162.43999999997</v>
      </c>
      <c r="R91" s="6">
        <f ca="1">VLOOKUP(Table13[[#This Row],[Ay]],'Ver2'!$J$3:$O$9,6,0)*Table13[[#This Row],[Hukuk Servisine Sevk Edilen]]*Table13[[#This Row],[Toplam Tutar]]</f>
        <v>311266.16399999999</v>
      </c>
      <c r="S91" s="6">
        <f t="shared" ca="1" si="17"/>
        <v>345323.43999999994</v>
      </c>
      <c r="T91" s="6">
        <f t="shared" ca="1" si="18"/>
        <v>1157279.068</v>
      </c>
      <c r="U91" s="4"/>
    </row>
    <row r="92" spans="1:21" x14ac:dyDescent="0.35">
      <c r="A92" s="9">
        <v>44986</v>
      </c>
      <c r="B92" s="6">
        <f t="shared" si="10"/>
        <v>3</v>
      </c>
      <c r="C92" s="6">
        <f ca="1">RANDBETWEEN(VLOOKUP(B92,'Ver2'!$F$3:$H$9,2,0),VLOOKUP(B92,'Ver2'!$F$3:$H$9,3,0))</f>
        <v>1372</v>
      </c>
      <c r="D92" s="6">
        <f ca="1">RANDBETWEEN(VLOOKUP(B92,'Ver2'!$B$4:$D$10,2,0),VLOOKUP(B92,'Ver2'!$B$4:$D$10,3,0))</f>
        <v>1198</v>
      </c>
      <c r="E92" s="6">
        <f t="shared" ca="1" si="11"/>
        <v>1643656</v>
      </c>
      <c r="F92" s="6">
        <f ca="1">RANDBETWEEN(VLOOKUP(B92,'Ver2'!$B$13:$D$19,2,0),VLOOKUP(B92,'Ver2'!$B$13:$D$19,3,0))/100</f>
        <v>0.44</v>
      </c>
      <c r="G92" s="6">
        <f ca="1">RANDBETWEEN(VLOOKUP(B92,'Ver2'!$F$13:$H$19,2,0),VLOOKUP(B92,'Ver2'!$F$13:$H$19,3,0))/100</f>
        <v>0.5</v>
      </c>
      <c r="H92" s="6">
        <f t="shared" ca="1" si="12"/>
        <v>0.22</v>
      </c>
      <c r="I92" s="6">
        <f t="shared" ca="1" si="19"/>
        <v>0.22</v>
      </c>
      <c r="J92" s="6">
        <f t="shared" ca="1" si="13"/>
        <v>9.6799999999999997E-2</v>
      </c>
      <c r="K92" s="6">
        <f ca="1">RANDBETWEEN(VLOOKUP(B92,'Ver2'!$F$23:$H$29,2,0),VLOOKUP(B92,'Ver2'!$F$23:$H$29,3,0))/100</f>
        <v>0</v>
      </c>
      <c r="L92" s="6">
        <f t="shared" ca="1" si="14"/>
        <v>0</v>
      </c>
      <c r="M92" s="16">
        <f t="shared" ca="1" si="15"/>
        <v>434.64959999999996</v>
      </c>
      <c r="N92" s="6">
        <f ca="1">(L92+J92+H92)*E92+Table13[[#This Row],[Hukuk Servisinde Tahsilat Tutarı]]</f>
        <v>801446.66559999995</v>
      </c>
      <c r="O92" s="6">
        <f ca="1">C92*VLOOKUP(B92,'Ver2'!$J$3:$N$9,2,0)+(C92-C92*G92)*VLOOKUP(B92,'Ver2'!$J$3:$N$9,3,0)+(C92-C92*G92-C92*I92)*VLOOKUP(B92,'Ver2'!$J$3:$N$9,4,0)</f>
        <v>68600</v>
      </c>
      <c r="P92" s="6">
        <f t="shared" ca="1" si="16"/>
        <v>0.68320000000000003</v>
      </c>
      <c r="Q92" s="6">
        <f ca="1">C92*P92*VLOOKUP(B92,'Ver2'!$J$3:$N$9,5,0)</f>
        <v>281205.12</v>
      </c>
      <c r="R92" s="6">
        <f ca="1">VLOOKUP(Table13[[#This Row],[Ay]],'Ver2'!$J$3:$O$9,6,0)*Table13[[#This Row],[Hukuk Servisine Sevk Edilen]]*Table13[[#This Row],[Toplam Tutar]]</f>
        <v>280736.4448</v>
      </c>
      <c r="S92" s="6">
        <f t="shared" ca="1" si="17"/>
        <v>349805.12</v>
      </c>
      <c r="T92" s="6">
        <f t="shared" ca="1" si="18"/>
        <v>520241.54559999995</v>
      </c>
      <c r="U92" s="4"/>
    </row>
    <row r="93" spans="1:21" x14ac:dyDescent="0.35">
      <c r="A93" s="9">
        <v>44987</v>
      </c>
      <c r="B93" s="6">
        <f t="shared" si="10"/>
        <v>3</v>
      </c>
      <c r="C93" s="6">
        <f ca="1">RANDBETWEEN(VLOOKUP(B93,'Ver2'!$F$3:$H$9,2,0),VLOOKUP(B93,'Ver2'!$F$3:$H$9,3,0))</f>
        <v>1329</v>
      </c>
      <c r="D93" s="6">
        <f ca="1">RANDBETWEEN(VLOOKUP(B93,'Ver2'!$B$4:$D$10,2,0),VLOOKUP(B93,'Ver2'!$B$4:$D$10,3,0))</f>
        <v>1065</v>
      </c>
      <c r="E93" s="6">
        <f t="shared" ca="1" si="11"/>
        <v>1415385</v>
      </c>
      <c r="F93" s="6">
        <f ca="1">RANDBETWEEN(VLOOKUP(B93,'Ver2'!$B$13:$D$19,2,0),VLOOKUP(B93,'Ver2'!$B$13:$D$19,3,0))/100</f>
        <v>0.56999999999999995</v>
      </c>
      <c r="G93" s="6">
        <f ca="1">RANDBETWEEN(VLOOKUP(B93,'Ver2'!$F$13:$H$19,2,0),VLOOKUP(B93,'Ver2'!$F$13:$H$19,3,0))/100</f>
        <v>0.47</v>
      </c>
      <c r="H93" s="6">
        <f t="shared" ca="1" si="12"/>
        <v>0.26789999999999997</v>
      </c>
      <c r="I93" s="6">
        <f t="shared" ca="1" si="19"/>
        <v>0.26</v>
      </c>
      <c r="J93" s="6">
        <f t="shared" ca="1" si="13"/>
        <v>0.1482</v>
      </c>
      <c r="K93" s="6">
        <f ca="1">RANDBETWEEN(VLOOKUP(B93,'Ver2'!$F$23:$H$29,2,0),VLOOKUP(B93,'Ver2'!$F$23:$H$29,3,0))/100</f>
        <v>0</v>
      </c>
      <c r="L93" s="6">
        <f t="shared" ca="1" si="14"/>
        <v>0</v>
      </c>
      <c r="M93" s="16">
        <f t="shared" ca="1" si="15"/>
        <v>552.99689999999998</v>
      </c>
      <c r="N93" s="6">
        <f ca="1">(L93+J93+H93)*E93+Table13[[#This Row],[Hukuk Servisinde Tahsilat Tutarı]]</f>
        <v>795552.52387499996</v>
      </c>
      <c r="O93" s="6">
        <f ca="1">C93*VLOOKUP(B93,'Ver2'!$J$3:$N$9,2,0)+(C93-C93*G93)*VLOOKUP(B93,'Ver2'!$J$3:$N$9,3,0)+(C93-C93*G93-C93*I93)*VLOOKUP(B93,'Ver2'!$J$3:$N$9,4,0)</f>
        <v>66450</v>
      </c>
      <c r="P93" s="6">
        <f t="shared" ca="1" si="16"/>
        <v>0.58390000000000009</v>
      </c>
      <c r="Q93" s="6">
        <f ca="1">C93*P93*VLOOKUP(B93,'Ver2'!$J$3:$N$9,5,0)</f>
        <v>232800.93000000005</v>
      </c>
      <c r="R93" s="6">
        <f ca="1">VLOOKUP(Table13[[#This Row],[Ay]],'Ver2'!$J$3:$O$9,6,0)*Table13[[#This Row],[Hukuk Servisine Sevk Edilen]]*Table13[[#This Row],[Toplam Tutar]]</f>
        <v>206610.82537500004</v>
      </c>
      <c r="S93" s="6">
        <f t="shared" ca="1" si="17"/>
        <v>299250.93000000005</v>
      </c>
      <c r="T93" s="6">
        <f t="shared" ca="1" si="18"/>
        <v>562751.5938749999</v>
      </c>
      <c r="U93" s="4"/>
    </row>
    <row r="94" spans="1:21" x14ac:dyDescent="0.35">
      <c r="A94" s="9">
        <v>44988</v>
      </c>
      <c r="B94" s="6">
        <f t="shared" si="10"/>
        <v>3</v>
      </c>
      <c r="C94" s="6">
        <f ca="1">RANDBETWEEN(VLOOKUP(B94,'Ver2'!$F$3:$H$9,2,0),VLOOKUP(B94,'Ver2'!$F$3:$H$9,3,0))</f>
        <v>1271</v>
      </c>
      <c r="D94" s="6">
        <f ca="1">RANDBETWEEN(VLOOKUP(B94,'Ver2'!$B$4:$D$10,2,0),VLOOKUP(B94,'Ver2'!$B$4:$D$10,3,0))</f>
        <v>765</v>
      </c>
      <c r="E94" s="6">
        <f t="shared" ca="1" si="11"/>
        <v>972315</v>
      </c>
      <c r="F94" s="6">
        <f ca="1">RANDBETWEEN(VLOOKUP(B94,'Ver2'!$B$13:$D$19,2,0),VLOOKUP(B94,'Ver2'!$B$13:$D$19,3,0))/100</f>
        <v>0.63</v>
      </c>
      <c r="G94" s="6">
        <f ca="1">RANDBETWEEN(VLOOKUP(B94,'Ver2'!$F$13:$H$19,2,0),VLOOKUP(B94,'Ver2'!$F$13:$H$19,3,0))/100</f>
        <v>0.47</v>
      </c>
      <c r="H94" s="6">
        <f t="shared" ca="1" si="12"/>
        <v>0.29609999999999997</v>
      </c>
      <c r="I94" s="6">
        <f t="shared" ca="1" si="19"/>
        <v>0.23</v>
      </c>
      <c r="J94" s="6">
        <f t="shared" ca="1" si="13"/>
        <v>0.1449</v>
      </c>
      <c r="K94" s="6">
        <f ca="1">RANDBETWEEN(VLOOKUP(B94,'Ver2'!$F$23:$H$29,2,0),VLOOKUP(B94,'Ver2'!$F$23:$H$29,3,0))/100</f>
        <v>0</v>
      </c>
      <c r="L94" s="6">
        <f t="shared" ca="1" si="14"/>
        <v>0</v>
      </c>
      <c r="M94" s="16">
        <f t="shared" ca="1" si="15"/>
        <v>560.51099999999997</v>
      </c>
      <c r="N94" s="6">
        <f ca="1">(L94+J94+H94)*E94+Table13[[#This Row],[Hukuk Servisinde Tahsilat Tutarı]]</f>
        <v>564671.93624999991</v>
      </c>
      <c r="O94" s="6">
        <f ca="1">C94*VLOOKUP(B94,'Ver2'!$J$3:$N$9,2,0)+(C94-C94*G94)*VLOOKUP(B94,'Ver2'!$J$3:$N$9,3,0)+(C94-C94*G94-C94*I94)*VLOOKUP(B94,'Ver2'!$J$3:$N$9,4,0)</f>
        <v>63550</v>
      </c>
      <c r="P94" s="6">
        <f t="shared" ca="1" si="16"/>
        <v>0.55900000000000005</v>
      </c>
      <c r="Q94" s="6">
        <f ca="1">C94*P94*VLOOKUP(B94,'Ver2'!$J$3:$N$9,5,0)</f>
        <v>213146.7</v>
      </c>
      <c r="R94" s="6">
        <f ca="1">VLOOKUP(Table13[[#This Row],[Ay]],'Ver2'!$J$3:$O$9,6,0)*Table13[[#This Row],[Hukuk Servisine Sevk Edilen]]*Table13[[#This Row],[Toplam Tutar]]</f>
        <v>135881.02125000002</v>
      </c>
      <c r="S94" s="6">
        <f t="shared" ca="1" si="17"/>
        <v>276696.7</v>
      </c>
      <c r="T94" s="6">
        <f t="shared" ca="1" si="18"/>
        <v>351525.2362499999</v>
      </c>
      <c r="U94" s="4"/>
    </row>
    <row r="95" spans="1:21" x14ac:dyDescent="0.35">
      <c r="A95" s="9">
        <v>44989</v>
      </c>
      <c r="B95" s="6">
        <f t="shared" si="10"/>
        <v>3</v>
      </c>
      <c r="C95" s="6">
        <f ca="1">RANDBETWEEN(VLOOKUP(B95,'Ver2'!$F$3:$H$9,2,0),VLOOKUP(B95,'Ver2'!$F$3:$H$9,3,0))</f>
        <v>1421</v>
      </c>
      <c r="D95" s="6">
        <f ca="1">RANDBETWEEN(VLOOKUP(B95,'Ver2'!$B$4:$D$10,2,0),VLOOKUP(B95,'Ver2'!$B$4:$D$10,3,0))</f>
        <v>1047</v>
      </c>
      <c r="E95" s="6">
        <f t="shared" ca="1" si="11"/>
        <v>1487787</v>
      </c>
      <c r="F95" s="6">
        <f ca="1">RANDBETWEEN(VLOOKUP(B95,'Ver2'!$B$13:$D$19,2,0),VLOOKUP(B95,'Ver2'!$B$13:$D$19,3,0))/100</f>
        <v>0.5</v>
      </c>
      <c r="G95" s="6">
        <f ca="1">RANDBETWEEN(VLOOKUP(B95,'Ver2'!$F$13:$H$19,2,0),VLOOKUP(B95,'Ver2'!$F$13:$H$19,3,0))/100</f>
        <v>0.55000000000000004</v>
      </c>
      <c r="H95" s="6">
        <f t="shared" ca="1" si="12"/>
        <v>0.27500000000000002</v>
      </c>
      <c r="I95" s="6">
        <f t="shared" ca="1" si="19"/>
        <v>0.2</v>
      </c>
      <c r="J95" s="6">
        <f t="shared" ca="1" si="13"/>
        <v>0.1</v>
      </c>
      <c r="K95" s="6">
        <f ca="1">RANDBETWEEN(VLOOKUP(B95,'Ver2'!$F$23:$H$29,2,0),VLOOKUP(B95,'Ver2'!$F$23:$H$29,3,0))/100</f>
        <v>0</v>
      </c>
      <c r="L95" s="6">
        <f t="shared" ca="1" si="14"/>
        <v>0</v>
      </c>
      <c r="M95" s="16">
        <f t="shared" ca="1" si="15"/>
        <v>532.875</v>
      </c>
      <c r="N95" s="6">
        <f ca="1">(L95+J95+H95)*E95+Table13[[#This Row],[Hukuk Servisinde Tahsilat Tutarı]]</f>
        <v>790386.84375</v>
      </c>
      <c r="O95" s="6">
        <f ca="1">C95*VLOOKUP(B95,'Ver2'!$J$3:$N$9,2,0)+(C95-C95*G95)*VLOOKUP(B95,'Ver2'!$J$3:$N$9,3,0)+(C95-C95*G95-C95*I95)*VLOOKUP(B95,'Ver2'!$J$3:$N$9,4,0)</f>
        <v>71050</v>
      </c>
      <c r="P95" s="6">
        <f t="shared" ca="1" si="16"/>
        <v>0.625</v>
      </c>
      <c r="Q95" s="6">
        <f ca="1">C95*P95*VLOOKUP(B95,'Ver2'!$J$3:$N$9,5,0)</f>
        <v>266437.5</v>
      </c>
      <c r="R95" s="6">
        <f ca="1">VLOOKUP(Table13[[#This Row],[Ay]],'Ver2'!$J$3:$O$9,6,0)*Table13[[#This Row],[Hukuk Servisine Sevk Edilen]]*Table13[[#This Row],[Toplam Tutar]]</f>
        <v>232466.71875</v>
      </c>
      <c r="S95" s="6">
        <f t="shared" ca="1" si="17"/>
        <v>337487.5</v>
      </c>
      <c r="T95" s="6">
        <f t="shared" ca="1" si="18"/>
        <v>523949.34375</v>
      </c>
      <c r="U95" s="4"/>
    </row>
    <row r="96" spans="1:21" x14ac:dyDescent="0.35">
      <c r="A96" s="9">
        <v>44990</v>
      </c>
      <c r="B96" s="6">
        <f t="shared" si="10"/>
        <v>3</v>
      </c>
      <c r="C96" s="6">
        <f ca="1">RANDBETWEEN(VLOOKUP(B96,'Ver2'!$F$3:$H$9,2,0),VLOOKUP(B96,'Ver2'!$F$3:$H$9,3,0))</f>
        <v>1134</v>
      </c>
      <c r="D96" s="6">
        <f ca="1">RANDBETWEEN(VLOOKUP(B96,'Ver2'!$B$4:$D$10,2,0),VLOOKUP(B96,'Ver2'!$B$4:$D$10,3,0))</f>
        <v>991</v>
      </c>
      <c r="E96" s="6">
        <f t="shared" ca="1" si="11"/>
        <v>1123794</v>
      </c>
      <c r="F96" s="6">
        <f ca="1">RANDBETWEEN(VLOOKUP(B96,'Ver2'!$B$13:$D$19,2,0),VLOOKUP(B96,'Ver2'!$B$13:$D$19,3,0))/100</f>
        <v>0.42</v>
      </c>
      <c r="G96" s="6">
        <f ca="1">RANDBETWEEN(VLOOKUP(B96,'Ver2'!$F$13:$H$19,2,0),VLOOKUP(B96,'Ver2'!$F$13:$H$19,3,0))/100</f>
        <v>0.55000000000000004</v>
      </c>
      <c r="H96" s="6">
        <f t="shared" ca="1" si="12"/>
        <v>0.23100000000000001</v>
      </c>
      <c r="I96" s="6">
        <f t="shared" ca="1" si="19"/>
        <v>0.27</v>
      </c>
      <c r="J96" s="6">
        <f t="shared" ca="1" si="13"/>
        <v>0.1134</v>
      </c>
      <c r="K96" s="6">
        <f ca="1">RANDBETWEEN(VLOOKUP(B96,'Ver2'!$F$23:$H$29,2,0),VLOOKUP(B96,'Ver2'!$F$23:$H$29,3,0))/100</f>
        <v>0</v>
      </c>
      <c r="L96" s="6">
        <f t="shared" ca="1" si="14"/>
        <v>0</v>
      </c>
      <c r="M96" s="16">
        <f t="shared" ca="1" si="15"/>
        <v>390.54960000000005</v>
      </c>
      <c r="N96" s="6">
        <f ca="1">(L96+J96+H96)*E96+Table13[[#This Row],[Hukuk Servisinde Tahsilat Tutarı]]</f>
        <v>571224.4902</v>
      </c>
      <c r="O96" s="6">
        <f ca="1">C96*VLOOKUP(B96,'Ver2'!$J$3:$N$9,2,0)+(C96-C96*G96)*VLOOKUP(B96,'Ver2'!$J$3:$N$9,3,0)+(C96-C96*G96-C96*I96)*VLOOKUP(B96,'Ver2'!$J$3:$N$9,4,0)</f>
        <v>56700</v>
      </c>
      <c r="P96" s="6">
        <f t="shared" ca="1" si="16"/>
        <v>0.65559999999999996</v>
      </c>
      <c r="Q96" s="6">
        <f ca="1">C96*P96*VLOOKUP(B96,'Ver2'!$J$3:$N$9,5,0)</f>
        <v>223035.12</v>
      </c>
      <c r="R96" s="6">
        <f ca="1">VLOOKUP(Table13[[#This Row],[Ay]],'Ver2'!$J$3:$O$9,6,0)*Table13[[#This Row],[Hukuk Servisine Sevk Edilen]]*Table13[[#This Row],[Toplam Tutar]]</f>
        <v>184189.83659999998</v>
      </c>
      <c r="S96" s="6">
        <f t="shared" ca="1" si="17"/>
        <v>279735.12</v>
      </c>
      <c r="T96" s="6">
        <f t="shared" ca="1" si="18"/>
        <v>348189.3702</v>
      </c>
      <c r="U96" s="4"/>
    </row>
    <row r="97" spans="1:21" x14ac:dyDescent="0.35">
      <c r="A97" s="9">
        <v>44991</v>
      </c>
      <c r="B97" s="6">
        <f t="shared" si="10"/>
        <v>3</v>
      </c>
      <c r="C97" s="6">
        <f ca="1">RANDBETWEEN(VLOOKUP(B97,'Ver2'!$F$3:$H$9,2,0),VLOOKUP(B97,'Ver2'!$F$3:$H$9,3,0))</f>
        <v>1162</v>
      </c>
      <c r="D97" s="6">
        <f ca="1">RANDBETWEEN(VLOOKUP(B97,'Ver2'!$B$4:$D$10,2,0),VLOOKUP(B97,'Ver2'!$B$4:$D$10,3,0))</f>
        <v>802</v>
      </c>
      <c r="E97" s="6">
        <f t="shared" ca="1" si="11"/>
        <v>931924</v>
      </c>
      <c r="F97" s="6">
        <f ca="1">RANDBETWEEN(VLOOKUP(B97,'Ver2'!$B$13:$D$19,2,0),VLOOKUP(B97,'Ver2'!$B$13:$D$19,3,0))/100</f>
        <v>0.48</v>
      </c>
      <c r="G97" s="6">
        <f ca="1">RANDBETWEEN(VLOOKUP(B97,'Ver2'!$F$13:$H$19,2,0),VLOOKUP(B97,'Ver2'!$F$13:$H$19,3,0))/100</f>
        <v>0.47</v>
      </c>
      <c r="H97" s="6">
        <f t="shared" ca="1" si="12"/>
        <v>0.22559999999999997</v>
      </c>
      <c r="I97" s="6">
        <f t="shared" ca="1" si="19"/>
        <v>0.34</v>
      </c>
      <c r="J97" s="6">
        <f t="shared" ca="1" si="13"/>
        <v>0.16320000000000001</v>
      </c>
      <c r="K97" s="6">
        <f ca="1">RANDBETWEEN(VLOOKUP(B97,'Ver2'!$F$23:$H$29,2,0),VLOOKUP(B97,'Ver2'!$F$23:$H$29,3,0))/100</f>
        <v>0</v>
      </c>
      <c r="L97" s="6">
        <f t="shared" ca="1" si="14"/>
        <v>0</v>
      </c>
      <c r="M97" s="16">
        <f t="shared" ca="1" si="15"/>
        <v>451.78559999999999</v>
      </c>
      <c r="N97" s="6">
        <f ca="1">(L97+J97+H97)*E97+Table13[[#This Row],[Hukuk Servisinde Tahsilat Tutarı]]</f>
        <v>504730.03839999996</v>
      </c>
      <c r="O97" s="6">
        <f ca="1">C97*VLOOKUP(B97,'Ver2'!$J$3:$N$9,2,0)+(C97-C97*G97)*VLOOKUP(B97,'Ver2'!$J$3:$N$9,3,0)+(C97-C97*G97-C97*I97)*VLOOKUP(B97,'Ver2'!$J$3:$N$9,4,0)</f>
        <v>58100</v>
      </c>
      <c r="P97" s="6">
        <f t="shared" ca="1" si="16"/>
        <v>0.61119999999999997</v>
      </c>
      <c r="Q97" s="6">
        <f ca="1">C97*P97*VLOOKUP(B97,'Ver2'!$J$3:$N$9,5,0)</f>
        <v>213064.31999999998</v>
      </c>
      <c r="R97" s="6">
        <f ca="1">VLOOKUP(Table13[[#This Row],[Ay]],'Ver2'!$J$3:$O$9,6,0)*Table13[[#This Row],[Hukuk Servisine Sevk Edilen]]*Table13[[#This Row],[Toplam Tutar]]</f>
        <v>142397.9872</v>
      </c>
      <c r="S97" s="6">
        <f t="shared" ca="1" si="17"/>
        <v>271164.31999999995</v>
      </c>
      <c r="T97" s="6">
        <f t="shared" ca="1" si="18"/>
        <v>291665.71840000001</v>
      </c>
      <c r="U97" s="4"/>
    </row>
    <row r="98" spans="1:21" x14ac:dyDescent="0.35">
      <c r="A98" s="9">
        <v>44992</v>
      </c>
      <c r="B98" s="6">
        <f t="shared" si="10"/>
        <v>3</v>
      </c>
      <c r="C98" s="6">
        <f ca="1">RANDBETWEEN(VLOOKUP(B98,'Ver2'!$F$3:$H$9,2,0),VLOOKUP(B98,'Ver2'!$F$3:$H$9,3,0))</f>
        <v>1090</v>
      </c>
      <c r="D98" s="6">
        <f ca="1">RANDBETWEEN(VLOOKUP(B98,'Ver2'!$B$4:$D$10,2,0),VLOOKUP(B98,'Ver2'!$B$4:$D$10,3,0))</f>
        <v>1118</v>
      </c>
      <c r="E98" s="6">
        <f t="shared" ca="1" si="11"/>
        <v>1218620</v>
      </c>
      <c r="F98" s="6">
        <f ca="1">RANDBETWEEN(VLOOKUP(B98,'Ver2'!$B$13:$D$19,2,0),VLOOKUP(B98,'Ver2'!$B$13:$D$19,3,0))/100</f>
        <v>0.39</v>
      </c>
      <c r="G98" s="6">
        <f ca="1">RANDBETWEEN(VLOOKUP(B98,'Ver2'!$F$13:$H$19,2,0),VLOOKUP(B98,'Ver2'!$F$13:$H$19,3,0))/100</f>
        <v>0.52</v>
      </c>
      <c r="H98" s="6">
        <f t="shared" ca="1" si="12"/>
        <v>0.20280000000000001</v>
      </c>
      <c r="I98" s="6">
        <f t="shared" ca="1" si="19"/>
        <v>0.22</v>
      </c>
      <c r="J98" s="6">
        <f t="shared" ca="1" si="13"/>
        <v>8.5800000000000001E-2</v>
      </c>
      <c r="K98" s="6">
        <f ca="1">RANDBETWEEN(VLOOKUP(B98,'Ver2'!$F$23:$H$29,2,0),VLOOKUP(B98,'Ver2'!$F$23:$H$29,3,0))/100</f>
        <v>0</v>
      </c>
      <c r="L98" s="6">
        <f t="shared" ca="1" si="14"/>
        <v>0</v>
      </c>
      <c r="M98" s="16">
        <f t="shared" ca="1" si="15"/>
        <v>314.57400000000001</v>
      </c>
      <c r="N98" s="6">
        <f ca="1">(L98+J98+H98)*E98+Table13[[#This Row],[Hukuk Servisinde Tahsilat Tutarı]]</f>
        <v>568425.299</v>
      </c>
      <c r="O98" s="6">
        <f ca="1">C98*VLOOKUP(B98,'Ver2'!$J$3:$N$9,2,0)+(C98-C98*G98)*VLOOKUP(B98,'Ver2'!$J$3:$N$9,3,0)+(C98-C98*G98-C98*I98)*VLOOKUP(B98,'Ver2'!$J$3:$N$9,4,0)</f>
        <v>54500</v>
      </c>
      <c r="P98" s="6">
        <f t="shared" ca="1" si="16"/>
        <v>0.71140000000000003</v>
      </c>
      <c r="Q98" s="6">
        <f ca="1">C98*P98*VLOOKUP(B98,'Ver2'!$J$3:$N$9,5,0)</f>
        <v>232627.80000000002</v>
      </c>
      <c r="R98" s="6">
        <f ca="1">VLOOKUP(Table13[[#This Row],[Ay]],'Ver2'!$J$3:$O$9,6,0)*Table13[[#This Row],[Hukuk Servisine Sevk Edilen]]*Table13[[#This Row],[Toplam Tutar]]</f>
        <v>216731.56700000001</v>
      </c>
      <c r="S98" s="6">
        <f t="shared" ca="1" si="17"/>
        <v>287127.80000000005</v>
      </c>
      <c r="T98" s="6">
        <f t="shared" ca="1" si="18"/>
        <v>335797.49899999995</v>
      </c>
      <c r="U98" s="4"/>
    </row>
    <row r="99" spans="1:21" x14ac:dyDescent="0.35">
      <c r="A99" s="9">
        <v>44993</v>
      </c>
      <c r="B99" s="6">
        <f t="shared" si="10"/>
        <v>3</v>
      </c>
      <c r="C99" s="6">
        <f ca="1">RANDBETWEEN(VLOOKUP(B99,'Ver2'!$F$3:$H$9,2,0),VLOOKUP(B99,'Ver2'!$F$3:$H$9,3,0))</f>
        <v>1117</v>
      </c>
      <c r="D99" s="6">
        <f ca="1">RANDBETWEEN(VLOOKUP(B99,'Ver2'!$B$4:$D$10,2,0),VLOOKUP(B99,'Ver2'!$B$4:$D$10,3,0))</f>
        <v>1166</v>
      </c>
      <c r="E99" s="6">
        <f t="shared" ca="1" si="11"/>
        <v>1302422</v>
      </c>
      <c r="F99" s="6">
        <f ca="1">RANDBETWEEN(VLOOKUP(B99,'Ver2'!$B$13:$D$19,2,0),VLOOKUP(B99,'Ver2'!$B$13:$D$19,3,0))/100</f>
        <v>0.41</v>
      </c>
      <c r="G99" s="6">
        <f ca="1">RANDBETWEEN(VLOOKUP(B99,'Ver2'!$F$13:$H$19,2,0),VLOOKUP(B99,'Ver2'!$F$13:$H$19,3,0))/100</f>
        <v>0.46</v>
      </c>
      <c r="H99" s="6">
        <f t="shared" ca="1" si="12"/>
        <v>0.18859999999999999</v>
      </c>
      <c r="I99" s="6">
        <f t="shared" ca="1" si="19"/>
        <v>0.31</v>
      </c>
      <c r="J99" s="6">
        <f t="shared" ca="1" si="13"/>
        <v>0.12709999999999999</v>
      </c>
      <c r="K99" s="6">
        <f ca="1">RANDBETWEEN(VLOOKUP(B99,'Ver2'!$F$23:$H$29,2,0),VLOOKUP(B99,'Ver2'!$F$23:$H$29,3,0))/100</f>
        <v>0</v>
      </c>
      <c r="L99" s="6">
        <f t="shared" ca="1" si="14"/>
        <v>0</v>
      </c>
      <c r="M99" s="16">
        <f t="shared" ca="1" si="15"/>
        <v>352.63689999999997</v>
      </c>
      <c r="N99" s="6">
        <f ca="1">(L99+J99+H99)*E99+Table13[[#This Row],[Hukuk Servisinde Tahsilat Tutarı]]</f>
        <v>633986.46904999996</v>
      </c>
      <c r="O99" s="6">
        <f ca="1">C99*VLOOKUP(B99,'Ver2'!$J$3:$N$9,2,0)+(C99-C99*G99)*VLOOKUP(B99,'Ver2'!$J$3:$N$9,3,0)+(C99-C99*G99-C99*I99)*VLOOKUP(B99,'Ver2'!$J$3:$N$9,4,0)</f>
        <v>55850</v>
      </c>
      <c r="P99" s="6">
        <f t="shared" ca="1" si="16"/>
        <v>0.68430000000000002</v>
      </c>
      <c r="Q99" s="6">
        <f ca="1">C99*P99*VLOOKUP(B99,'Ver2'!$J$3:$N$9,5,0)</f>
        <v>229308.93000000002</v>
      </c>
      <c r="R99" s="6">
        <f ca="1">VLOOKUP(Table13[[#This Row],[Ay]],'Ver2'!$J$3:$O$9,6,0)*Table13[[#This Row],[Hukuk Servisine Sevk Edilen]]*Table13[[#This Row],[Toplam Tutar]]</f>
        <v>222811.84365</v>
      </c>
      <c r="S99" s="6">
        <f t="shared" ca="1" si="17"/>
        <v>285158.93000000005</v>
      </c>
      <c r="T99" s="6">
        <f t="shared" ca="1" si="18"/>
        <v>404677.5390499999</v>
      </c>
      <c r="U99" s="4"/>
    </row>
    <row r="100" spans="1:21" x14ac:dyDescent="0.35">
      <c r="A100" s="9">
        <v>44994</v>
      </c>
      <c r="B100" s="6">
        <f t="shared" si="10"/>
        <v>3</v>
      </c>
      <c r="C100" s="6">
        <f ca="1">RANDBETWEEN(VLOOKUP(B100,'Ver2'!$F$3:$H$9,2,0),VLOOKUP(B100,'Ver2'!$F$3:$H$9,3,0))</f>
        <v>1128</v>
      </c>
      <c r="D100" s="6">
        <f ca="1">RANDBETWEEN(VLOOKUP(B100,'Ver2'!$B$4:$D$10,2,0),VLOOKUP(B100,'Ver2'!$B$4:$D$10,3,0))</f>
        <v>886</v>
      </c>
      <c r="E100" s="6">
        <f t="shared" ca="1" si="11"/>
        <v>999408</v>
      </c>
      <c r="F100" s="6">
        <f ca="1">RANDBETWEEN(VLOOKUP(B100,'Ver2'!$B$13:$D$19,2,0),VLOOKUP(B100,'Ver2'!$B$13:$D$19,3,0))/100</f>
        <v>0.36</v>
      </c>
      <c r="G100" s="6">
        <f ca="1">RANDBETWEEN(VLOOKUP(B100,'Ver2'!$F$13:$H$19,2,0),VLOOKUP(B100,'Ver2'!$F$13:$H$19,3,0))/100</f>
        <v>0.55000000000000004</v>
      </c>
      <c r="H100" s="6">
        <f t="shared" ca="1" si="12"/>
        <v>0.19800000000000001</v>
      </c>
      <c r="I100" s="6">
        <f t="shared" ca="1" si="19"/>
        <v>0.33</v>
      </c>
      <c r="J100" s="6">
        <f t="shared" ca="1" si="13"/>
        <v>0.1188</v>
      </c>
      <c r="K100" s="6">
        <f ca="1">RANDBETWEEN(VLOOKUP(B100,'Ver2'!$F$23:$H$29,2,0),VLOOKUP(B100,'Ver2'!$F$23:$H$29,3,0))/100</f>
        <v>0</v>
      </c>
      <c r="L100" s="6">
        <f t="shared" ca="1" si="14"/>
        <v>0</v>
      </c>
      <c r="M100" s="16">
        <f t="shared" ca="1" si="15"/>
        <v>357.35040000000004</v>
      </c>
      <c r="N100" s="6">
        <f ca="1">(L100+J100+H100)*E100+Table13[[#This Row],[Hukuk Servisinde Tahsilat Tutarı]]</f>
        <v>487311.34080000006</v>
      </c>
      <c r="O100" s="6">
        <f ca="1">C100*VLOOKUP(B100,'Ver2'!$J$3:$N$9,2,0)+(C100-C100*G100)*VLOOKUP(B100,'Ver2'!$J$3:$N$9,3,0)+(C100-C100*G100-C100*I100)*VLOOKUP(B100,'Ver2'!$J$3:$N$9,4,0)</f>
        <v>56400</v>
      </c>
      <c r="P100" s="6">
        <f t="shared" ca="1" si="16"/>
        <v>0.68320000000000003</v>
      </c>
      <c r="Q100" s="6">
        <f ca="1">C100*P100*VLOOKUP(B100,'Ver2'!$J$3:$N$9,5,0)</f>
        <v>231194.88000000003</v>
      </c>
      <c r="R100" s="6">
        <f ca="1">VLOOKUP(Table13[[#This Row],[Ay]],'Ver2'!$J$3:$O$9,6,0)*Table13[[#This Row],[Hukuk Servisine Sevk Edilen]]*Table13[[#This Row],[Toplam Tutar]]</f>
        <v>170698.88640000002</v>
      </c>
      <c r="S100" s="6">
        <f t="shared" ca="1" si="17"/>
        <v>287594.88</v>
      </c>
      <c r="T100" s="6">
        <f t="shared" ca="1" si="18"/>
        <v>256116.46080000003</v>
      </c>
      <c r="U100" s="4"/>
    </row>
    <row r="101" spans="1:21" x14ac:dyDescent="0.35">
      <c r="A101" s="9">
        <v>44995</v>
      </c>
      <c r="B101" s="6">
        <f t="shared" si="10"/>
        <v>3</v>
      </c>
      <c r="C101" s="6">
        <f ca="1">RANDBETWEEN(VLOOKUP(B101,'Ver2'!$F$3:$H$9,2,0),VLOOKUP(B101,'Ver2'!$F$3:$H$9,3,0))</f>
        <v>1346</v>
      </c>
      <c r="D101" s="6">
        <f ca="1">RANDBETWEEN(VLOOKUP(B101,'Ver2'!$B$4:$D$10,2,0),VLOOKUP(B101,'Ver2'!$B$4:$D$10,3,0))</f>
        <v>994</v>
      </c>
      <c r="E101" s="6">
        <f t="shared" ca="1" si="11"/>
        <v>1337924</v>
      </c>
      <c r="F101" s="6">
        <f ca="1">RANDBETWEEN(VLOOKUP(B101,'Ver2'!$B$13:$D$19,2,0),VLOOKUP(B101,'Ver2'!$B$13:$D$19,3,0))/100</f>
        <v>0.53</v>
      </c>
      <c r="G101" s="6">
        <f ca="1">RANDBETWEEN(VLOOKUP(B101,'Ver2'!$F$13:$H$19,2,0),VLOOKUP(B101,'Ver2'!$F$13:$H$19,3,0))/100</f>
        <v>0.52</v>
      </c>
      <c r="H101" s="6">
        <f t="shared" ca="1" si="12"/>
        <v>0.27560000000000001</v>
      </c>
      <c r="I101" s="6">
        <f t="shared" ca="1" si="19"/>
        <v>0.27</v>
      </c>
      <c r="J101" s="6">
        <f t="shared" ca="1" si="13"/>
        <v>0.1431</v>
      </c>
      <c r="K101" s="6">
        <f ca="1">RANDBETWEEN(VLOOKUP(B101,'Ver2'!$F$23:$H$29,2,0),VLOOKUP(B101,'Ver2'!$F$23:$H$29,3,0))/100</f>
        <v>0</v>
      </c>
      <c r="L101" s="6">
        <f t="shared" ca="1" si="14"/>
        <v>0</v>
      </c>
      <c r="M101" s="16">
        <f t="shared" ca="1" si="15"/>
        <v>563.5702</v>
      </c>
      <c r="N101" s="6">
        <f ca="1">(L101+J101+H101)*E101+Table13[[#This Row],[Hukuk Servisinde Tahsilat Tutarı]]</f>
        <v>754622.58409999998</v>
      </c>
      <c r="O101" s="6">
        <f ca="1">C101*VLOOKUP(B101,'Ver2'!$J$3:$N$9,2,0)+(C101-C101*G101)*VLOOKUP(B101,'Ver2'!$J$3:$N$9,3,0)+(C101-C101*G101-C101*I101)*VLOOKUP(B101,'Ver2'!$J$3:$N$9,4,0)</f>
        <v>67300</v>
      </c>
      <c r="P101" s="6">
        <f t="shared" ca="1" si="16"/>
        <v>0.58129999999999993</v>
      </c>
      <c r="Q101" s="6">
        <f ca="1">C101*P101*VLOOKUP(B101,'Ver2'!$J$3:$N$9,5,0)</f>
        <v>234728.93999999997</v>
      </c>
      <c r="R101" s="6">
        <f ca="1">VLOOKUP(Table13[[#This Row],[Ay]],'Ver2'!$J$3:$O$9,6,0)*Table13[[#This Row],[Hukuk Servisine Sevk Edilen]]*Table13[[#This Row],[Toplam Tutar]]</f>
        <v>194433.80529999998</v>
      </c>
      <c r="S101" s="6">
        <f t="shared" ca="1" si="17"/>
        <v>302028.93999999994</v>
      </c>
      <c r="T101" s="6">
        <f t="shared" ca="1" si="18"/>
        <v>519893.64410000003</v>
      </c>
      <c r="U101" s="4"/>
    </row>
    <row r="102" spans="1:21" x14ac:dyDescent="0.35">
      <c r="A102" s="9">
        <v>44996</v>
      </c>
      <c r="B102" s="6">
        <f t="shared" si="10"/>
        <v>3</v>
      </c>
      <c r="C102" s="6">
        <f ca="1">RANDBETWEEN(VLOOKUP(B102,'Ver2'!$F$3:$H$9,2,0),VLOOKUP(B102,'Ver2'!$F$3:$H$9,3,0))</f>
        <v>1246</v>
      </c>
      <c r="D102" s="6">
        <f ca="1">RANDBETWEEN(VLOOKUP(B102,'Ver2'!$B$4:$D$10,2,0),VLOOKUP(B102,'Ver2'!$B$4:$D$10,3,0))</f>
        <v>1222</v>
      </c>
      <c r="E102" s="6">
        <f t="shared" ca="1" si="11"/>
        <v>1522612</v>
      </c>
      <c r="F102" s="6">
        <f ca="1">RANDBETWEEN(VLOOKUP(B102,'Ver2'!$B$13:$D$19,2,0),VLOOKUP(B102,'Ver2'!$B$13:$D$19,3,0))/100</f>
        <v>0.44</v>
      </c>
      <c r="G102" s="6">
        <f ca="1">RANDBETWEEN(VLOOKUP(B102,'Ver2'!$F$13:$H$19,2,0),VLOOKUP(B102,'Ver2'!$F$13:$H$19,3,0))/100</f>
        <v>0.54</v>
      </c>
      <c r="H102" s="6">
        <f t="shared" ca="1" si="12"/>
        <v>0.23760000000000001</v>
      </c>
      <c r="I102" s="6">
        <f t="shared" ca="1" si="19"/>
        <v>0.24</v>
      </c>
      <c r="J102" s="6">
        <f t="shared" ca="1" si="13"/>
        <v>0.1056</v>
      </c>
      <c r="K102" s="6">
        <f ca="1">RANDBETWEEN(VLOOKUP(B102,'Ver2'!$F$23:$H$29,2,0),VLOOKUP(B102,'Ver2'!$F$23:$H$29,3,0))/100</f>
        <v>0</v>
      </c>
      <c r="L102" s="6">
        <f t="shared" ca="1" si="14"/>
        <v>0</v>
      </c>
      <c r="M102" s="16">
        <f t="shared" ca="1" si="15"/>
        <v>427.62720000000002</v>
      </c>
      <c r="N102" s="6">
        <f ca="1">(L102+J102+H102)*E102+Table13[[#This Row],[Hukuk Servisinde Tahsilat Tutarı]]</f>
        <v>772573.32880000002</v>
      </c>
      <c r="O102" s="6">
        <f ca="1">C102*VLOOKUP(B102,'Ver2'!$J$3:$N$9,2,0)+(C102-C102*G102)*VLOOKUP(B102,'Ver2'!$J$3:$N$9,3,0)+(C102-C102*G102-C102*I102)*VLOOKUP(B102,'Ver2'!$J$3:$N$9,4,0)</f>
        <v>62300</v>
      </c>
      <c r="P102" s="6">
        <f t="shared" ca="1" si="16"/>
        <v>0.65680000000000005</v>
      </c>
      <c r="Q102" s="6">
        <f ca="1">C102*P102*VLOOKUP(B102,'Ver2'!$J$3:$N$9,5,0)</f>
        <v>245511.84000000003</v>
      </c>
      <c r="R102" s="6">
        <f ca="1">VLOOKUP(Table13[[#This Row],[Ay]],'Ver2'!$J$3:$O$9,6,0)*Table13[[#This Row],[Hukuk Servisine Sevk Edilen]]*Table13[[#This Row],[Toplam Tutar]]</f>
        <v>250012.89040000003</v>
      </c>
      <c r="S102" s="6">
        <f t="shared" ca="1" si="17"/>
        <v>307811.84000000003</v>
      </c>
      <c r="T102" s="6">
        <f t="shared" ca="1" si="18"/>
        <v>527061.48879999993</v>
      </c>
      <c r="U102" s="4"/>
    </row>
    <row r="103" spans="1:21" x14ac:dyDescent="0.35">
      <c r="A103" s="9">
        <v>44997</v>
      </c>
      <c r="B103" s="6">
        <f t="shared" si="10"/>
        <v>3</v>
      </c>
      <c r="C103" s="6">
        <f ca="1">RANDBETWEEN(VLOOKUP(B103,'Ver2'!$F$3:$H$9,2,0),VLOOKUP(B103,'Ver2'!$F$3:$H$9,3,0))</f>
        <v>1152</v>
      </c>
      <c r="D103" s="6">
        <f ca="1">RANDBETWEEN(VLOOKUP(B103,'Ver2'!$B$4:$D$10,2,0),VLOOKUP(B103,'Ver2'!$B$4:$D$10,3,0))</f>
        <v>1055</v>
      </c>
      <c r="E103" s="6">
        <f t="shared" ca="1" si="11"/>
        <v>1215360</v>
      </c>
      <c r="F103" s="6">
        <f ca="1">RANDBETWEEN(VLOOKUP(B103,'Ver2'!$B$13:$D$19,2,0),VLOOKUP(B103,'Ver2'!$B$13:$D$19,3,0))/100</f>
        <v>0.4</v>
      </c>
      <c r="G103" s="6">
        <f ca="1">RANDBETWEEN(VLOOKUP(B103,'Ver2'!$F$13:$H$19,2,0),VLOOKUP(B103,'Ver2'!$F$13:$H$19,3,0))/100</f>
        <v>0.54</v>
      </c>
      <c r="H103" s="6">
        <f t="shared" ca="1" si="12"/>
        <v>0.21600000000000003</v>
      </c>
      <c r="I103" s="6">
        <f t="shared" ca="1" si="19"/>
        <v>0.27</v>
      </c>
      <c r="J103" s="6">
        <f t="shared" ca="1" si="13"/>
        <v>0.10800000000000001</v>
      </c>
      <c r="K103" s="6">
        <f ca="1">RANDBETWEEN(VLOOKUP(B103,'Ver2'!$F$23:$H$29,2,0),VLOOKUP(B103,'Ver2'!$F$23:$H$29,3,0))/100</f>
        <v>0</v>
      </c>
      <c r="L103" s="6">
        <f t="shared" ca="1" si="14"/>
        <v>0</v>
      </c>
      <c r="M103" s="16">
        <f t="shared" ca="1" si="15"/>
        <v>373.24800000000005</v>
      </c>
      <c r="N103" s="6">
        <f ca="1">(L103+J103+H103)*E103+Table13[[#This Row],[Hukuk Servisinde Tahsilat Tutarı]]</f>
        <v>599172.48</v>
      </c>
      <c r="O103" s="6">
        <f ca="1">C103*VLOOKUP(B103,'Ver2'!$J$3:$N$9,2,0)+(C103-C103*G103)*VLOOKUP(B103,'Ver2'!$J$3:$N$9,3,0)+(C103-C103*G103-C103*I103)*VLOOKUP(B103,'Ver2'!$J$3:$N$9,4,0)</f>
        <v>57600</v>
      </c>
      <c r="P103" s="6">
        <f t="shared" ca="1" si="16"/>
        <v>0.67599999999999993</v>
      </c>
      <c r="Q103" s="6">
        <f ca="1">C103*P103*VLOOKUP(B103,'Ver2'!$J$3:$N$9,5,0)</f>
        <v>233625.59999999998</v>
      </c>
      <c r="R103" s="6">
        <f ca="1">VLOOKUP(Table13[[#This Row],[Ay]],'Ver2'!$J$3:$O$9,6,0)*Table13[[#This Row],[Hukuk Servisine Sevk Edilen]]*Table13[[#This Row],[Toplam Tutar]]</f>
        <v>205395.83999999997</v>
      </c>
      <c r="S103" s="6">
        <f t="shared" ca="1" si="17"/>
        <v>291225.59999999998</v>
      </c>
      <c r="T103" s="6">
        <f t="shared" ca="1" si="18"/>
        <v>365546.88</v>
      </c>
      <c r="U103" s="4"/>
    </row>
    <row r="104" spans="1:21" x14ac:dyDescent="0.35">
      <c r="A104" s="9">
        <v>44998</v>
      </c>
      <c r="B104" s="6">
        <f t="shared" si="10"/>
        <v>3</v>
      </c>
      <c r="C104" s="6">
        <f ca="1">RANDBETWEEN(VLOOKUP(B104,'Ver2'!$F$3:$H$9,2,0),VLOOKUP(B104,'Ver2'!$F$3:$H$9,3,0))</f>
        <v>1241</v>
      </c>
      <c r="D104" s="6">
        <f ca="1">RANDBETWEEN(VLOOKUP(B104,'Ver2'!$B$4:$D$10,2,0),VLOOKUP(B104,'Ver2'!$B$4:$D$10,3,0))</f>
        <v>873</v>
      </c>
      <c r="E104" s="6">
        <f t="shared" ca="1" si="11"/>
        <v>1083393</v>
      </c>
      <c r="F104" s="6">
        <f ca="1">RANDBETWEEN(VLOOKUP(B104,'Ver2'!$B$13:$D$19,2,0),VLOOKUP(B104,'Ver2'!$B$13:$D$19,3,0))/100</f>
        <v>0.6</v>
      </c>
      <c r="G104" s="6">
        <f ca="1">RANDBETWEEN(VLOOKUP(B104,'Ver2'!$F$13:$H$19,2,0),VLOOKUP(B104,'Ver2'!$F$13:$H$19,3,0))/100</f>
        <v>0.54</v>
      </c>
      <c r="H104" s="6">
        <f t="shared" ca="1" si="12"/>
        <v>0.32400000000000001</v>
      </c>
      <c r="I104" s="6">
        <f t="shared" ca="1" si="19"/>
        <v>0.3</v>
      </c>
      <c r="J104" s="6">
        <f t="shared" ca="1" si="13"/>
        <v>0.18</v>
      </c>
      <c r="K104" s="6">
        <f ca="1">RANDBETWEEN(VLOOKUP(B104,'Ver2'!$F$23:$H$29,2,0),VLOOKUP(B104,'Ver2'!$F$23:$H$29,3,0))/100</f>
        <v>0</v>
      </c>
      <c r="L104" s="6">
        <f t="shared" ca="1" si="14"/>
        <v>0</v>
      </c>
      <c r="M104" s="16">
        <f t="shared" ca="1" si="15"/>
        <v>625.46400000000006</v>
      </c>
      <c r="N104" s="6">
        <f ca="1">(L104+J104+H104)*E104+Table13[[#This Row],[Hukuk Servisinde Tahsilat Tutarı]]</f>
        <v>680370.804</v>
      </c>
      <c r="O104" s="6">
        <f ca="1">C104*VLOOKUP(B104,'Ver2'!$J$3:$N$9,2,0)+(C104-C104*G104)*VLOOKUP(B104,'Ver2'!$J$3:$N$9,3,0)+(C104-C104*G104-C104*I104)*VLOOKUP(B104,'Ver2'!$J$3:$N$9,4,0)</f>
        <v>62050</v>
      </c>
      <c r="P104" s="6">
        <f t="shared" ca="1" si="16"/>
        <v>0.496</v>
      </c>
      <c r="Q104" s="6">
        <f ca="1">C104*P104*VLOOKUP(B104,'Ver2'!$J$3:$N$9,5,0)</f>
        <v>184660.8</v>
      </c>
      <c r="R104" s="6">
        <f ca="1">VLOOKUP(Table13[[#This Row],[Ay]],'Ver2'!$J$3:$O$9,6,0)*Table13[[#This Row],[Hukuk Servisine Sevk Edilen]]*Table13[[#This Row],[Toplam Tutar]]</f>
        <v>134340.73199999999</v>
      </c>
      <c r="S104" s="6">
        <f t="shared" ca="1" si="17"/>
        <v>246710.8</v>
      </c>
      <c r="T104" s="6">
        <f t="shared" ca="1" si="18"/>
        <v>495710.00400000002</v>
      </c>
      <c r="U104" s="4"/>
    </row>
    <row r="105" spans="1:21" x14ac:dyDescent="0.35">
      <c r="A105" s="9">
        <v>44999</v>
      </c>
      <c r="B105" s="6">
        <f t="shared" si="10"/>
        <v>3</v>
      </c>
      <c r="C105" s="6">
        <f ca="1">RANDBETWEEN(VLOOKUP(B105,'Ver2'!$F$3:$H$9,2,0),VLOOKUP(B105,'Ver2'!$F$3:$H$9,3,0))</f>
        <v>1230</v>
      </c>
      <c r="D105" s="6">
        <f ca="1">RANDBETWEEN(VLOOKUP(B105,'Ver2'!$B$4:$D$10,2,0),VLOOKUP(B105,'Ver2'!$B$4:$D$10,3,0))</f>
        <v>874</v>
      </c>
      <c r="E105" s="6">
        <f t="shared" ca="1" si="11"/>
        <v>1075020</v>
      </c>
      <c r="F105" s="6">
        <f ca="1">RANDBETWEEN(VLOOKUP(B105,'Ver2'!$B$13:$D$19,2,0),VLOOKUP(B105,'Ver2'!$B$13:$D$19,3,0))/100</f>
        <v>0.63</v>
      </c>
      <c r="G105" s="6">
        <f ca="1">RANDBETWEEN(VLOOKUP(B105,'Ver2'!$F$13:$H$19,2,0),VLOOKUP(B105,'Ver2'!$F$13:$H$19,3,0))/100</f>
        <v>0.51</v>
      </c>
      <c r="H105" s="6">
        <f t="shared" ca="1" si="12"/>
        <v>0.32130000000000003</v>
      </c>
      <c r="I105" s="6">
        <f t="shared" ca="1" si="19"/>
        <v>0.3</v>
      </c>
      <c r="J105" s="6">
        <f t="shared" ca="1" si="13"/>
        <v>0.189</v>
      </c>
      <c r="K105" s="6">
        <f ca="1">RANDBETWEEN(VLOOKUP(B105,'Ver2'!$F$23:$H$29,2,0),VLOOKUP(B105,'Ver2'!$F$23:$H$29,3,0))/100</f>
        <v>0</v>
      </c>
      <c r="L105" s="6">
        <f t="shared" ca="1" si="14"/>
        <v>0</v>
      </c>
      <c r="M105" s="16">
        <f t="shared" ca="1" si="15"/>
        <v>627.66899999999998</v>
      </c>
      <c r="N105" s="6">
        <f ca="1">(L105+J105+H105)*E105+Table13[[#This Row],[Hukuk Servisinde Tahsilat Tutarı]]</f>
        <v>680192.02949999995</v>
      </c>
      <c r="O105" s="6">
        <f ca="1">C105*VLOOKUP(B105,'Ver2'!$J$3:$N$9,2,0)+(C105-C105*G105)*VLOOKUP(B105,'Ver2'!$J$3:$N$9,3,0)+(C105-C105*G105-C105*I105)*VLOOKUP(B105,'Ver2'!$J$3:$N$9,4,0)</f>
        <v>61500</v>
      </c>
      <c r="P105" s="6">
        <f t="shared" ca="1" si="16"/>
        <v>0.48970000000000002</v>
      </c>
      <c r="Q105" s="6">
        <f ca="1">C105*P105*VLOOKUP(B105,'Ver2'!$J$3:$N$9,5,0)</f>
        <v>180699.30000000002</v>
      </c>
      <c r="R105" s="6">
        <f ca="1">VLOOKUP(Table13[[#This Row],[Ay]],'Ver2'!$J$3:$O$9,6,0)*Table13[[#This Row],[Hukuk Servisine Sevk Edilen]]*Table13[[#This Row],[Toplam Tutar]]</f>
        <v>131609.3235</v>
      </c>
      <c r="S105" s="6">
        <f t="shared" ca="1" si="17"/>
        <v>242199.30000000002</v>
      </c>
      <c r="T105" s="6">
        <f t="shared" ca="1" si="18"/>
        <v>499492.7294999999</v>
      </c>
      <c r="U105" s="4"/>
    </row>
    <row r="106" spans="1:21" x14ac:dyDescent="0.35">
      <c r="A106" s="9">
        <v>45000</v>
      </c>
      <c r="B106" s="6">
        <f t="shared" si="10"/>
        <v>3</v>
      </c>
      <c r="C106" s="6">
        <f ca="1">RANDBETWEEN(VLOOKUP(B106,'Ver2'!$F$3:$H$9,2,0),VLOOKUP(B106,'Ver2'!$F$3:$H$9,3,0))</f>
        <v>1484</v>
      </c>
      <c r="D106" s="6">
        <f ca="1">RANDBETWEEN(VLOOKUP(B106,'Ver2'!$B$4:$D$10,2,0),VLOOKUP(B106,'Ver2'!$B$4:$D$10,3,0))</f>
        <v>1246</v>
      </c>
      <c r="E106" s="6">
        <f t="shared" ca="1" si="11"/>
        <v>1849064</v>
      </c>
      <c r="F106" s="6">
        <f ca="1">RANDBETWEEN(VLOOKUP(B106,'Ver2'!$B$13:$D$19,2,0),VLOOKUP(B106,'Ver2'!$B$13:$D$19,3,0))/100</f>
        <v>0.36</v>
      </c>
      <c r="G106" s="6">
        <f ca="1">RANDBETWEEN(VLOOKUP(B106,'Ver2'!$F$13:$H$19,2,0),VLOOKUP(B106,'Ver2'!$F$13:$H$19,3,0))/100</f>
        <v>0.48</v>
      </c>
      <c r="H106" s="6">
        <f t="shared" ca="1" si="12"/>
        <v>0.17279999999999998</v>
      </c>
      <c r="I106" s="6">
        <f t="shared" ca="1" si="19"/>
        <v>0.22</v>
      </c>
      <c r="J106" s="6">
        <f t="shared" ca="1" si="13"/>
        <v>7.9199999999999993E-2</v>
      </c>
      <c r="K106" s="6">
        <f ca="1">RANDBETWEEN(VLOOKUP(B106,'Ver2'!$F$23:$H$29,2,0),VLOOKUP(B106,'Ver2'!$F$23:$H$29,3,0))/100</f>
        <v>0</v>
      </c>
      <c r="L106" s="6">
        <f t="shared" ca="1" si="14"/>
        <v>0</v>
      </c>
      <c r="M106" s="16">
        <f t="shared" ca="1" si="15"/>
        <v>373.96800000000002</v>
      </c>
      <c r="N106" s="6">
        <f ca="1">(L106+J106+H106)*E106+Table13[[#This Row],[Hukuk Servisinde Tahsilat Tutarı]]</f>
        <v>811739.09600000002</v>
      </c>
      <c r="O106" s="6">
        <f ca="1">C106*VLOOKUP(B106,'Ver2'!$J$3:$N$9,2,0)+(C106-C106*G106)*VLOOKUP(B106,'Ver2'!$J$3:$N$9,3,0)+(C106-C106*G106-C106*I106)*VLOOKUP(B106,'Ver2'!$J$3:$N$9,4,0)</f>
        <v>74200</v>
      </c>
      <c r="P106" s="6">
        <f t="shared" ca="1" si="16"/>
        <v>0.748</v>
      </c>
      <c r="Q106" s="6">
        <f ca="1">C106*P106*VLOOKUP(B106,'Ver2'!$J$3:$N$9,5,0)</f>
        <v>333009.59999999998</v>
      </c>
      <c r="R106" s="6">
        <f ca="1">VLOOKUP(Table13[[#This Row],[Ay]],'Ver2'!$J$3:$O$9,6,0)*Table13[[#This Row],[Hukuk Servisine Sevk Edilen]]*Table13[[#This Row],[Toplam Tutar]]</f>
        <v>345774.96799999999</v>
      </c>
      <c r="S106" s="6">
        <f t="shared" ca="1" si="17"/>
        <v>407209.6</v>
      </c>
      <c r="T106" s="6">
        <f t="shared" ca="1" si="18"/>
        <v>478729.49600000004</v>
      </c>
      <c r="U106" s="4"/>
    </row>
    <row r="107" spans="1:21" x14ac:dyDescent="0.35">
      <c r="A107" s="9">
        <v>45001</v>
      </c>
      <c r="B107" s="6">
        <f t="shared" si="10"/>
        <v>3</v>
      </c>
      <c r="C107" s="6">
        <f ca="1">RANDBETWEEN(VLOOKUP(B107,'Ver2'!$F$3:$H$9,2,0),VLOOKUP(B107,'Ver2'!$F$3:$H$9,3,0))</f>
        <v>1162</v>
      </c>
      <c r="D107" s="6">
        <f ca="1">RANDBETWEEN(VLOOKUP(B107,'Ver2'!$B$4:$D$10,2,0),VLOOKUP(B107,'Ver2'!$B$4:$D$10,3,0))</f>
        <v>1106</v>
      </c>
      <c r="E107" s="6">
        <f t="shared" ca="1" si="11"/>
        <v>1285172</v>
      </c>
      <c r="F107" s="6">
        <f ca="1">RANDBETWEEN(VLOOKUP(B107,'Ver2'!$B$13:$D$19,2,0),VLOOKUP(B107,'Ver2'!$B$13:$D$19,3,0))/100</f>
        <v>0.43</v>
      </c>
      <c r="G107" s="6">
        <f ca="1">RANDBETWEEN(VLOOKUP(B107,'Ver2'!$F$13:$H$19,2,0),VLOOKUP(B107,'Ver2'!$F$13:$H$19,3,0))/100</f>
        <v>0.49</v>
      </c>
      <c r="H107" s="6">
        <f t="shared" ca="1" si="12"/>
        <v>0.2107</v>
      </c>
      <c r="I107" s="6">
        <f t="shared" ca="1" si="19"/>
        <v>0.25</v>
      </c>
      <c r="J107" s="6">
        <f t="shared" ca="1" si="13"/>
        <v>0.1075</v>
      </c>
      <c r="K107" s="6">
        <f ca="1">RANDBETWEEN(VLOOKUP(B107,'Ver2'!$F$23:$H$29,2,0),VLOOKUP(B107,'Ver2'!$F$23:$H$29,3,0))/100</f>
        <v>0</v>
      </c>
      <c r="L107" s="6">
        <f t="shared" ca="1" si="14"/>
        <v>0</v>
      </c>
      <c r="M107" s="16">
        <f t="shared" ca="1" si="15"/>
        <v>369.7484</v>
      </c>
      <c r="N107" s="6">
        <f ca="1">(L107+J107+H107)*E107+Table13[[#This Row],[Hukuk Servisinde Tahsilat Tutarı]]</f>
        <v>627999.29780000006</v>
      </c>
      <c r="O107" s="6">
        <f ca="1">C107*VLOOKUP(B107,'Ver2'!$J$3:$N$9,2,0)+(C107-C107*G107)*VLOOKUP(B107,'Ver2'!$J$3:$N$9,3,0)+(C107-C107*G107-C107*I107)*VLOOKUP(B107,'Ver2'!$J$3:$N$9,4,0)</f>
        <v>58100</v>
      </c>
      <c r="P107" s="6">
        <f t="shared" ca="1" si="16"/>
        <v>0.68179999999999996</v>
      </c>
      <c r="Q107" s="6">
        <f ca="1">C107*P107*VLOOKUP(B107,'Ver2'!$J$3:$N$9,5,0)</f>
        <v>237675.47999999998</v>
      </c>
      <c r="R107" s="6">
        <f ca="1">VLOOKUP(Table13[[#This Row],[Ay]],'Ver2'!$J$3:$O$9,6,0)*Table13[[#This Row],[Hukuk Servisine Sevk Edilen]]*Table13[[#This Row],[Toplam Tutar]]</f>
        <v>219057.5674</v>
      </c>
      <c r="S107" s="6">
        <f t="shared" ca="1" si="17"/>
        <v>295775.48</v>
      </c>
      <c r="T107" s="6">
        <f t="shared" ca="1" si="18"/>
        <v>390323.81780000008</v>
      </c>
      <c r="U107" s="4"/>
    </row>
    <row r="108" spans="1:21" x14ac:dyDescent="0.35">
      <c r="A108" s="9">
        <v>45002</v>
      </c>
      <c r="B108" s="6">
        <f t="shared" si="10"/>
        <v>3</v>
      </c>
      <c r="C108" s="6">
        <f ca="1">RANDBETWEEN(VLOOKUP(B108,'Ver2'!$F$3:$H$9,2,0),VLOOKUP(B108,'Ver2'!$F$3:$H$9,3,0))</f>
        <v>1275</v>
      </c>
      <c r="D108" s="6">
        <f ca="1">RANDBETWEEN(VLOOKUP(B108,'Ver2'!$B$4:$D$10,2,0),VLOOKUP(B108,'Ver2'!$B$4:$D$10,3,0))</f>
        <v>865</v>
      </c>
      <c r="E108" s="6">
        <f t="shared" ca="1" si="11"/>
        <v>1102875</v>
      </c>
      <c r="F108" s="6">
        <f ca="1">RANDBETWEEN(VLOOKUP(B108,'Ver2'!$B$13:$D$19,2,0),VLOOKUP(B108,'Ver2'!$B$13:$D$19,3,0))/100</f>
        <v>0.45</v>
      </c>
      <c r="G108" s="6">
        <f ca="1">RANDBETWEEN(VLOOKUP(B108,'Ver2'!$F$13:$H$19,2,0),VLOOKUP(B108,'Ver2'!$F$13:$H$19,3,0))/100</f>
        <v>0.51</v>
      </c>
      <c r="H108" s="6">
        <f t="shared" ca="1" si="12"/>
        <v>0.22950000000000001</v>
      </c>
      <c r="I108" s="6">
        <f t="shared" ca="1" si="19"/>
        <v>0.35</v>
      </c>
      <c r="J108" s="6">
        <f t="shared" ca="1" si="13"/>
        <v>0.1575</v>
      </c>
      <c r="K108" s="6">
        <f ca="1">RANDBETWEEN(VLOOKUP(B108,'Ver2'!$F$23:$H$29,2,0),VLOOKUP(B108,'Ver2'!$F$23:$H$29,3,0))/100</f>
        <v>0</v>
      </c>
      <c r="L108" s="6">
        <f t="shared" ca="1" si="14"/>
        <v>0</v>
      </c>
      <c r="M108" s="16">
        <f t="shared" ca="1" si="15"/>
        <v>493.42500000000001</v>
      </c>
      <c r="N108" s="6">
        <f ca="1">(L108+J108+H108)*E108+Table13[[#This Row],[Hukuk Servisinde Tahsilat Tutarı]]</f>
        <v>595828.21875</v>
      </c>
      <c r="O108" s="6">
        <f ca="1">C108*VLOOKUP(B108,'Ver2'!$J$3:$N$9,2,0)+(C108-C108*G108)*VLOOKUP(B108,'Ver2'!$J$3:$N$9,3,0)+(C108-C108*G108-C108*I108)*VLOOKUP(B108,'Ver2'!$J$3:$N$9,4,0)</f>
        <v>63750</v>
      </c>
      <c r="P108" s="6">
        <f t="shared" ca="1" si="16"/>
        <v>0.61299999999999999</v>
      </c>
      <c r="Q108" s="6">
        <f ca="1">C108*P108*VLOOKUP(B108,'Ver2'!$J$3:$N$9,5,0)</f>
        <v>234472.49999999997</v>
      </c>
      <c r="R108" s="6">
        <f ca="1">VLOOKUP(Table13[[#This Row],[Ay]],'Ver2'!$J$3:$O$9,6,0)*Table13[[#This Row],[Hukuk Servisine Sevk Edilen]]*Table13[[#This Row],[Toplam Tutar]]</f>
        <v>169015.59375</v>
      </c>
      <c r="S108" s="6">
        <f t="shared" ca="1" si="17"/>
        <v>298222.5</v>
      </c>
      <c r="T108" s="6">
        <f t="shared" ca="1" si="18"/>
        <v>361355.71875</v>
      </c>
      <c r="U108" s="4"/>
    </row>
    <row r="109" spans="1:21" x14ac:dyDescent="0.35">
      <c r="A109" s="9">
        <v>45003</v>
      </c>
      <c r="B109" s="6">
        <f t="shared" si="10"/>
        <v>3</v>
      </c>
      <c r="C109" s="6">
        <f ca="1">RANDBETWEEN(VLOOKUP(B109,'Ver2'!$F$3:$H$9,2,0),VLOOKUP(B109,'Ver2'!$F$3:$H$9,3,0))</f>
        <v>1147</v>
      </c>
      <c r="D109" s="6">
        <f ca="1">RANDBETWEEN(VLOOKUP(B109,'Ver2'!$B$4:$D$10,2,0),VLOOKUP(B109,'Ver2'!$B$4:$D$10,3,0))</f>
        <v>933</v>
      </c>
      <c r="E109" s="6">
        <f t="shared" ca="1" si="11"/>
        <v>1070151</v>
      </c>
      <c r="F109" s="6">
        <f ca="1">RANDBETWEEN(VLOOKUP(B109,'Ver2'!$B$13:$D$19,2,0),VLOOKUP(B109,'Ver2'!$B$13:$D$19,3,0))/100</f>
        <v>0.49</v>
      </c>
      <c r="G109" s="6">
        <f ca="1">RANDBETWEEN(VLOOKUP(B109,'Ver2'!$F$13:$H$19,2,0),VLOOKUP(B109,'Ver2'!$F$13:$H$19,3,0))/100</f>
        <v>0.46</v>
      </c>
      <c r="H109" s="6">
        <f t="shared" ca="1" si="12"/>
        <v>0.22540000000000002</v>
      </c>
      <c r="I109" s="6">
        <f t="shared" ca="1" si="19"/>
        <v>0.35</v>
      </c>
      <c r="J109" s="6">
        <f t="shared" ca="1" si="13"/>
        <v>0.17149999999999999</v>
      </c>
      <c r="K109" s="6">
        <f ca="1">RANDBETWEEN(VLOOKUP(B109,'Ver2'!$F$23:$H$29,2,0),VLOOKUP(B109,'Ver2'!$F$23:$H$29,3,0))/100</f>
        <v>0</v>
      </c>
      <c r="L109" s="6">
        <f t="shared" ca="1" si="14"/>
        <v>0</v>
      </c>
      <c r="M109" s="16">
        <f t="shared" ca="1" si="15"/>
        <v>455.24430000000001</v>
      </c>
      <c r="N109" s="6">
        <f ca="1">(L109+J109+H109)*E109+Table13[[#This Row],[Hukuk Servisinde Tahsilat Tutarı]]</f>
        <v>586094.94892500003</v>
      </c>
      <c r="O109" s="6">
        <f ca="1">C109*VLOOKUP(B109,'Ver2'!$J$3:$N$9,2,0)+(C109-C109*G109)*VLOOKUP(B109,'Ver2'!$J$3:$N$9,3,0)+(C109-C109*G109-C109*I109)*VLOOKUP(B109,'Ver2'!$J$3:$N$9,4,0)</f>
        <v>57350</v>
      </c>
      <c r="P109" s="6">
        <f t="shared" ca="1" si="16"/>
        <v>0.60309999999999997</v>
      </c>
      <c r="Q109" s="6">
        <f ca="1">C109*P109*VLOOKUP(B109,'Ver2'!$J$3:$N$9,5,0)</f>
        <v>207526.71</v>
      </c>
      <c r="R109" s="6">
        <f ca="1">VLOOKUP(Table13[[#This Row],[Ay]],'Ver2'!$J$3:$O$9,6,0)*Table13[[#This Row],[Hukuk Servisine Sevk Edilen]]*Table13[[#This Row],[Toplam Tutar]]</f>
        <v>161352.01702499998</v>
      </c>
      <c r="S109" s="6">
        <f t="shared" ca="1" si="17"/>
        <v>264876.70999999996</v>
      </c>
      <c r="T109" s="6">
        <f t="shared" ca="1" si="18"/>
        <v>378568.23892500007</v>
      </c>
      <c r="U109" s="4"/>
    </row>
    <row r="110" spans="1:21" x14ac:dyDescent="0.35">
      <c r="A110" s="9">
        <v>45004</v>
      </c>
      <c r="B110" s="6">
        <f t="shared" si="10"/>
        <v>3</v>
      </c>
      <c r="C110" s="6">
        <f ca="1">RANDBETWEEN(VLOOKUP(B110,'Ver2'!$F$3:$H$9,2,0),VLOOKUP(B110,'Ver2'!$F$3:$H$9,3,0))</f>
        <v>1332</v>
      </c>
      <c r="D110" s="6">
        <f ca="1">RANDBETWEEN(VLOOKUP(B110,'Ver2'!$B$4:$D$10,2,0),VLOOKUP(B110,'Ver2'!$B$4:$D$10,3,0))</f>
        <v>841</v>
      </c>
      <c r="E110" s="6">
        <f t="shared" ca="1" si="11"/>
        <v>1120212</v>
      </c>
      <c r="F110" s="6">
        <f ca="1">RANDBETWEEN(VLOOKUP(B110,'Ver2'!$B$13:$D$19,2,0),VLOOKUP(B110,'Ver2'!$B$13:$D$19,3,0))/100</f>
        <v>0.47</v>
      </c>
      <c r="G110" s="6">
        <f ca="1">RANDBETWEEN(VLOOKUP(B110,'Ver2'!$F$13:$H$19,2,0),VLOOKUP(B110,'Ver2'!$F$13:$H$19,3,0))/100</f>
        <v>0.5</v>
      </c>
      <c r="H110" s="6">
        <f t="shared" ca="1" si="12"/>
        <v>0.23499999999999999</v>
      </c>
      <c r="I110" s="6">
        <f t="shared" ca="1" si="19"/>
        <v>0.24</v>
      </c>
      <c r="J110" s="6">
        <f t="shared" ca="1" si="13"/>
        <v>0.11279999999999998</v>
      </c>
      <c r="K110" s="6">
        <f ca="1">RANDBETWEEN(VLOOKUP(B110,'Ver2'!$F$23:$H$29,2,0),VLOOKUP(B110,'Ver2'!$F$23:$H$29,3,0))/100</f>
        <v>0</v>
      </c>
      <c r="L110" s="6">
        <f t="shared" ca="1" si="14"/>
        <v>0</v>
      </c>
      <c r="M110" s="16">
        <f t="shared" ca="1" si="15"/>
        <v>463.26960000000003</v>
      </c>
      <c r="N110" s="6">
        <f ca="1">(L110+J110+H110)*E110+Table13[[#This Row],[Hukuk Servisinde Tahsilat Tutarı]]</f>
        <v>572260.30019999994</v>
      </c>
      <c r="O110" s="6">
        <f ca="1">C110*VLOOKUP(B110,'Ver2'!$J$3:$N$9,2,0)+(C110-C110*G110)*VLOOKUP(B110,'Ver2'!$J$3:$N$9,3,0)+(C110-C110*G110-C110*I110)*VLOOKUP(B110,'Ver2'!$J$3:$N$9,4,0)</f>
        <v>66600</v>
      </c>
      <c r="P110" s="6">
        <f t="shared" ca="1" si="16"/>
        <v>0.6522</v>
      </c>
      <c r="Q110" s="6">
        <f ca="1">C110*P110*VLOOKUP(B110,'Ver2'!$J$3:$N$9,5,0)</f>
        <v>260619.12</v>
      </c>
      <c r="R110" s="6">
        <f ca="1">VLOOKUP(Table13[[#This Row],[Ay]],'Ver2'!$J$3:$O$9,6,0)*Table13[[#This Row],[Hukuk Servisine Sevk Edilen]]*Table13[[#This Row],[Toplam Tutar]]</f>
        <v>182650.56659999999</v>
      </c>
      <c r="S110" s="6">
        <f t="shared" ca="1" si="17"/>
        <v>327219.12</v>
      </c>
      <c r="T110" s="6">
        <f t="shared" ca="1" si="18"/>
        <v>311641.18019999994</v>
      </c>
      <c r="U110" s="4"/>
    </row>
    <row r="111" spans="1:21" x14ac:dyDescent="0.35">
      <c r="A111" s="9">
        <v>45005</v>
      </c>
      <c r="B111" s="6">
        <f t="shared" si="10"/>
        <v>3</v>
      </c>
      <c r="C111" s="6">
        <f ca="1">RANDBETWEEN(VLOOKUP(B111,'Ver2'!$F$3:$H$9,2,0),VLOOKUP(B111,'Ver2'!$F$3:$H$9,3,0))</f>
        <v>1057</v>
      </c>
      <c r="D111" s="6">
        <f ca="1">RANDBETWEEN(VLOOKUP(B111,'Ver2'!$B$4:$D$10,2,0),VLOOKUP(B111,'Ver2'!$B$4:$D$10,3,0))</f>
        <v>770</v>
      </c>
      <c r="E111" s="6">
        <f t="shared" ca="1" si="11"/>
        <v>813890</v>
      </c>
      <c r="F111" s="6">
        <f ca="1">RANDBETWEEN(VLOOKUP(B111,'Ver2'!$B$13:$D$19,2,0),VLOOKUP(B111,'Ver2'!$B$13:$D$19,3,0))/100</f>
        <v>0.53</v>
      </c>
      <c r="G111" s="6">
        <f ca="1">RANDBETWEEN(VLOOKUP(B111,'Ver2'!$F$13:$H$19,2,0),VLOOKUP(B111,'Ver2'!$F$13:$H$19,3,0))/100</f>
        <v>0.5</v>
      </c>
      <c r="H111" s="6">
        <f t="shared" ca="1" si="12"/>
        <v>0.26500000000000001</v>
      </c>
      <c r="I111" s="6">
        <f t="shared" ca="1" si="19"/>
        <v>0.31</v>
      </c>
      <c r="J111" s="6">
        <f t="shared" ca="1" si="13"/>
        <v>0.1643</v>
      </c>
      <c r="K111" s="6">
        <f ca="1">RANDBETWEEN(VLOOKUP(B111,'Ver2'!$F$23:$H$29,2,0),VLOOKUP(B111,'Ver2'!$F$23:$H$29,3,0))/100</f>
        <v>0</v>
      </c>
      <c r="L111" s="6">
        <f t="shared" ca="1" si="14"/>
        <v>0</v>
      </c>
      <c r="M111" s="16">
        <f t="shared" ca="1" si="15"/>
        <v>453.77010000000001</v>
      </c>
      <c r="N111" s="6">
        <f ca="1">(L111+J111+H111)*E111+Table13[[#This Row],[Hukuk Servisinde Tahsilat Tutarı]]</f>
        <v>465524.73275000002</v>
      </c>
      <c r="O111" s="6">
        <f ca="1">C111*VLOOKUP(B111,'Ver2'!$J$3:$N$9,2,0)+(C111-C111*G111)*VLOOKUP(B111,'Ver2'!$J$3:$N$9,3,0)+(C111-C111*G111-C111*I111)*VLOOKUP(B111,'Ver2'!$J$3:$N$9,4,0)</f>
        <v>52850</v>
      </c>
      <c r="P111" s="6">
        <f t="shared" ca="1" si="16"/>
        <v>0.57069999999999999</v>
      </c>
      <c r="Q111" s="6">
        <f ca="1">C111*P111*VLOOKUP(B111,'Ver2'!$J$3:$N$9,5,0)</f>
        <v>180968.96999999997</v>
      </c>
      <c r="R111" s="6">
        <f ca="1">VLOOKUP(Table13[[#This Row],[Ay]],'Ver2'!$J$3:$O$9,6,0)*Table13[[#This Row],[Hukuk Servisine Sevk Edilen]]*Table13[[#This Row],[Toplam Tutar]]</f>
        <v>116121.75575</v>
      </c>
      <c r="S111" s="6">
        <f t="shared" ca="1" si="17"/>
        <v>233818.96999999997</v>
      </c>
      <c r="T111" s="6">
        <f t="shared" ca="1" si="18"/>
        <v>284555.76275000005</v>
      </c>
      <c r="U111" s="4"/>
    </row>
    <row r="112" spans="1:21" x14ac:dyDescent="0.35">
      <c r="A112" s="9">
        <v>45006</v>
      </c>
      <c r="B112" s="6">
        <f t="shared" si="10"/>
        <v>3</v>
      </c>
      <c r="C112" s="6">
        <f ca="1">RANDBETWEEN(VLOOKUP(B112,'Ver2'!$F$3:$H$9,2,0),VLOOKUP(B112,'Ver2'!$F$3:$H$9,3,0))</f>
        <v>1009</v>
      </c>
      <c r="D112" s="6">
        <f ca="1">RANDBETWEEN(VLOOKUP(B112,'Ver2'!$B$4:$D$10,2,0),VLOOKUP(B112,'Ver2'!$B$4:$D$10,3,0))</f>
        <v>1127</v>
      </c>
      <c r="E112" s="6">
        <f t="shared" ca="1" si="11"/>
        <v>1137143</v>
      </c>
      <c r="F112" s="6">
        <f ca="1">RANDBETWEEN(VLOOKUP(B112,'Ver2'!$B$13:$D$19,2,0),VLOOKUP(B112,'Ver2'!$B$13:$D$19,3,0))/100</f>
        <v>0.41</v>
      </c>
      <c r="G112" s="6">
        <f ca="1">RANDBETWEEN(VLOOKUP(B112,'Ver2'!$F$13:$H$19,2,0),VLOOKUP(B112,'Ver2'!$F$13:$H$19,3,0))/100</f>
        <v>0.51</v>
      </c>
      <c r="H112" s="6">
        <f t="shared" ca="1" si="12"/>
        <v>0.20909999999999998</v>
      </c>
      <c r="I112" s="6">
        <f t="shared" ca="1" si="19"/>
        <v>0.28000000000000003</v>
      </c>
      <c r="J112" s="6">
        <f t="shared" ca="1" si="13"/>
        <v>0.1148</v>
      </c>
      <c r="K112" s="6">
        <f ca="1">RANDBETWEEN(VLOOKUP(B112,'Ver2'!$F$23:$H$29,2,0),VLOOKUP(B112,'Ver2'!$F$23:$H$29,3,0))/100</f>
        <v>0</v>
      </c>
      <c r="L112" s="6">
        <f t="shared" ca="1" si="14"/>
        <v>0</v>
      </c>
      <c r="M112" s="16">
        <f t="shared" ca="1" si="15"/>
        <v>326.81509999999997</v>
      </c>
      <c r="N112" s="6">
        <f ca="1">(L112+J112+H112)*E112+Table13[[#This Row],[Hukuk Servisinde Tahsilat Tutarı]]</f>
        <v>560526.21327499999</v>
      </c>
      <c r="O112" s="6">
        <f ca="1">C112*VLOOKUP(B112,'Ver2'!$J$3:$N$9,2,0)+(C112-C112*G112)*VLOOKUP(B112,'Ver2'!$J$3:$N$9,3,0)+(C112-C112*G112-C112*I112)*VLOOKUP(B112,'Ver2'!$J$3:$N$9,4,0)</f>
        <v>50450</v>
      </c>
      <c r="P112" s="6">
        <f t="shared" ca="1" si="16"/>
        <v>0.67610000000000003</v>
      </c>
      <c r="Q112" s="6">
        <f ca="1">C112*P112*VLOOKUP(B112,'Ver2'!$J$3:$N$9,5,0)</f>
        <v>204655.47000000003</v>
      </c>
      <c r="R112" s="6">
        <f ca="1">VLOOKUP(Table13[[#This Row],[Ay]],'Ver2'!$J$3:$O$9,6,0)*Table13[[#This Row],[Hukuk Servisine Sevk Edilen]]*Table13[[#This Row],[Toplam Tutar]]</f>
        <v>192205.59557500001</v>
      </c>
      <c r="S112" s="6">
        <f t="shared" ca="1" si="17"/>
        <v>255105.47000000003</v>
      </c>
      <c r="T112" s="6">
        <f t="shared" ca="1" si="18"/>
        <v>355870.74327499996</v>
      </c>
      <c r="U112" s="4"/>
    </row>
    <row r="113" spans="1:21" x14ac:dyDescent="0.35">
      <c r="A113" s="9">
        <v>45007</v>
      </c>
      <c r="B113" s="6">
        <f t="shared" si="10"/>
        <v>3</v>
      </c>
      <c r="C113" s="6">
        <f ca="1">RANDBETWEEN(VLOOKUP(B113,'Ver2'!$F$3:$H$9,2,0),VLOOKUP(B113,'Ver2'!$F$3:$H$9,3,0))</f>
        <v>1380</v>
      </c>
      <c r="D113" s="6">
        <f ca="1">RANDBETWEEN(VLOOKUP(B113,'Ver2'!$B$4:$D$10,2,0),VLOOKUP(B113,'Ver2'!$B$4:$D$10,3,0))</f>
        <v>1118</v>
      </c>
      <c r="E113" s="6">
        <f t="shared" ca="1" si="11"/>
        <v>1542840</v>
      </c>
      <c r="F113" s="6">
        <f ca="1">RANDBETWEEN(VLOOKUP(B113,'Ver2'!$B$13:$D$19,2,0),VLOOKUP(B113,'Ver2'!$B$13:$D$19,3,0))/100</f>
        <v>0.55000000000000004</v>
      </c>
      <c r="G113" s="6">
        <f ca="1">RANDBETWEEN(VLOOKUP(B113,'Ver2'!$F$13:$H$19,2,0),VLOOKUP(B113,'Ver2'!$F$13:$H$19,3,0))/100</f>
        <v>0.53</v>
      </c>
      <c r="H113" s="6">
        <f t="shared" ca="1" si="12"/>
        <v>0.29150000000000004</v>
      </c>
      <c r="I113" s="6">
        <f t="shared" ca="1" si="19"/>
        <v>0.21</v>
      </c>
      <c r="J113" s="6">
        <f t="shared" ca="1" si="13"/>
        <v>0.11550000000000001</v>
      </c>
      <c r="K113" s="6">
        <f ca="1">RANDBETWEEN(VLOOKUP(B113,'Ver2'!$F$23:$H$29,2,0),VLOOKUP(B113,'Ver2'!$F$23:$H$29,3,0))/100</f>
        <v>0</v>
      </c>
      <c r="L113" s="6">
        <f t="shared" ca="1" si="14"/>
        <v>0</v>
      </c>
      <c r="M113" s="16">
        <f t="shared" ca="1" si="15"/>
        <v>561.66000000000008</v>
      </c>
      <c r="N113" s="6">
        <f ca="1">(L113+J113+H113)*E113+Table13[[#This Row],[Hukuk Servisinde Tahsilat Tutarı]]</f>
        <v>856661.91</v>
      </c>
      <c r="O113" s="6">
        <f ca="1">C113*VLOOKUP(B113,'Ver2'!$J$3:$N$9,2,0)+(C113-C113*G113)*VLOOKUP(B113,'Ver2'!$J$3:$N$9,3,0)+(C113-C113*G113-C113*I113)*VLOOKUP(B113,'Ver2'!$J$3:$N$9,4,0)</f>
        <v>69000</v>
      </c>
      <c r="P113" s="6">
        <f t="shared" ca="1" si="16"/>
        <v>0.59299999999999997</v>
      </c>
      <c r="Q113" s="6">
        <f ca="1">C113*P113*VLOOKUP(B113,'Ver2'!$J$3:$N$9,5,0)</f>
        <v>245501.99999999997</v>
      </c>
      <c r="R113" s="6">
        <f ca="1">VLOOKUP(Table13[[#This Row],[Ay]],'Ver2'!$J$3:$O$9,6,0)*Table13[[#This Row],[Hukuk Servisine Sevk Edilen]]*Table13[[#This Row],[Toplam Tutar]]</f>
        <v>228726.03</v>
      </c>
      <c r="S113" s="6">
        <f t="shared" ca="1" si="17"/>
        <v>314502</v>
      </c>
      <c r="T113" s="6">
        <f t="shared" ca="1" si="18"/>
        <v>611159.91</v>
      </c>
      <c r="U113" s="4"/>
    </row>
    <row r="114" spans="1:21" x14ac:dyDescent="0.35">
      <c r="A114" s="9">
        <v>45008</v>
      </c>
      <c r="B114" s="6">
        <f t="shared" si="10"/>
        <v>3</v>
      </c>
      <c r="C114" s="6">
        <f ca="1">RANDBETWEEN(VLOOKUP(B114,'Ver2'!$F$3:$H$9,2,0),VLOOKUP(B114,'Ver2'!$F$3:$H$9,3,0))</f>
        <v>1072</v>
      </c>
      <c r="D114" s="6">
        <f ca="1">RANDBETWEEN(VLOOKUP(B114,'Ver2'!$B$4:$D$10,2,0),VLOOKUP(B114,'Ver2'!$B$4:$D$10,3,0))</f>
        <v>1245</v>
      </c>
      <c r="E114" s="6">
        <f t="shared" ca="1" si="11"/>
        <v>1334640</v>
      </c>
      <c r="F114" s="6">
        <f ca="1">RANDBETWEEN(VLOOKUP(B114,'Ver2'!$B$13:$D$19,2,0),VLOOKUP(B114,'Ver2'!$B$13:$D$19,3,0))/100</f>
        <v>0.4</v>
      </c>
      <c r="G114" s="6">
        <f ca="1">RANDBETWEEN(VLOOKUP(B114,'Ver2'!$F$13:$H$19,2,0),VLOOKUP(B114,'Ver2'!$F$13:$H$19,3,0))/100</f>
        <v>0.53</v>
      </c>
      <c r="H114" s="6">
        <f t="shared" ca="1" si="12"/>
        <v>0.21200000000000002</v>
      </c>
      <c r="I114" s="6">
        <f t="shared" ca="1" si="19"/>
        <v>0.22</v>
      </c>
      <c r="J114" s="6">
        <f t="shared" ca="1" si="13"/>
        <v>8.8000000000000009E-2</v>
      </c>
      <c r="K114" s="6">
        <f ca="1">RANDBETWEEN(VLOOKUP(B114,'Ver2'!$F$23:$H$29,2,0),VLOOKUP(B114,'Ver2'!$F$23:$H$29,3,0))/100</f>
        <v>0</v>
      </c>
      <c r="L114" s="6">
        <f t="shared" ca="1" si="14"/>
        <v>0</v>
      </c>
      <c r="M114" s="16">
        <f t="shared" ca="1" si="15"/>
        <v>321.60000000000002</v>
      </c>
      <c r="N114" s="6">
        <f ca="1">(L114+J114+H114)*E114+Table13[[#This Row],[Hukuk Servisinde Tahsilat Tutarı]]</f>
        <v>633954</v>
      </c>
      <c r="O114" s="6">
        <f ca="1">C114*VLOOKUP(B114,'Ver2'!$J$3:$N$9,2,0)+(C114-C114*G114)*VLOOKUP(B114,'Ver2'!$J$3:$N$9,3,0)+(C114-C114*G114-C114*I114)*VLOOKUP(B114,'Ver2'!$J$3:$N$9,4,0)</f>
        <v>53600</v>
      </c>
      <c r="P114" s="6">
        <f t="shared" ca="1" si="16"/>
        <v>0.7</v>
      </c>
      <c r="Q114" s="6">
        <f ca="1">C114*P114*VLOOKUP(B114,'Ver2'!$J$3:$N$9,5,0)</f>
        <v>225120</v>
      </c>
      <c r="R114" s="6">
        <f ca="1">VLOOKUP(Table13[[#This Row],[Ay]],'Ver2'!$J$3:$O$9,6,0)*Table13[[#This Row],[Hukuk Servisine Sevk Edilen]]*Table13[[#This Row],[Toplam Tutar]]</f>
        <v>233561.99999999997</v>
      </c>
      <c r="S114" s="6">
        <f t="shared" ca="1" si="17"/>
        <v>278720</v>
      </c>
      <c r="T114" s="6">
        <f t="shared" ca="1" si="18"/>
        <v>408834</v>
      </c>
      <c r="U114" s="4"/>
    </row>
    <row r="115" spans="1:21" x14ac:dyDescent="0.35">
      <c r="A115" s="9">
        <v>45009</v>
      </c>
      <c r="B115" s="6">
        <f t="shared" si="10"/>
        <v>3</v>
      </c>
      <c r="C115" s="6">
        <f ca="1">RANDBETWEEN(VLOOKUP(B115,'Ver2'!$F$3:$H$9,2,0),VLOOKUP(B115,'Ver2'!$F$3:$H$9,3,0))</f>
        <v>1017</v>
      </c>
      <c r="D115" s="6">
        <f ca="1">RANDBETWEEN(VLOOKUP(B115,'Ver2'!$B$4:$D$10,2,0),VLOOKUP(B115,'Ver2'!$B$4:$D$10,3,0))</f>
        <v>799</v>
      </c>
      <c r="E115" s="6">
        <f t="shared" ca="1" si="11"/>
        <v>812583</v>
      </c>
      <c r="F115" s="6">
        <f ca="1">RANDBETWEEN(VLOOKUP(B115,'Ver2'!$B$13:$D$19,2,0),VLOOKUP(B115,'Ver2'!$B$13:$D$19,3,0))/100</f>
        <v>0.46</v>
      </c>
      <c r="G115" s="6">
        <f ca="1">RANDBETWEEN(VLOOKUP(B115,'Ver2'!$F$13:$H$19,2,0),VLOOKUP(B115,'Ver2'!$F$13:$H$19,3,0))/100</f>
        <v>0.47</v>
      </c>
      <c r="H115" s="6">
        <f t="shared" ca="1" si="12"/>
        <v>0.2162</v>
      </c>
      <c r="I115" s="6">
        <f t="shared" ca="1" si="19"/>
        <v>0.21</v>
      </c>
      <c r="J115" s="6">
        <f t="shared" ca="1" si="13"/>
        <v>9.6600000000000005E-2</v>
      </c>
      <c r="K115" s="6">
        <f ca="1">RANDBETWEEN(VLOOKUP(B115,'Ver2'!$F$23:$H$29,2,0),VLOOKUP(B115,'Ver2'!$F$23:$H$29,3,0))/100</f>
        <v>0</v>
      </c>
      <c r="L115" s="6">
        <f t="shared" ca="1" si="14"/>
        <v>0</v>
      </c>
      <c r="M115" s="16">
        <f t="shared" ca="1" si="15"/>
        <v>318.11760000000004</v>
      </c>
      <c r="N115" s="6">
        <f ca="1">(L115+J115+H115)*E115+Table13[[#This Row],[Hukuk Servisinde Tahsilat Tutarı]]</f>
        <v>393777.72180000006</v>
      </c>
      <c r="O115" s="6">
        <f ca="1">C115*VLOOKUP(B115,'Ver2'!$J$3:$N$9,2,0)+(C115-C115*G115)*VLOOKUP(B115,'Ver2'!$J$3:$N$9,3,0)+(C115-C115*G115-C115*I115)*VLOOKUP(B115,'Ver2'!$J$3:$N$9,4,0)</f>
        <v>50850</v>
      </c>
      <c r="P115" s="6">
        <f t="shared" ca="1" si="16"/>
        <v>0.68720000000000003</v>
      </c>
      <c r="Q115" s="6">
        <f ca="1">C115*P115*VLOOKUP(B115,'Ver2'!$J$3:$N$9,5,0)</f>
        <v>209664.72000000003</v>
      </c>
      <c r="R115" s="6">
        <f ca="1">VLOOKUP(Table13[[#This Row],[Ay]],'Ver2'!$J$3:$O$9,6,0)*Table13[[#This Row],[Hukuk Servisine Sevk Edilen]]*Table13[[#This Row],[Toplam Tutar]]</f>
        <v>139601.75940000001</v>
      </c>
      <c r="S115" s="6">
        <f t="shared" ca="1" si="17"/>
        <v>260514.72000000003</v>
      </c>
      <c r="T115" s="6">
        <f t="shared" ca="1" si="18"/>
        <v>184113.00180000003</v>
      </c>
      <c r="U115" s="4"/>
    </row>
    <row r="116" spans="1:21" x14ac:dyDescent="0.35">
      <c r="A116" s="9">
        <v>45010</v>
      </c>
      <c r="B116" s="6">
        <f t="shared" si="10"/>
        <v>3</v>
      </c>
      <c r="C116" s="6">
        <f ca="1">RANDBETWEEN(VLOOKUP(B116,'Ver2'!$F$3:$H$9,2,0),VLOOKUP(B116,'Ver2'!$F$3:$H$9,3,0))</f>
        <v>1425</v>
      </c>
      <c r="D116" s="6">
        <f ca="1">RANDBETWEEN(VLOOKUP(B116,'Ver2'!$B$4:$D$10,2,0),VLOOKUP(B116,'Ver2'!$B$4:$D$10,3,0))</f>
        <v>911</v>
      </c>
      <c r="E116" s="6">
        <f t="shared" ca="1" si="11"/>
        <v>1298175</v>
      </c>
      <c r="F116" s="6">
        <f ca="1">RANDBETWEEN(VLOOKUP(B116,'Ver2'!$B$13:$D$19,2,0),VLOOKUP(B116,'Ver2'!$B$13:$D$19,3,0))/100</f>
        <v>0.4</v>
      </c>
      <c r="G116" s="6">
        <f ca="1">RANDBETWEEN(VLOOKUP(B116,'Ver2'!$F$13:$H$19,2,0),VLOOKUP(B116,'Ver2'!$F$13:$H$19,3,0))/100</f>
        <v>0.48</v>
      </c>
      <c r="H116" s="6">
        <f t="shared" ca="1" si="12"/>
        <v>0.192</v>
      </c>
      <c r="I116" s="6">
        <f t="shared" ca="1" si="19"/>
        <v>0.25</v>
      </c>
      <c r="J116" s="6">
        <f t="shared" ca="1" si="13"/>
        <v>0.1</v>
      </c>
      <c r="K116" s="6">
        <f ca="1">RANDBETWEEN(VLOOKUP(B116,'Ver2'!$F$23:$H$29,2,0),VLOOKUP(B116,'Ver2'!$F$23:$H$29,3,0))/100</f>
        <v>0</v>
      </c>
      <c r="L116" s="6">
        <f t="shared" ca="1" si="14"/>
        <v>0</v>
      </c>
      <c r="M116" s="16">
        <f t="shared" ca="1" si="15"/>
        <v>416.10000000000008</v>
      </c>
      <c r="N116" s="6">
        <f ca="1">(L116+J116+H116)*E116+Table13[[#This Row],[Hukuk Servisinde Tahsilat Tutarı]]</f>
        <v>608844.07499999995</v>
      </c>
      <c r="O116" s="6">
        <f ca="1">C116*VLOOKUP(B116,'Ver2'!$J$3:$N$9,2,0)+(C116-C116*G116)*VLOOKUP(B116,'Ver2'!$J$3:$N$9,3,0)+(C116-C116*G116-C116*I116)*VLOOKUP(B116,'Ver2'!$J$3:$N$9,4,0)</f>
        <v>71250</v>
      </c>
      <c r="P116" s="6">
        <f t="shared" ca="1" si="16"/>
        <v>0.70799999999999996</v>
      </c>
      <c r="Q116" s="6">
        <f ca="1">C116*P116*VLOOKUP(B116,'Ver2'!$J$3:$N$9,5,0)</f>
        <v>302670</v>
      </c>
      <c r="R116" s="6">
        <f ca="1">VLOOKUP(Table13[[#This Row],[Ay]],'Ver2'!$J$3:$O$9,6,0)*Table13[[#This Row],[Hukuk Servisine Sevk Edilen]]*Table13[[#This Row],[Toplam Tutar]]</f>
        <v>229776.97499999998</v>
      </c>
      <c r="S116" s="6">
        <f t="shared" ca="1" si="17"/>
        <v>373920</v>
      </c>
      <c r="T116" s="6">
        <f t="shared" ca="1" si="18"/>
        <v>306174.07499999995</v>
      </c>
      <c r="U116" s="4"/>
    </row>
    <row r="117" spans="1:21" x14ac:dyDescent="0.35">
      <c r="A117" s="9">
        <v>45011</v>
      </c>
      <c r="B117" s="6">
        <f t="shared" si="10"/>
        <v>3</v>
      </c>
      <c r="C117" s="6">
        <f ca="1">RANDBETWEEN(VLOOKUP(B117,'Ver2'!$F$3:$H$9,2,0),VLOOKUP(B117,'Ver2'!$F$3:$H$9,3,0))</f>
        <v>1017</v>
      </c>
      <c r="D117" s="6">
        <f ca="1">RANDBETWEEN(VLOOKUP(B117,'Ver2'!$B$4:$D$10,2,0),VLOOKUP(B117,'Ver2'!$B$4:$D$10,3,0))</f>
        <v>1093</v>
      </c>
      <c r="E117" s="6">
        <f t="shared" ca="1" si="11"/>
        <v>1111581</v>
      </c>
      <c r="F117" s="6">
        <f ca="1">RANDBETWEEN(VLOOKUP(B117,'Ver2'!$B$13:$D$19,2,0),VLOOKUP(B117,'Ver2'!$B$13:$D$19,3,0))/100</f>
        <v>0.59</v>
      </c>
      <c r="G117" s="6">
        <f ca="1">RANDBETWEEN(VLOOKUP(B117,'Ver2'!$F$13:$H$19,2,0),VLOOKUP(B117,'Ver2'!$F$13:$H$19,3,0))/100</f>
        <v>0.46</v>
      </c>
      <c r="H117" s="6">
        <f t="shared" ca="1" si="12"/>
        <v>0.27139999999999997</v>
      </c>
      <c r="I117" s="6">
        <f t="shared" ca="1" si="19"/>
        <v>0.35</v>
      </c>
      <c r="J117" s="6">
        <f t="shared" ca="1" si="13"/>
        <v>0.20649999999999999</v>
      </c>
      <c r="K117" s="6">
        <f ca="1">RANDBETWEEN(VLOOKUP(B117,'Ver2'!$F$23:$H$29,2,0),VLOOKUP(B117,'Ver2'!$F$23:$H$29,3,0))/100</f>
        <v>0</v>
      </c>
      <c r="L117" s="6">
        <f t="shared" ca="1" si="14"/>
        <v>0</v>
      </c>
      <c r="M117" s="16">
        <f t="shared" ca="1" si="15"/>
        <v>486.02429999999998</v>
      </c>
      <c r="N117" s="6">
        <f ca="1">(L117+J117+H117)*E117+Table13[[#This Row],[Hukuk Servisinde Tahsilat Tutarı]]</f>
        <v>676313.66992500005</v>
      </c>
      <c r="O117" s="6">
        <f ca="1">C117*VLOOKUP(B117,'Ver2'!$J$3:$N$9,2,0)+(C117-C117*G117)*VLOOKUP(B117,'Ver2'!$J$3:$N$9,3,0)+(C117-C117*G117-C117*I117)*VLOOKUP(B117,'Ver2'!$J$3:$N$9,4,0)</f>
        <v>50850</v>
      </c>
      <c r="P117" s="6">
        <f t="shared" ca="1" si="16"/>
        <v>0.52210000000000001</v>
      </c>
      <c r="Q117" s="6">
        <f ca="1">C117*P117*VLOOKUP(B117,'Ver2'!$J$3:$N$9,5,0)</f>
        <v>159292.71</v>
      </c>
      <c r="R117" s="6">
        <f ca="1">VLOOKUP(Table13[[#This Row],[Ay]],'Ver2'!$J$3:$O$9,6,0)*Table13[[#This Row],[Hukuk Servisine Sevk Edilen]]*Table13[[#This Row],[Toplam Tutar]]</f>
        <v>145089.110025</v>
      </c>
      <c r="S117" s="6">
        <f t="shared" ca="1" si="17"/>
        <v>210142.71</v>
      </c>
      <c r="T117" s="6">
        <f t="shared" ca="1" si="18"/>
        <v>517020.95992500009</v>
      </c>
      <c r="U117" s="4"/>
    </row>
    <row r="118" spans="1:21" x14ac:dyDescent="0.35">
      <c r="A118" s="9">
        <v>45012</v>
      </c>
      <c r="B118" s="6">
        <f t="shared" si="10"/>
        <v>3</v>
      </c>
      <c r="C118" s="6">
        <f ca="1">RANDBETWEEN(VLOOKUP(B118,'Ver2'!$F$3:$H$9,2,0),VLOOKUP(B118,'Ver2'!$F$3:$H$9,3,0))</f>
        <v>1445</v>
      </c>
      <c r="D118" s="6">
        <f ca="1">RANDBETWEEN(VLOOKUP(B118,'Ver2'!$B$4:$D$10,2,0),VLOOKUP(B118,'Ver2'!$B$4:$D$10,3,0))</f>
        <v>1129</v>
      </c>
      <c r="E118" s="6">
        <f t="shared" ca="1" si="11"/>
        <v>1631405</v>
      </c>
      <c r="F118" s="6">
        <f ca="1">RANDBETWEEN(VLOOKUP(B118,'Ver2'!$B$13:$D$19,2,0),VLOOKUP(B118,'Ver2'!$B$13:$D$19,3,0))/100</f>
        <v>0.56000000000000005</v>
      </c>
      <c r="G118" s="6">
        <f ca="1">RANDBETWEEN(VLOOKUP(B118,'Ver2'!$F$13:$H$19,2,0),VLOOKUP(B118,'Ver2'!$F$13:$H$19,3,0))/100</f>
        <v>0.47</v>
      </c>
      <c r="H118" s="6">
        <f t="shared" ca="1" si="12"/>
        <v>0.26319999999999999</v>
      </c>
      <c r="I118" s="6">
        <f t="shared" ca="1" si="19"/>
        <v>0.28999999999999998</v>
      </c>
      <c r="J118" s="6">
        <f t="shared" ca="1" si="13"/>
        <v>0.16240000000000002</v>
      </c>
      <c r="K118" s="6">
        <f ca="1">RANDBETWEEN(VLOOKUP(B118,'Ver2'!$F$23:$H$29,2,0),VLOOKUP(B118,'Ver2'!$F$23:$H$29,3,0))/100</f>
        <v>0</v>
      </c>
      <c r="L118" s="6">
        <f t="shared" ca="1" si="14"/>
        <v>0</v>
      </c>
      <c r="M118" s="16">
        <f t="shared" ca="1" si="15"/>
        <v>614.99199999999996</v>
      </c>
      <c r="N118" s="6">
        <f ca="1">(L118+J118+H118)*E118+Table13[[#This Row],[Hukuk Servisinde Tahsilat Tutarı]]</f>
        <v>928595.72600000002</v>
      </c>
      <c r="O118" s="6">
        <f ca="1">C118*VLOOKUP(B118,'Ver2'!$J$3:$N$9,2,0)+(C118-C118*G118)*VLOOKUP(B118,'Ver2'!$J$3:$N$9,3,0)+(C118-C118*G118-C118*I118)*VLOOKUP(B118,'Ver2'!$J$3:$N$9,4,0)</f>
        <v>72250</v>
      </c>
      <c r="P118" s="6">
        <f t="shared" ca="1" si="16"/>
        <v>0.57440000000000002</v>
      </c>
      <c r="Q118" s="6">
        <f ca="1">C118*P118*VLOOKUP(B118,'Ver2'!$J$3:$N$9,5,0)</f>
        <v>249002.40000000002</v>
      </c>
      <c r="R118" s="6">
        <f ca="1">VLOOKUP(Table13[[#This Row],[Ay]],'Ver2'!$J$3:$O$9,6,0)*Table13[[#This Row],[Hukuk Servisine Sevk Edilen]]*Table13[[#This Row],[Toplam Tutar]]</f>
        <v>234269.758</v>
      </c>
      <c r="S118" s="6">
        <f t="shared" ca="1" si="17"/>
        <v>321252.40000000002</v>
      </c>
      <c r="T118" s="6">
        <f t="shared" ca="1" si="18"/>
        <v>679593.326</v>
      </c>
      <c r="U118" s="4"/>
    </row>
    <row r="119" spans="1:21" x14ac:dyDescent="0.35">
      <c r="A119" s="9">
        <v>45013</v>
      </c>
      <c r="B119" s="6">
        <f t="shared" si="10"/>
        <v>3</v>
      </c>
      <c r="C119" s="6">
        <f ca="1">RANDBETWEEN(VLOOKUP(B119,'Ver2'!$F$3:$H$9,2,0),VLOOKUP(B119,'Ver2'!$F$3:$H$9,3,0))</f>
        <v>1262</v>
      </c>
      <c r="D119" s="6">
        <f ca="1">RANDBETWEEN(VLOOKUP(B119,'Ver2'!$B$4:$D$10,2,0),VLOOKUP(B119,'Ver2'!$B$4:$D$10,3,0))</f>
        <v>1248</v>
      </c>
      <c r="E119" s="6">
        <f t="shared" ca="1" si="11"/>
        <v>1574976</v>
      </c>
      <c r="F119" s="6">
        <f ca="1">RANDBETWEEN(VLOOKUP(B119,'Ver2'!$B$13:$D$19,2,0),VLOOKUP(B119,'Ver2'!$B$13:$D$19,3,0))/100</f>
        <v>0.64</v>
      </c>
      <c r="G119" s="6">
        <f ca="1">RANDBETWEEN(VLOOKUP(B119,'Ver2'!$F$13:$H$19,2,0),VLOOKUP(B119,'Ver2'!$F$13:$H$19,3,0))/100</f>
        <v>0.51</v>
      </c>
      <c r="H119" s="6">
        <f t="shared" ca="1" si="12"/>
        <v>0.32640000000000002</v>
      </c>
      <c r="I119" s="6">
        <f t="shared" ca="1" si="19"/>
        <v>0.2</v>
      </c>
      <c r="J119" s="6">
        <f t="shared" ca="1" si="13"/>
        <v>0.128</v>
      </c>
      <c r="K119" s="6">
        <f ca="1">RANDBETWEEN(VLOOKUP(B119,'Ver2'!$F$23:$H$29,2,0),VLOOKUP(B119,'Ver2'!$F$23:$H$29,3,0))/100</f>
        <v>0</v>
      </c>
      <c r="L119" s="6">
        <f t="shared" ca="1" si="14"/>
        <v>0</v>
      </c>
      <c r="M119" s="16">
        <f t="shared" ca="1" si="15"/>
        <v>573.45280000000002</v>
      </c>
      <c r="N119" s="6">
        <f ca="1">(L119+J119+H119)*E119+Table13[[#This Row],[Hukuk Servisinde Tahsilat Tutarı]]</f>
        <v>930495.8208000001</v>
      </c>
      <c r="O119" s="6">
        <f ca="1">C119*VLOOKUP(B119,'Ver2'!$J$3:$N$9,2,0)+(C119-C119*G119)*VLOOKUP(B119,'Ver2'!$J$3:$N$9,3,0)+(C119-C119*G119-C119*I119)*VLOOKUP(B119,'Ver2'!$J$3:$N$9,4,0)</f>
        <v>63100</v>
      </c>
      <c r="P119" s="6">
        <f t="shared" ca="1" si="16"/>
        <v>0.54559999999999997</v>
      </c>
      <c r="Q119" s="6">
        <f ca="1">C119*P119*VLOOKUP(B119,'Ver2'!$J$3:$N$9,5,0)</f>
        <v>206564.16</v>
      </c>
      <c r="R119" s="6">
        <f ca="1">VLOOKUP(Table13[[#This Row],[Ay]],'Ver2'!$J$3:$O$9,6,0)*Table13[[#This Row],[Hukuk Servisine Sevk Edilen]]*Table13[[#This Row],[Toplam Tutar]]</f>
        <v>214826.72639999999</v>
      </c>
      <c r="S119" s="6">
        <f t="shared" ca="1" si="17"/>
        <v>269664.16000000003</v>
      </c>
      <c r="T119" s="6">
        <f t="shared" ca="1" si="18"/>
        <v>723931.66080000007</v>
      </c>
      <c r="U119" s="4"/>
    </row>
    <row r="120" spans="1:21" x14ac:dyDescent="0.35">
      <c r="A120" s="9">
        <v>45014</v>
      </c>
      <c r="B120" s="6">
        <f t="shared" si="10"/>
        <v>3</v>
      </c>
      <c r="C120" s="6">
        <f ca="1">RANDBETWEEN(VLOOKUP(B120,'Ver2'!$F$3:$H$9,2,0),VLOOKUP(B120,'Ver2'!$F$3:$H$9,3,0))</f>
        <v>1326</v>
      </c>
      <c r="D120" s="6">
        <f ca="1">RANDBETWEEN(VLOOKUP(B120,'Ver2'!$B$4:$D$10,2,0),VLOOKUP(B120,'Ver2'!$B$4:$D$10,3,0))</f>
        <v>1076</v>
      </c>
      <c r="E120" s="6">
        <f t="shared" ca="1" si="11"/>
        <v>1426776</v>
      </c>
      <c r="F120" s="6">
        <f ca="1">RANDBETWEEN(VLOOKUP(B120,'Ver2'!$B$13:$D$19,2,0),VLOOKUP(B120,'Ver2'!$B$13:$D$19,3,0))/100</f>
        <v>0.47</v>
      </c>
      <c r="G120" s="6">
        <f ca="1">RANDBETWEEN(VLOOKUP(B120,'Ver2'!$F$13:$H$19,2,0),VLOOKUP(B120,'Ver2'!$F$13:$H$19,3,0))/100</f>
        <v>0.49</v>
      </c>
      <c r="H120" s="6">
        <f t="shared" ca="1" si="12"/>
        <v>0.23029999999999998</v>
      </c>
      <c r="I120" s="6">
        <f t="shared" ca="1" si="19"/>
        <v>0.34</v>
      </c>
      <c r="J120" s="6">
        <f t="shared" ca="1" si="13"/>
        <v>0.1598</v>
      </c>
      <c r="K120" s="6">
        <f ca="1">RANDBETWEEN(VLOOKUP(B120,'Ver2'!$F$23:$H$29,2,0),VLOOKUP(B120,'Ver2'!$F$23:$H$29,3,0))/100</f>
        <v>0</v>
      </c>
      <c r="L120" s="6">
        <f t="shared" ca="1" si="14"/>
        <v>0</v>
      </c>
      <c r="M120" s="16">
        <f t="shared" ca="1" si="15"/>
        <v>517.27260000000001</v>
      </c>
      <c r="N120" s="6">
        <f ca="1">(L120+J120+H120)*E120+Table13[[#This Row],[Hukuk Servisinde Tahsilat Tutarı]]</f>
        <v>774132.98820000002</v>
      </c>
      <c r="O120" s="6">
        <f ca="1">C120*VLOOKUP(B120,'Ver2'!$J$3:$N$9,2,0)+(C120-C120*G120)*VLOOKUP(B120,'Ver2'!$J$3:$N$9,3,0)+(C120-C120*G120-C120*I120)*VLOOKUP(B120,'Ver2'!$J$3:$N$9,4,0)</f>
        <v>66300</v>
      </c>
      <c r="P120" s="6">
        <f t="shared" ca="1" si="16"/>
        <v>0.6099</v>
      </c>
      <c r="Q120" s="6">
        <f ca="1">C120*P120*VLOOKUP(B120,'Ver2'!$J$3:$N$9,5,0)</f>
        <v>242618.22</v>
      </c>
      <c r="R120" s="6">
        <f ca="1">VLOOKUP(Table13[[#This Row],[Ay]],'Ver2'!$J$3:$O$9,6,0)*Table13[[#This Row],[Hukuk Servisine Sevk Edilen]]*Table13[[#This Row],[Toplam Tutar]]</f>
        <v>217547.67060000001</v>
      </c>
      <c r="S120" s="6">
        <f t="shared" ca="1" si="17"/>
        <v>308918.21999999997</v>
      </c>
      <c r="T120" s="6">
        <f t="shared" ca="1" si="18"/>
        <v>531514.76820000005</v>
      </c>
      <c r="U120" s="4"/>
    </row>
    <row r="121" spans="1:21" x14ac:dyDescent="0.35">
      <c r="A121" s="9">
        <v>45015</v>
      </c>
      <c r="B121" s="6">
        <f t="shared" si="10"/>
        <v>3</v>
      </c>
      <c r="C121" s="6">
        <f ca="1">RANDBETWEEN(VLOOKUP(B121,'Ver2'!$F$3:$H$9,2,0),VLOOKUP(B121,'Ver2'!$F$3:$H$9,3,0))</f>
        <v>1149</v>
      </c>
      <c r="D121" s="6">
        <f ca="1">RANDBETWEEN(VLOOKUP(B121,'Ver2'!$B$4:$D$10,2,0),VLOOKUP(B121,'Ver2'!$B$4:$D$10,3,0))</f>
        <v>1177</v>
      </c>
      <c r="E121" s="6">
        <f t="shared" ca="1" si="11"/>
        <v>1352373</v>
      </c>
      <c r="F121" s="6">
        <f ca="1">RANDBETWEEN(VLOOKUP(B121,'Ver2'!$B$13:$D$19,2,0),VLOOKUP(B121,'Ver2'!$B$13:$D$19,3,0))/100</f>
        <v>0.47</v>
      </c>
      <c r="G121" s="6">
        <f ca="1">RANDBETWEEN(VLOOKUP(B121,'Ver2'!$F$13:$H$19,2,0),VLOOKUP(B121,'Ver2'!$F$13:$H$19,3,0))/100</f>
        <v>0.51</v>
      </c>
      <c r="H121" s="6">
        <f t="shared" ca="1" si="12"/>
        <v>0.2397</v>
      </c>
      <c r="I121" s="6">
        <f t="shared" ca="1" si="19"/>
        <v>0.22</v>
      </c>
      <c r="J121" s="6">
        <f t="shared" ca="1" si="13"/>
        <v>0.10339999999999999</v>
      </c>
      <c r="K121" s="6">
        <f ca="1">RANDBETWEEN(VLOOKUP(B121,'Ver2'!$F$23:$H$29,2,0),VLOOKUP(B121,'Ver2'!$F$23:$H$29,3,0))/100</f>
        <v>0</v>
      </c>
      <c r="L121" s="6">
        <f t="shared" ca="1" si="14"/>
        <v>0</v>
      </c>
      <c r="M121" s="16">
        <f t="shared" ca="1" si="15"/>
        <v>394.22189999999995</v>
      </c>
      <c r="N121" s="6">
        <f ca="1">(L121+J121+H121)*E121+Table13[[#This Row],[Hukuk Servisinde Tahsilat Tutarı]]</f>
        <v>686092.63222499995</v>
      </c>
      <c r="O121" s="6">
        <f ca="1">C121*VLOOKUP(B121,'Ver2'!$J$3:$N$9,2,0)+(C121-C121*G121)*VLOOKUP(B121,'Ver2'!$J$3:$N$9,3,0)+(C121-C121*G121-C121*I121)*VLOOKUP(B121,'Ver2'!$J$3:$N$9,4,0)</f>
        <v>57450</v>
      </c>
      <c r="P121" s="6">
        <f t="shared" ca="1" si="16"/>
        <v>0.65690000000000004</v>
      </c>
      <c r="Q121" s="6">
        <f ca="1">C121*P121*VLOOKUP(B121,'Ver2'!$J$3:$N$9,5,0)</f>
        <v>226433.43</v>
      </c>
      <c r="R121" s="6">
        <f ca="1">VLOOKUP(Table13[[#This Row],[Ay]],'Ver2'!$J$3:$O$9,6,0)*Table13[[#This Row],[Hukuk Servisine Sevk Edilen]]*Table13[[#This Row],[Toplam Tutar]]</f>
        <v>222093.45592500002</v>
      </c>
      <c r="S121" s="6">
        <f t="shared" ca="1" si="17"/>
        <v>283883.43</v>
      </c>
      <c r="T121" s="6">
        <f t="shared" ca="1" si="18"/>
        <v>459659.20222499996</v>
      </c>
      <c r="U121" s="4"/>
    </row>
    <row r="122" spans="1:21" x14ac:dyDescent="0.35">
      <c r="A122" s="9">
        <v>45016</v>
      </c>
      <c r="B122" s="6">
        <f t="shared" si="10"/>
        <v>3</v>
      </c>
      <c r="C122" s="6">
        <f ca="1">RANDBETWEEN(VLOOKUP(B122,'Ver2'!$F$3:$H$9,2,0),VLOOKUP(B122,'Ver2'!$F$3:$H$9,3,0))</f>
        <v>1100</v>
      </c>
      <c r="D122" s="6">
        <f ca="1">RANDBETWEEN(VLOOKUP(B122,'Ver2'!$B$4:$D$10,2,0),VLOOKUP(B122,'Ver2'!$B$4:$D$10,3,0))</f>
        <v>931</v>
      </c>
      <c r="E122" s="6">
        <f t="shared" ca="1" si="11"/>
        <v>1024100</v>
      </c>
      <c r="F122" s="6">
        <f ca="1">RANDBETWEEN(VLOOKUP(B122,'Ver2'!$B$13:$D$19,2,0),VLOOKUP(B122,'Ver2'!$B$13:$D$19,3,0))/100</f>
        <v>0.45</v>
      </c>
      <c r="G122" s="6">
        <f ca="1">RANDBETWEEN(VLOOKUP(B122,'Ver2'!$F$13:$H$19,2,0),VLOOKUP(B122,'Ver2'!$F$13:$H$19,3,0))/100</f>
        <v>0.48</v>
      </c>
      <c r="H122" s="6">
        <f t="shared" ca="1" si="12"/>
        <v>0.216</v>
      </c>
      <c r="I122" s="6">
        <f t="shared" ca="1" si="19"/>
        <v>0.22</v>
      </c>
      <c r="J122" s="6">
        <f t="shared" ca="1" si="13"/>
        <v>9.9000000000000005E-2</v>
      </c>
      <c r="K122" s="6">
        <f ca="1">RANDBETWEEN(VLOOKUP(B122,'Ver2'!$F$23:$H$29,2,0),VLOOKUP(B122,'Ver2'!$F$23:$H$29,3,0))/100</f>
        <v>0</v>
      </c>
      <c r="L122" s="6">
        <f t="shared" ca="1" si="14"/>
        <v>0</v>
      </c>
      <c r="M122" s="16">
        <f t="shared" ca="1" si="15"/>
        <v>346.5</v>
      </c>
      <c r="N122" s="6">
        <f ca="1">(L122+J122+H122)*E122+Table13[[#This Row],[Hukuk Servisinde Tahsilat Tutarı]]</f>
        <v>497968.625</v>
      </c>
      <c r="O122" s="6">
        <f ca="1">C122*VLOOKUP(B122,'Ver2'!$J$3:$N$9,2,0)+(C122-C122*G122)*VLOOKUP(B122,'Ver2'!$J$3:$N$9,3,0)+(C122-C122*G122-C122*I122)*VLOOKUP(B122,'Ver2'!$J$3:$N$9,4,0)</f>
        <v>55000</v>
      </c>
      <c r="P122" s="6">
        <f t="shared" ca="1" si="16"/>
        <v>0.68500000000000005</v>
      </c>
      <c r="Q122" s="6">
        <f ca="1">C122*P122*VLOOKUP(B122,'Ver2'!$J$3:$N$9,5,0)</f>
        <v>226050.00000000003</v>
      </c>
      <c r="R122" s="6">
        <f ca="1">VLOOKUP(Table13[[#This Row],[Ay]],'Ver2'!$J$3:$O$9,6,0)*Table13[[#This Row],[Hukuk Servisine Sevk Edilen]]*Table13[[#This Row],[Toplam Tutar]]</f>
        <v>175377.125</v>
      </c>
      <c r="S122" s="6">
        <f t="shared" ca="1" si="17"/>
        <v>281050</v>
      </c>
      <c r="T122" s="6">
        <f t="shared" ca="1" si="18"/>
        <v>271918.625</v>
      </c>
      <c r="U122" s="4"/>
    </row>
    <row r="123" spans="1:21" x14ac:dyDescent="0.35">
      <c r="A123" s="9">
        <v>45017</v>
      </c>
      <c r="B123" s="6">
        <f t="shared" si="10"/>
        <v>4</v>
      </c>
      <c r="C123" s="6">
        <f ca="1">RANDBETWEEN(VLOOKUP(B123,'Ver2'!$F$3:$H$9,2,0),VLOOKUP(B123,'Ver2'!$F$3:$H$9,3,0))</f>
        <v>1417</v>
      </c>
      <c r="D123" s="6">
        <f ca="1">RANDBETWEEN(VLOOKUP(B123,'Ver2'!$B$4:$D$10,2,0),VLOOKUP(B123,'Ver2'!$B$4:$D$10,3,0))</f>
        <v>255</v>
      </c>
      <c r="E123" s="6">
        <f t="shared" ca="1" si="11"/>
        <v>361335</v>
      </c>
      <c r="F123" s="6">
        <f ca="1">RANDBETWEEN(VLOOKUP(B123,'Ver2'!$B$13:$D$19,2,0),VLOOKUP(B123,'Ver2'!$B$13:$D$19,3,0))/100</f>
        <v>0.32</v>
      </c>
      <c r="G123" s="6">
        <f ca="1">RANDBETWEEN(VLOOKUP(B123,'Ver2'!$F$13:$H$19,2,0),VLOOKUP(B123,'Ver2'!$F$13:$H$19,3,0))/100</f>
        <v>0.55000000000000004</v>
      </c>
      <c r="H123" s="6">
        <f t="shared" ca="1" si="12"/>
        <v>0.17600000000000002</v>
      </c>
      <c r="I123" s="6">
        <f t="shared" ca="1" si="19"/>
        <v>0.3</v>
      </c>
      <c r="J123" s="6">
        <f t="shared" ca="1" si="13"/>
        <v>9.6000000000000002E-2</v>
      </c>
      <c r="K123" s="6">
        <f ca="1">RANDBETWEEN(VLOOKUP(B123,'Ver2'!$F$23:$H$29,2,0),VLOOKUP(B123,'Ver2'!$F$23:$H$29,3,0))/100</f>
        <v>0</v>
      </c>
      <c r="L123" s="6">
        <f t="shared" ca="1" si="14"/>
        <v>0</v>
      </c>
      <c r="M123" s="16">
        <f t="shared" ca="1" si="15"/>
        <v>385.42400000000004</v>
      </c>
      <c r="N123" s="6">
        <f ca="1">(L123+J123+H123)*E123+Table13[[#This Row],[Hukuk Servisinde Tahsilat Tutarı]]</f>
        <v>156154.53360000002</v>
      </c>
      <c r="O123" s="6">
        <f ca="1">C123*VLOOKUP(B123,'Ver2'!$J$3:$N$9,2,0)+(C123-C123*G123)*VLOOKUP(B123,'Ver2'!$J$3:$N$9,3,0)+(C123-C123*G123-C123*I123)*VLOOKUP(B123,'Ver2'!$J$3:$N$9,4,0)</f>
        <v>70850</v>
      </c>
      <c r="P123" s="6">
        <f t="shared" ca="1" si="16"/>
        <v>0.72799999999999998</v>
      </c>
      <c r="Q123" s="6">
        <f ca="1">C123*P123*VLOOKUP(B123,'Ver2'!$J$3:$N$9,5,0)</f>
        <v>309472.8</v>
      </c>
      <c r="R123" s="6">
        <f ca="1">VLOOKUP(Table13[[#This Row],[Ay]],'Ver2'!$J$3:$O$9,6,0)*Table13[[#This Row],[Hukuk Servisine Sevk Edilen]]*Table13[[#This Row],[Toplam Tutar]]</f>
        <v>57871.4136</v>
      </c>
      <c r="S123" s="6">
        <f t="shared" ca="1" si="17"/>
        <v>380322.8</v>
      </c>
      <c r="T123" s="6">
        <f t="shared" ca="1" si="18"/>
        <v>-153318.26639999996</v>
      </c>
      <c r="U123" s="4"/>
    </row>
    <row r="124" spans="1:21" x14ac:dyDescent="0.35">
      <c r="A124" s="9">
        <v>45018</v>
      </c>
      <c r="B124" s="6">
        <f t="shared" si="10"/>
        <v>4</v>
      </c>
      <c r="C124" s="6">
        <f ca="1">RANDBETWEEN(VLOOKUP(B124,'Ver2'!$F$3:$H$9,2,0),VLOOKUP(B124,'Ver2'!$F$3:$H$9,3,0))</f>
        <v>1138</v>
      </c>
      <c r="D124" s="6">
        <f ca="1">RANDBETWEEN(VLOOKUP(B124,'Ver2'!$B$4:$D$10,2,0),VLOOKUP(B124,'Ver2'!$B$4:$D$10,3,0))</f>
        <v>559</v>
      </c>
      <c r="E124" s="6">
        <f t="shared" ca="1" si="11"/>
        <v>636142</v>
      </c>
      <c r="F124" s="6">
        <f ca="1">RANDBETWEEN(VLOOKUP(B124,'Ver2'!$B$13:$D$19,2,0),VLOOKUP(B124,'Ver2'!$B$13:$D$19,3,0))/100</f>
        <v>0.32</v>
      </c>
      <c r="G124" s="6">
        <f ca="1">RANDBETWEEN(VLOOKUP(B124,'Ver2'!$F$13:$H$19,2,0),VLOOKUP(B124,'Ver2'!$F$13:$H$19,3,0))/100</f>
        <v>0.51</v>
      </c>
      <c r="H124" s="6">
        <f t="shared" ca="1" si="12"/>
        <v>0.16320000000000001</v>
      </c>
      <c r="I124" s="6">
        <f t="shared" ca="1" si="19"/>
        <v>0.26</v>
      </c>
      <c r="J124" s="6">
        <f t="shared" ca="1" si="13"/>
        <v>8.320000000000001E-2</v>
      </c>
      <c r="K124" s="6">
        <f ca="1">RANDBETWEEN(VLOOKUP(B124,'Ver2'!$F$23:$H$29,2,0),VLOOKUP(B124,'Ver2'!$F$23:$H$29,3,0))/100</f>
        <v>0</v>
      </c>
      <c r="L124" s="6">
        <f t="shared" ca="1" si="14"/>
        <v>0</v>
      </c>
      <c r="M124" s="16">
        <f t="shared" ca="1" si="15"/>
        <v>280.40320000000003</v>
      </c>
      <c r="N124" s="6">
        <f ca="1">(L124+J124+H124)*E124+Table13[[#This Row],[Hukuk Servisinde Tahsilat Tutarı]]</f>
        <v>262212.64326400001</v>
      </c>
      <c r="O124" s="6">
        <f ca="1">C124*VLOOKUP(B124,'Ver2'!$J$3:$N$9,2,0)+(C124-C124*G124)*VLOOKUP(B124,'Ver2'!$J$3:$N$9,3,0)+(C124-C124*G124-C124*I124)*VLOOKUP(B124,'Ver2'!$J$3:$N$9,4,0)</f>
        <v>56900</v>
      </c>
      <c r="P124" s="6">
        <f t="shared" ca="1" si="16"/>
        <v>0.75360000000000005</v>
      </c>
      <c r="Q124" s="6">
        <f ca="1">C124*P124*VLOOKUP(B124,'Ver2'!$J$3:$N$9,5,0)</f>
        <v>257279.04</v>
      </c>
      <c r="R124" s="6">
        <f ca="1">VLOOKUP(Table13[[#This Row],[Ay]],'Ver2'!$J$3:$O$9,6,0)*Table13[[#This Row],[Hukuk Servisine Sevk Edilen]]*Table13[[#This Row],[Toplam Tutar]]</f>
        <v>105467.25446400001</v>
      </c>
      <c r="S124" s="6">
        <f t="shared" ca="1" si="17"/>
        <v>314179.04000000004</v>
      </c>
      <c r="T124" s="6">
        <f t="shared" ca="1" si="18"/>
        <v>4933.6032640000049</v>
      </c>
      <c r="U124" s="4"/>
    </row>
    <row r="125" spans="1:21" x14ac:dyDescent="0.35">
      <c r="A125" s="9">
        <v>45019</v>
      </c>
      <c r="B125" s="6">
        <f t="shared" si="10"/>
        <v>4</v>
      </c>
      <c r="C125" s="6">
        <f ca="1">RANDBETWEEN(VLOOKUP(B125,'Ver2'!$F$3:$H$9,2,0),VLOOKUP(B125,'Ver2'!$F$3:$H$9,3,0))</f>
        <v>1107</v>
      </c>
      <c r="D125" s="6">
        <f ca="1">RANDBETWEEN(VLOOKUP(B125,'Ver2'!$B$4:$D$10,2,0),VLOOKUP(B125,'Ver2'!$B$4:$D$10,3,0))</f>
        <v>597</v>
      </c>
      <c r="E125" s="6">
        <f t="shared" ca="1" si="11"/>
        <v>660879</v>
      </c>
      <c r="F125" s="6">
        <f ca="1">RANDBETWEEN(VLOOKUP(B125,'Ver2'!$B$13:$D$19,2,0),VLOOKUP(B125,'Ver2'!$B$13:$D$19,3,0))/100</f>
        <v>0.31</v>
      </c>
      <c r="G125" s="6">
        <f ca="1">RANDBETWEEN(VLOOKUP(B125,'Ver2'!$F$13:$H$19,2,0),VLOOKUP(B125,'Ver2'!$F$13:$H$19,3,0))/100</f>
        <v>0.5</v>
      </c>
      <c r="H125" s="6">
        <f t="shared" ca="1" si="12"/>
        <v>0.155</v>
      </c>
      <c r="I125" s="6">
        <f t="shared" ca="1" si="19"/>
        <v>0.26</v>
      </c>
      <c r="J125" s="6">
        <f t="shared" ca="1" si="13"/>
        <v>8.0600000000000005E-2</v>
      </c>
      <c r="K125" s="6">
        <f ca="1">RANDBETWEEN(VLOOKUP(B125,'Ver2'!$F$23:$H$29,2,0),VLOOKUP(B125,'Ver2'!$F$23:$H$29,3,0))/100</f>
        <v>0</v>
      </c>
      <c r="L125" s="6">
        <f t="shared" ca="1" si="14"/>
        <v>0</v>
      </c>
      <c r="M125" s="16">
        <f t="shared" ca="1" si="15"/>
        <v>260.80920000000003</v>
      </c>
      <c r="N125" s="6">
        <f ca="1">(L125+J125+H125)*E125+Table13[[#This Row],[Hukuk Servisinde Tahsilat Tutarı]]</f>
        <v>266841.79207199998</v>
      </c>
      <c r="O125" s="6">
        <f ca="1">C125*VLOOKUP(B125,'Ver2'!$J$3:$N$9,2,0)+(C125-C125*G125)*VLOOKUP(B125,'Ver2'!$J$3:$N$9,3,0)+(C125-C125*G125-C125*I125)*VLOOKUP(B125,'Ver2'!$J$3:$N$9,4,0)</f>
        <v>55350</v>
      </c>
      <c r="P125" s="6">
        <f t="shared" ca="1" si="16"/>
        <v>0.76439999999999997</v>
      </c>
      <c r="Q125" s="6">
        <f ca="1">C125*P125*VLOOKUP(B125,'Ver2'!$J$3:$N$9,5,0)</f>
        <v>253857.24</v>
      </c>
      <c r="R125" s="6">
        <f ca="1">VLOOKUP(Table13[[#This Row],[Ay]],'Ver2'!$J$3:$O$9,6,0)*Table13[[#This Row],[Hukuk Servisine Sevk Edilen]]*Table13[[#This Row],[Toplam Tutar]]</f>
        <v>111138.69967199999</v>
      </c>
      <c r="S125" s="6">
        <f t="shared" ca="1" si="17"/>
        <v>309207.24</v>
      </c>
      <c r="T125" s="6">
        <f t="shared" ca="1" si="18"/>
        <v>12984.552071999991</v>
      </c>
      <c r="U125" s="4"/>
    </row>
    <row r="126" spans="1:21" x14ac:dyDescent="0.35">
      <c r="A126" s="9">
        <v>45020</v>
      </c>
      <c r="B126" s="6">
        <f t="shared" si="10"/>
        <v>4</v>
      </c>
      <c r="C126" s="6">
        <f ca="1">RANDBETWEEN(VLOOKUP(B126,'Ver2'!$F$3:$H$9,2,0),VLOOKUP(B126,'Ver2'!$F$3:$H$9,3,0))</f>
        <v>1429</v>
      </c>
      <c r="D126" s="6">
        <f ca="1">RANDBETWEEN(VLOOKUP(B126,'Ver2'!$B$4:$D$10,2,0),VLOOKUP(B126,'Ver2'!$B$4:$D$10,3,0))</f>
        <v>269</v>
      </c>
      <c r="E126" s="6">
        <f t="shared" ca="1" si="11"/>
        <v>384401</v>
      </c>
      <c r="F126" s="6">
        <f ca="1">RANDBETWEEN(VLOOKUP(B126,'Ver2'!$B$13:$D$19,2,0),VLOOKUP(B126,'Ver2'!$B$13:$D$19,3,0))/100</f>
        <v>0.22</v>
      </c>
      <c r="G126" s="6">
        <f ca="1">RANDBETWEEN(VLOOKUP(B126,'Ver2'!$F$13:$H$19,2,0),VLOOKUP(B126,'Ver2'!$F$13:$H$19,3,0))/100</f>
        <v>0.55000000000000004</v>
      </c>
      <c r="H126" s="6">
        <f t="shared" ca="1" si="12"/>
        <v>0.12100000000000001</v>
      </c>
      <c r="I126" s="6">
        <f t="shared" ca="1" si="19"/>
        <v>0.25</v>
      </c>
      <c r="J126" s="6">
        <f t="shared" ca="1" si="13"/>
        <v>5.5E-2</v>
      </c>
      <c r="K126" s="6">
        <f ca="1">RANDBETWEEN(VLOOKUP(B126,'Ver2'!$F$23:$H$29,2,0),VLOOKUP(B126,'Ver2'!$F$23:$H$29,3,0))/100</f>
        <v>0</v>
      </c>
      <c r="L126" s="6">
        <f t="shared" ca="1" si="14"/>
        <v>0</v>
      </c>
      <c r="M126" s="16">
        <f t="shared" ca="1" si="15"/>
        <v>251.50400000000002</v>
      </c>
      <c r="N126" s="6">
        <f ca="1">(L126+J126+H126)*E126+Table13[[#This Row],[Hukuk Servisinde Tahsilat Tutarı]]</f>
        <v>137338.78928</v>
      </c>
      <c r="O126" s="6">
        <f ca="1">C126*VLOOKUP(B126,'Ver2'!$J$3:$N$9,2,0)+(C126-C126*G126)*VLOOKUP(B126,'Ver2'!$J$3:$N$9,3,0)+(C126-C126*G126-C126*I126)*VLOOKUP(B126,'Ver2'!$J$3:$N$9,4,0)</f>
        <v>71450</v>
      </c>
      <c r="P126" s="6">
        <f t="shared" ca="1" si="16"/>
        <v>0.82399999999999995</v>
      </c>
      <c r="Q126" s="6">
        <f ca="1">C126*P126*VLOOKUP(B126,'Ver2'!$J$3:$N$9,5,0)</f>
        <v>353248.8</v>
      </c>
      <c r="R126" s="6">
        <f ca="1">VLOOKUP(Table13[[#This Row],[Ay]],'Ver2'!$J$3:$O$9,6,0)*Table13[[#This Row],[Hukuk Servisine Sevk Edilen]]*Table13[[#This Row],[Toplam Tutar]]</f>
        <v>69684.213279999996</v>
      </c>
      <c r="S126" s="6">
        <f t="shared" ca="1" si="17"/>
        <v>424698.8</v>
      </c>
      <c r="T126" s="6">
        <f t="shared" ca="1" si="18"/>
        <v>-215910.01071999999</v>
      </c>
      <c r="U126" s="4"/>
    </row>
    <row r="127" spans="1:21" x14ac:dyDescent="0.35">
      <c r="A127" s="9">
        <v>45021</v>
      </c>
      <c r="B127" s="6">
        <f t="shared" si="10"/>
        <v>4</v>
      </c>
      <c r="C127" s="6">
        <f ca="1">RANDBETWEEN(VLOOKUP(B127,'Ver2'!$F$3:$H$9,2,0),VLOOKUP(B127,'Ver2'!$F$3:$H$9,3,0))</f>
        <v>1171</v>
      </c>
      <c r="D127" s="6">
        <f ca="1">RANDBETWEEN(VLOOKUP(B127,'Ver2'!$B$4:$D$10,2,0),VLOOKUP(B127,'Ver2'!$B$4:$D$10,3,0))</f>
        <v>425</v>
      </c>
      <c r="E127" s="6">
        <f t="shared" ca="1" si="11"/>
        <v>497675</v>
      </c>
      <c r="F127" s="6">
        <f ca="1">RANDBETWEEN(VLOOKUP(B127,'Ver2'!$B$13:$D$19,2,0),VLOOKUP(B127,'Ver2'!$B$13:$D$19,3,0))/100</f>
        <v>0.3</v>
      </c>
      <c r="G127" s="6">
        <f ca="1">RANDBETWEEN(VLOOKUP(B127,'Ver2'!$F$13:$H$19,2,0),VLOOKUP(B127,'Ver2'!$F$13:$H$19,3,0))/100</f>
        <v>0.55000000000000004</v>
      </c>
      <c r="H127" s="6">
        <f t="shared" ca="1" si="12"/>
        <v>0.16500000000000001</v>
      </c>
      <c r="I127" s="6">
        <f t="shared" ca="1" si="19"/>
        <v>0.32</v>
      </c>
      <c r="J127" s="6">
        <f t="shared" ca="1" si="13"/>
        <v>9.6000000000000002E-2</v>
      </c>
      <c r="K127" s="6">
        <f ca="1">RANDBETWEEN(VLOOKUP(B127,'Ver2'!$F$23:$H$29,2,0),VLOOKUP(B127,'Ver2'!$F$23:$H$29,3,0))/100</f>
        <v>0</v>
      </c>
      <c r="L127" s="6">
        <f t="shared" ca="1" si="14"/>
        <v>0</v>
      </c>
      <c r="M127" s="16">
        <f t="shared" ca="1" si="15"/>
        <v>305.63100000000003</v>
      </c>
      <c r="N127" s="6">
        <f ca="1">(L127+J127+H127)*E127+Table13[[#This Row],[Hukuk Servisinde Tahsilat Tutarı]]</f>
        <v>210805.1765</v>
      </c>
      <c r="O127" s="6">
        <f ca="1">C127*VLOOKUP(B127,'Ver2'!$J$3:$N$9,2,0)+(C127-C127*G127)*VLOOKUP(B127,'Ver2'!$J$3:$N$9,3,0)+(C127-C127*G127-C127*I127)*VLOOKUP(B127,'Ver2'!$J$3:$N$9,4,0)</f>
        <v>58550</v>
      </c>
      <c r="P127" s="6">
        <f t="shared" ca="1" si="16"/>
        <v>0.73899999999999999</v>
      </c>
      <c r="Q127" s="6">
        <f ca="1">C127*P127*VLOOKUP(B127,'Ver2'!$J$3:$N$9,5,0)</f>
        <v>259610.7</v>
      </c>
      <c r="R127" s="6">
        <f ca="1">VLOOKUP(Table13[[#This Row],[Ay]],'Ver2'!$J$3:$O$9,6,0)*Table13[[#This Row],[Hukuk Servisine Sevk Edilen]]*Table13[[#This Row],[Toplam Tutar]]</f>
        <v>80912.001499999998</v>
      </c>
      <c r="S127" s="6">
        <f t="shared" ca="1" si="17"/>
        <v>318160.7</v>
      </c>
      <c r="T127" s="6">
        <f t="shared" ca="1" si="18"/>
        <v>-48805.52350000001</v>
      </c>
      <c r="U127" s="4"/>
    </row>
    <row r="128" spans="1:21" x14ac:dyDescent="0.35">
      <c r="A128" s="9">
        <v>45022</v>
      </c>
      <c r="B128" s="6">
        <f t="shared" si="10"/>
        <v>4</v>
      </c>
      <c r="C128" s="6">
        <f ca="1">RANDBETWEEN(VLOOKUP(B128,'Ver2'!$F$3:$H$9,2,0),VLOOKUP(B128,'Ver2'!$F$3:$H$9,3,0))</f>
        <v>1368</v>
      </c>
      <c r="D128" s="6">
        <f ca="1">RANDBETWEEN(VLOOKUP(B128,'Ver2'!$B$4:$D$10,2,0),VLOOKUP(B128,'Ver2'!$B$4:$D$10,3,0))</f>
        <v>443</v>
      </c>
      <c r="E128" s="6">
        <f t="shared" ca="1" si="11"/>
        <v>606024</v>
      </c>
      <c r="F128" s="6">
        <f ca="1">RANDBETWEEN(VLOOKUP(B128,'Ver2'!$B$13:$D$19,2,0),VLOOKUP(B128,'Ver2'!$B$13:$D$19,3,0))/100</f>
        <v>0.24</v>
      </c>
      <c r="G128" s="6">
        <f ca="1">RANDBETWEEN(VLOOKUP(B128,'Ver2'!$F$13:$H$19,2,0),VLOOKUP(B128,'Ver2'!$F$13:$H$19,3,0))/100</f>
        <v>0.54</v>
      </c>
      <c r="H128" s="6">
        <f t="shared" ca="1" si="12"/>
        <v>0.12959999999999999</v>
      </c>
      <c r="I128" s="6">
        <f t="shared" ca="1" si="19"/>
        <v>0.25</v>
      </c>
      <c r="J128" s="6">
        <f t="shared" ca="1" si="13"/>
        <v>0.06</v>
      </c>
      <c r="K128" s="6">
        <f ca="1">RANDBETWEEN(VLOOKUP(B128,'Ver2'!$F$23:$H$29,2,0),VLOOKUP(B128,'Ver2'!$F$23:$H$29,3,0))/100</f>
        <v>0</v>
      </c>
      <c r="L128" s="6">
        <f t="shared" ca="1" si="14"/>
        <v>0</v>
      </c>
      <c r="M128" s="16">
        <f t="shared" ca="1" si="15"/>
        <v>259.37279999999998</v>
      </c>
      <c r="N128" s="6">
        <f ca="1">(L128+J128+H128)*E128+Table13[[#This Row],[Hukuk Servisinde Tahsilat Tutarı]]</f>
        <v>222948.95731199998</v>
      </c>
      <c r="O128" s="6">
        <f ca="1">C128*VLOOKUP(B128,'Ver2'!$J$3:$N$9,2,0)+(C128-C128*G128)*VLOOKUP(B128,'Ver2'!$J$3:$N$9,3,0)+(C128-C128*G128-C128*I128)*VLOOKUP(B128,'Ver2'!$J$3:$N$9,4,0)</f>
        <v>68400</v>
      </c>
      <c r="P128" s="6">
        <f t="shared" ca="1" si="16"/>
        <v>0.81040000000000001</v>
      </c>
      <c r="Q128" s="6">
        <f ca="1">C128*P128*VLOOKUP(B128,'Ver2'!$J$3:$N$9,5,0)</f>
        <v>332588.15999999997</v>
      </c>
      <c r="R128" s="6">
        <f ca="1">VLOOKUP(Table13[[#This Row],[Ay]],'Ver2'!$J$3:$O$9,6,0)*Table13[[#This Row],[Hukuk Servisine Sevk Edilen]]*Table13[[#This Row],[Toplam Tutar]]</f>
        <v>108046.806912</v>
      </c>
      <c r="S128" s="6">
        <f t="shared" ca="1" si="17"/>
        <v>400988.15999999997</v>
      </c>
      <c r="T128" s="6">
        <f t="shared" ca="1" si="18"/>
        <v>-109639.20268799999</v>
      </c>
      <c r="U128" s="4"/>
    </row>
    <row r="129" spans="1:21" x14ac:dyDescent="0.35">
      <c r="A129" s="9">
        <v>45023</v>
      </c>
      <c r="B129" s="6">
        <f t="shared" si="10"/>
        <v>4</v>
      </c>
      <c r="C129" s="6">
        <f ca="1">RANDBETWEEN(VLOOKUP(B129,'Ver2'!$F$3:$H$9,2,0),VLOOKUP(B129,'Ver2'!$F$3:$H$9,3,0))</f>
        <v>1058</v>
      </c>
      <c r="D129" s="6">
        <f ca="1">RANDBETWEEN(VLOOKUP(B129,'Ver2'!$B$4:$D$10,2,0),VLOOKUP(B129,'Ver2'!$B$4:$D$10,3,0))</f>
        <v>319</v>
      </c>
      <c r="E129" s="6">
        <f t="shared" ca="1" si="11"/>
        <v>337502</v>
      </c>
      <c r="F129" s="6">
        <f ca="1">RANDBETWEEN(VLOOKUP(B129,'Ver2'!$B$13:$D$19,2,0),VLOOKUP(B129,'Ver2'!$B$13:$D$19,3,0))/100</f>
        <v>0.25</v>
      </c>
      <c r="G129" s="6">
        <f ca="1">RANDBETWEEN(VLOOKUP(B129,'Ver2'!$F$13:$H$19,2,0),VLOOKUP(B129,'Ver2'!$F$13:$H$19,3,0))/100</f>
        <v>0.45</v>
      </c>
      <c r="H129" s="6">
        <f t="shared" ca="1" si="12"/>
        <v>0.1125</v>
      </c>
      <c r="I129" s="6">
        <f t="shared" ca="1" si="19"/>
        <v>0.28999999999999998</v>
      </c>
      <c r="J129" s="6">
        <f t="shared" ca="1" si="13"/>
        <v>7.2499999999999995E-2</v>
      </c>
      <c r="K129" s="6">
        <f ca="1">RANDBETWEEN(VLOOKUP(B129,'Ver2'!$F$23:$H$29,2,0),VLOOKUP(B129,'Ver2'!$F$23:$H$29,3,0))/100</f>
        <v>0</v>
      </c>
      <c r="L129" s="6">
        <f t="shared" ca="1" si="14"/>
        <v>0</v>
      </c>
      <c r="M129" s="16">
        <f t="shared" ca="1" si="15"/>
        <v>195.73</v>
      </c>
      <c r="N129" s="6">
        <f ca="1">(L129+J129+H129)*E129+Table13[[#This Row],[Hukuk Servisinde Tahsilat Tutarı]]</f>
        <v>122951.9786</v>
      </c>
      <c r="O129" s="6">
        <f ca="1">C129*VLOOKUP(B129,'Ver2'!$J$3:$N$9,2,0)+(C129-C129*G129)*VLOOKUP(B129,'Ver2'!$J$3:$N$9,3,0)+(C129-C129*G129-C129*I129)*VLOOKUP(B129,'Ver2'!$J$3:$N$9,4,0)</f>
        <v>52900</v>
      </c>
      <c r="P129" s="6">
        <f t="shared" ca="1" si="16"/>
        <v>0.81499999999999995</v>
      </c>
      <c r="Q129" s="6">
        <f ca="1">C129*P129*VLOOKUP(B129,'Ver2'!$J$3:$N$9,5,0)</f>
        <v>258681</v>
      </c>
      <c r="R129" s="6">
        <f ca="1">VLOOKUP(Table13[[#This Row],[Ay]],'Ver2'!$J$3:$O$9,6,0)*Table13[[#This Row],[Hukuk Servisine Sevk Edilen]]*Table13[[#This Row],[Toplam Tutar]]</f>
        <v>60514.108599999992</v>
      </c>
      <c r="S129" s="6">
        <f t="shared" ca="1" si="17"/>
        <v>311581</v>
      </c>
      <c r="T129" s="6">
        <f t="shared" ca="1" si="18"/>
        <v>-135729.0214</v>
      </c>
      <c r="U129" s="4"/>
    </row>
    <row r="130" spans="1:21" x14ac:dyDescent="0.35">
      <c r="A130" s="9">
        <v>45024</v>
      </c>
      <c r="B130" s="6">
        <f t="shared" ref="B130:B183" si="20">MONTH(A130)</f>
        <v>4</v>
      </c>
      <c r="C130" s="6">
        <f ca="1">RANDBETWEEN(VLOOKUP(B130,'Ver2'!$F$3:$H$9,2,0),VLOOKUP(B130,'Ver2'!$F$3:$H$9,3,0))</f>
        <v>1480</v>
      </c>
      <c r="D130" s="6">
        <f ca="1">RANDBETWEEN(VLOOKUP(B130,'Ver2'!$B$4:$D$10,2,0),VLOOKUP(B130,'Ver2'!$B$4:$D$10,3,0))</f>
        <v>528</v>
      </c>
      <c r="E130" s="6">
        <f t="shared" ref="E130:E183" ca="1" si="21">C130*D130</f>
        <v>781440</v>
      </c>
      <c r="F130" s="6">
        <f ca="1">RANDBETWEEN(VLOOKUP(B130,'Ver2'!$B$13:$D$19,2,0),VLOOKUP(B130,'Ver2'!$B$13:$D$19,3,0))/100</f>
        <v>0.36</v>
      </c>
      <c r="G130" s="6">
        <f ca="1">RANDBETWEEN(VLOOKUP(B130,'Ver2'!$F$13:$H$19,2,0),VLOOKUP(B130,'Ver2'!$F$13:$H$19,3,0))/100</f>
        <v>0.49</v>
      </c>
      <c r="H130" s="6">
        <f t="shared" ref="H130:H183" ca="1" si="22">F130*G130</f>
        <v>0.1764</v>
      </c>
      <c r="I130" s="6">
        <f t="shared" ca="1" si="19"/>
        <v>0.23</v>
      </c>
      <c r="J130" s="6">
        <f t="shared" ref="J130:J183" ca="1" si="23">I130*F130</f>
        <v>8.2799999999999999E-2</v>
      </c>
      <c r="K130" s="6">
        <f ca="1">RANDBETWEEN(VLOOKUP(B130,'Ver2'!$F$23:$H$29,2,0),VLOOKUP(B130,'Ver2'!$F$23:$H$29,3,0))/100</f>
        <v>0</v>
      </c>
      <c r="L130" s="6">
        <f t="shared" ref="L130:L183" ca="1" si="24">K130*F130</f>
        <v>0</v>
      </c>
      <c r="M130" s="16">
        <f t="shared" ref="M130:M183" ca="1" si="25">(L130+J130+H130)*C130</f>
        <v>383.61599999999999</v>
      </c>
      <c r="N130" s="6">
        <f ca="1">(L130+J130+H130)*E130+Table13[[#This Row],[Hukuk Servisinde Tahsilat Tutarı]]</f>
        <v>329905.21344000002</v>
      </c>
      <c r="O130" s="6">
        <f ca="1">C130*VLOOKUP(B130,'Ver2'!$J$3:$N$9,2,0)+(C130-C130*G130)*VLOOKUP(B130,'Ver2'!$J$3:$N$9,3,0)+(C130-C130*G130-C130*I130)*VLOOKUP(B130,'Ver2'!$J$3:$N$9,4,0)</f>
        <v>74000</v>
      </c>
      <c r="P130" s="6">
        <f t="shared" ref="P130:P183" ca="1" si="26">1-(L130+J130+H130)</f>
        <v>0.74080000000000001</v>
      </c>
      <c r="Q130" s="6">
        <f ca="1">C130*P130*VLOOKUP(B130,'Ver2'!$J$3:$N$9,5,0)</f>
        <v>328915.20000000001</v>
      </c>
      <c r="R130" s="6">
        <f ca="1">VLOOKUP(Table13[[#This Row],[Ay]],'Ver2'!$J$3:$O$9,6,0)*Table13[[#This Row],[Hukuk Servisine Sevk Edilen]]*Table13[[#This Row],[Toplam Tutar]]</f>
        <v>127355.96544000001</v>
      </c>
      <c r="S130" s="6">
        <f t="shared" ref="S130:S183" ca="1" si="27">O130+Q130</f>
        <v>402915.2</v>
      </c>
      <c r="T130" s="6">
        <f t="shared" ref="T130:T183" ca="1" si="28">N130-Q130</f>
        <v>990.01344000000972</v>
      </c>
      <c r="U130" s="4"/>
    </row>
    <row r="131" spans="1:21" x14ac:dyDescent="0.35">
      <c r="A131" s="9">
        <v>45025</v>
      </c>
      <c r="B131" s="6">
        <f t="shared" si="20"/>
        <v>4</v>
      </c>
      <c r="C131" s="6">
        <f ca="1">RANDBETWEEN(VLOOKUP(B131,'Ver2'!$F$3:$H$9,2,0),VLOOKUP(B131,'Ver2'!$F$3:$H$9,3,0))</f>
        <v>1230</v>
      </c>
      <c r="D131" s="6">
        <f ca="1">RANDBETWEEN(VLOOKUP(B131,'Ver2'!$B$4:$D$10,2,0),VLOOKUP(B131,'Ver2'!$B$4:$D$10,3,0))</f>
        <v>654</v>
      </c>
      <c r="E131" s="6">
        <f t="shared" ca="1" si="21"/>
        <v>804420</v>
      </c>
      <c r="F131" s="6">
        <f ca="1">RANDBETWEEN(VLOOKUP(B131,'Ver2'!$B$13:$D$19,2,0),VLOOKUP(B131,'Ver2'!$B$13:$D$19,3,0))/100</f>
        <v>0.32</v>
      </c>
      <c r="G131" s="6">
        <f ca="1">RANDBETWEEN(VLOOKUP(B131,'Ver2'!$F$13:$H$19,2,0),VLOOKUP(B131,'Ver2'!$F$13:$H$19,3,0))/100</f>
        <v>0.5</v>
      </c>
      <c r="H131" s="6">
        <f t="shared" ca="1" si="22"/>
        <v>0.16</v>
      </c>
      <c r="I131" s="6">
        <f t="shared" ref="I131:I183" ca="1" si="29">RANDBETWEEN(20,35)/100</f>
        <v>0.31</v>
      </c>
      <c r="J131" s="6">
        <f t="shared" ca="1" si="23"/>
        <v>9.9199999999999997E-2</v>
      </c>
      <c r="K131" s="6">
        <f ca="1">RANDBETWEEN(VLOOKUP(B131,'Ver2'!$F$23:$H$29,2,0),VLOOKUP(B131,'Ver2'!$F$23:$H$29,3,0))/100</f>
        <v>0</v>
      </c>
      <c r="L131" s="6">
        <f t="shared" ca="1" si="24"/>
        <v>0</v>
      </c>
      <c r="M131" s="16">
        <f t="shared" ca="1" si="25"/>
        <v>318.81599999999997</v>
      </c>
      <c r="N131" s="6">
        <f ca="1">(L131+J131+H131)*E131+Table13[[#This Row],[Hukuk Servisinde Tahsilat Tutarı]]</f>
        <v>339606.81792</v>
      </c>
      <c r="O131" s="6">
        <f ca="1">C131*VLOOKUP(B131,'Ver2'!$J$3:$N$9,2,0)+(C131-C131*G131)*VLOOKUP(B131,'Ver2'!$J$3:$N$9,3,0)+(C131-C131*G131-C131*I131)*VLOOKUP(B131,'Ver2'!$J$3:$N$9,4,0)</f>
        <v>61500</v>
      </c>
      <c r="P131" s="6">
        <f t="shared" ca="1" si="26"/>
        <v>0.74080000000000001</v>
      </c>
      <c r="Q131" s="6">
        <f ca="1">C131*P131*VLOOKUP(B131,'Ver2'!$J$3:$N$9,5,0)</f>
        <v>273355.2</v>
      </c>
      <c r="R131" s="6">
        <f ca="1">VLOOKUP(Table13[[#This Row],[Ay]],'Ver2'!$J$3:$O$9,6,0)*Table13[[#This Row],[Hukuk Servisine Sevk Edilen]]*Table13[[#This Row],[Toplam Tutar]]</f>
        <v>131101.15392000001</v>
      </c>
      <c r="S131" s="6">
        <f t="shared" ca="1" si="27"/>
        <v>334855.2</v>
      </c>
      <c r="T131" s="6">
        <f t="shared" ca="1" si="28"/>
        <v>66251.61791999999</v>
      </c>
      <c r="U131" s="4"/>
    </row>
    <row r="132" spans="1:21" x14ac:dyDescent="0.35">
      <c r="A132" s="9">
        <v>45026</v>
      </c>
      <c r="B132" s="6">
        <f t="shared" si="20"/>
        <v>4</v>
      </c>
      <c r="C132" s="6">
        <f ca="1">RANDBETWEEN(VLOOKUP(B132,'Ver2'!$F$3:$H$9,2,0),VLOOKUP(B132,'Ver2'!$F$3:$H$9,3,0))</f>
        <v>1406</v>
      </c>
      <c r="D132" s="6">
        <f ca="1">RANDBETWEEN(VLOOKUP(B132,'Ver2'!$B$4:$D$10,2,0),VLOOKUP(B132,'Ver2'!$B$4:$D$10,3,0))</f>
        <v>713</v>
      </c>
      <c r="E132" s="6">
        <f t="shared" ca="1" si="21"/>
        <v>1002478</v>
      </c>
      <c r="F132" s="6">
        <f ca="1">RANDBETWEEN(VLOOKUP(B132,'Ver2'!$B$13:$D$19,2,0),VLOOKUP(B132,'Ver2'!$B$13:$D$19,3,0))/100</f>
        <v>0.34</v>
      </c>
      <c r="G132" s="6">
        <f ca="1">RANDBETWEEN(VLOOKUP(B132,'Ver2'!$F$13:$H$19,2,0),VLOOKUP(B132,'Ver2'!$F$13:$H$19,3,0))/100</f>
        <v>0.46</v>
      </c>
      <c r="H132" s="6">
        <f t="shared" ca="1" si="22"/>
        <v>0.15640000000000001</v>
      </c>
      <c r="I132" s="6">
        <f t="shared" ca="1" si="29"/>
        <v>0.34</v>
      </c>
      <c r="J132" s="6">
        <f t="shared" ca="1" si="23"/>
        <v>0.11560000000000002</v>
      </c>
      <c r="K132" s="6">
        <f ca="1">RANDBETWEEN(VLOOKUP(B132,'Ver2'!$F$23:$H$29,2,0),VLOOKUP(B132,'Ver2'!$F$23:$H$29,3,0))/100</f>
        <v>0</v>
      </c>
      <c r="L132" s="6">
        <f t="shared" ca="1" si="24"/>
        <v>0</v>
      </c>
      <c r="M132" s="16">
        <f t="shared" ca="1" si="25"/>
        <v>382.43200000000002</v>
      </c>
      <c r="N132" s="6">
        <f ca="1">(L132+J132+H132)*E132+Table13[[#This Row],[Hukuk Servisinde Tahsilat Tutarı]]</f>
        <v>433230.89248000004</v>
      </c>
      <c r="O132" s="6">
        <f ca="1">C132*VLOOKUP(B132,'Ver2'!$J$3:$N$9,2,0)+(C132-C132*G132)*VLOOKUP(B132,'Ver2'!$J$3:$N$9,3,0)+(C132-C132*G132-C132*I132)*VLOOKUP(B132,'Ver2'!$J$3:$N$9,4,0)</f>
        <v>70300</v>
      </c>
      <c r="P132" s="6">
        <f t="shared" ca="1" si="26"/>
        <v>0.72799999999999998</v>
      </c>
      <c r="Q132" s="6">
        <f ca="1">C132*P132*VLOOKUP(B132,'Ver2'!$J$3:$N$9,5,0)</f>
        <v>307070.40000000002</v>
      </c>
      <c r="R132" s="6">
        <f ca="1">VLOOKUP(Table13[[#This Row],[Ay]],'Ver2'!$J$3:$O$9,6,0)*Table13[[#This Row],[Hukuk Servisine Sevk Edilen]]*Table13[[#This Row],[Toplam Tutar]]</f>
        <v>160556.87648000001</v>
      </c>
      <c r="S132" s="6">
        <f t="shared" ca="1" si="27"/>
        <v>377370.4</v>
      </c>
      <c r="T132" s="6">
        <f t="shared" ca="1" si="28"/>
        <v>126160.49248000002</v>
      </c>
      <c r="U132" s="4"/>
    </row>
    <row r="133" spans="1:21" x14ac:dyDescent="0.35">
      <c r="A133" s="9">
        <v>45027</v>
      </c>
      <c r="B133" s="6">
        <f t="shared" si="20"/>
        <v>4</v>
      </c>
      <c r="C133" s="6">
        <f ca="1">RANDBETWEEN(VLOOKUP(B133,'Ver2'!$F$3:$H$9,2,0),VLOOKUP(B133,'Ver2'!$F$3:$H$9,3,0))</f>
        <v>1194</v>
      </c>
      <c r="D133" s="6">
        <f ca="1">RANDBETWEEN(VLOOKUP(B133,'Ver2'!$B$4:$D$10,2,0),VLOOKUP(B133,'Ver2'!$B$4:$D$10,3,0))</f>
        <v>338</v>
      </c>
      <c r="E133" s="6">
        <f t="shared" ca="1" si="21"/>
        <v>403572</v>
      </c>
      <c r="F133" s="6">
        <f ca="1">RANDBETWEEN(VLOOKUP(B133,'Ver2'!$B$13:$D$19,2,0),VLOOKUP(B133,'Ver2'!$B$13:$D$19,3,0))/100</f>
        <v>0.35</v>
      </c>
      <c r="G133" s="6">
        <f ca="1">RANDBETWEEN(VLOOKUP(B133,'Ver2'!$F$13:$H$19,2,0),VLOOKUP(B133,'Ver2'!$F$13:$H$19,3,0))/100</f>
        <v>0.45</v>
      </c>
      <c r="H133" s="6">
        <f t="shared" ca="1" si="22"/>
        <v>0.1575</v>
      </c>
      <c r="I133" s="6">
        <f t="shared" ca="1" si="29"/>
        <v>0.28999999999999998</v>
      </c>
      <c r="J133" s="6">
        <f t="shared" ca="1" si="23"/>
        <v>0.10149999999999999</v>
      </c>
      <c r="K133" s="6">
        <f ca="1">RANDBETWEEN(VLOOKUP(B133,'Ver2'!$F$23:$H$29,2,0),VLOOKUP(B133,'Ver2'!$F$23:$H$29,3,0))/100</f>
        <v>0</v>
      </c>
      <c r="L133" s="6">
        <f t="shared" ca="1" si="24"/>
        <v>0</v>
      </c>
      <c r="M133" s="16">
        <f t="shared" ca="1" si="25"/>
        <v>309.24600000000004</v>
      </c>
      <c r="N133" s="6">
        <f ca="1">(L133+J133+H133)*E133+Table13[[#This Row],[Hukuk Servisinde Tahsilat Tutarı]]</f>
        <v>170315.45543999999</v>
      </c>
      <c r="O133" s="6">
        <f ca="1">C133*VLOOKUP(B133,'Ver2'!$J$3:$N$9,2,0)+(C133-C133*G133)*VLOOKUP(B133,'Ver2'!$J$3:$N$9,3,0)+(C133-C133*G133-C133*I133)*VLOOKUP(B133,'Ver2'!$J$3:$N$9,4,0)</f>
        <v>59700</v>
      </c>
      <c r="P133" s="6">
        <f t="shared" ca="1" si="26"/>
        <v>0.74099999999999999</v>
      </c>
      <c r="Q133" s="6">
        <f ca="1">C133*P133*VLOOKUP(B133,'Ver2'!$J$3:$N$9,5,0)</f>
        <v>265426.2</v>
      </c>
      <c r="R133" s="6">
        <f ca="1">VLOOKUP(Table13[[#This Row],[Ay]],'Ver2'!$J$3:$O$9,6,0)*Table13[[#This Row],[Hukuk Servisine Sevk Edilen]]*Table13[[#This Row],[Toplam Tutar]]</f>
        <v>65790.307440000004</v>
      </c>
      <c r="S133" s="6">
        <f t="shared" ca="1" si="27"/>
        <v>325126.2</v>
      </c>
      <c r="T133" s="6">
        <f t="shared" ca="1" si="28"/>
        <v>-95110.744560000021</v>
      </c>
      <c r="U133" s="4"/>
    </row>
    <row r="134" spans="1:21" x14ac:dyDescent="0.35">
      <c r="A134" s="9">
        <v>45028</v>
      </c>
      <c r="B134" s="6">
        <f t="shared" si="20"/>
        <v>4</v>
      </c>
      <c r="C134" s="6">
        <f ca="1">RANDBETWEEN(VLOOKUP(B134,'Ver2'!$F$3:$H$9,2,0),VLOOKUP(B134,'Ver2'!$F$3:$H$9,3,0))</f>
        <v>1467</v>
      </c>
      <c r="D134" s="6">
        <f ca="1">RANDBETWEEN(VLOOKUP(B134,'Ver2'!$B$4:$D$10,2,0),VLOOKUP(B134,'Ver2'!$B$4:$D$10,3,0))</f>
        <v>321</v>
      </c>
      <c r="E134" s="6">
        <f t="shared" ca="1" si="21"/>
        <v>470907</v>
      </c>
      <c r="F134" s="6">
        <f ca="1">RANDBETWEEN(VLOOKUP(B134,'Ver2'!$B$13:$D$19,2,0),VLOOKUP(B134,'Ver2'!$B$13:$D$19,3,0))/100</f>
        <v>0.2</v>
      </c>
      <c r="G134" s="6">
        <f ca="1">RANDBETWEEN(VLOOKUP(B134,'Ver2'!$F$13:$H$19,2,0),VLOOKUP(B134,'Ver2'!$F$13:$H$19,3,0))/100</f>
        <v>0.48</v>
      </c>
      <c r="H134" s="6">
        <f t="shared" ca="1" si="22"/>
        <v>9.6000000000000002E-2</v>
      </c>
      <c r="I134" s="6">
        <f t="shared" ca="1" si="29"/>
        <v>0.34</v>
      </c>
      <c r="J134" s="6">
        <f t="shared" ca="1" si="23"/>
        <v>6.8000000000000005E-2</v>
      </c>
      <c r="K134" s="6">
        <f ca="1">RANDBETWEEN(VLOOKUP(B134,'Ver2'!$F$23:$H$29,2,0),VLOOKUP(B134,'Ver2'!$F$23:$H$29,3,0))/100</f>
        <v>0</v>
      </c>
      <c r="L134" s="6">
        <f t="shared" ca="1" si="24"/>
        <v>0</v>
      </c>
      <c r="M134" s="16">
        <f t="shared" ca="1" si="25"/>
        <v>240.58800000000002</v>
      </c>
      <c r="N134" s="6">
        <f ca="1">(L134+J134+H134)*E134+Table13[[#This Row],[Hukuk Servisinde Tahsilat Tutarı]]</f>
        <v>163837.96344000002</v>
      </c>
      <c r="O134" s="6">
        <f ca="1">C134*VLOOKUP(B134,'Ver2'!$J$3:$N$9,2,0)+(C134-C134*G134)*VLOOKUP(B134,'Ver2'!$J$3:$N$9,3,0)+(C134-C134*G134-C134*I134)*VLOOKUP(B134,'Ver2'!$J$3:$N$9,4,0)</f>
        <v>73350</v>
      </c>
      <c r="P134" s="6">
        <f t="shared" ca="1" si="26"/>
        <v>0.83599999999999997</v>
      </c>
      <c r="Q134" s="6">
        <f ca="1">C134*P134*VLOOKUP(B134,'Ver2'!$J$3:$N$9,5,0)</f>
        <v>367923.60000000003</v>
      </c>
      <c r="R134" s="6">
        <f ca="1">VLOOKUP(Table13[[#This Row],[Ay]],'Ver2'!$J$3:$O$9,6,0)*Table13[[#This Row],[Hukuk Servisine Sevk Edilen]]*Table13[[#This Row],[Toplam Tutar]]</f>
        <v>86609.21544</v>
      </c>
      <c r="S134" s="6">
        <f t="shared" ca="1" si="27"/>
        <v>441273.60000000003</v>
      </c>
      <c r="T134" s="6">
        <f t="shared" ca="1" si="28"/>
        <v>-204085.63656000001</v>
      </c>
      <c r="U134" s="4"/>
    </row>
    <row r="135" spans="1:21" x14ac:dyDescent="0.35">
      <c r="A135" s="9">
        <v>45029</v>
      </c>
      <c r="B135" s="6">
        <f t="shared" si="20"/>
        <v>4</v>
      </c>
      <c r="C135" s="6">
        <f ca="1">RANDBETWEEN(VLOOKUP(B135,'Ver2'!$F$3:$H$9,2,0),VLOOKUP(B135,'Ver2'!$F$3:$H$9,3,0))</f>
        <v>1101</v>
      </c>
      <c r="D135" s="6">
        <f ca="1">RANDBETWEEN(VLOOKUP(B135,'Ver2'!$B$4:$D$10,2,0),VLOOKUP(B135,'Ver2'!$B$4:$D$10,3,0))</f>
        <v>725</v>
      </c>
      <c r="E135" s="6">
        <f t="shared" ca="1" si="21"/>
        <v>798225</v>
      </c>
      <c r="F135" s="6">
        <f ca="1">RANDBETWEEN(VLOOKUP(B135,'Ver2'!$B$13:$D$19,2,0),VLOOKUP(B135,'Ver2'!$B$13:$D$19,3,0))/100</f>
        <v>0.31</v>
      </c>
      <c r="G135" s="6">
        <f ca="1">RANDBETWEEN(VLOOKUP(B135,'Ver2'!$F$13:$H$19,2,0),VLOOKUP(B135,'Ver2'!$F$13:$H$19,3,0))/100</f>
        <v>0.47</v>
      </c>
      <c r="H135" s="6">
        <f t="shared" ca="1" si="22"/>
        <v>0.1457</v>
      </c>
      <c r="I135" s="6">
        <f t="shared" ca="1" si="29"/>
        <v>0.33</v>
      </c>
      <c r="J135" s="6">
        <f t="shared" ca="1" si="23"/>
        <v>0.1023</v>
      </c>
      <c r="K135" s="6">
        <f ca="1">RANDBETWEEN(VLOOKUP(B135,'Ver2'!$F$23:$H$29,2,0),VLOOKUP(B135,'Ver2'!$F$23:$H$29,3,0))/100</f>
        <v>0</v>
      </c>
      <c r="L135" s="6">
        <f t="shared" ca="1" si="24"/>
        <v>0</v>
      </c>
      <c r="M135" s="16">
        <f t="shared" ca="1" si="25"/>
        <v>273.048</v>
      </c>
      <c r="N135" s="6">
        <f ca="1">(L135+J135+H135)*E135+Table13[[#This Row],[Hukuk Servisinde Tahsilat Tutarı]]</f>
        <v>330018.14399999997</v>
      </c>
      <c r="O135" s="6">
        <f ca="1">C135*VLOOKUP(B135,'Ver2'!$J$3:$N$9,2,0)+(C135-C135*G135)*VLOOKUP(B135,'Ver2'!$J$3:$N$9,3,0)+(C135-C135*G135-C135*I135)*VLOOKUP(B135,'Ver2'!$J$3:$N$9,4,0)</f>
        <v>55050</v>
      </c>
      <c r="P135" s="6">
        <f t="shared" ca="1" si="26"/>
        <v>0.752</v>
      </c>
      <c r="Q135" s="6">
        <f ca="1">C135*P135*VLOOKUP(B135,'Ver2'!$J$3:$N$9,5,0)</f>
        <v>248385.6</v>
      </c>
      <c r="R135" s="6">
        <f ca="1">VLOOKUP(Table13[[#This Row],[Ay]],'Ver2'!$J$3:$O$9,6,0)*Table13[[#This Row],[Hukuk Servisine Sevk Edilen]]*Table13[[#This Row],[Toplam Tutar]]</f>
        <v>132058.34400000001</v>
      </c>
      <c r="S135" s="6">
        <f t="shared" ca="1" si="27"/>
        <v>303435.59999999998</v>
      </c>
      <c r="T135" s="6">
        <f t="shared" ca="1" si="28"/>
        <v>81632.543999999965</v>
      </c>
      <c r="U135" s="4"/>
    </row>
    <row r="136" spans="1:21" x14ac:dyDescent="0.35">
      <c r="A136" s="9">
        <v>45030</v>
      </c>
      <c r="B136" s="6">
        <f t="shared" si="20"/>
        <v>4</v>
      </c>
      <c r="C136" s="6">
        <f ca="1">RANDBETWEEN(VLOOKUP(B136,'Ver2'!$F$3:$H$9,2,0),VLOOKUP(B136,'Ver2'!$F$3:$H$9,3,0))</f>
        <v>1388</v>
      </c>
      <c r="D136" s="6">
        <f ca="1">RANDBETWEEN(VLOOKUP(B136,'Ver2'!$B$4:$D$10,2,0),VLOOKUP(B136,'Ver2'!$B$4:$D$10,3,0))</f>
        <v>532</v>
      </c>
      <c r="E136" s="6">
        <f t="shared" ca="1" si="21"/>
        <v>738416</v>
      </c>
      <c r="F136" s="6">
        <f ca="1">RANDBETWEEN(VLOOKUP(B136,'Ver2'!$B$13:$D$19,2,0),VLOOKUP(B136,'Ver2'!$B$13:$D$19,3,0))/100</f>
        <v>0.37</v>
      </c>
      <c r="G136" s="6">
        <f ca="1">RANDBETWEEN(VLOOKUP(B136,'Ver2'!$F$13:$H$19,2,0),VLOOKUP(B136,'Ver2'!$F$13:$H$19,3,0))/100</f>
        <v>0.45</v>
      </c>
      <c r="H136" s="6">
        <f t="shared" ca="1" si="22"/>
        <v>0.16650000000000001</v>
      </c>
      <c r="I136" s="6">
        <f t="shared" ca="1" si="29"/>
        <v>0.27</v>
      </c>
      <c r="J136" s="6">
        <f t="shared" ca="1" si="23"/>
        <v>9.9900000000000003E-2</v>
      </c>
      <c r="K136" s="6">
        <f ca="1">RANDBETWEEN(VLOOKUP(B136,'Ver2'!$F$23:$H$29,2,0),VLOOKUP(B136,'Ver2'!$F$23:$H$29,3,0))/100</f>
        <v>0</v>
      </c>
      <c r="L136" s="6">
        <f t="shared" ca="1" si="24"/>
        <v>0</v>
      </c>
      <c r="M136" s="16">
        <f t="shared" ca="1" si="25"/>
        <v>369.76320000000004</v>
      </c>
      <c r="N136" s="6">
        <f ca="1">(L136+J136+H136)*E136+Table13[[#This Row],[Hukuk Servisinde Tahsilat Tutarı]]</f>
        <v>315888.45747200004</v>
      </c>
      <c r="O136" s="6">
        <f ca="1">C136*VLOOKUP(B136,'Ver2'!$J$3:$N$9,2,0)+(C136-C136*G136)*VLOOKUP(B136,'Ver2'!$J$3:$N$9,3,0)+(C136-C136*G136-C136*I136)*VLOOKUP(B136,'Ver2'!$J$3:$N$9,4,0)</f>
        <v>69400</v>
      </c>
      <c r="P136" s="6">
        <f t="shared" ca="1" si="26"/>
        <v>0.73360000000000003</v>
      </c>
      <c r="Q136" s="6">
        <f ca="1">C136*P136*VLOOKUP(B136,'Ver2'!$J$3:$N$9,5,0)</f>
        <v>305471.03999999998</v>
      </c>
      <c r="R136" s="6">
        <f ca="1">VLOOKUP(Table13[[#This Row],[Ay]],'Ver2'!$J$3:$O$9,6,0)*Table13[[#This Row],[Hukuk Servisine Sevk Edilen]]*Table13[[#This Row],[Toplam Tutar]]</f>
        <v>119174.43507200001</v>
      </c>
      <c r="S136" s="6">
        <f t="shared" ca="1" si="27"/>
        <v>374871.03999999998</v>
      </c>
      <c r="T136" s="6">
        <f t="shared" ca="1" si="28"/>
        <v>10417.417472000059</v>
      </c>
      <c r="U136" s="4"/>
    </row>
    <row r="137" spans="1:21" x14ac:dyDescent="0.35">
      <c r="A137" s="9">
        <v>45031</v>
      </c>
      <c r="B137" s="6">
        <f t="shared" si="20"/>
        <v>4</v>
      </c>
      <c r="C137" s="6">
        <f ca="1">RANDBETWEEN(VLOOKUP(B137,'Ver2'!$F$3:$H$9,2,0),VLOOKUP(B137,'Ver2'!$F$3:$H$9,3,0))</f>
        <v>1400</v>
      </c>
      <c r="D137" s="6">
        <f ca="1">RANDBETWEEN(VLOOKUP(B137,'Ver2'!$B$4:$D$10,2,0),VLOOKUP(B137,'Ver2'!$B$4:$D$10,3,0))</f>
        <v>729</v>
      </c>
      <c r="E137" s="6">
        <f t="shared" ca="1" si="21"/>
        <v>1020600</v>
      </c>
      <c r="F137" s="6">
        <f ca="1">RANDBETWEEN(VLOOKUP(B137,'Ver2'!$B$13:$D$19,2,0),VLOOKUP(B137,'Ver2'!$B$13:$D$19,3,0))/100</f>
        <v>0.2</v>
      </c>
      <c r="G137" s="6">
        <f ca="1">RANDBETWEEN(VLOOKUP(B137,'Ver2'!$F$13:$H$19,2,0),VLOOKUP(B137,'Ver2'!$F$13:$H$19,3,0))/100</f>
        <v>0.52</v>
      </c>
      <c r="H137" s="6">
        <f t="shared" ca="1" si="22"/>
        <v>0.10400000000000001</v>
      </c>
      <c r="I137" s="6">
        <f t="shared" ca="1" si="29"/>
        <v>0.2</v>
      </c>
      <c r="J137" s="6">
        <f t="shared" ca="1" si="23"/>
        <v>4.0000000000000008E-2</v>
      </c>
      <c r="K137" s="6">
        <f ca="1">RANDBETWEEN(VLOOKUP(B137,'Ver2'!$F$23:$H$29,2,0),VLOOKUP(B137,'Ver2'!$F$23:$H$29,3,0))/100</f>
        <v>0</v>
      </c>
      <c r="L137" s="6">
        <f t="shared" ca="1" si="24"/>
        <v>0</v>
      </c>
      <c r="M137" s="16">
        <f t="shared" ca="1" si="25"/>
        <v>201.60000000000002</v>
      </c>
      <c r="N137" s="6">
        <f ca="1">(L137+J137+H137)*E137+Table13[[#This Row],[Hukuk Servisinde Tahsilat Tutarı]]</f>
        <v>339165.79200000002</v>
      </c>
      <c r="O137" s="6">
        <f ca="1">C137*VLOOKUP(B137,'Ver2'!$J$3:$N$9,2,0)+(C137-C137*G137)*VLOOKUP(B137,'Ver2'!$J$3:$N$9,3,0)+(C137-C137*G137-C137*I137)*VLOOKUP(B137,'Ver2'!$J$3:$N$9,4,0)</f>
        <v>70000</v>
      </c>
      <c r="P137" s="6">
        <f t="shared" ca="1" si="26"/>
        <v>0.85599999999999998</v>
      </c>
      <c r="Q137" s="6">
        <f ca="1">C137*P137*VLOOKUP(B137,'Ver2'!$J$3:$N$9,5,0)</f>
        <v>359519.99999999994</v>
      </c>
      <c r="R137" s="6">
        <f ca="1">VLOOKUP(Table13[[#This Row],[Ay]],'Ver2'!$J$3:$O$9,6,0)*Table13[[#This Row],[Hukuk Servisine Sevk Edilen]]*Table13[[#This Row],[Toplam Tutar]]</f>
        <v>192199.39199999999</v>
      </c>
      <c r="S137" s="6">
        <f t="shared" ca="1" si="27"/>
        <v>429519.99999999994</v>
      </c>
      <c r="T137" s="6">
        <f t="shared" ca="1" si="28"/>
        <v>-20354.207999999926</v>
      </c>
      <c r="U137" s="4"/>
    </row>
    <row r="138" spans="1:21" x14ac:dyDescent="0.35">
      <c r="A138" s="9">
        <v>45032</v>
      </c>
      <c r="B138" s="6">
        <f t="shared" si="20"/>
        <v>4</v>
      </c>
      <c r="C138" s="6">
        <f ca="1">RANDBETWEEN(VLOOKUP(B138,'Ver2'!$F$3:$H$9,2,0),VLOOKUP(B138,'Ver2'!$F$3:$H$9,3,0))</f>
        <v>1111</v>
      </c>
      <c r="D138" s="6">
        <f ca="1">RANDBETWEEN(VLOOKUP(B138,'Ver2'!$B$4:$D$10,2,0),VLOOKUP(B138,'Ver2'!$B$4:$D$10,3,0))</f>
        <v>486</v>
      </c>
      <c r="E138" s="6">
        <f t="shared" ca="1" si="21"/>
        <v>539946</v>
      </c>
      <c r="F138" s="6">
        <f ca="1">RANDBETWEEN(VLOOKUP(B138,'Ver2'!$B$13:$D$19,2,0),VLOOKUP(B138,'Ver2'!$B$13:$D$19,3,0))/100</f>
        <v>0.3</v>
      </c>
      <c r="G138" s="6">
        <f ca="1">RANDBETWEEN(VLOOKUP(B138,'Ver2'!$F$13:$H$19,2,0),VLOOKUP(B138,'Ver2'!$F$13:$H$19,3,0))/100</f>
        <v>0.47</v>
      </c>
      <c r="H138" s="6">
        <f t="shared" ca="1" si="22"/>
        <v>0.14099999999999999</v>
      </c>
      <c r="I138" s="6">
        <f t="shared" ca="1" si="29"/>
        <v>0.24</v>
      </c>
      <c r="J138" s="6">
        <f t="shared" ca="1" si="23"/>
        <v>7.1999999999999995E-2</v>
      </c>
      <c r="K138" s="6">
        <f ca="1">RANDBETWEEN(VLOOKUP(B138,'Ver2'!$F$23:$H$29,2,0),VLOOKUP(B138,'Ver2'!$F$23:$H$29,3,0))/100</f>
        <v>0</v>
      </c>
      <c r="L138" s="6">
        <f t="shared" ca="1" si="24"/>
        <v>0</v>
      </c>
      <c r="M138" s="16">
        <f t="shared" ca="1" si="25"/>
        <v>236.64299999999997</v>
      </c>
      <c r="N138" s="6">
        <f ca="1">(L138+J138+H138)*E138+Table13[[#This Row],[Hukuk Servisinde Tahsilat Tutarı]]</f>
        <v>208494.74844</v>
      </c>
      <c r="O138" s="6">
        <f ca="1">C138*VLOOKUP(B138,'Ver2'!$J$3:$N$9,2,0)+(C138-C138*G138)*VLOOKUP(B138,'Ver2'!$J$3:$N$9,3,0)+(C138-C138*G138-C138*I138)*VLOOKUP(B138,'Ver2'!$J$3:$N$9,4,0)</f>
        <v>55550</v>
      </c>
      <c r="P138" s="6">
        <f t="shared" ca="1" si="26"/>
        <v>0.78700000000000003</v>
      </c>
      <c r="Q138" s="6">
        <f ca="1">C138*P138*VLOOKUP(B138,'Ver2'!$J$3:$N$9,5,0)</f>
        <v>262307.10000000003</v>
      </c>
      <c r="R138" s="6">
        <f ca="1">VLOOKUP(Table13[[#This Row],[Ay]],'Ver2'!$J$3:$O$9,6,0)*Table13[[#This Row],[Hukuk Servisine Sevk Edilen]]*Table13[[#This Row],[Toplam Tutar]]</f>
        <v>93486.250440000003</v>
      </c>
      <c r="S138" s="6">
        <f t="shared" ca="1" si="27"/>
        <v>317857.10000000003</v>
      </c>
      <c r="T138" s="6">
        <f t="shared" ca="1" si="28"/>
        <v>-53812.351560000039</v>
      </c>
      <c r="U138" s="4"/>
    </row>
    <row r="139" spans="1:21" x14ac:dyDescent="0.35">
      <c r="A139" s="9">
        <v>45033</v>
      </c>
      <c r="B139" s="6">
        <f t="shared" si="20"/>
        <v>4</v>
      </c>
      <c r="C139" s="6">
        <f ca="1">RANDBETWEEN(VLOOKUP(B139,'Ver2'!$F$3:$H$9,2,0),VLOOKUP(B139,'Ver2'!$F$3:$H$9,3,0))</f>
        <v>1390</v>
      </c>
      <c r="D139" s="6">
        <f ca="1">RANDBETWEEN(VLOOKUP(B139,'Ver2'!$B$4:$D$10,2,0),VLOOKUP(B139,'Ver2'!$B$4:$D$10,3,0))</f>
        <v>719</v>
      </c>
      <c r="E139" s="6">
        <f t="shared" ca="1" si="21"/>
        <v>999410</v>
      </c>
      <c r="F139" s="6">
        <f ca="1">RANDBETWEEN(VLOOKUP(B139,'Ver2'!$B$13:$D$19,2,0),VLOOKUP(B139,'Ver2'!$B$13:$D$19,3,0))/100</f>
        <v>0.32</v>
      </c>
      <c r="G139" s="6">
        <f ca="1">RANDBETWEEN(VLOOKUP(B139,'Ver2'!$F$13:$H$19,2,0),VLOOKUP(B139,'Ver2'!$F$13:$H$19,3,0))/100</f>
        <v>0.45</v>
      </c>
      <c r="H139" s="6">
        <f t="shared" ca="1" si="22"/>
        <v>0.14400000000000002</v>
      </c>
      <c r="I139" s="6">
        <f t="shared" ca="1" si="29"/>
        <v>0.34</v>
      </c>
      <c r="J139" s="6">
        <f t="shared" ca="1" si="23"/>
        <v>0.10880000000000001</v>
      </c>
      <c r="K139" s="6">
        <f ca="1">RANDBETWEEN(VLOOKUP(B139,'Ver2'!$F$23:$H$29,2,0),VLOOKUP(B139,'Ver2'!$F$23:$H$29,3,0))/100</f>
        <v>0</v>
      </c>
      <c r="L139" s="6">
        <f t="shared" ca="1" si="24"/>
        <v>0</v>
      </c>
      <c r="M139" s="16">
        <f t="shared" ca="1" si="25"/>
        <v>351.39200000000005</v>
      </c>
      <c r="N139" s="6">
        <f ca="1">(L139+J139+H139)*E139+Table13[[#This Row],[Hukuk Servisinde Tahsilat Tutarı]]</f>
        <v>416937.86144000001</v>
      </c>
      <c r="O139" s="6">
        <f ca="1">C139*VLOOKUP(B139,'Ver2'!$J$3:$N$9,2,0)+(C139-C139*G139)*VLOOKUP(B139,'Ver2'!$J$3:$N$9,3,0)+(C139-C139*G139-C139*I139)*VLOOKUP(B139,'Ver2'!$J$3:$N$9,4,0)</f>
        <v>69500</v>
      </c>
      <c r="P139" s="6">
        <f t="shared" ca="1" si="26"/>
        <v>0.74719999999999998</v>
      </c>
      <c r="Q139" s="6">
        <f ca="1">C139*P139*VLOOKUP(B139,'Ver2'!$J$3:$N$9,5,0)</f>
        <v>311582.39999999997</v>
      </c>
      <c r="R139" s="6">
        <f ca="1">VLOOKUP(Table13[[#This Row],[Ay]],'Ver2'!$J$3:$O$9,6,0)*Table13[[#This Row],[Hukuk Servisine Sevk Edilen]]*Table13[[#This Row],[Toplam Tutar]]</f>
        <v>164287.01344000001</v>
      </c>
      <c r="S139" s="6">
        <f t="shared" ca="1" si="27"/>
        <v>381082.39999999997</v>
      </c>
      <c r="T139" s="6">
        <f t="shared" ca="1" si="28"/>
        <v>105355.46144000004</v>
      </c>
      <c r="U139" s="4"/>
    </row>
    <row r="140" spans="1:21" x14ac:dyDescent="0.35">
      <c r="A140" s="9">
        <v>45034</v>
      </c>
      <c r="B140" s="6">
        <f t="shared" si="20"/>
        <v>4</v>
      </c>
      <c r="C140" s="6">
        <f ca="1">RANDBETWEEN(VLOOKUP(B140,'Ver2'!$F$3:$H$9,2,0),VLOOKUP(B140,'Ver2'!$F$3:$H$9,3,0))</f>
        <v>1279</v>
      </c>
      <c r="D140" s="6">
        <f ca="1">RANDBETWEEN(VLOOKUP(B140,'Ver2'!$B$4:$D$10,2,0),VLOOKUP(B140,'Ver2'!$B$4:$D$10,3,0))</f>
        <v>593</v>
      </c>
      <c r="E140" s="6">
        <f t="shared" ca="1" si="21"/>
        <v>758447</v>
      </c>
      <c r="F140" s="6">
        <f ca="1">RANDBETWEEN(VLOOKUP(B140,'Ver2'!$B$13:$D$19,2,0),VLOOKUP(B140,'Ver2'!$B$13:$D$19,3,0))/100</f>
        <v>0.37</v>
      </c>
      <c r="G140" s="6">
        <f ca="1">RANDBETWEEN(VLOOKUP(B140,'Ver2'!$F$13:$H$19,2,0),VLOOKUP(B140,'Ver2'!$F$13:$H$19,3,0))/100</f>
        <v>0.48</v>
      </c>
      <c r="H140" s="6">
        <f t="shared" ca="1" si="22"/>
        <v>0.17759999999999998</v>
      </c>
      <c r="I140" s="6">
        <f t="shared" ca="1" si="29"/>
        <v>0.27</v>
      </c>
      <c r="J140" s="6">
        <f t="shared" ca="1" si="23"/>
        <v>9.9900000000000003E-2</v>
      </c>
      <c r="K140" s="6">
        <f ca="1">RANDBETWEEN(VLOOKUP(B140,'Ver2'!$F$23:$H$29,2,0),VLOOKUP(B140,'Ver2'!$F$23:$H$29,3,0))/100</f>
        <v>0</v>
      </c>
      <c r="L140" s="6">
        <f t="shared" ca="1" si="24"/>
        <v>0</v>
      </c>
      <c r="M140" s="16">
        <f t="shared" ca="1" si="25"/>
        <v>354.92249999999996</v>
      </c>
      <c r="N140" s="6">
        <f ca="1">(L140+J140+H140)*E140+Table13[[#This Row],[Hukuk Servisinde Tahsilat Tutarı]]</f>
        <v>331024.19315000001</v>
      </c>
      <c r="O140" s="6">
        <f ca="1">C140*VLOOKUP(B140,'Ver2'!$J$3:$N$9,2,0)+(C140-C140*G140)*VLOOKUP(B140,'Ver2'!$J$3:$N$9,3,0)+(C140-C140*G140-C140*I140)*VLOOKUP(B140,'Ver2'!$J$3:$N$9,4,0)</f>
        <v>63950</v>
      </c>
      <c r="P140" s="6">
        <f t="shared" ca="1" si="26"/>
        <v>0.72250000000000003</v>
      </c>
      <c r="Q140" s="6">
        <f ca="1">C140*P140*VLOOKUP(B140,'Ver2'!$J$3:$N$9,5,0)</f>
        <v>277223.25</v>
      </c>
      <c r="R140" s="6">
        <f ca="1">VLOOKUP(Table13[[#This Row],[Ay]],'Ver2'!$J$3:$O$9,6,0)*Table13[[#This Row],[Hukuk Servisine Sevk Edilen]]*Table13[[#This Row],[Toplam Tutar]]</f>
        <v>120555.15065000001</v>
      </c>
      <c r="S140" s="6">
        <f t="shared" ca="1" si="27"/>
        <v>341173.25</v>
      </c>
      <c r="T140" s="6">
        <f t="shared" ca="1" si="28"/>
        <v>53800.943150000006</v>
      </c>
      <c r="U140" s="4"/>
    </row>
    <row r="141" spans="1:21" x14ac:dyDescent="0.35">
      <c r="A141" s="9">
        <v>45035</v>
      </c>
      <c r="B141" s="6">
        <f t="shared" si="20"/>
        <v>4</v>
      </c>
      <c r="C141" s="6">
        <f ca="1">RANDBETWEEN(VLOOKUP(B141,'Ver2'!$F$3:$H$9,2,0),VLOOKUP(B141,'Ver2'!$F$3:$H$9,3,0))</f>
        <v>1258</v>
      </c>
      <c r="D141" s="6">
        <f ca="1">RANDBETWEEN(VLOOKUP(B141,'Ver2'!$B$4:$D$10,2,0),VLOOKUP(B141,'Ver2'!$B$4:$D$10,3,0))</f>
        <v>514</v>
      </c>
      <c r="E141" s="6">
        <f t="shared" ca="1" si="21"/>
        <v>646612</v>
      </c>
      <c r="F141" s="6">
        <f ca="1">RANDBETWEEN(VLOOKUP(B141,'Ver2'!$B$13:$D$19,2,0),VLOOKUP(B141,'Ver2'!$B$13:$D$19,3,0))/100</f>
        <v>0.33</v>
      </c>
      <c r="G141" s="6">
        <f ca="1">RANDBETWEEN(VLOOKUP(B141,'Ver2'!$F$13:$H$19,2,0),VLOOKUP(B141,'Ver2'!$F$13:$H$19,3,0))/100</f>
        <v>0.49</v>
      </c>
      <c r="H141" s="6">
        <f t="shared" ca="1" si="22"/>
        <v>0.16170000000000001</v>
      </c>
      <c r="I141" s="6">
        <f t="shared" ca="1" si="29"/>
        <v>0.25</v>
      </c>
      <c r="J141" s="6">
        <f t="shared" ca="1" si="23"/>
        <v>8.2500000000000004E-2</v>
      </c>
      <c r="K141" s="6">
        <f ca="1">RANDBETWEEN(VLOOKUP(B141,'Ver2'!$F$23:$H$29,2,0),VLOOKUP(B141,'Ver2'!$F$23:$H$29,3,0))/100</f>
        <v>0</v>
      </c>
      <c r="L141" s="6">
        <f t="shared" ca="1" si="24"/>
        <v>0</v>
      </c>
      <c r="M141" s="16">
        <f t="shared" ca="1" si="25"/>
        <v>307.20360000000005</v>
      </c>
      <c r="N141" s="6">
        <f ca="1">(L141+J141+H141)*E141+Table13[[#This Row],[Hukuk Servisinde Tahsilat Tutarı]]</f>
        <v>265418.70731199998</v>
      </c>
      <c r="O141" s="6">
        <f ca="1">C141*VLOOKUP(B141,'Ver2'!$J$3:$N$9,2,0)+(C141-C141*G141)*VLOOKUP(B141,'Ver2'!$J$3:$N$9,3,0)+(C141-C141*G141-C141*I141)*VLOOKUP(B141,'Ver2'!$J$3:$N$9,4,0)</f>
        <v>62900</v>
      </c>
      <c r="P141" s="6">
        <f t="shared" ca="1" si="26"/>
        <v>0.75580000000000003</v>
      </c>
      <c r="Q141" s="6">
        <f ca="1">C141*P141*VLOOKUP(B141,'Ver2'!$J$3:$N$9,5,0)</f>
        <v>285238.92000000004</v>
      </c>
      <c r="R141" s="6">
        <f ca="1">VLOOKUP(Table13[[#This Row],[Ay]],'Ver2'!$J$3:$O$9,6,0)*Table13[[#This Row],[Hukuk Servisine Sevk Edilen]]*Table13[[#This Row],[Toplam Tutar]]</f>
        <v>107516.056912</v>
      </c>
      <c r="S141" s="6">
        <f t="shared" ca="1" si="27"/>
        <v>348138.92000000004</v>
      </c>
      <c r="T141" s="6">
        <f t="shared" ca="1" si="28"/>
        <v>-19820.212688000058</v>
      </c>
      <c r="U141" s="4"/>
    </row>
    <row r="142" spans="1:21" x14ac:dyDescent="0.35">
      <c r="A142" s="9">
        <v>45036</v>
      </c>
      <c r="B142" s="6">
        <f t="shared" si="20"/>
        <v>4</v>
      </c>
      <c r="C142" s="6">
        <f ca="1">RANDBETWEEN(VLOOKUP(B142,'Ver2'!$F$3:$H$9,2,0),VLOOKUP(B142,'Ver2'!$F$3:$H$9,3,0))</f>
        <v>1144</v>
      </c>
      <c r="D142" s="6">
        <f ca="1">RANDBETWEEN(VLOOKUP(B142,'Ver2'!$B$4:$D$10,2,0),VLOOKUP(B142,'Ver2'!$B$4:$D$10,3,0))</f>
        <v>601</v>
      </c>
      <c r="E142" s="6">
        <f t="shared" ca="1" si="21"/>
        <v>687544</v>
      </c>
      <c r="F142" s="6">
        <f ca="1">RANDBETWEEN(VLOOKUP(B142,'Ver2'!$B$13:$D$19,2,0),VLOOKUP(B142,'Ver2'!$B$13:$D$19,3,0))/100</f>
        <v>0.37</v>
      </c>
      <c r="G142" s="6">
        <f ca="1">RANDBETWEEN(VLOOKUP(B142,'Ver2'!$F$13:$H$19,2,0),VLOOKUP(B142,'Ver2'!$F$13:$H$19,3,0))/100</f>
        <v>0.51</v>
      </c>
      <c r="H142" s="6">
        <f t="shared" ca="1" si="22"/>
        <v>0.18870000000000001</v>
      </c>
      <c r="I142" s="6">
        <f t="shared" ca="1" si="29"/>
        <v>0.2</v>
      </c>
      <c r="J142" s="6">
        <f t="shared" ca="1" si="23"/>
        <v>7.3999999999999996E-2</v>
      </c>
      <c r="K142" s="6">
        <f ca="1">RANDBETWEEN(VLOOKUP(B142,'Ver2'!$F$23:$H$29,2,0),VLOOKUP(B142,'Ver2'!$F$23:$H$29,3,0))/100</f>
        <v>0</v>
      </c>
      <c r="L142" s="6">
        <f t="shared" ca="1" si="24"/>
        <v>0</v>
      </c>
      <c r="M142" s="16">
        <f t="shared" ca="1" si="25"/>
        <v>300.52879999999999</v>
      </c>
      <c r="N142" s="6">
        <f ca="1">(L142+J142+H142)*E142+Table13[[#This Row],[Hukuk Servisinde Tahsilat Tutarı]]</f>
        <v>292141.57086400001</v>
      </c>
      <c r="O142" s="6">
        <f ca="1">C142*VLOOKUP(B142,'Ver2'!$J$3:$N$9,2,0)+(C142-C142*G142)*VLOOKUP(B142,'Ver2'!$J$3:$N$9,3,0)+(C142-C142*G142-C142*I142)*VLOOKUP(B142,'Ver2'!$J$3:$N$9,4,0)</f>
        <v>57200</v>
      </c>
      <c r="P142" s="6">
        <f t="shared" ca="1" si="26"/>
        <v>0.73730000000000007</v>
      </c>
      <c r="Q142" s="6">
        <f ca="1">C142*P142*VLOOKUP(B142,'Ver2'!$J$3:$N$9,5,0)</f>
        <v>253041.36000000002</v>
      </c>
      <c r="R142" s="6">
        <f ca="1">VLOOKUP(Table13[[#This Row],[Ay]],'Ver2'!$J$3:$O$9,6,0)*Table13[[#This Row],[Hukuk Servisine Sevk Edilen]]*Table13[[#This Row],[Toplam Tutar]]</f>
        <v>111523.76206400001</v>
      </c>
      <c r="S142" s="6">
        <f t="shared" ca="1" si="27"/>
        <v>310241.36</v>
      </c>
      <c r="T142" s="6">
        <f t="shared" ca="1" si="28"/>
        <v>39100.210863999993</v>
      </c>
      <c r="U142" s="4"/>
    </row>
    <row r="143" spans="1:21" x14ac:dyDescent="0.35">
      <c r="A143" s="9">
        <v>45037</v>
      </c>
      <c r="B143" s="6">
        <f t="shared" si="20"/>
        <v>4</v>
      </c>
      <c r="C143" s="6">
        <f ca="1">RANDBETWEEN(VLOOKUP(B143,'Ver2'!$F$3:$H$9,2,0),VLOOKUP(B143,'Ver2'!$F$3:$H$9,3,0))</f>
        <v>1324</v>
      </c>
      <c r="D143" s="6">
        <f ca="1">RANDBETWEEN(VLOOKUP(B143,'Ver2'!$B$4:$D$10,2,0),VLOOKUP(B143,'Ver2'!$B$4:$D$10,3,0))</f>
        <v>573</v>
      </c>
      <c r="E143" s="6">
        <f t="shared" ca="1" si="21"/>
        <v>758652</v>
      </c>
      <c r="F143" s="6">
        <f ca="1">RANDBETWEEN(VLOOKUP(B143,'Ver2'!$B$13:$D$19,2,0),VLOOKUP(B143,'Ver2'!$B$13:$D$19,3,0))/100</f>
        <v>0.23</v>
      </c>
      <c r="G143" s="6">
        <f ca="1">RANDBETWEEN(VLOOKUP(B143,'Ver2'!$F$13:$H$19,2,0),VLOOKUP(B143,'Ver2'!$F$13:$H$19,3,0))/100</f>
        <v>0.46</v>
      </c>
      <c r="H143" s="6">
        <f t="shared" ca="1" si="22"/>
        <v>0.10580000000000001</v>
      </c>
      <c r="I143" s="6">
        <f t="shared" ca="1" si="29"/>
        <v>0.33</v>
      </c>
      <c r="J143" s="6">
        <f t="shared" ca="1" si="23"/>
        <v>7.5900000000000009E-2</v>
      </c>
      <c r="K143" s="6">
        <f ca="1">RANDBETWEEN(VLOOKUP(B143,'Ver2'!$F$23:$H$29,2,0),VLOOKUP(B143,'Ver2'!$F$23:$H$29,3,0))/100</f>
        <v>0</v>
      </c>
      <c r="L143" s="6">
        <f t="shared" ca="1" si="24"/>
        <v>0</v>
      </c>
      <c r="M143" s="16">
        <f t="shared" ca="1" si="25"/>
        <v>240.57080000000005</v>
      </c>
      <c r="N143" s="6">
        <f ca="1">(L143+J143+H143)*E143+Table13[[#This Row],[Hukuk Servisinde Tahsilat Tutarı]]</f>
        <v>274424.15335200005</v>
      </c>
      <c r="O143" s="6">
        <f ca="1">C143*VLOOKUP(B143,'Ver2'!$J$3:$N$9,2,0)+(C143-C143*G143)*VLOOKUP(B143,'Ver2'!$J$3:$N$9,3,0)+(C143-C143*G143-C143*I143)*VLOOKUP(B143,'Ver2'!$J$3:$N$9,4,0)</f>
        <v>66200</v>
      </c>
      <c r="P143" s="6">
        <f t="shared" ca="1" si="26"/>
        <v>0.81830000000000003</v>
      </c>
      <c r="Q143" s="6">
        <f ca="1">C143*P143*VLOOKUP(B143,'Ver2'!$J$3:$N$9,5,0)</f>
        <v>325028.76</v>
      </c>
      <c r="R143" s="6">
        <f ca="1">VLOOKUP(Table13[[#This Row],[Ay]],'Ver2'!$J$3:$O$9,6,0)*Table13[[#This Row],[Hukuk Servisine Sevk Edilen]]*Table13[[#This Row],[Toplam Tutar]]</f>
        <v>136577.084952</v>
      </c>
      <c r="S143" s="6">
        <f t="shared" ca="1" si="27"/>
        <v>391228.76</v>
      </c>
      <c r="T143" s="6">
        <f t="shared" ca="1" si="28"/>
        <v>-50604.606647999957</v>
      </c>
      <c r="U143" s="4"/>
    </row>
    <row r="144" spans="1:21" x14ac:dyDescent="0.35">
      <c r="A144" s="9">
        <v>45038</v>
      </c>
      <c r="B144" s="6">
        <f t="shared" si="20"/>
        <v>4</v>
      </c>
      <c r="C144" s="6">
        <f ca="1">RANDBETWEEN(VLOOKUP(B144,'Ver2'!$F$3:$H$9,2,0),VLOOKUP(B144,'Ver2'!$F$3:$H$9,3,0))</f>
        <v>1282</v>
      </c>
      <c r="D144" s="6">
        <f ca="1">RANDBETWEEN(VLOOKUP(B144,'Ver2'!$B$4:$D$10,2,0),VLOOKUP(B144,'Ver2'!$B$4:$D$10,3,0))</f>
        <v>518</v>
      </c>
      <c r="E144" s="6">
        <f t="shared" ca="1" si="21"/>
        <v>664076</v>
      </c>
      <c r="F144" s="6">
        <f ca="1">RANDBETWEEN(VLOOKUP(B144,'Ver2'!$B$13:$D$19,2,0),VLOOKUP(B144,'Ver2'!$B$13:$D$19,3,0))/100</f>
        <v>0.33</v>
      </c>
      <c r="G144" s="6">
        <f ca="1">RANDBETWEEN(VLOOKUP(B144,'Ver2'!$F$13:$H$19,2,0),VLOOKUP(B144,'Ver2'!$F$13:$H$19,3,0))/100</f>
        <v>0.53</v>
      </c>
      <c r="H144" s="6">
        <f t="shared" ca="1" si="22"/>
        <v>0.17490000000000003</v>
      </c>
      <c r="I144" s="6">
        <f t="shared" ca="1" si="29"/>
        <v>0.34</v>
      </c>
      <c r="J144" s="6">
        <f t="shared" ca="1" si="23"/>
        <v>0.11220000000000001</v>
      </c>
      <c r="K144" s="6">
        <f ca="1">RANDBETWEEN(VLOOKUP(B144,'Ver2'!$F$23:$H$29,2,0),VLOOKUP(B144,'Ver2'!$F$23:$H$29,3,0))/100</f>
        <v>0</v>
      </c>
      <c r="L144" s="6">
        <f t="shared" ca="1" si="24"/>
        <v>0</v>
      </c>
      <c r="M144" s="16">
        <f t="shared" ca="1" si="25"/>
        <v>368.06220000000002</v>
      </c>
      <c r="N144" s="6">
        <f ca="1">(L144+J144+H144)*E144+Table13[[#This Row],[Hukuk Servisinde Tahsilat Tutarı]]</f>
        <v>294808.57128800004</v>
      </c>
      <c r="O144" s="6">
        <f ca="1">C144*VLOOKUP(B144,'Ver2'!$J$3:$N$9,2,0)+(C144-C144*G144)*VLOOKUP(B144,'Ver2'!$J$3:$N$9,3,0)+(C144-C144*G144-C144*I144)*VLOOKUP(B144,'Ver2'!$J$3:$N$9,4,0)</f>
        <v>64100</v>
      </c>
      <c r="P144" s="6">
        <f t="shared" ca="1" si="26"/>
        <v>0.71289999999999998</v>
      </c>
      <c r="Q144" s="6">
        <f ca="1">C144*P144*VLOOKUP(B144,'Ver2'!$J$3:$N$9,5,0)</f>
        <v>274181.33999999997</v>
      </c>
      <c r="R144" s="6">
        <f ca="1">VLOOKUP(Table13[[#This Row],[Ay]],'Ver2'!$J$3:$O$9,6,0)*Table13[[#This Row],[Hukuk Servisine Sevk Edilen]]*Table13[[#This Row],[Toplam Tutar]]</f>
        <v>104152.35168800001</v>
      </c>
      <c r="S144" s="6">
        <f t="shared" ca="1" si="27"/>
        <v>338281.33999999997</v>
      </c>
      <c r="T144" s="6">
        <f t="shared" ca="1" si="28"/>
        <v>20627.231288000068</v>
      </c>
      <c r="U144" s="4"/>
    </row>
    <row r="145" spans="1:21" x14ac:dyDescent="0.35">
      <c r="A145" s="9">
        <v>45039</v>
      </c>
      <c r="B145" s="6">
        <f t="shared" si="20"/>
        <v>4</v>
      </c>
      <c r="C145" s="6">
        <f ca="1">RANDBETWEEN(VLOOKUP(B145,'Ver2'!$F$3:$H$9,2,0),VLOOKUP(B145,'Ver2'!$F$3:$H$9,3,0))</f>
        <v>1077</v>
      </c>
      <c r="D145" s="6">
        <f ca="1">RANDBETWEEN(VLOOKUP(B145,'Ver2'!$B$4:$D$10,2,0),VLOOKUP(B145,'Ver2'!$B$4:$D$10,3,0))</f>
        <v>423</v>
      </c>
      <c r="E145" s="6">
        <f t="shared" ca="1" si="21"/>
        <v>455571</v>
      </c>
      <c r="F145" s="6">
        <f ca="1">RANDBETWEEN(VLOOKUP(B145,'Ver2'!$B$13:$D$19,2,0),VLOOKUP(B145,'Ver2'!$B$13:$D$19,3,0))/100</f>
        <v>0.37</v>
      </c>
      <c r="G145" s="6">
        <f ca="1">RANDBETWEEN(VLOOKUP(B145,'Ver2'!$F$13:$H$19,2,0),VLOOKUP(B145,'Ver2'!$F$13:$H$19,3,0))/100</f>
        <v>0.47</v>
      </c>
      <c r="H145" s="6">
        <f t="shared" ca="1" si="22"/>
        <v>0.1739</v>
      </c>
      <c r="I145" s="6">
        <f t="shared" ca="1" si="29"/>
        <v>0.33</v>
      </c>
      <c r="J145" s="6">
        <f t="shared" ca="1" si="23"/>
        <v>0.1221</v>
      </c>
      <c r="K145" s="6">
        <f ca="1">RANDBETWEEN(VLOOKUP(B145,'Ver2'!$F$23:$H$29,2,0),VLOOKUP(B145,'Ver2'!$F$23:$H$29,3,0))/100</f>
        <v>0</v>
      </c>
      <c r="L145" s="6">
        <f t="shared" ca="1" si="24"/>
        <v>0</v>
      </c>
      <c r="M145" s="16">
        <f t="shared" ca="1" si="25"/>
        <v>318.79199999999997</v>
      </c>
      <c r="N145" s="6">
        <f ca="1">(L145+J145+H145)*E145+Table13[[#This Row],[Hukuk Servisinde Tahsilat Tutarı]]</f>
        <v>205407.85248</v>
      </c>
      <c r="O145" s="6">
        <f ca="1">C145*VLOOKUP(B145,'Ver2'!$J$3:$N$9,2,0)+(C145-C145*G145)*VLOOKUP(B145,'Ver2'!$J$3:$N$9,3,0)+(C145-C145*G145-C145*I145)*VLOOKUP(B145,'Ver2'!$J$3:$N$9,4,0)</f>
        <v>53850</v>
      </c>
      <c r="P145" s="6">
        <f t="shared" ca="1" si="26"/>
        <v>0.70399999999999996</v>
      </c>
      <c r="Q145" s="6">
        <f ca="1">C145*P145*VLOOKUP(B145,'Ver2'!$J$3:$N$9,5,0)</f>
        <v>227462.39999999999</v>
      </c>
      <c r="R145" s="6">
        <f ca="1">VLOOKUP(Table13[[#This Row],[Ay]],'Ver2'!$J$3:$O$9,6,0)*Table13[[#This Row],[Hukuk Servisine Sevk Edilen]]*Table13[[#This Row],[Toplam Tutar]]</f>
        <v>70558.836479999998</v>
      </c>
      <c r="S145" s="6">
        <f t="shared" ca="1" si="27"/>
        <v>281312.40000000002</v>
      </c>
      <c r="T145" s="6">
        <f t="shared" ca="1" si="28"/>
        <v>-22054.547519999993</v>
      </c>
      <c r="U145" s="4"/>
    </row>
    <row r="146" spans="1:21" x14ac:dyDescent="0.35">
      <c r="A146" s="9">
        <v>45040</v>
      </c>
      <c r="B146" s="6">
        <f t="shared" si="20"/>
        <v>4</v>
      </c>
      <c r="C146" s="6">
        <f ca="1">RANDBETWEEN(VLOOKUP(B146,'Ver2'!$F$3:$H$9,2,0),VLOOKUP(B146,'Ver2'!$F$3:$H$9,3,0))</f>
        <v>1426</v>
      </c>
      <c r="D146" s="6">
        <f ca="1">RANDBETWEEN(VLOOKUP(B146,'Ver2'!$B$4:$D$10,2,0),VLOOKUP(B146,'Ver2'!$B$4:$D$10,3,0))</f>
        <v>309</v>
      </c>
      <c r="E146" s="6">
        <f t="shared" ca="1" si="21"/>
        <v>440634</v>
      </c>
      <c r="F146" s="6">
        <f ca="1">RANDBETWEEN(VLOOKUP(B146,'Ver2'!$B$13:$D$19,2,0),VLOOKUP(B146,'Ver2'!$B$13:$D$19,3,0))/100</f>
        <v>0.31</v>
      </c>
      <c r="G146" s="6">
        <f ca="1">RANDBETWEEN(VLOOKUP(B146,'Ver2'!$F$13:$H$19,2,0),VLOOKUP(B146,'Ver2'!$F$13:$H$19,3,0))/100</f>
        <v>0.47</v>
      </c>
      <c r="H146" s="6">
        <f t="shared" ca="1" si="22"/>
        <v>0.1457</v>
      </c>
      <c r="I146" s="6">
        <f t="shared" ca="1" si="29"/>
        <v>0.21</v>
      </c>
      <c r="J146" s="6">
        <f t="shared" ca="1" si="23"/>
        <v>6.5099999999999991E-2</v>
      </c>
      <c r="K146" s="6">
        <f ca="1">RANDBETWEEN(VLOOKUP(B146,'Ver2'!$F$23:$H$29,2,0),VLOOKUP(B146,'Ver2'!$F$23:$H$29,3,0))/100</f>
        <v>0</v>
      </c>
      <c r="L146" s="6">
        <f t="shared" ca="1" si="24"/>
        <v>0</v>
      </c>
      <c r="M146" s="16">
        <f t="shared" ca="1" si="25"/>
        <v>300.60079999999999</v>
      </c>
      <c r="N146" s="6">
        <f ca="1">(L146+J146+H146)*E146+Table13[[#This Row],[Hukuk Servisinde Tahsilat Tutarı]]</f>
        <v>169390.284816</v>
      </c>
      <c r="O146" s="6">
        <f ca="1">C146*VLOOKUP(B146,'Ver2'!$J$3:$N$9,2,0)+(C146-C146*G146)*VLOOKUP(B146,'Ver2'!$J$3:$N$9,3,0)+(C146-C146*G146-C146*I146)*VLOOKUP(B146,'Ver2'!$J$3:$N$9,4,0)</f>
        <v>71300</v>
      </c>
      <c r="P146" s="6">
        <f t="shared" ca="1" si="26"/>
        <v>0.78920000000000001</v>
      </c>
      <c r="Q146" s="6">
        <f ca="1">C146*P146*VLOOKUP(B146,'Ver2'!$J$3:$N$9,5,0)</f>
        <v>337619.76</v>
      </c>
      <c r="R146" s="6">
        <f ca="1">VLOOKUP(Table13[[#This Row],[Ay]],'Ver2'!$J$3:$O$9,6,0)*Table13[[#This Row],[Hukuk Servisine Sevk Edilen]]*Table13[[#This Row],[Toplam Tutar]]</f>
        <v>76504.637616000007</v>
      </c>
      <c r="S146" s="6">
        <f t="shared" ca="1" si="27"/>
        <v>408919.76</v>
      </c>
      <c r="T146" s="6">
        <f t="shared" ca="1" si="28"/>
        <v>-168229.47518400001</v>
      </c>
      <c r="U146" s="4"/>
    </row>
    <row r="147" spans="1:21" x14ac:dyDescent="0.35">
      <c r="A147" s="9">
        <v>45041</v>
      </c>
      <c r="B147" s="6">
        <f t="shared" si="20"/>
        <v>4</v>
      </c>
      <c r="C147" s="6">
        <f ca="1">RANDBETWEEN(VLOOKUP(B147,'Ver2'!$F$3:$H$9,2,0),VLOOKUP(B147,'Ver2'!$F$3:$H$9,3,0))</f>
        <v>1344</v>
      </c>
      <c r="D147" s="6">
        <f ca="1">RANDBETWEEN(VLOOKUP(B147,'Ver2'!$B$4:$D$10,2,0),VLOOKUP(B147,'Ver2'!$B$4:$D$10,3,0))</f>
        <v>369</v>
      </c>
      <c r="E147" s="6">
        <f t="shared" ca="1" si="21"/>
        <v>495936</v>
      </c>
      <c r="F147" s="6">
        <f ca="1">RANDBETWEEN(VLOOKUP(B147,'Ver2'!$B$13:$D$19,2,0),VLOOKUP(B147,'Ver2'!$B$13:$D$19,3,0))/100</f>
        <v>0.28999999999999998</v>
      </c>
      <c r="G147" s="6">
        <f ca="1">RANDBETWEEN(VLOOKUP(B147,'Ver2'!$F$13:$H$19,2,0),VLOOKUP(B147,'Ver2'!$F$13:$H$19,3,0))/100</f>
        <v>0.55000000000000004</v>
      </c>
      <c r="H147" s="6">
        <f t="shared" ca="1" si="22"/>
        <v>0.1595</v>
      </c>
      <c r="I147" s="6">
        <f t="shared" ca="1" si="29"/>
        <v>0.22</v>
      </c>
      <c r="J147" s="6">
        <f t="shared" ca="1" si="23"/>
        <v>6.3799999999999996E-2</v>
      </c>
      <c r="K147" s="6">
        <f ca="1">RANDBETWEEN(VLOOKUP(B147,'Ver2'!$F$23:$H$29,2,0),VLOOKUP(B147,'Ver2'!$F$23:$H$29,3,0))/100</f>
        <v>0</v>
      </c>
      <c r="L147" s="6">
        <f t="shared" ca="1" si="24"/>
        <v>0</v>
      </c>
      <c r="M147" s="16">
        <f t="shared" ca="1" si="25"/>
        <v>300.11520000000002</v>
      </c>
      <c r="N147" s="6">
        <f ca="1">(L147+J147+H147)*E147+Table13[[#This Row],[Hukuk Servisinde Tahsilat Tutarı]]</f>
        <v>195485.076864</v>
      </c>
      <c r="O147" s="6">
        <f ca="1">C147*VLOOKUP(B147,'Ver2'!$J$3:$N$9,2,0)+(C147-C147*G147)*VLOOKUP(B147,'Ver2'!$J$3:$N$9,3,0)+(C147-C147*G147-C147*I147)*VLOOKUP(B147,'Ver2'!$J$3:$N$9,4,0)</f>
        <v>67200</v>
      </c>
      <c r="P147" s="6">
        <f t="shared" ca="1" si="26"/>
        <v>0.77669999999999995</v>
      </c>
      <c r="Q147" s="6">
        <f ca="1">C147*P147*VLOOKUP(B147,'Ver2'!$J$3:$N$9,5,0)</f>
        <v>313165.43999999994</v>
      </c>
      <c r="R147" s="6">
        <f ca="1">VLOOKUP(Table13[[#This Row],[Ay]],'Ver2'!$J$3:$O$9,6,0)*Table13[[#This Row],[Hukuk Servisine Sevk Edilen]]*Table13[[#This Row],[Toplam Tutar]]</f>
        <v>84742.568063999992</v>
      </c>
      <c r="S147" s="6">
        <f t="shared" ca="1" si="27"/>
        <v>380365.43999999994</v>
      </c>
      <c r="T147" s="6">
        <f t="shared" ca="1" si="28"/>
        <v>-117680.36313599994</v>
      </c>
      <c r="U147" s="4"/>
    </row>
    <row r="148" spans="1:21" x14ac:dyDescent="0.35">
      <c r="A148" s="9">
        <v>45042</v>
      </c>
      <c r="B148" s="6">
        <f t="shared" si="20"/>
        <v>4</v>
      </c>
      <c r="C148" s="6">
        <f ca="1">RANDBETWEEN(VLOOKUP(B148,'Ver2'!$F$3:$H$9,2,0),VLOOKUP(B148,'Ver2'!$F$3:$H$9,3,0))</f>
        <v>1337</v>
      </c>
      <c r="D148" s="6">
        <f ca="1">RANDBETWEEN(VLOOKUP(B148,'Ver2'!$B$4:$D$10,2,0),VLOOKUP(B148,'Ver2'!$B$4:$D$10,3,0))</f>
        <v>690</v>
      </c>
      <c r="E148" s="6">
        <f t="shared" ca="1" si="21"/>
        <v>922530</v>
      </c>
      <c r="F148" s="6">
        <f ca="1">RANDBETWEEN(VLOOKUP(B148,'Ver2'!$B$13:$D$19,2,0),VLOOKUP(B148,'Ver2'!$B$13:$D$19,3,0))/100</f>
        <v>0.27</v>
      </c>
      <c r="G148" s="6">
        <f ca="1">RANDBETWEEN(VLOOKUP(B148,'Ver2'!$F$13:$H$19,2,0),VLOOKUP(B148,'Ver2'!$F$13:$H$19,3,0))/100</f>
        <v>0.55000000000000004</v>
      </c>
      <c r="H148" s="6">
        <f t="shared" ca="1" si="22"/>
        <v>0.14850000000000002</v>
      </c>
      <c r="I148" s="6">
        <f t="shared" ca="1" si="29"/>
        <v>0.22</v>
      </c>
      <c r="J148" s="6">
        <f t="shared" ca="1" si="23"/>
        <v>5.9400000000000001E-2</v>
      </c>
      <c r="K148" s="6">
        <f ca="1">RANDBETWEEN(VLOOKUP(B148,'Ver2'!$F$23:$H$29,2,0),VLOOKUP(B148,'Ver2'!$F$23:$H$29,3,0))/100</f>
        <v>0</v>
      </c>
      <c r="L148" s="6">
        <f t="shared" ca="1" si="24"/>
        <v>0</v>
      </c>
      <c r="M148" s="16">
        <f t="shared" ca="1" si="25"/>
        <v>277.96230000000003</v>
      </c>
      <c r="N148" s="6">
        <f ca="1">(L148+J148+H148)*E148+Table13[[#This Row],[Hukuk Servisinde Tahsilat Tutarı]]</f>
        <v>352555.90986000001</v>
      </c>
      <c r="O148" s="6">
        <f ca="1">C148*VLOOKUP(B148,'Ver2'!$J$3:$N$9,2,0)+(C148-C148*G148)*VLOOKUP(B148,'Ver2'!$J$3:$N$9,3,0)+(C148-C148*G148-C148*I148)*VLOOKUP(B148,'Ver2'!$J$3:$N$9,4,0)</f>
        <v>66850</v>
      </c>
      <c r="P148" s="6">
        <f t="shared" ca="1" si="26"/>
        <v>0.79210000000000003</v>
      </c>
      <c r="Q148" s="6">
        <f ca="1">C148*P148*VLOOKUP(B148,'Ver2'!$J$3:$N$9,5,0)</f>
        <v>317711.31</v>
      </c>
      <c r="R148" s="6">
        <f ca="1">VLOOKUP(Table13[[#This Row],[Ay]],'Ver2'!$J$3:$O$9,6,0)*Table13[[#This Row],[Hukuk Servisine Sevk Edilen]]*Table13[[#This Row],[Toplam Tutar]]</f>
        <v>160761.92285999999</v>
      </c>
      <c r="S148" s="6">
        <f t="shared" ca="1" si="27"/>
        <v>384561.31</v>
      </c>
      <c r="T148" s="6">
        <f t="shared" ca="1" si="28"/>
        <v>34844.599860000017</v>
      </c>
      <c r="U148" s="4"/>
    </row>
    <row r="149" spans="1:21" x14ac:dyDescent="0.35">
      <c r="A149" s="9">
        <v>45043</v>
      </c>
      <c r="B149" s="6">
        <f t="shared" si="20"/>
        <v>4</v>
      </c>
      <c r="C149" s="6">
        <f ca="1">RANDBETWEEN(VLOOKUP(B149,'Ver2'!$F$3:$H$9,2,0),VLOOKUP(B149,'Ver2'!$F$3:$H$9,3,0))</f>
        <v>1129</v>
      </c>
      <c r="D149" s="6">
        <f ca="1">RANDBETWEEN(VLOOKUP(B149,'Ver2'!$B$4:$D$10,2,0),VLOOKUP(B149,'Ver2'!$B$4:$D$10,3,0))</f>
        <v>654</v>
      </c>
      <c r="E149" s="6">
        <f t="shared" ca="1" si="21"/>
        <v>738366</v>
      </c>
      <c r="F149" s="6">
        <f ca="1">RANDBETWEEN(VLOOKUP(B149,'Ver2'!$B$13:$D$19,2,0),VLOOKUP(B149,'Ver2'!$B$13:$D$19,3,0))/100</f>
        <v>0.22</v>
      </c>
      <c r="G149" s="6">
        <f ca="1">RANDBETWEEN(VLOOKUP(B149,'Ver2'!$F$13:$H$19,2,0),VLOOKUP(B149,'Ver2'!$F$13:$H$19,3,0))/100</f>
        <v>0.55000000000000004</v>
      </c>
      <c r="H149" s="6">
        <f t="shared" ca="1" si="22"/>
        <v>0.12100000000000001</v>
      </c>
      <c r="I149" s="6">
        <f t="shared" ca="1" si="29"/>
        <v>0.32</v>
      </c>
      <c r="J149" s="6">
        <f t="shared" ca="1" si="23"/>
        <v>7.0400000000000004E-2</v>
      </c>
      <c r="K149" s="6">
        <f ca="1">RANDBETWEEN(VLOOKUP(B149,'Ver2'!$F$23:$H$29,2,0),VLOOKUP(B149,'Ver2'!$F$23:$H$29,3,0))/100</f>
        <v>0</v>
      </c>
      <c r="L149" s="6">
        <f t="shared" ca="1" si="24"/>
        <v>0</v>
      </c>
      <c r="M149" s="16">
        <f t="shared" ca="1" si="25"/>
        <v>216.09060000000002</v>
      </c>
      <c r="N149" s="6">
        <f ca="1">(L149+J149+H149)*E149+Table13[[#This Row],[Hukuk Servisinde Tahsilat Tutarı]]</f>
        <v>272672.65687199996</v>
      </c>
      <c r="O149" s="6">
        <f ca="1">C149*VLOOKUP(B149,'Ver2'!$J$3:$N$9,2,0)+(C149-C149*G149)*VLOOKUP(B149,'Ver2'!$J$3:$N$9,3,0)+(C149-C149*G149-C149*I149)*VLOOKUP(B149,'Ver2'!$J$3:$N$9,4,0)</f>
        <v>56450</v>
      </c>
      <c r="P149" s="6">
        <f t="shared" ca="1" si="26"/>
        <v>0.80859999999999999</v>
      </c>
      <c r="Q149" s="6">
        <f ca="1">C149*P149*VLOOKUP(B149,'Ver2'!$J$3:$N$9,5,0)</f>
        <v>273872.82</v>
      </c>
      <c r="R149" s="6">
        <f ca="1">VLOOKUP(Table13[[#This Row],[Ay]],'Ver2'!$J$3:$O$9,6,0)*Table13[[#This Row],[Hukuk Servisine Sevk Edilen]]*Table13[[#This Row],[Toplam Tutar]]</f>
        <v>131349.40447199999</v>
      </c>
      <c r="S149" s="6">
        <f t="shared" ca="1" si="27"/>
        <v>330322.82</v>
      </c>
      <c r="T149" s="6">
        <f t="shared" ca="1" si="28"/>
        <v>-1200.1631280000438</v>
      </c>
      <c r="U149" s="4"/>
    </row>
    <row r="150" spans="1:21" x14ac:dyDescent="0.35">
      <c r="A150" s="9">
        <v>45044</v>
      </c>
      <c r="B150" s="6">
        <f t="shared" si="20"/>
        <v>4</v>
      </c>
      <c r="C150" s="6">
        <f ca="1">RANDBETWEEN(VLOOKUP(B150,'Ver2'!$F$3:$H$9,2,0),VLOOKUP(B150,'Ver2'!$F$3:$H$9,3,0))</f>
        <v>1357</v>
      </c>
      <c r="D150" s="6">
        <f ca="1">RANDBETWEEN(VLOOKUP(B150,'Ver2'!$B$4:$D$10,2,0),VLOOKUP(B150,'Ver2'!$B$4:$D$10,3,0))</f>
        <v>382</v>
      </c>
      <c r="E150" s="6">
        <f t="shared" ca="1" si="21"/>
        <v>518374</v>
      </c>
      <c r="F150" s="6">
        <f ca="1">RANDBETWEEN(VLOOKUP(B150,'Ver2'!$B$13:$D$19,2,0),VLOOKUP(B150,'Ver2'!$B$13:$D$19,3,0))/100</f>
        <v>0.22</v>
      </c>
      <c r="G150" s="6">
        <f ca="1">RANDBETWEEN(VLOOKUP(B150,'Ver2'!$F$13:$H$19,2,0),VLOOKUP(B150,'Ver2'!$F$13:$H$19,3,0))/100</f>
        <v>0.51</v>
      </c>
      <c r="H150" s="6">
        <f t="shared" ca="1" si="22"/>
        <v>0.11220000000000001</v>
      </c>
      <c r="I150" s="6">
        <f t="shared" ca="1" si="29"/>
        <v>0.35</v>
      </c>
      <c r="J150" s="6">
        <f t="shared" ca="1" si="23"/>
        <v>7.6999999999999999E-2</v>
      </c>
      <c r="K150" s="6">
        <f ca="1">RANDBETWEEN(VLOOKUP(B150,'Ver2'!$F$23:$H$29,2,0),VLOOKUP(B150,'Ver2'!$F$23:$H$29,3,0))/100</f>
        <v>0</v>
      </c>
      <c r="L150" s="6">
        <f t="shared" ca="1" si="24"/>
        <v>0</v>
      </c>
      <c r="M150" s="16">
        <f t="shared" ca="1" si="25"/>
        <v>256.74439999999998</v>
      </c>
      <c r="N150" s="6">
        <f ca="1">(L150+J150+H150)*E150+Table13[[#This Row],[Hukuk Servisinde Tahsilat Tutarı]]</f>
        <v>190541.84142400001</v>
      </c>
      <c r="O150" s="6">
        <f ca="1">C150*VLOOKUP(B150,'Ver2'!$J$3:$N$9,2,0)+(C150-C150*G150)*VLOOKUP(B150,'Ver2'!$J$3:$N$9,3,0)+(C150-C150*G150-C150*I150)*VLOOKUP(B150,'Ver2'!$J$3:$N$9,4,0)</f>
        <v>67850</v>
      </c>
      <c r="P150" s="6">
        <f t="shared" ca="1" si="26"/>
        <v>0.81079999999999997</v>
      </c>
      <c r="Q150" s="6">
        <f ca="1">C150*P150*VLOOKUP(B150,'Ver2'!$J$3:$N$9,5,0)</f>
        <v>330076.68</v>
      </c>
      <c r="R150" s="6">
        <f ca="1">VLOOKUP(Table13[[#This Row],[Ay]],'Ver2'!$J$3:$O$9,6,0)*Table13[[#This Row],[Hukuk Servisine Sevk Edilen]]*Table13[[#This Row],[Toplam Tutar]]</f>
        <v>92465.480624000003</v>
      </c>
      <c r="S150" s="6">
        <f t="shared" ca="1" si="27"/>
        <v>397926.68</v>
      </c>
      <c r="T150" s="6">
        <f t="shared" ca="1" si="28"/>
        <v>-139534.83857599998</v>
      </c>
      <c r="U150" s="4"/>
    </row>
    <row r="151" spans="1:21" x14ac:dyDescent="0.35">
      <c r="A151" s="9">
        <v>45045</v>
      </c>
      <c r="B151" s="6">
        <f t="shared" si="20"/>
        <v>4</v>
      </c>
      <c r="C151" s="6">
        <f ca="1">RANDBETWEEN(VLOOKUP(B151,'Ver2'!$F$3:$H$9,2,0),VLOOKUP(B151,'Ver2'!$F$3:$H$9,3,0))</f>
        <v>1337</v>
      </c>
      <c r="D151" s="6">
        <f ca="1">RANDBETWEEN(VLOOKUP(B151,'Ver2'!$B$4:$D$10,2,0),VLOOKUP(B151,'Ver2'!$B$4:$D$10,3,0))</f>
        <v>687</v>
      </c>
      <c r="E151" s="6">
        <f t="shared" ca="1" si="21"/>
        <v>918519</v>
      </c>
      <c r="F151" s="6">
        <f ca="1">RANDBETWEEN(VLOOKUP(B151,'Ver2'!$B$13:$D$19,2,0),VLOOKUP(B151,'Ver2'!$B$13:$D$19,3,0))/100</f>
        <v>0.37</v>
      </c>
      <c r="G151" s="6">
        <f ca="1">RANDBETWEEN(VLOOKUP(B151,'Ver2'!$F$13:$H$19,2,0),VLOOKUP(B151,'Ver2'!$F$13:$H$19,3,0))/100</f>
        <v>0.49</v>
      </c>
      <c r="H151" s="6">
        <f t="shared" ca="1" si="22"/>
        <v>0.18129999999999999</v>
      </c>
      <c r="I151" s="6">
        <f t="shared" ca="1" si="29"/>
        <v>0.22</v>
      </c>
      <c r="J151" s="6">
        <f t="shared" ca="1" si="23"/>
        <v>8.14E-2</v>
      </c>
      <c r="K151" s="6">
        <f ca="1">RANDBETWEEN(VLOOKUP(B151,'Ver2'!$F$23:$H$29,2,0),VLOOKUP(B151,'Ver2'!$F$23:$H$29,3,0))/100</f>
        <v>0</v>
      </c>
      <c r="L151" s="6">
        <f t="shared" ca="1" si="24"/>
        <v>0</v>
      </c>
      <c r="M151" s="16">
        <f t="shared" ca="1" si="25"/>
        <v>351.22989999999999</v>
      </c>
      <c r="N151" s="6">
        <f ca="1">(L151+J151+H151)*E151+Table13[[#This Row],[Hukuk Servisinde Tahsilat Tutarı]]</f>
        <v>390284.234214</v>
      </c>
      <c r="O151" s="6">
        <f ca="1">C151*VLOOKUP(B151,'Ver2'!$J$3:$N$9,2,0)+(C151-C151*G151)*VLOOKUP(B151,'Ver2'!$J$3:$N$9,3,0)+(C151-C151*G151-C151*I151)*VLOOKUP(B151,'Ver2'!$J$3:$N$9,4,0)</f>
        <v>66850</v>
      </c>
      <c r="P151" s="6">
        <f t="shared" ca="1" si="26"/>
        <v>0.73730000000000007</v>
      </c>
      <c r="Q151" s="6">
        <f ca="1">C151*P151*VLOOKUP(B151,'Ver2'!$J$3:$N$9,5,0)</f>
        <v>295731.03000000003</v>
      </c>
      <c r="R151" s="6">
        <f ca="1">VLOOKUP(Table13[[#This Row],[Ay]],'Ver2'!$J$3:$O$9,6,0)*Table13[[#This Row],[Hukuk Servisine Sevk Edilen]]*Table13[[#This Row],[Toplam Tutar]]</f>
        <v>148989.29291400002</v>
      </c>
      <c r="S151" s="6">
        <f t="shared" ca="1" si="27"/>
        <v>362581.03</v>
      </c>
      <c r="T151" s="6">
        <f t="shared" ca="1" si="28"/>
        <v>94553.204213999968</v>
      </c>
      <c r="U151" s="4"/>
    </row>
    <row r="152" spans="1:21" x14ac:dyDescent="0.35">
      <c r="A152" s="9">
        <v>45046</v>
      </c>
      <c r="B152" s="6">
        <f t="shared" si="20"/>
        <v>4</v>
      </c>
      <c r="C152" s="6">
        <f ca="1">RANDBETWEEN(VLOOKUP(B152,'Ver2'!$F$3:$H$9,2,0),VLOOKUP(B152,'Ver2'!$F$3:$H$9,3,0))</f>
        <v>1240</v>
      </c>
      <c r="D152" s="6">
        <f ca="1">RANDBETWEEN(VLOOKUP(B152,'Ver2'!$B$4:$D$10,2,0),VLOOKUP(B152,'Ver2'!$B$4:$D$10,3,0))</f>
        <v>728</v>
      </c>
      <c r="E152" s="6">
        <f t="shared" ca="1" si="21"/>
        <v>902720</v>
      </c>
      <c r="F152" s="6">
        <f ca="1">RANDBETWEEN(VLOOKUP(B152,'Ver2'!$B$13:$D$19,2,0),VLOOKUP(B152,'Ver2'!$B$13:$D$19,3,0))/100</f>
        <v>0.37</v>
      </c>
      <c r="G152" s="6">
        <f ca="1">RANDBETWEEN(VLOOKUP(B152,'Ver2'!$F$13:$H$19,2,0),VLOOKUP(B152,'Ver2'!$F$13:$H$19,3,0))/100</f>
        <v>0.49</v>
      </c>
      <c r="H152" s="6">
        <f t="shared" ca="1" si="22"/>
        <v>0.18129999999999999</v>
      </c>
      <c r="I152" s="6">
        <f t="shared" ca="1" si="29"/>
        <v>0.27</v>
      </c>
      <c r="J152" s="6">
        <f t="shared" ca="1" si="23"/>
        <v>9.9900000000000003E-2</v>
      </c>
      <c r="K152" s="6">
        <f ca="1">RANDBETWEEN(VLOOKUP(B152,'Ver2'!$F$23:$H$29,2,0),VLOOKUP(B152,'Ver2'!$F$23:$H$29,3,0))/100</f>
        <v>0</v>
      </c>
      <c r="L152" s="6">
        <f t="shared" ca="1" si="24"/>
        <v>0</v>
      </c>
      <c r="M152" s="16">
        <f t="shared" ca="1" si="25"/>
        <v>348.68799999999999</v>
      </c>
      <c r="N152" s="6">
        <f ca="1">(L152+J152+H152)*E152+Table13[[#This Row],[Hukuk Servisinde Tahsilat Tutarı]]</f>
        <v>396597.39392</v>
      </c>
      <c r="O152" s="6">
        <f ca="1">C152*VLOOKUP(B152,'Ver2'!$J$3:$N$9,2,0)+(C152-C152*G152)*VLOOKUP(B152,'Ver2'!$J$3:$N$9,3,0)+(C152-C152*G152-C152*I152)*VLOOKUP(B152,'Ver2'!$J$3:$N$9,4,0)</f>
        <v>62000</v>
      </c>
      <c r="P152" s="6">
        <f t="shared" ca="1" si="26"/>
        <v>0.71879999999999999</v>
      </c>
      <c r="Q152" s="6">
        <f ca="1">C152*P152*VLOOKUP(B152,'Ver2'!$J$3:$N$9,5,0)</f>
        <v>267393.59999999998</v>
      </c>
      <c r="R152" s="6">
        <f ca="1">VLOOKUP(Table13[[#This Row],[Ay]],'Ver2'!$J$3:$O$9,6,0)*Table13[[#This Row],[Hukuk Servisine Sevk Edilen]]*Table13[[#This Row],[Toplam Tutar]]</f>
        <v>142752.52992</v>
      </c>
      <c r="S152" s="6">
        <f t="shared" ca="1" si="27"/>
        <v>329393.59999999998</v>
      </c>
      <c r="T152" s="6">
        <f t="shared" ca="1" si="28"/>
        <v>129203.79392000003</v>
      </c>
      <c r="U152" s="4"/>
    </row>
    <row r="153" spans="1:21" x14ac:dyDescent="0.35">
      <c r="A153" s="9">
        <v>45047</v>
      </c>
      <c r="B153" s="6">
        <f t="shared" si="20"/>
        <v>5</v>
      </c>
      <c r="C153" s="6">
        <f ca="1">RANDBETWEEN(VLOOKUP(B153,'Ver2'!$F$3:$H$9,2,0),VLOOKUP(B153,'Ver2'!$F$3:$H$9,3,0))</f>
        <v>1994</v>
      </c>
      <c r="D153" s="6">
        <f ca="1">RANDBETWEEN(VLOOKUP(B153,'Ver2'!$B$4:$D$10,2,0),VLOOKUP(B153,'Ver2'!$B$4:$D$10,3,0))</f>
        <v>123</v>
      </c>
      <c r="E153" s="6">
        <f t="shared" ca="1" si="21"/>
        <v>245262</v>
      </c>
      <c r="F153" s="6">
        <f ca="1">RANDBETWEEN(VLOOKUP(B153,'Ver2'!$B$13:$D$19,2,0),VLOOKUP(B153,'Ver2'!$B$13:$D$19,3,0))/100</f>
        <v>7.0000000000000007E-2</v>
      </c>
      <c r="G153" s="6">
        <f ca="1">RANDBETWEEN(VLOOKUP(B153,'Ver2'!$F$13:$H$19,2,0),VLOOKUP(B153,'Ver2'!$F$13:$H$19,3,0))/100</f>
        <v>0.55000000000000004</v>
      </c>
      <c r="H153" s="6">
        <f t="shared" ca="1" si="22"/>
        <v>3.8500000000000006E-2</v>
      </c>
      <c r="I153" s="6">
        <f t="shared" ca="1" si="29"/>
        <v>0.25</v>
      </c>
      <c r="J153" s="6">
        <f t="shared" ca="1" si="23"/>
        <v>1.7500000000000002E-2</v>
      </c>
      <c r="K153" s="6">
        <f ca="1">RANDBETWEEN(VLOOKUP(B153,'Ver2'!$F$23:$H$29,2,0),VLOOKUP(B153,'Ver2'!$F$23:$H$29,3,0))/100</f>
        <v>0</v>
      </c>
      <c r="L153" s="6">
        <f t="shared" ca="1" si="24"/>
        <v>0</v>
      </c>
      <c r="M153" s="16">
        <f t="shared" ca="1" si="25"/>
        <v>111.66400000000002</v>
      </c>
      <c r="N153" s="6">
        <f ca="1">(L153+J153+H153)*E153+Table13[[#This Row],[Hukuk Servisinde Tahsilat Tutarı]]</f>
        <v>60040.137600000002</v>
      </c>
      <c r="O153" s="6">
        <f ca="1">C153*VLOOKUP(B153,'Ver2'!$J$3:$N$9,2,0)+(C153-C153*G153)*VLOOKUP(B153,'Ver2'!$J$3:$N$9,3,0)+(C153-C153*G153-C153*I153)*VLOOKUP(B153,'Ver2'!$J$3:$N$9,4,0)</f>
        <v>99700</v>
      </c>
      <c r="P153" s="6">
        <f t="shared" ca="1" si="26"/>
        <v>0.94399999999999995</v>
      </c>
      <c r="Q153" s="6">
        <f ca="1">C153*P153*VLOOKUP(B153,'Ver2'!$J$3:$N$9,5,0)</f>
        <v>564700.80000000005</v>
      </c>
      <c r="R153" s="6">
        <f ca="1">VLOOKUP(Table13[[#This Row],[Ay]],'Ver2'!$J$3:$O$9,6,0)*Table13[[#This Row],[Hukuk Servisine Sevk Edilen]]*Table13[[#This Row],[Toplam Tutar]]</f>
        <v>46305.465599999996</v>
      </c>
      <c r="S153" s="6">
        <f t="shared" ca="1" si="27"/>
        <v>664400.80000000005</v>
      </c>
      <c r="T153" s="6">
        <f t="shared" ca="1" si="28"/>
        <v>-504660.66240000003</v>
      </c>
      <c r="U153" s="4"/>
    </row>
    <row r="154" spans="1:21" x14ac:dyDescent="0.35">
      <c r="A154" s="9">
        <v>45048</v>
      </c>
      <c r="B154" s="6">
        <f t="shared" si="20"/>
        <v>5</v>
      </c>
      <c r="C154" s="6">
        <f ca="1">RANDBETWEEN(VLOOKUP(B154,'Ver2'!$F$3:$H$9,2,0),VLOOKUP(B154,'Ver2'!$F$3:$H$9,3,0))</f>
        <v>1516</v>
      </c>
      <c r="D154" s="6">
        <f ca="1">RANDBETWEEN(VLOOKUP(B154,'Ver2'!$B$4:$D$10,2,0),VLOOKUP(B154,'Ver2'!$B$4:$D$10,3,0))</f>
        <v>160</v>
      </c>
      <c r="E154" s="6">
        <f t="shared" ca="1" si="21"/>
        <v>242560</v>
      </c>
      <c r="F154" s="6">
        <f ca="1">RANDBETWEEN(VLOOKUP(B154,'Ver2'!$B$13:$D$19,2,0),VLOOKUP(B154,'Ver2'!$B$13:$D$19,3,0))/100</f>
        <v>7.0000000000000007E-2</v>
      </c>
      <c r="G154" s="6">
        <f ca="1">RANDBETWEEN(VLOOKUP(B154,'Ver2'!$F$13:$H$19,2,0),VLOOKUP(B154,'Ver2'!$F$13:$H$19,3,0))/100</f>
        <v>0.46</v>
      </c>
      <c r="H154" s="6">
        <f t="shared" ca="1" si="22"/>
        <v>3.2200000000000006E-2</v>
      </c>
      <c r="I154" s="6">
        <f t="shared" ca="1" si="29"/>
        <v>0.28000000000000003</v>
      </c>
      <c r="J154" s="6">
        <f t="shared" ca="1" si="23"/>
        <v>1.9600000000000003E-2</v>
      </c>
      <c r="K154" s="6">
        <f ca="1">RANDBETWEEN(VLOOKUP(B154,'Ver2'!$F$23:$H$29,2,0),VLOOKUP(B154,'Ver2'!$F$23:$H$29,3,0))/100</f>
        <v>0</v>
      </c>
      <c r="L154" s="6">
        <f t="shared" ca="1" si="24"/>
        <v>0</v>
      </c>
      <c r="M154" s="16">
        <f t="shared" ca="1" si="25"/>
        <v>78.528800000000018</v>
      </c>
      <c r="N154" s="6">
        <f ca="1">(L154+J154+H154)*E154+Table13[[#This Row],[Hukuk Servisinde Tahsilat Tutarı]]</f>
        <v>58563.686400000006</v>
      </c>
      <c r="O154" s="6">
        <f ca="1">C154*VLOOKUP(B154,'Ver2'!$J$3:$N$9,2,0)+(C154-C154*G154)*VLOOKUP(B154,'Ver2'!$J$3:$N$9,3,0)+(C154-C154*G154-C154*I154)*VLOOKUP(B154,'Ver2'!$J$3:$N$9,4,0)</f>
        <v>75800</v>
      </c>
      <c r="P154" s="6">
        <f t="shared" ca="1" si="26"/>
        <v>0.94819999999999993</v>
      </c>
      <c r="Q154" s="6">
        <f ca="1">C154*P154*VLOOKUP(B154,'Ver2'!$J$3:$N$9,5,0)</f>
        <v>431241.36</v>
      </c>
      <c r="R154" s="6">
        <f ca="1">VLOOKUP(Table13[[#This Row],[Ay]],'Ver2'!$J$3:$O$9,6,0)*Table13[[#This Row],[Hukuk Servisine Sevk Edilen]]*Table13[[#This Row],[Toplam Tutar]]</f>
        <v>45999.078399999999</v>
      </c>
      <c r="S154" s="6">
        <f t="shared" ca="1" si="27"/>
        <v>507041.36</v>
      </c>
      <c r="T154" s="6">
        <f t="shared" ca="1" si="28"/>
        <v>-372677.67359999998</v>
      </c>
      <c r="U154" s="4"/>
    </row>
    <row r="155" spans="1:21" x14ac:dyDescent="0.35">
      <c r="A155" s="9">
        <v>45049</v>
      </c>
      <c r="B155" s="6">
        <f t="shared" si="20"/>
        <v>5</v>
      </c>
      <c r="C155" s="6">
        <f ca="1">RANDBETWEEN(VLOOKUP(B155,'Ver2'!$F$3:$H$9,2,0),VLOOKUP(B155,'Ver2'!$F$3:$H$9,3,0))</f>
        <v>1681</v>
      </c>
      <c r="D155" s="6">
        <f ca="1">RANDBETWEEN(VLOOKUP(B155,'Ver2'!$B$4:$D$10,2,0),VLOOKUP(B155,'Ver2'!$B$4:$D$10,3,0))</f>
        <v>134</v>
      </c>
      <c r="E155" s="6">
        <f t="shared" ca="1" si="21"/>
        <v>225254</v>
      </c>
      <c r="F155" s="6">
        <f ca="1">RANDBETWEEN(VLOOKUP(B155,'Ver2'!$B$13:$D$19,2,0),VLOOKUP(B155,'Ver2'!$B$13:$D$19,3,0))/100</f>
        <v>0.08</v>
      </c>
      <c r="G155" s="6">
        <f ca="1">RANDBETWEEN(VLOOKUP(B155,'Ver2'!$F$13:$H$19,2,0),VLOOKUP(B155,'Ver2'!$F$13:$H$19,3,0))/100</f>
        <v>0.54</v>
      </c>
      <c r="H155" s="6">
        <f t="shared" ca="1" si="22"/>
        <v>4.3200000000000002E-2</v>
      </c>
      <c r="I155" s="6">
        <f t="shared" ca="1" si="29"/>
        <v>0.31</v>
      </c>
      <c r="J155" s="6">
        <f t="shared" ca="1" si="23"/>
        <v>2.4799999999999999E-2</v>
      </c>
      <c r="K155" s="6">
        <f ca="1">RANDBETWEEN(VLOOKUP(B155,'Ver2'!$F$23:$H$29,2,0),VLOOKUP(B155,'Ver2'!$F$23:$H$29,3,0))/100</f>
        <v>0</v>
      </c>
      <c r="L155" s="6">
        <f t="shared" ca="1" si="24"/>
        <v>0</v>
      </c>
      <c r="M155" s="16">
        <f t="shared" ca="1" si="25"/>
        <v>114.30800000000001</v>
      </c>
      <c r="N155" s="6">
        <f ca="1">(L155+J155+H155)*E155+Table13[[#This Row],[Hukuk Servisinde Tahsilat Tutarı]]</f>
        <v>57304.617599999998</v>
      </c>
      <c r="O155" s="6">
        <f ca="1">C155*VLOOKUP(B155,'Ver2'!$J$3:$N$9,2,0)+(C155-C155*G155)*VLOOKUP(B155,'Ver2'!$J$3:$N$9,3,0)+(C155-C155*G155-C155*I155)*VLOOKUP(B155,'Ver2'!$J$3:$N$9,4,0)</f>
        <v>84050</v>
      </c>
      <c r="P155" s="6">
        <f t="shared" ca="1" si="26"/>
        <v>0.93199999999999994</v>
      </c>
      <c r="Q155" s="6">
        <f ca="1">C155*P155*VLOOKUP(B155,'Ver2'!$J$3:$N$9,5,0)</f>
        <v>470007.6</v>
      </c>
      <c r="R155" s="6">
        <f ca="1">VLOOKUP(Table13[[#This Row],[Ay]],'Ver2'!$J$3:$O$9,6,0)*Table13[[#This Row],[Hukuk Servisine Sevk Edilen]]*Table13[[#This Row],[Toplam Tutar]]</f>
        <v>41987.345600000001</v>
      </c>
      <c r="S155" s="6">
        <f t="shared" ca="1" si="27"/>
        <v>554057.6</v>
      </c>
      <c r="T155" s="6">
        <f t="shared" ca="1" si="28"/>
        <v>-412702.98239999998</v>
      </c>
      <c r="U155" s="4"/>
    </row>
    <row r="156" spans="1:21" x14ac:dyDescent="0.35">
      <c r="A156" s="9">
        <v>45050</v>
      </c>
      <c r="B156" s="6">
        <f t="shared" si="20"/>
        <v>5</v>
      </c>
      <c r="C156" s="6">
        <f ca="1">RANDBETWEEN(VLOOKUP(B156,'Ver2'!$F$3:$H$9,2,0),VLOOKUP(B156,'Ver2'!$F$3:$H$9,3,0))</f>
        <v>1725</v>
      </c>
      <c r="D156" s="6">
        <f ca="1">RANDBETWEEN(VLOOKUP(B156,'Ver2'!$B$4:$D$10,2,0),VLOOKUP(B156,'Ver2'!$B$4:$D$10,3,0))</f>
        <v>111</v>
      </c>
      <c r="E156" s="6">
        <f t="shared" ca="1" si="21"/>
        <v>191475</v>
      </c>
      <c r="F156" s="6">
        <f ca="1">RANDBETWEEN(VLOOKUP(B156,'Ver2'!$B$13:$D$19,2,0),VLOOKUP(B156,'Ver2'!$B$13:$D$19,3,0))/100</f>
        <v>0.05</v>
      </c>
      <c r="G156" s="6">
        <f ca="1">RANDBETWEEN(VLOOKUP(B156,'Ver2'!$F$13:$H$19,2,0),VLOOKUP(B156,'Ver2'!$F$13:$H$19,3,0))/100</f>
        <v>0.5</v>
      </c>
      <c r="H156" s="6">
        <f t="shared" ca="1" si="22"/>
        <v>2.5000000000000001E-2</v>
      </c>
      <c r="I156" s="6">
        <f t="shared" ca="1" si="29"/>
        <v>0.32</v>
      </c>
      <c r="J156" s="6">
        <f t="shared" ca="1" si="23"/>
        <v>1.6E-2</v>
      </c>
      <c r="K156" s="6">
        <f ca="1">RANDBETWEEN(VLOOKUP(B156,'Ver2'!$F$23:$H$29,2,0),VLOOKUP(B156,'Ver2'!$F$23:$H$29,3,0))/100</f>
        <v>0</v>
      </c>
      <c r="L156" s="6">
        <f t="shared" ca="1" si="24"/>
        <v>0</v>
      </c>
      <c r="M156" s="16">
        <f t="shared" ca="1" si="25"/>
        <v>70.725000000000009</v>
      </c>
      <c r="N156" s="6">
        <f ca="1">(L156+J156+H156)*E156+Table13[[#This Row],[Hukuk Servisinde Tahsilat Tutarı]]</f>
        <v>44575.38</v>
      </c>
      <c r="O156" s="6">
        <f ca="1">C156*VLOOKUP(B156,'Ver2'!$J$3:$N$9,2,0)+(C156-C156*G156)*VLOOKUP(B156,'Ver2'!$J$3:$N$9,3,0)+(C156-C156*G156-C156*I156)*VLOOKUP(B156,'Ver2'!$J$3:$N$9,4,0)</f>
        <v>86250</v>
      </c>
      <c r="P156" s="6">
        <f t="shared" ca="1" si="26"/>
        <v>0.95899999999999996</v>
      </c>
      <c r="Q156" s="6">
        <f ca="1">C156*P156*VLOOKUP(B156,'Ver2'!$J$3:$N$9,5,0)</f>
        <v>496282.49999999994</v>
      </c>
      <c r="R156" s="6">
        <f ca="1">VLOOKUP(Table13[[#This Row],[Ay]],'Ver2'!$J$3:$O$9,6,0)*Table13[[#This Row],[Hukuk Servisine Sevk Edilen]]*Table13[[#This Row],[Toplam Tutar]]</f>
        <v>36724.904999999999</v>
      </c>
      <c r="S156" s="6">
        <f t="shared" ca="1" si="27"/>
        <v>582532.5</v>
      </c>
      <c r="T156" s="6">
        <f t="shared" ca="1" si="28"/>
        <v>-451707.11999999994</v>
      </c>
      <c r="U156" s="4"/>
    </row>
    <row r="157" spans="1:21" x14ac:dyDescent="0.35">
      <c r="A157" s="9">
        <v>45051</v>
      </c>
      <c r="B157" s="6">
        <f t="shared" si="20"/>
        <v>5</v>
      </c>
      <c r="C157" s="6">
        <f ca="1">RANDBETWEEN(VLOOKUP(B157,'Ver2'!$F$3:$H$9,2,0),VLOOKUP(B157,'Ver2'!$F$3:$H$9,3,0))</f>
        <v>1507</v>
      </c>
      <c r="D157" s="6">
        <f ca="1">RANDBETWEEN(VLOOKUP(B157,'Ver2'!$B$4:$D$10,2,0),VLOOKUP(B157,'Ver2'!$B$4:$D$10,3,0))</f>
        <v>104</v>
      </c>
      <c r="E157" s="6">
        <f t="shared" ca="1" si="21"/>
        <v>156728</v>
      </c>
      <c r="F157" s="6">
        <f ca="1">RANDBETWEEN(VLOOKUP(B157,'Ver2'!$B$13:$D$19,2,0),VLOOKUP(B157,'Ver2'!$B$13:$D$19,3,0))/100</f>
        <v>0.06</v>
      </c>
      <c r="G157" s="6">
        <f ca="1">RANDBETWEEN(VLOOKUP(B157,'Ver2'!$F$13:$H$19,2,0),VLOOKUP(B157,'Ver2'!$F$13:$H$19,3,0))/100</f>
        <v>0.52</v>
      </c>
      <c r="H157" s="6">
        <f t="shared" ca="1" si="22"/>
        <v>3.1199999999999999E-2</v>
      </c>
      <c r="I157" s="6">
        <f t="shared" ca="1" si="29"/>
        <v>0.21</v>
      </c>
      <c r="J157" s="6">
        <f t="shared" ca="1" si="23"/>
        <v>1.2599999999999998E-2</v>
      </c>
      <c r="K157" s="6">
        <f ca="1">RANDBETWEEN(VLOOKUP(B157,'Ver2'!$F$23:$H$29,2,0),VLOOKUP(B157,'Ver2'!$F$23:$H$29,3,0))/100</f>
        <v>0</v>
      </c>
      <c r="L157" s="6">
        <f t="shared" ca="1" si="24"/>
        <v>0</v>
      </c>
      <c r="M157" s="16">
        <f t="shared" ca="1" si="25"/>
        <v>66.006599999999992</v>
      </c>
      <c r="N157" s="6">
        <f ca="1">(L157+J157+H157)*E157+Table13[[#This Row],[Hukuk Servisinde Tahsilat Tutarı]]</f>
        <v>36837.349120000006</v>
      </c>
      <c r="O157" s="6">
        <f ca="1">C157*VLOOKUP(B157,'Ver2'!$J$3:$N$9,2,0)+(C157-C157*G157)*VLOOKUP(B157,'Ver2'!$J$3:$N$9,3,0)+(C157-C157*G157-C157*I157)*VLOOKUP(B157,'Ver2'!$J$3:$N$9,4,0)</f>
        <v>75350</v>
      </c>
      <c r="P157" s="6">
        <f t="shared" ca="1" si="26"/>
        <v>0.95620000000000005</v>
      </c>
      <c r="Q157" s="6">
        <f ca="1">C157*P157*VLOOKUP(B157,'Ver2'!$J$3:$N$9,5,0)</f>
        <v>432298.02</v>
      </c>
      <c r="R157" s="6">
        <f ca="1">VLOOKUP(Table13[[#This Row],[Ay]],'Ver2'!$J$3:$O$9,6,0)*Table13[[#This Row],[Hukuk Servisine Sevk Edilen]]*Table13[[#This Row],[Toplam Tutar]]</f>
        <v>29972.662720000004</v>
      </c>
      <c r="S157" s="6">
        <f t="shared" ca="1" si="27"/>
        <v>507648.02</v>
      </c>
      <c r="T157" s="6">
        <f t="shared" ca="1" si="28"/>
        <v>-395460.67087999999</v>
      </c>
      <c r="U157" s="4"/>
    </row>
    <row r="158" spans="1:21" x14ac:dyDescent="0.35">
      <c r="A158" s="9">
        <v>45052</v>
      </c>
      <c r="B158" s="6">
        <f t="shared" si="20"/>
        <v>5</v>
      </c>
      <c r="C158" s="6">
        <f ca="1">RANDBETWEEN(VLOOKUP(B158,'Ver2'!$F$3:$H$9,2,0),VLOOKUP(B158,'Ver2'!$F$3:$H$9,3,0))</f>
        <v>1967</v>
      </c>
      <c r="D158" s="6">
        <f ca="1">RANDBETWEEN(VLOOKUP(B158,'Ver2'!$B$4:$D$10,2,0),VLOOKUP(B158,'Ver2'!$B$4:$D$10,3,0))</f>
        <v>248</v>
      </c>
      <c r="E158" s="6">
        <f t="shared" ca="1" si="21"/>
        <v>487816</v>
      </c>
      <c r="F158" s="6">
        <f ca="1">RANDBETWEEN(VLOOKUP(B158,'Ver2'!$B$13:$D$19,2,0),VLOOKUP(B158,'Ver2'!$B$13:$D$19,3,0))/100</f>
        <v>0.09</v>
      </c>
      <c r="G158" s="6">
        <f ca="1">RANDBETWEEN(VLOOKUP(B158,'Ver2'!$F$13:$H$19,2,0),VLOOKUP(B158,'Ver2'!$F$13:$H$19,3,0))/100</f>
        <v>0.52</v>
      </c>
      <c r="H158" s="6">
        <f t="shared" ca="1" si="22"/>
        <v>4.6800000000000001E-2</v>
      </c>
      <c r="I158" s="6">
        <f t="shared" ca="1" si="29"/>
        <v>0.34</v>
      </c>
      <c r="J158" s="6">
        <f t="shared" ca="1" si="23"/>
        <v>3.0600000000000002E-2</v>
      </c>
      <c r="K158" s="6">
        <f ca="1">RANDBETWEEN(VLOOKUP(B158,'Ver2'!$F$23:$H$29,2,0),VLOOKUP(B158,'Ver2'!$F$23:$H$29,3,0))/100</f>
        <v>0</v>
      </c>
      <c r="L158" s="6">
        <f t="shared" ca="1" si="24"/>
        <v>0</v>
      </c>
      <c r="M158" s="16">
        <f t="shared" ca="1" si="25"/>
        <v>152.2458</v>
      </c>
      <c r="N158" s="6">
        <f ca="1">(L158+J158+H158)*E158+Table13[[#This Row],[Hukuk Servisinde Tahsilat Tutarı]]</f>
        <v>127768.76672000001</v>
      </c>
      <c r="O158" s="6">
        <f ca="1">C158*VLOOKUP(B158,'Ver2'!$J$3:$N$9,2,0)+(C158-C158*G158)*VLOOKUP(B158,'Ver2'!$J$3:$N$9,3,0)+(C158-C158*G158-C158*I158)*VLOOKUP(B158,'Ver2'!$J$3:$N$9,4,0)</f>
        <v>98350</v>
      </c>
      <c r="P158" s="6">
        <f t="shared" ca="1" si="26"/>
        <v>0.92259999999999998</v>
      </c>
      <c r="Q158" s="6">
        <f ca="1">C158*P158*VLOOKUP(B158,'Ver2'!$J$3:$N$9,5,0)</f>
        <v>544426.26</v>
      </c>
      <c r="R158" s="6">
        <f ca="1">VLOOKUP(Table13[[#This Row],[Ay]],'Ver2'!$J$3:$O$9,6,0)*Table13[[#This Row],[Hukuk Servisine Sevk Edilen]]*Table13[[#This Row],[Toplam Tutar]]</f>
        <v>90011.808320000011</v>
      </c>
      <c r="S158" s="6">
        <f t="shared" ca="1" si="27"/>
        <v>642776.26</v>
      </c>
      <c r="T158" s="6">
        <f t="shared" ca="1" si="28"/>
        <v>-416657.49328</v>
      </c>
      <c r="U158" s="4"/>
    </row>
    <row r="159" spans="1:21" x14ac:dyDescent="0.35">
      <c r="A159" s="9">
        <v>45053</v>
      </c>
      <c r="B159" s="6">
        <f t="shared" si="20"/>
        <v>5</v>
      </c>
      <c r="C159" s="6">
        <f ca="1">RANDBETWEEN(VLOOKUP(B159,'Ver2'!$F$3:$H$9,2,0),VLOOKUP(B159,'Ver2'!$F$3:$H$9,3,0))</f>
        <v>1842</v>
      </c>
      <c r="D159" s="6">
        <f ca="1">RANDBETWEEN(VLOOKUP(B159,'Ver2'!$B$4:$D$10,2,0),VLOOKUP(B159,'Ver2'!$B$4:$D$10,3,0))</f>
        <v>134</v>
      </c>
      <c r="E159" s="6">
        <f t="shared" ca="1" si="21"/>
        <v>246828</v>
      </c>
      <c r="F159" s="6">
        <f ca="1">RANDBETWEEN(VLOOKUP(B159,'Ver2'!$B$13:$D$19,2,0),VLOOKUP(B159,'Ver2'!$B$13:$D$19,3,0))/100</f>
        <v>0.1</v>
      </c>
      <c r="G159" s="6">
        <f ca="1">RANDBETWEEN(VLOOKUP(B159,'Ver2'!$F$13:$H$19,2,0),VLOOKUP(B159,'Ver2'!$F$13:$H$19,3,0))/100</f>
        <v>0.47</v>
      </c>
      <c r="H159" s="6">
        <f t="shared" ca="1" si="22"/>
        <v>4.7E-2</v>
      </c>
      <c r="I159" s="6">
        <f t="shared" ca="1" si="29"/>
        <v>0.33</v>
      </c>
      <c r="J159" s="6">
        <f t="shared" ca="1" si="23"/>
        <v>3.3000000000000002E-2</v>
      </c>
      <c r="K159" s="6">
        <f ca="1">RANDBETWEEN(VLOOKUP(B159,'Ver2'!$F$23:$H$29,2,0),VLOOKUP(B159,'Ver2'!$F$23:$H$29,3,0))/100</f>
        <v>0</v>
      </c>
      <c r="L159" s="6">
        <f t="shared" ca="1" si="24"/>
        <v>0</v>
      </c>
      <c r="M159" s="16">
        <f t="shared" ca="1" si="25"/>
        <v>147.36000000000001</v>
      </c>
      <c r="N159" s="6">
        <f ca="1">(L159+J159+H159)*E159+Table13[[#This Row],[Hukuk Servisinde Tahsilat Tutarı]]</f>
        <v>65162.592000000004</v>
      </c>
      <c r="O159" s="6">
        <f ca="1">C159*VLOOKUP(B159,'Ver2'!$J$3:$N$9,2,0)+(C159-C159*G159)*VLOOKUP(B159,'Ver2'!$J$3:$N$9,3,0)+(C159-C159*G159-C159*I159)*VLOOKUP(B159,'Ver2'!$J$3:$N$9,4,0)</f>
        <v>92100</v>
      </c>
      <c r="P159" s="6">
        <f t="shared" ca="1" si="26"/>
        <v>0.92</v>
      </c>
      <c r="Q159" s="6">
        <f ca="1">C159*P159*VLOOKUP(B159,'Ver2'!$J$3:$N$9,5,0)</f>
        <v>508392.00000000006</v>
      </c>
      <c r="R159" s="6">
        <f ca="1">VLOOKUP(Table13[[#This Row],[Ay]],'Ver2'!$J$3:$O$9,6,0)*Table13[[#This Row],[Hukuk Servisine Sevk Edilen]]*Table13[[#This Row],[Toplam Tutar]]</f>
        <v>45416.352000000006</v>
      </c>
      <c r="S159" s="6">
        <f t="shared" ca="1" si="27"/>
        <v>600492</v>
      </c>
      <c r="T159" s="6">
        <f t="shared" ca="1" si="28"/>
        <v>-443229.40800000005</v>
      </c>
      <c r="U159" s="4"/>
    </row>
    <row r="160" spans="1:21" x14ac:dyDescent="0.35">
      <c r="A160" s="9">
        <v>45054</v>
      </c>
      <c r="B160" s="6">
        <f t="shared" si="20"/>
        <v>5</v>
      </c>
      <c r="C160" s="6">
        <f ca="1">RANDBETWEEN(VLOOKUP(B160,'Ver2'!$F$3:$H$9,2,0),VLOOKUP(B160,'Ver2'!$F$3:$H$9,3,0))</f>
        <v>1508</v>
      </c>
      <c r="D160" s="6">
        <f ca="1">RANDBETWEEN(VLOOKUP(B160,'Ver2'!$B$4:$D$10,2,0),VLOOKUP(B160,'Ver2'!$B$4:$D$10,3,0))</f>
        <v>135</v>
      </c>
      <c r="E160" s="6">
        <f t="shared" ca="1" si="21"/>
        <v>203580</v>
      </c>
      <c r="F160" s="6">
        <f ca="1">RANDBETWEEN(VLOOKUP(B160,'Ver2'!$B$13:$D$19,2,0),VLOOKUP(B160,'Ver2'!$B$13:$D$19,3,0))/100</f>
        <v>0.06</v>
      </c>
      <c r="G160" s="6">
        <f ca="1">RANDBETWEEN(VLOOKUP(B160,'Ver2'!$F$13:$H$19,2,0),VLOOKUP(B160,'Ver2'!$F$13:$H$19,3,0))/100</f>
        <v>0.51</v>
      </c>
      <c r="H160" s="6">
        <f t="shared" ca="1" si="22"/>
        <v>3.0599999999999999E-2</v>
      </c>
      <c r="I160" s="6">
        <f t="shared" ca="1" si="29"/>
        <v>0.27</v>
      </c>
      <c r="J160" s="6">
        <f t="shared" ca="1" si="23"/>
        <v>1.6199999999999999E-2</v>
      </c>
      <c r="K160" s="6">
        <f ca="1">RANDBETWEEN(VLOOKUP(B160,'Ver2'!$F$23:$H$29,2,0),VLOOKUP(B160,'Ver2'!$F$23:$H$29,3,0))/100</f>
        <v>0</v>
      </c>
      <c r="L160" s="6">
        <f t="shared" ca="1" si="24"/>
        <v>0</v>
      </c>
      <c r="M160" s="16">
        <f t="shared" ca="1" si="25"/>
        <v>70.574399999999997</v>
      </c>
      <c r="N160" s="6">
        <f ca="1">(L160+J160+H160)*E160+Table13[[#This Row],[Hukuk Servisinde Tahsilat Tutarı]]</f>
        <v>48338.035199999998</v>
      </c>
      <c r="O160" s="6">
        <f ca="1">C160*VLOOKUP(B160,'Ver2'!$J$3:$N$9,2,0)+(C160-C160*G160)*VLOOKUP(B160,'Ver2'!$J$3:$N$9,3,0)+(C160-C160*G160-C160*I160)*VLOOKUP(B160,'Ver2'!$J$3:$N$9,4,0)</f>
        <v>75400</v>
      </c>
      <c r="P160" s="6">
        <f t="shared" ca="1" si="26"/>
        <v>0.95320000000000005</v>
      </c>
      <c r="Q160" s="6">
        <f ca="1">C160*P160*VLOOKUP(B160,'Ver2'!$J$3:$N$9,5,0)</f>
        <v>431227.68</v>
      </c>
      <c r="R160" s="6">
        <f ca="1">VLOOKUP(Table13[[#This Row],[Ay]],'Ver2'!$J$3:$O$9,6,0)*Table13[[#This Row],[Hukuk Servisine Sevk Edilen]]*Table13[[#This Row],[Toplam Tutar]]</f>
        <v>38810.491200000004</v>
      </c>
      <c r="S160" s="6">
        <f t="shared" ca="1" si="27"/>
        <v>506627.68</v>
      </c>
      <c r="T160" s="6">
        <f t="shared" ca="1" si="28"/>
        <v>-382889.64480000001</v>
      </c>
      <c r="U160" s="4"/>
    </row>
    <row r="161" spans="1:21" x14ac:dyDescent="0.35">
      <c r="A161" s="9">
        <v>45055</v>
      </c>
      <c r="B161" s="6">
        <f t="shared" si="20"/>
        <v>5</v>
      </c>
      <c r="C161" s="6">
        <f ca="1">RANDBETWEEN(VLOOKUP(B161,'Ver2'!$F$3:$H$9,2,0),VLOOKUP(B161,'Ver2'!$F$3:$H$9,3,0))</f>
        <v>1729</v>
      </c>
      <c r="D161" s="6">
        <f ca="1">RANDBETWEEN(VLOOKUP(B161,'Ver2'!$B$4:$D$10,2,0),VLOOKUP(B161,'Ver2'!$B$4:$D$10,3,0))</f>
        <v>138</v>
      </c>
      <c r="E161" s="6">
        <f t="shared" ca="1" si="21"/>
        <v>238602</v>
      </c>
      <c r="F161" s="6">
        <f ca="1">RANDBETWEEN(VLOOKUP(B161,'Ver2'!$B$13:$D$19,2,0),VLOOKUP(B161,'Ver2'!$B$13:$D$19,3,0))/100</f>
        <v>0.06</v>
      </c>
      <c r="G161" s="6">
        <f ca="1">RANDBETWEEN(VLOOKUP(B161,'Ver2'!$F$13:$H$19,2,0),VLOOKUP(B161,'Ver2'!$F$13:$H$19,3,0))/100</f>
        <v>0.5</v>
      </c>
      <c r="H161" s="6">
        <f t="shared" ca="1" si="22"/>
        <v>0.03</v>
      </c>
      <c r="I161" s="6">
        <f t="shared" ca="1" si="29"/>
        <v>0.33</v>
      </c>
      <c r="J161" s="6">
        <f t="shared" ca="1" si="23"/>
        <v>1.9800000000000002E-2</v>
      </c>
      <c r="K161" s="6">
        <f ca="1">RANDBETWEEN(VLOOKUP(B161,'Ver2'!$F$23:$H$29,2,0),VLOOKUP(B161,'Ver2'!$F$23:$H$29,3,0))/100</f>
        <v>0</v>
      </c>
      <c r="L161" s="6">
        <f t="shared" ca="1" si="24"/>
        <v>0</v>
      </c>
      <c r="M161" s="16">
        <f t="shared" ca="1" si="25"/>
        <v>86.104199999999992</v>
      </c>
      <c r="N161" s="6">
        <f ca="1">(L161+J161+H161)*E161+Table13[[#This Row],[Hukuk Servisinde Tahsilat Tutarı]]</f>
        <v>57226.303680000005</v>
      </c>
      <c r="O161" s="6">
        <f ca="1">C161*VLOOKUP(B161,'Ver2'!$J$3:$N$9,2,0)+(C161-C161*G161)*VLOOKUP(B161,'Ver2'!$J$3:$N$9,3,0)+(C161-C161*G161-C161*I161)*VLOOKUP(B161,'Ver2'!$J$3:$N$9,4,0)</f>
        <v>86450</v>
      </c>
      <c r="P161" s="6">
        <f t="shared" ca="1" si="26"/>
        <v>0.95020000000000004</v>
      </c>
      <c r="Q161" s="6">
        <f ca="1">C161*P161*VLOOKUP(B161,'Ver2'!$J$3:$N$9,5,0)</f>
        <v>492868.74</v>
      </c>
      <c r="R161" s="6">
        <f ca="1">VLOOKUP(Table13[[#This Row],[Ay]],'Ver2'!$J$3:$O$9,6,0)*Table13[[#This Row],[Hukuk Servisine Sevk Edilen]]*Table13[[#This Row],[Toplam Tutar]]</f>
        <v>45343.924080000004</v>
      </c>
      <c r="S161" s="6">
        <f t="shared" ca="1" si="27"/>
        <v>579318.74</v>
      </c>
      <c r="T161" s="6">
        <f t="shared" ca="1" si="28"/>
        <v>-435642.43631999998</v>
      </c>
      <c r="U161" s="4"/>
    </row>
    <row r="162" spans="1:21" x14ac:dyDescent="0.35">
      <c r="A162" s="9">
        <v>45056</v>
      </c>
      <c r="B162" s="6">
        <f t="shared" si="20"/>
        <v>5</v>
      </c>
      <c r="C162" s="6">
        <f ca="1">RANDBETWEEN(VLOOKUP(B162,'Ver2'!$F$3:$H$9,2,0),VLOOKUP(B162,'Ver2'!$F$3:$H$9,3,0))</f>
        <v>1774</v>
      </c>
      <c r="D162" s="6">
        <f ca="1">RANDBETWEEN(VLOOKUP(B162,'Ver2'!$B$4:$D$10,2,0),VLOOKUP(B162,'Ver2'!$B$4:$D$10,3,0))</f>
        <v>205</v>
      </c>
      <c r="E162" s="6">
        <f t="shared" ca="1" si="21"/>
        <v>363670</v>
      </c>
      <c r="F162" s="6">
        <f ca="1">RANDBETWEEN(VLOOKUP(B162,'Ver2'!$B$13:$D$19,2,0),VLOOKUP(B162,'Ver2'!$B$13:$D$19,3,0))/100</f>
        <v>0.05</v>
      </c>
      <c r="G162" s="6">
        <f ca="1">RANDBETWEEN(VLOOKUP(B162,'Ver2'!$F$13:$H$19,2,0),VLOOKUP(B162,'Ver2'!$F$13:$H$19,3,0))/100</f>
        <v>0.51</v>
      </c>
      <c r="H162" s="6">
        <f t="shared" ca="1" si="22"/>
        <v>2.5500000000000002E-2</v>
      </c>
      <c r="I162" s="6">
        <f t="shared" ca="1" si="29"/>
        <v>0.28999999999999998</v>
      </c>
      <c r="J162" s="6">
        <f t="shared" ca="1" si="23"/>
        <v>1.4499999999999999E-2</v>
      </c>
      <c r="K162" s="6">
        <f ca="1">RANDBETWEEN(VLOOKUP(B162,'Ver2'!$F$23:$H$29,2,0),VLOOKUP(B162,'Ver2'!$F$23:$H$29,3,0))/100</f>
        <v>0</v>
      </c>
      <c r="L162" s="6">
        <f t="shared" ca="1" si="24"/>
        <v>0</v>
      </c>
      <c r="M162" s="16">
        <f t="shared" ca="1" si="25"/>
        <v>70.960000000000008</v>
      </c>
      <c r="N162" s="6">
        <f ca="1">(L162+J162+H162)*E162+Table13[[#This Row],[Hukuk Servisinde Tahsilat Tutarı]]</f>
        <v>84371.44</v>
      </c>
      <c r="O162" s="6">
        <f ca="1">C162*VLOOKUP(B162,'Ver2'!$J$3:$N$9,2,0)+(C162-C162*G162)*VLOOKUP(B162,'Ver2'!$J$3:$N$9,3,0)+(C162-C162*G162-C162*I162)*VLOOKUP(B162,'Ver2'!$J$3:$N$9,4,0)</f>
        <v>88700</v>
      </c>
      <c r="P162" s="6">
        <f t="shared" ca="1" si="26"/>
        <v>0.96</v>
      </c>
      <c r="Q162" s="6">
        <f ca="1">C162*P162*VLOOKUP(B162,'Ver2'!$J$3:$N$9,5,0)</f>
        <v>510912</v>
      </c>
      <c r="R162" s="6">
        <f ca="1">VLOOKUP(Table13[[#This Row],[Ay]],'Ver2'!$J$3:$O$9,6,0)*Table13[[#This Row],[Hukuk Servisine Sevk Edilen]]*Table13[[#This Row],[Toplam Tutar]]</f>
        <v>69824.639999999999</v>
      </c>
      <c r="S162" s="6">
        <f t="shared" ca="1" si="27"/>
        <v>599612</v>
      </c>
      <c r="T162" s="6">
        <f t="shared" ca="1" si="28"/>
        <v>-426540.56</v>
      </c>
      <c r="U162" s="4"/>
    </row>
    <row r="163" spans="1:21" x14ac:dyDescent="0.35">
      <c r="A163" s="9">
        <v>45057</v>
      </c>
      <c r="B163" s="6">
        <f t="shared" si="20"/>
        <v>5</v>
      </c>
      <c r="C163" s="6">
        <f ca="1">RANDBETWEEN(VLOOKUP(B163,'Ver2'!$F$3:$H$9,2,0),VLOOKUP(B163,'Ver2'!$F$3:$H$9,3,0))</f>
        <v>1738</v>
      </c>
      <c r="D163" s="6">
        <f ca="1">RANDBETWEEN(VLOOKUP(B163,'Ver2'!$B$4:$D$10,2,0),VLOOKUP(B163,'Ver2'!$B$4:$D$10,3,0))</f>
        <v>153</v>
      </c>
      <c r="E163" s="6">
        <f t="shared" ca="1" si="21"/>
        <v>265914</v>
      </c>
      <c r="F163" s="6">
        <f ca="1">RANDBETWEEN(VLOOKUP(B163,'Ver2'!$B$13:$D$19,2,0),VLOOKUP(B163,'Ver2'!$B$13:$D$19,3,0))/100</f>
        <v>0.05</v>
      </c>
      <c r="G163" s="6">
        <f ca="1">RANDBETWEEN(VLOOKUP(B163,'Ver2'!$F$13:$H$19,2,0),VLOOKUP(B163,'Ver2'!$F$13:$H$19,3,0))/100</f>
        <v>0.55000000000000004</v>
      </c>
      <c r="H163" s="6">
        <f t="shared" ca="1" si="22"/>
        <v>2.7500000000000004E-2</v>
      </c>
      <c r="I163" s="6">
        <f t="shared" ca="1" si="29"/>
        <v>0.22</v>
      </c>
      <c r="J163" s="6">
        <f t="shared" ca="1" si="23"/>
        <v>1.1000000000000001E-2</v>
      </c>
      <c r="K163" s="6">
        <f ca="1">RANDBETWEEN(VLOOKUP(B163,'Ver2'!$F$23:$H$29,2,0),VLOOKUP(B163,'Ver2'!$F$23:$H$29,3,0))/100</f>
        <v>0</v>
      </c>
      <c r="L163" s="6">
        <f t="shared" ca="1" si="24"/>
        <v>0</v>
      </c>
      <c r="M163" s="16">
        <f t="shared" ca="1" si="25"/>
        <v>66.913000000000011</v>
      </c>
      <c r="N163" s="6">
        <f ca="1">(L163+J163+H163)*E163+Table13[[#This Row],[Hukuk Servisinde Tahsilat Tutarı]]</f>
        <v>61372.95120000001</v>
      </c>
      <c r="O163" s="6">
        <f ca="1">C163*VLOOKUP(B163,'Ver2'!$J$3:$N$9,2,0)+(C163-C163*G163)*VLOOKUP(B163,'Ver2'!$J$3:$N$9,3,0)+(C163-C163*G163-C163*I163)*VLOOKUP(B163,'Ver2'!$J$3:$N$9,4,0)</f>
        <v>86900</v>
      </c>
      <c r="P163" s="6">
        <f t="shared" ca="1" si="26"/>
        <v>0.96150000000000002</v>
      </c>
      <c r="Q163" s="6">
        <f ca="1">C163*P163*VLOOKUP(B163,'Ver2'!$J$3:$N$9,5,0)</f>
        <v>501326.1</v>
      </c>
      <c r="R163" s="6">
        <f ca="1">VLOOKUP(Table13[[#This Row],[Ay]],'Ver2'!$J$3:$O$9,6,0)*Table13[[#This Row],[Hukuk Servisine Sevk Edilen]]*Table13[[#This Row],[Toplam Tutar]]</f>
        <v>51135.262200000005</v>
      </c>
      <c r="S163" s="6">
        <f t="shared" ca="1" si="27"/>
        <v>588226.1</v>
      </c>
      <c r="T163" s="6">
        <f t="shared" ca="1" si="28"/>
        <v>-439953.14879999997</v>
      </c>
      <c r="U163" s="4"/>
    </row>
    <row r="164" spans="1:21" x14ac:dyDescent="0.35">
      <c r="A164" s="9">
        <v>45058</v>
      </c>
      <c r="B164" s="6">
        <f t="shared" si="20"/>
        <v>5</v>
      </c>
      <c r="C164" s="6">
        <f ca="1">RANDBETWEEN(VLOOKUP(B164,'Ver2'!$F$3:$H$9,2,0),VLOOKUP(B164,'Ver2'!$F$3:$H$9,3,0))</f>
        <v>1753</v>
      </c>
      <c r="D164" s="6">
        <f ca="1">RANDBETWEEN(VLOOKUP(B164,'Ver2'!$B$4:$D$10,2,0),VLOOKUP(B164,'Ver2'!$B$4:$D$10,3,0))</f>
        <v>205</v>
      </c>
      <c r="E164" s="6">
        <f t="shared" ca="1" si="21"/>
        <v>359365</v>
      </c>
      <c r="F164" s="6">
        <f ca="1">RANDBETWEEN(VLOOKUP(B164,'Ver2'!$B$13:$D$19,2,0),VLOOKUP(B164,'Ver2'!$B$13:$D$19,3,0))/100</f>
        <v>0.08</v>
      </c>
      <c r="G164" s="6">
        <f ca="1">RANDBETWEEN(VLOOKUP(B164,'Ver2'!$F$13:$H$19,2,0),VLOOKUP(B164,'Ver2'!$F$13:$H$19,3,0))/100</f>
        <v>0.46</v>
      </c>
      <c r="H164" s="6">
        <f t="shared" ca="1" si="22"/>
        <v>3.6799999999999999E-2</v>
      </c>
      <c r="I164" s="6">
        <f t="shared" ca="1" si="29"/>
        <v>0.28000000000000003</v>
      </c>
      <c r="J164" s="6">
        <f t="shared" ca="1" si="23"/>
        <v>2.2400000000000003E-2</v>
      </c>
      <c r="K164" s="6">
        <f ca="1">RANDBETWEEN(VLOOKUP(B164,'Ver2'!$F$23:$H$29,2,0),VLOOKUP(B164,'Ver2'!$F$23:$H$29,3,0))/100</f>
        <v>0</v>
      </c>
      <c r="L164" s="6">
        <f t="shared" ca="1" si="24"/>
        <v>0</v>
      </c>
      <c r="M164" s="16">
        <f t="shared" ca="1" si="25"/>
        <v>103.77760000000001</v>
      </c>
      <c r="N164" s="6">
        <f ca="1">(L164+J164+H164)*E164+Table13[[#This Row],[Hukuk Servisinde Tahsilat Tutarı]]</f>
        <v>88892.526399999988</v>
      </c>
      <c r="O164" s="6">
        <f ca="1">C164*VLOOKUP(B164,'Ver2'!$J$3:$N$9,2,0)+(C164-C164*G164)*VLOOKUP(B164,'Ver2'!$J$3:$N$9,3,0)+(C164-C164*G164-C164*I164)*VLOOKUP(B164,'Ver2'!$J$3:$N$9,4,0)</f>
        <v>87650</v>
      </c>
      <c r="P164" s="6">
        <f t="shared" ca="1" si="26"/>
        <v>0.94079999999999997</v>
      </c>
      <c r="Q164" s="6">
        <f ca="1">C164*P164*VLOOKUP(B164,'Ver2'!$J$3:$N$9,5,0)</f>
        <v>494766.72</v>
      </c>
      <c r="R164" s="6">
        <f ca="1">VLOOKUP(Table13[[#This Row],[Ay]],'Ver2'!$J$3:$O$9,6,0)*Table13[[#This Row],[Hukuk Servisine Sevk Edilen]]*Table13[[#This Row],[Toplam Tutar]]</f>
        <v>67618.118399999992</v>
      </c>
      <c r="S164" s="6">
        <f t="shared" ca="1" si="27"/>
        <v>582416.72</v>
      </c>
      <c r="T164" s="6">
        <f t="shared" ca="1" si="28"/>
        <v>-405874.1936</v>
      </c>
      <c r="U164" s="4"/>
    </row>
    <row r="165" spans="1:21" x14ac:dyDescent="0.35">
      <c r="A165" s="9">
        <v>45059</v>
      </c>
      <c r="B165" s="6">
        <f t="shared" si="20"/>
        <v>5</v>
      </c>
      <c r="C165" s="6">
        <f ca="1">RANDBETWEEN(VLOOKUP(B165,'Ver2'!$F$3:$H$9,2,0),VLOOKUP(B165,'Ver2'!$F$3:$H$9,3,0))</f>
        <v>1510</v>
      </c>
      <c r="D165" s="6">
        <f ca="1">RANDBETWEEN(VLOOKUP(B165,'Ver2'!$B$4:$D$10,2,0),VLOOKUP(B165,'Ver2'!$B$4:$D$10,3,0))</f>
        <v>250</v>
      </c>
      <c r="E165" s="6">
        <f t="shared" ca="1" si="21"/>
        <v>377500</v>
      </c>
      <c r="F165" s="6">
        <f ca="1">RANDBETWEEN(VLOOKUP(B165,'Ver2'!$B$13:$D$19,2,0),VLOOKUP(B165,'Ver2'!$B$13:$D$19,3,0))/100</f>
        <v>0.1</v>
      </c>
      <c r="G165" s="6">
        <f ca="1">RANDBETWEEN(VLOOKUP(B165,'Ver2'!$F$13:$H$19,2,0),VLOOKUP(B165,'Ver2'!$F$13:$H$19,3,0))/100</f>
        <v>0.55000000000000004</v>
      </c>
      <c r="H165" s="6">
        <f t="shared" ca="1" si="22"/>
        <v>5.5000000000000007E-2</v>
      </c>
      <c r="I165" s="6">
        <f t="shared" ca="1" si="29"/>
        <v>0.28000000000000003</v>
      </c>
      <c r="J165" s="6">
        <f t="shared" ca="1" si="23"/>
        <v>2.8000000000000004E-2</v>
      </c>
      <c r="K165" s="6">
        <f ca="1">RANDBETWEEN(VLOOKUP(B165,'Ver2'!$F$23:$H$29,2,0),VLOOKUP(B165,'Ver2'!$F$23:$H$29,3,0))/100</f>
        <v>0</v>
      </c>
      <c r="L165" s="6">
        <f t="shared" ca="1" si="24"/>
        <v>0</v>
      </c>
      <c r="M165" s="16">
        <f t="shared" ca="1" si="25"/>
        <v>125.33000000000003</v>
      </c>
      <c r="N165" s="6">
        <f ca="1">(L165+J165+H165)*E165+Table13[[#This Row],[Hukuk Servisinde Tahsilat Tutarı]]</f>
        <v>100566</v>
      </c>
      <c r="O165" s="6">
        <f ca="1">C165*VLOOKUP(B165,'Ver2'!$J$3:$N$9,2,0)+(C165-C165*G165)*VLOOKUP(B165,'Ver2'!$J$3:$N$9,3,0)+(C165-C165*G165-C165*I165)*VLOOKUP(B165,'Ver2'!$J$3:$N$9,4,0)</f>
        <v>75500</v>
      </c>
      <c r="P165" s="6">
        <f t="shared" ca="1" si="26"/>
        <v>0.91700000000000004</v>
      </c>
      <c r="Q165" s="6">
        <f ca="1">C165*P165*VLOOKUP(B165,'Ver2'!$J$3:$N$9,5,0)</f>
        <v>415401</v>
      </c>
      <c r="R165" s="6">
        <f ca="1">VLOOKUP(Table13[[#This Row],[Ay]],'Ver2'!$J$3:$O$9,6,0)*Table13[[#This Row],[Hukuk Servisine Sevk Edilen]]*Table13[[#This Row],[Toplam Tutar]]</f>
        <v>69233.5</v>
      </c>
      <c r="S165" s="6">
        <f t="shared" ca="1" si="27"/>
        <v>490901</v>
      </c>
      <c r="T165" s="6">
        <f t="shared" ca="1" si="28"/>
        <v>-314835</v>
      </c>
      <c r="U165" s="4"/>
    </row>
    <row r="166" spans="1:21" x14ac:dyDescent="0.35">
      <c r="A166" s="9">
        <v>45060</v>
      </c>
      <c r="B166" s="6">
        <f t="shared" si="20"/>
        <v>5</v>
      </c>
      <c r="C166" s="6">
        <f ca="1">RANDBETWEEN(VLOOKUP(B166,'Ver2'!$F$3:$H$9,2,0),VLOOKUP(B166,'Ver2'!$F$3:$H$9,3,0))</f>
        <v>1688</v>
      </c>
      <c r="D166" s="6">
        <f ca="1">RANDBETWEEN(VLOOKUP(B166,'Ver2'!$B$4:$D$10,2,0),VLOOKUP(B166,'Ver2'!$B$4:$D$10,3,0))</f>
        <v>139</v>
      </c>
      <c r="E166" s="6">
        <f t="shared" ca="1" si="21"/>
        <v>234632</v>
      </c>
      <c r="F166" s="6">
        <f ca="1">RANDBETWEEN(VLOOKUP(B166,'Ver2'!$B$13:$D$19,2,0),VLOOKUP(B166,'Ver2'!$B$13:$D$19,3,0))/100</f>
        <v>0.09</v>
      </c>
      <c r="G166" s="6">
        <f ca="1">RANDBETWEEN(VLOOKUP(B166,'Ver2'!$F$13:$H$19,2,0),VLOOKUP(B166,'Ver2'!$F$13:$H$19,3,0))/100</f>
        <v>0.51</v>
      </c>
      <c r="H166" s="6">
        <f t="shared" ca="1" si="22"/>
        <v>4.5899999999999996E-2</v>
      </c>
      <c r="I166" s="6">
        <f t="shared" ca="1" si="29"/>
        <v>0.27</v>
      </c>
      <c r="J166" s="6">
        <f t="shared" ca="1" si="23"/>
        <v>2.4300000000000002E-2</v>
      </c>
      <c r="K166" s="6">
        <f ca="1">RANDBETWEEN(VLOOKUP(B166,'Ver2'!$F$23:$H$29,2,0),VLOOKUP(B166,'Ver2'!$F$23:$H$29,3,0))/100</f>
        <v>0</v>
      </c>
      <c r="L166" s="6">
        <f t="shared" ca="1" si="24"/>
        <v>0</v>
      </c>
      <c r="M166" s="16">
        <f t="shared" ca="1" si="25"/>
        <v>118.49759999999999</v>
      </c>
      <c r="N166" s="6">
        <f ca="1">(L166+J166+H166)*E166+Table13[[#This Row],[Hukuk Servisinde Tahsilat Tutarı]]</f>
        <v>60103.333119999996</v>
      </c>
      <c r="O166" s="6">
        <f ca="1">C166*VLOOKUP(B166,'Ver2'!$J$3:$N$9,2,0)+(C166-C166*G166)*VLOOKUP(B166,'Ver2'!$J$3:$N$9,3,0)+(C166-C166*G166-C166*I166)*VLOOKUP(B166,'Ver2'!$J$3:$N$9,4,0)</f>
        <v>84400</v>
      </c>
      <c r="P166" s="6">
        <f t="shared" ca="1" si="26"/>
        <v>0.92979999999999996</v>
      </c>
      <c r="Q166" s="6">
        <f ca="1">C166*P166*VLOOKUP(B166,'Ver2'!$J$3:$N$9,5,0)</f>
        <v>470850.72</v>
      </c>
      <c r="R166" s="6">
        <f ca="1">VLOOKUP(Table13[[#This Row],[Ay]],'Ver2'!$J$3:$O$9,6,0)*Table13[[#This Row],[Hukuk Servisine Sevk Edilen]]*Table13[[#This Row],[Toplam Tutar]]</f>
        <v>43632.166720000001</v>
      </c>
      <c r="S166" s="6">
        <f t="shared" ca="1" si="27"/>
        <v>555250.72</v>
      </c>
      <c r="T166" s="6">
        <f t="shared" ca="1" si="28"/>
        <v>-410747.38688000001</v>
      </c>
      <c r="U166" s="4"/>
    </row>
    <row r="167" spans="1:21" x14ac:dyDescent="0.35">
      <c r="A167" s="9">
        <v>45061</v>
      </c>
      <c r="B167" s="6">
        <f t="shared" si="20"/>
        <v>5</v>
      </c>
      <c r="C167" s="6">
        <f ca="1">RANDBETWEEN(VLOOKUP(B167,'Ver2'!$F$3:$H$9,2,0),VLOOKUP(B167,'Ver2'!$F$3:$H$9,3,0))</f>
        <v>1732</v>
      </c>
      <c r="D167" s="6">
        <f ca="1">RANDBETWEEN(VLOOKUP(B167,'Ver2'!$B$4:$D$10,2,0),VLOOKUP(B167,'Ver2'!$B$4:$D$10,3,0))</f>
        <v>211</v>
      </c>
      <c r="E167" s="6">
        <f t="shared" ca="1" si="21"/>
        <v>365452</v>
      </c>
      <c r="F167" s="6">
        <f ca="1">RANDBETWEEN(VLOOKUP(B167,'Ver2'!$B$13:$D$19,2,0),VLOOKUP(B167,'Ver2'!$B$13:$D$19,3,0))/100</f>
        <v>0.06</v>
      </c>
      <c r="G167" s="6">
        <f ca="1">RANDBETWEEN(VLOOKUP(B167,'Ver2'!$F$13:$H$19,2,0),VLOOKUP(B167,'Ver2'!$F$13:$H$19,3,0))/100</f>
        <v>0.46</v>
      </c>
      <c r="H167" s="6">
        <f t="shared" ca="1" si="22"/>
        <v>2.76E-2</v>
      </c>
      <c r="I167" s="6">
        <f t="shared" ca="1" si="29"/>
        <v>0.22</v>
      </c>
      <c r="J167" s="6">
        <f t="shared" ca="1" si="23"/>
        <v>1.32E-2</v>
      </c>
      <c r="K167" s="6">
        <f ca="1">RANDBETWEEN(VLOOKUP(B167,'Ver2'!$F$23:$H$29,2,0),VLOOKUP(B167,'Ver2'!$F$23:$H$29,3,0))/100</f>
        <v>0</v>
      </c>
      <c r="L167" s="6">
        <f t="shared" ca="1" si="24"/>
        <v>0</v>
      </c>
      <c r="M167" s="16">
        <f t="shared" ca="1" si="25"/>
        <v>70.665600000000012</v>
      </c>
      <c r="N167" s="6">
        <f ca="1">(L167+J167+H167)*E167+Table13[[#This Row],[Hukuk Servisinde Tahsilat Tutarı]]</f>
        <v>85018.753280000004</v>
      </c>
      <c r="O167" s="6">
        <f ca="1">C167*VLOOKUP(B167,'Ver2'!$J$3:$N$9,2,0)+(C167-C167*G167)*VLOOKUP(B167,'Ver2'!$J$3:$N$9,3,0)+(C167-C167*G167-C167*I167)*VLOOKUP(B167,'Ver2'!$J$3:$N$9,4,0)</f>
        <v>86600</v>
      </c>
      <c r="P167" s="6">
        <f t="shared" ca="1" si="26"/>
        <v>0.95920000000000005</v>
      </c>
      <c r="Q167" s="6">
        <f ca="1">C167*P167*VLOOKUP(B167,'Ver2'!$J$3:$N$9,5,0)</f>
        <v>498400.32000000007</v>
      </c>
      <c r="R167" s="6">
        <f ca="1">VLOOKUP(Table13[[#This Row],[Ay]],'Ver2'!$J$3:$O$9,6,0)*Table13[[#This Row],[Hukuk Servisine Sevk Edilen]]*Table13[[#This Row],[Toplam Tutar]]</f>
        <v>70108.311679999999</v>
      </c>
      <c r="S167" s="6">
        <f t="shared" ca="1" si="27"/>
        <v>585000.32000000007</v>
      </c>
      <c r="T167" s="6">
        <f t="shared" ca="1" si="28"/>
        <v>-413381.56672000006</v>
      </c>
      <c r="U167" s="4"/>
    </row>
    <row r="168" spans="1:21" x14ac:dyDescent="0.35">
      <c r="A168" s="9">
        <v>45062</v>
      </c>
      <c r="B168" s="6">
        <f t="shared" si="20"/>
        <v>5</v>
      </c>
      <c r="C168" s="6">
        <f ca="1">RANDBETWEEN(VLOOKUP(B168,'Ver2'!$F$3:$H$9,2,0),VLOOKUP(B168,'Ver2'!$F$3:$H$9,3,0))</f>
        <v>1926</v>
      </c>
      <c r="D168" s="6">
        <f ca="1">RANDBETWEEN(VLOOKUP(B168,'Ver2'!$B$4:$D$10,2,0),VLOOKUP(B168,'Ver2'!$B$4:$D$10,3,0))</f>
        <v>240</v>
      </c>
      <c r="E168" s="6">
        <f t="shared" ca="1" si="21"/>
        <v>462240</v>
      </c>
      <c r="F168" s="6">
        <f ca="1">RANDBETWEEN(VLOOKUP(B168,'Ver2'!$B$13:$D$19,2,0),VLOOKUP(B168,'Ver2'!$B$13:$D$19,3,0))/100</f>
        <v>0.05</v>
      </c>
      <c r="G168" s="6">
        <f ca="1">RANDBETWEEN(VLOOKUP(B168,'Ver2'!$F$13:$H$19,2,0),VLOOKUP(B168,'Ver2'!$F$13:$H$19,3,0))/100</f>
        <v>0.54</v>
      </c>
      <c r="H168" s="6">
        <f t="shared" ca="1" si="22"/>
        <v>2.7000000000000003E-2</v>
      </c>
      <c r="I168" s="6">
        <f t="shared" ca="1" si="29"/>
        <v>0.34</v>
      </c>
      <c r="J168" s="6">
        <f t="shared" ca="1" si="23"/>
        <v>1.7000000000000001E-2</v>
      </c>
      <c r="K168" s="6">
        <f ca="1">RANDBETWEEN(VLOOKUP(B168,'Ver2'!$F$23:$H$29,2,0),VLOOKUP(B168,'Ver2'!$F$23:$H$29,3,0))/100</f>
        <v>0</v>
      </c>
      <c r="L168" s="6">
        <f t="shared" ca="1" si="24"/>
        <v>0</v>
      </c>
      <c r="M168" s="16">
        <f t="shared" ca="1" si="25"/>
        <v>84.744000000000014</v>
      </c>
      <c r="N168" s="6">
        <f ca="1">(L168+J168+H168)*E168+Table13[[#This Row],[Hukuk Servisinde Tahsilat Tutarı]]</f>
        <v>108718.848</v>
      </c>
      <c r="O168" s="6">
        <f ca="1">C168*VLOOKUP(B168,'Ver2'!$J$3:$N$9,2,0)+(C168-C168*G168)*VLOOKUP(B168,'Ver2'!$J$3:$N$9,3,0)+(C168-C168*G168-C168*I168)*VLOOKUP(B168,'Ver2'!$J$3:$N$9,4,0)</f>
        <v>96300</v>
      </c>
      <c r="P168" s="6">
        <f t="shared" ca="1" si="26"/>
        <v>0.95599999999999996</v>
      </c>
      <c r="Q168" s="6">
        <f ca="1">C168*P168*VLOOKUP(B168,'Ver2'!$J$3:$N$9,5,0)</f>
        <v>552376.79999999993</v>
      </c>
      <c r="R168" s="6">
        <f ca="1">VLOOKUP(Table13[[#This Row],[Ay]],'Ver2'!$J$3:$O$9,6,0)*Table13[[#This Row],[Hukuk Servisine Sevk Edilen]]*Table13[[#This Row],[Toplam Tutar]]</f>
        <v>88380.288</v>
      </c>
      <c r="S168" s="6">
        <f t="shared" ca="1" si="27"/>
        <v>648676.79999999993</v>
      </c>
      <c r="T168" s="6">
        <f t="shared" ca="1" si="28"/>
        <v>-443657.95199999993</v>
      </c>
      <c r="U168" s="4"/>
    </row>
    <row r="169" spans="1:21" x14ac:dyDescent="0.35">
      <c r="A169" s="9">
        <v>45063</v>
      </c>
      <c r="B169" s="6">
        <f t="shared" si="20"/>
        <v>5</v>
      </c>
      <c r="C169" s="6">
        <f ca="1">RANDBETWEEN(VLOOKUP(B169,'Ver2'!$F$3:$H$9,2,0),VLOOKUP(B169,'Ver2'!$F$3:$H$9,3,0))</f>
        <v>1925</v>
      </c>
      <c r="D169" s="6">
        <f ca="1">RANDBETWEEN(VLOOKUP(B169,'Ver2'!$B$4:$D$10,2,0),VLOOKUP(B169,'Ver2'!$B$4:$D$10,3,0))</f>
        <v>202</v>
      </c>
      <c r="E169" s="6">
        <f t="shared" ca="1" si="21"/>
        <v>388850</v>
      </c>
      <c r="F169" s="6">
        <f ca="1">RANDBETWEEN(VLOOKUP(B169,'Ver2'!$B$13:$D$19,2,0),VLOOKUP(B169,'Ver2'!$B$13:$D$19,3,0))/100</f>
        <v>0.1</v>
      </c>
      <c r="G169" s="6">
        <f ca="1">RANDBETWEEN(VLOOKUP(B169,'Ver2'!$F$13:$H$19,2,0),VLOOKUP(B169,'Ver2'!$F$13:$H$19,3,0))/100</f>
        <v>0.48</v>
      </c>
      <c r="H169" s="6">
        <f t="shared" ca="1" si="22"/>
        <v>4.8000000000000001E-2</v>
      </c>
      <c r="I169" s="6">
        <f t="shared" ca="1" si="29"/>
        <v>0.23</v>
      </c>
      <c r="J169" s="6">
        <f t="shared" ca="1" si="23"/>
        <v>2.3000000000000003E-2</v>
      </c>
      <c r="K169" s="6">
        <f ca="1">RANDBETWEEN(VLOOKUP(B169,'Ver2'!$F$23:$H$29,2,0),VLOOKUP(B169,'Ver2'!$F$23:$H$29,3,0))/100</f>
        <v>0</v>
      </c>
      <c r="L169" s="6">
        <f t="shared" ca="1" si="24"/>
        <v>0</v>
      </c>
      <c r="M169" s="16">
        <f t="shared" ca="1" si="25"/>
        <v>136.67500000000001</v>
      </c>
      <c r="N169" s="6">
        <f ca="1">(L169+J169+H169)*E169+Table13[[#This Row],[Hukuk Servisinde Tahsilat Tutarı]]</f>
        <v>99856.680000000008</v>
      </c>
      <c r="O169" s="6">
        <f ca="1">C169*VLOOKUP(B169,'Ver2'!$J$3:$N$9,2,0)+(C169-C169*G169)*VLOOKUP(B169,'Ver2'!$J$3:$N$9,3,0)+(C169-C169*G169-C169*I169)*VLOOKUP(B169,'Ver2'!$J$3:$N$9,4,0)</f>
        <v>96250</v>
      </c>
      <c r="P169" s="6">
        <f t="shared" ca="1" si="26"/>
        <v>0.92900000000000005</v>
      </c>
      <c r="Q169" s="6">
        <f ca="1">C169*P169*VLOOKUP(B169,'Ver2'!$J$3:$N$9,5,0)</f>
        <v>536497.5</v>
      </c>
      <c r="R169" s="6">
        <f ca="1">VLOOKUP(Table13[[#This Row],[Ay]],'Ver2'!$J$3:$O$9,6,0)*Table13[[#This Row],[Hukuk Servisine Sevk Edilen]]*Table13[[#This Row],[Toplam Tutar]]</f>
        <v>72248.33</v>
      </c>
      <c r="S169" s="6">
        <f t="shared" ca="1" si="27"/>
        <v>632747.5</v>
      </c>
      <c r="T169" s="6">
        <f t="shared" ca="1" si="28"/>
        <v>-436640.82</v>
      </c>
      <c r="U169" s="4"/>
    </row>
    <row r="170" spans="1:21" x14ac:dyDescent="0.35">
      <c r="A170" s="9">
        <v>45064</v>
      </c>
      <c r="B170" s="6">
        <f t="shared" si="20"/>
        <v>5</v>
      </c>
      <c r="C170" s="6">
        <f ca="1">RANDBETWEEN(VLOOKUP(B170,'Ver2'!$F$3:$H$9,2,0),VLOOKUP(B170,'Ver2'!$F$3:$H$9,3,0))</f>
        <v>1503</v>
      </c>
      <c r="D170" s="6">
        <f ca="1">RANDBETWEEN(VLOOKUP(B170,'Ver2'!$B$4:$D$10,2,0),VLOOKUP(B170,'Ver2'!$B$4:$D$10,3,0))</f>
        <v>156</v>
      </c>
      <c r="E170" s="6">
        <f t="shared" ca="1" si="21"/>
        <v>234468</v>
      </c>
      <c r="F170" s="6">
        <f ca="1">RANDBETWEEN(VLOOKUP(B170,'Ver2'!$B$13:$D$19,2,0),VLOOKUP(B170,'Ver2'!$B$13:$D$19,3,0))/100</f>
        <v>0.05</v>
      </c>
      <c r="G170" s="6">
        <f ca="1">RANDBETWEEN(VLOOKUP(B170,'Ver2'!$F$13:$H$19,2,0),VLOOKUP(B170,'Ver2'!$F$13:$H$19,3,0))/100</f>
        <v>0.46</v>
      </c>
      <c r="H170" s="6">
        <f t="shared" ca="1" si="22"/>
        <v>2.3000000000000003E-2</v>
      </c>
      <c r="I170" s="6">
        <f t="shared" ca="1" si="29"/>
        <v>0.35</v>
      </c>
      <c r="J170" s="6">
        <f t="shared" ca="1" si="23"/>
        <v>1.7499999999999998E-2</v>
      </c>
      <c r="K170" s="6">
        <f ca="1">RANDBETWEEN(VLOOKUP(B170,'Ver2'!$F$23:$H$29,2,0),VLOOKUP(B170,'Ver2'!$F$23:$H$29,3,0))/100</f>
        <v>0</v>
      </c>
      <c r="L170" s="6">
        <f t="shared" ca="1" si="24"/>
        <v>0</v>
      </c>
      <c r="M170" s="16">
        <f t="shared" ca="1" si="25"/>
        <v>60.871500000000005</v>
      </c>
      <c r="N170" s="6">
        <f ca="1">(L170+J170+H170)*E170+Table13[[#This Row],[Hukuk Servisinde Tahsilat Tutarı]]</f>
        <v>54490.3632</v>
      </c>
      <c r="O170" s="6">
        <f ca="1">C170*VLOOKUP(B170,'Ver2'!$J$3:$N$9,2,0)+(C170-C170*G170)*VLOOKUP(B170,'Ver2'!$J$3:$N$9,3,0)+(C170-C170*G170-C170*I170)*VLOOKUP(B170,'Ver2'!$J$3:$N$9,4,0)</f>
        <v>75150</v>
      </c>
      <c r="P170" s="6">
        <f t="shared" ca="1" si="26"/>
        <v>0.95950000000000002</v>
      </c>
      <c r="Q170" s="6">
        <f ca="1">C170*P170*VLOOKUP(B170,'Ver2'!$J$3:$N$9,5,0)</f>
        <v>432638.55</v>
      </c>
      <c r="R170" s="6">
        <f ca="1">VLOOKUP(Table13[[#This Row],[Ay]],'Ver2'!$J$3:$O$9,6,0)*Table13[[#This Row],[Hukuk Servisine Sevk Edilen]]*Table13[[#This Row],[Toplam Tutar]]</f>
        <v>44994.409200000002</v>
      </c>
      <c r="S170" s="6">
        <f t="shared" ca="1" si="27"/>
        <v>507788.55</v>
      </c>
      <c r="T170" s="6">
        <f t="shared" ca="1" si="28"/>
        <v>-378148.18679999997</v>
      </c>
      <c r="U170" s="4"/>
    </row>
    <row r="171" spans="1:21" x14ac:dyDescent="0.35">
      <c r="A171" s="9">
        <v>45065</v>
      </c>
      <c r="B171" s="6">
        <f t="shared" si="20"/>
        <v>5</v>
      </c>
      <c r="C171" s="6">
        <f ca="1">RANDBETWEEN(VLOOKUP(B171,'Ver2'!$F$3:$H$9,2,0),VLOOKUP(B171,'Ver2'!$F$3:$H$9,3,0))</f>
        <v>1828</v>
      </c>
      <c r="D171" s="6">
        <f ca="1">RANDBETWEEN(VLOOKUP(B171,'Ver2'!$B$4:$D$10,2,0),VLOOKUP(B171,'Ver2'!$B$4:$D$10,3,0))</f>
        <v>247</v>
      </c>
      <c r="E171" s="6">
        <f t="shared" ca="1" si="21"/>
        <v>451516</v>
      </c>
      <c r="F171" s="6">
        <f ca="1">RANDBETWEEN(VLOOKUP(B171,'Ver2'!$B$13:$D$19,2,0),VLOOKUP(B171,'Ver2'!$B$13:$D$19,3,0))/100</f>
        <v>0.09</v>
      </c>
      <c r="G171" s="6">
        <f ca="1">RANDBETWEEN(VLOOKUP(B171,'Ver2'!$F$13:$H$19,2,0),VLOOKUP(B171,'Ver2'!$F$13:$H$19,3,0))/100</f>
        <v>0.45</v>
      </c>
      <c r="H171" s="6">
        <f t="shared" ca="1" si="22"/>
        <v>4.0500000000000001E-2</v>
      </c>
      <c r="I171" s="6">
        <f t="shared" ca="1" si="29"/>
        <v>0.28999999999999998</v>
      </c>
      <c r="J171" s="6">
        <f t="shared" ca="1" si="23"/>
        <v>2.6099999999999998E-2</v>
      </c>
      <c r="K171" s="6">
        <f ca="1">RANDBETWEEN(VLOOKUP(B171,'Ver2'!$F$23:$H$29,2,0),VLOOKUP(B171,'Ver2'!$F$23:$H$29,3,0))/100</f>
        <v>0</v>
      </c>
      <c r="L171" s="6">
        <f t="shared" ca="1" si="24"/>
        <v>0</v>
      </c>
      <c r="M171" s="16">
        <f t="shared" ca="1" si="25"/>
        <v>121.74479999999998</v>
      </c>
      <c r="N171" s="6">
        <f ca="1">(L171+J171+H171)*E171+Table13[[#This Row],[Hukuk Servisinde Tahsilat Tutarı]]</f>
        <v>114359.97248</v>
      </c>
      <c r="O171" s="6">
        <f ca="1">C171*VLOOKUP(B171,'Ver2'!$J$3:$N$9,2,0)+(C171-C171*G171)*VLOOKUP(B171,'Ver2'!$J$3:$N$9,3,0)+(C171-C171*G171-C171*I171)*VLOOKUP(B171,'Ver2'!$J$3:$N$9,4,0)</f>
        <v>91400</v>
      </c>
      <c r="P171" s="6">
        <f t="shared" ca="1" si="26"/>
        <v>0.93340000000000001</v>
      </c>
      <c r="Q171" s="6">
        <f ca="1">C171*P171*VLOOKUP(B171,'Ver2'!$J$3:$N$9,5,0)</f>
        <v>511876.56</v>
      </c>
      <c r="R171" s="6">
        <f ca="1">VLOOKUP(Table13[[#This Row],[Ay]],'Ver2'!$J$3:$O$9,6,0)*Table13[[#This Row],[Hukuk Servisine Sevk Edilen]]*Table13[[#This Row],[Toplam Tutar]]</f>
        <v>84289.006880000001</v>
      </c>
      <c r="S171" s="6">
        <f t="shared" ca="1" si="27"/>
        <v>603276.56000000006</v>
      </c>
      <c r="T171" s="6">
        <f t="shared" ca="1" si="28"/>
        <v>-397516.58752</v>
      </c>
      <c r="U171" s="4"/>
    </row>
    <row r="172" spans="1:21" x14ac:dyDescent="0.35">
      <c r="A172" s="9">
        <v>45066</v>
      </c>
      <c r="B172" s="6">
        <f t="shared" si="20"/>
        <v>5</v>
      </c>
      <c r="C172" s="6">
        <f ca="1">RANDBETWEEN(VLOOKUP(B172,'Ver2'!$F$3:$H$9,2,0),VLOOKUP(B172,'Ver2'!$F$3:$H$9,3,0))</f>
        <v>1825</v>
      </c>
      <c r="D172" s="6">
        <f ca="1">RANDBETWEEN(VLOOKUP(B172,'Ver2'!$B$4:$D$10,2,0),VLOOKUP(B172,'Ver2'!$B$4:$D$10,3,0))</f>
        <v>146</v>
      </c>
      <c r="E172" s="6">
        <f t="shared" ca="1" si="21"/>
        <v>266450</v>
      </c>
      <c r="F172" s="6">
        <f ca="1">RANDBETWEEN(VLOOKUP(B172,'Ver2'!$B$13:$D$19,2,0),VLOOKUP(B172,'Ver2'!$B$13:$D$19,3,0))/100</f>
        <v>0.08</v>
      </c>
      <c r="G172" s="6">
        <f ca="1">RANDBETWEEN(VLOOKUP(B172,'Ver2'!$F$13:$H$19,2,0),VLOOKUP(B172,'Ver2'!$F$13:$H$19,3,0))/100</f>
        <v>0.46</v>
      </c>
      <c r="H172" s="6">
        <f t="shared" ca="1" si="22"/>
        <v>3.6799999999999999E-2</v>
      </c>
      <c r="I172" s="6">
        <f t="shared" ca="1" si="29"/>
        <v>0.3</v>
      </c>
      <c r="J172" s="6">
        <f t="shared" ca="1" si="23"/>
        <v>2.4E-2</v>
      </c>
      <c r="K172" s="6">
        <f ca="1">RANDBETWEEN(VLOOKUP(B172,'Ver2'!$F$23:$H$29,2,0),VLOOKUP(B172,'Ver2'!$F$23:$H$29,3,0))/100</f>
        <v>0</v>
      </c>
      <c r="L172" s="6">
        <f t="shared" ca="1" si="24"/>
        <v>0</v>
      </c>
      <c r="M172" s="16">
        <f t="shared" ca="1" si="25"/>
        <v>110.96</v>
      </c>
      <c r="N172" s="6">
        <f ca="1">(L172+J172+H172)*E172+Table13[[#This Row],[Hukuk Servisinde Tahsilat Tutarı]]</f>
        <v>66250.127999999997</v>
      </c>
      <c r="O172" s="6">
        <f ca="1">C172*VLOOKUP(B172,'Ver2'!$J$3:$N$9,2,0)+(C172-C172*G172)*VLOOKUP(B172,'Ver2'!$J$3:$N$9,3,0)+(C172-C172*G172-C172*I172)*VLOOKUP(B172,'Ver2'!$J$3:$N$9,4,0)</f>
        <v>91250</v>
      </c>
      <c r="P172" s="6">
        <f t="shared" ca="1" si="26"/>
        <v>0.93920000000000003</v>
      </c>
      <c r="Q172" s="6">
        <f ca="1">C172*P172*VLOOKUP(B172,'Ver2'!$J$3:$N$9,5,0)</f>
        <v>514212</v>
      </c>
      <c r="R172" s="6">
        <f ca="1">VLOOKUP(Table13[[#This Row],[Ay]],'Ver2'!$J$3:$O$9,6,0)*Table13[[#This Row],[Hukuk Servisine Sevk Edilen]]*Table13[[#This Row],[Toplam Tutar]]</f>
        <v>50049.968000000001</v>
      </c>
      <c r="S172" s="6">
        <f t="shared" ca="1" si="27"/>
        <v>605462</v>
      </c>
      <c r="T172" s="6">
        <f t="shared" ca="1" si="28"/>
        <v>-447961.87199999997</v>
      </c>
      <c r="U172" s="4"/>
    </row>
    <row r="173" spans="1:21" x14ac:dyDescent="0.35">
      <c r="A173" s="9">
        <v>45067</v>
      </c>
      <c r="B173" s="6">
        <f t="shared" si="20"/>
        <v>5</v>
      </c>
      <c r="C173" s="6">
        <f ca="1">RANDBETWEEN(VLOOKUP(B173,'Ver2'!$F$3:$H$9,2,0),VLOOKUP(B173,'Ver2'!$F$3:$H$9,3,0))</f>
        <v>1716</v>
      </c>
      <c r="D173" s="6">
        <f ca="1">RANDBETWEEN(VLOOKUP(B173,'Ver2'!$B$4:$D$10,2,0),VLOOKUP(B173,'Ver2'!$B$4:$D$10,3,0))</f>
        <v>206</v>
      </c>
      <c r="E173" s="6">
        <f t="shared" ca="1" si="21"/>
        <v>353496</v>
      </c>
      <c r="F173" s="6">
        <f ca="1">RANDBETWEEN(VLOOKUP(B173,'Ver2'!$B$13:$D$19,2,0),VLOOKUP(B173,'Ver2'!$B$13:$D$19,3,0))/100</f>
        <v>0.08</v>
      </c>
      <c r="G173" s="6">
        <f ca="1">RANDBETWEEN(VLOOKUP(B173,'Ver2'!$F$13:$H$19,2,0),VLOOKUP(B173,'Ver2'!$F$13:$H$19,3,0))/100</f>
        <v>0.5</v>
      </c>
      <c r="H173" s="6">
        <f t="shared" ca="1" si="22"/>
        <v>0.04</v>
      </c>
      <c r="I173" s="6">
        <f t="shared" ca="1" si="29"/>
        <v>0.33</v>
      </c>
      <c r="J173" s="6">
        <f t="shared" ca="1" si="23"/>
        <v>2.6400000000000003E-2</v>
      </c>
      <c r="K173" s="6">
        <f ca="1">RANDBETWEEN(VLOOKUP(B173,'Ver2'!$F$23:$H$29,2,0),VLOOKUP(B173,'Ver2'!$F$23:$H$29,3,0))/100</f>
        <v>0</v>
      </c>
      <c r="L173" s="6">
        <f t="shared" ca="1" si="24"/>
        <v>0</v>
      </c>
      <c r="M173" s="16">
        <f t="shared" ca="1" si="25"/>
        <v>113.94240000000001</v>
      </c>
      <c r="N173" s="6">
        <f ca="1">(L173+J173+H173)*E173+Table13[[#This Row],[Hukuk Servisinde Tahsilat Tutarı]]</f>
        <v>89476.907519999993</v>
      </c>
      <c r="O173" s="6">
        <f ca="1">C173*VLOOKUP(B173,'Ver2'!$J$3:$N$9,2,0)+(C173-C173*G173)*VLOOKUP(B173,'Ver2'!$J$3:$N$9,3,0)+(C173-C173*G173-C173*I173)*VLOOKUP(B173,'Ver2'!$J$3:$N$9,4,0)</f>
        <v>85800</v>
      </c>
      <c r="P173" s="6">
        <f t="shared" ca="1" si="26"/>
        <v>0.93359999999999999</v>
      </c>
      <c r="Q173" s="6">
        <f ca="1">C173*P173*VLOOKUP(B173,'Ver2'!$J$3:$N$9,5,0)</f>
        <v>480617.27999999997</v>
      </c>
      <c r="R173" s="6">
        <f ca="1">VLOOKUP(Table13[[#This Row],[Ay]],'Ver2'!$J$3:$O$9,6,0)*Table13[[#This Row],[Hukuk Servisine Sevk Edilen]]*Table13[[#This Row],[Toplam Tutar]]</f>
        <v>66004.773119999998</v>
      </c>
      <c r="S173" s="6">
        <f t="shared" ca="1" si="27"/>
        <v>566417.28</v>
      </c>
      <c r="T173" s="6">
        <f t="shared" ca="1" si="28"/>
        <v>-391140.37247999996</v>
      </c>
      <c r="U173" s="4"/>
    </row>
    <row r="174" spans="1:21" x14ac:dyDescent="0.35">
      <c r="A174" s="9">
        <v>45068</v>
      </c>
      <c r="B174" s="6">
        <f t="shared" si="20"/>
        <v>5</v>
      </c>
      <c r="C174" s="6">
        <f ca="1">RANDBETWEEN(VLOOKUP(B174,'Ver2'!$F$3:$H$9,2,0),VLOOKUP(B174,'Ver2'!$F$3:$H$9,3,0))</f>
        <v>1873</v>
      </c>
      <c r="D174" s="6">
        <f ca="1">RANDBETWEEN(VLOOKUP(B174,'Ver2'!$B$4:$D$10,2,0),VLOOKUP(B174,'Ver2'!$B$4:$D$10,3,0))</f>
        <v>243</v>
      </c>
      <c r="E174" s="6">
        <f t="shared" ca="1" si="21"/>
        <v>455139</v>
      </c>
      <c r="F174" s="6">
        <f ca="1">RANDBETWEEN(VLOOKUP(B174,'Ver2'!$B$13:$D$19,2,0),VLOOKUP(B174,'Ver2'!$B$13:$D$19,3,0))/100</f>
        <v>7.0000000000000007E-2</v>
      </c>
      <c r="G174" s="6">
        <f ca="1">RANDBETWEEN(VLOOKUP(B174,'Ver2'!$F$13:$H$19,2,0),VLOOKUP(B174,'Ver2'!$F$13:$H$19,3,0))/100</f>
        <v>0.51</v>
      </c>
      <c r="H174" s="6">
        <f t="shared" ca="1" si="22"/>
        <v>3.5700000000000003E-2</v>
      </c>
      <c r="I174" s="6">
        <f t="shared" ca="1" si="29"/>
        <v>0.23</v>
      </c>
      <c r="J174" s="6">
        <f t="shared" ca="1" si="23"/>
        <v>1.6100000000000003E-2</v>
      </c>
      <c r="K174" s="6">
        <f ca="1">RANDBETWEEN(VLOOKUP(B174,'Ver2'!$F$23:$H$29,2,0),VLOOKUP(B174,'Ver2'!$F$23:$H$29,3,0))/100</f>
        <v>0</v>
      </c>
      <c r="L174" s="6">
        <f t="shared" ca="1" si="24"/>
        <v>0</v>
      </c>
      <c r="M174" s="16">
        <f t="shared" ca="1" si="25"/>
        <v>97.021400000000014</v>
      </c>
      <c r="N174" s="6">
        <f ca="1">(L174+J174+H174)*E174+Table13[[#This Row],[Hukuk Servisinde Tahsilat Tutarı]]</f>
        <v>109888.76016000002</v>
      </c>
      <c r="O174" s="6">
        <f ca="1">C174*VLOOKUP(B174,'Ver2'!$J$3:$N$9,2,0)+(C174-C174*G174)*VLOOKUP(B174,'Ver2'!$J$3:$N$9,3,0)+(C174-C174*G174-C174*I174)*VLOOKUP(B174,'Ver2'!$J$3:$N$9,4,0)</f>
        <v>93650</v>
      </c>
      <c r="P174" s="6">
        <f t="shared" ca="1" si="26"/>
        <v>0.94820000000000004</v>
      </c>
      <c r="Q174" s="6">
        <f ca="1">C174*P174*VLOOKUP(B174,'Ver2'!$J$3:$N$9,5,0)</f>
        <v>532793.58000000007</v>
      </c>
      <c r="R174" s="6">
        <f ca="1">VLOOKUP(Table13[[#This Row],[Ay]],'Ver2'!$J$3:$O$9,6,0)*Table13[[#This Row],[Hukuk Servisine Sevk Edilen]]*Table13[[#This Row],[Toplam Tutar]]</f>
        <v>86312.559960000013</v>
      </c>
      <c r="S174" s="6">
        <f t="shared" ca="1" si="27"/>
        <v>626443.58000000007</v>
      </c>
      <c r="T174" s="6">
        <f t="shared" ca="1" si="28"/>
        <v>-422904.81984000007</v>
      </c>
      <c r="U174" s="4"/>
    </row>
    <row r="175" spans="1:21" x14ac:dyDescent="0.35">
      <c r="A175" s="9">
        <v>45069</v>
      </c>
      <c r="B175" s="6">
        <f t="shared" si="20"/>
        <v>5</v>
      </c>
      <c r="C175" s="6">
        <f ca="1">RANDBETWEEN(VLOOKUP(B175,'Ver2'!$F$3:$H$9,2,0),VLOOKUP(B175,'Ver2'!$F$3:$H$9,3,0))</f>
        <v>1571</v>
      </c>
      <c r="D175" s="6">
        <f ca="1">RANDBETWEEN(VLOOKUP(B175,'Ver2'!$B$4:$D$10,2,0),VLOOKUP(B175,'Ver2'!$B$4:$D$10,3,0))</f>
        <v>223</v>
      </c>
      <c r="E175" s="6">
        <f t="shared" ca="1" si="21"/>
        <v>350333</v>
      </c>
      <c r="F175" s="6">
        <f ca="1">RANDBETWEEN(VLOOKUP(B175,'Ver2'!$B$13:$D$19,2,0),VLOOKUP(B175,'Ver2'!$B$13:$D$19,3,0))/100</f>
        <v>0.09</v>
      </c>
      <c r="G175" s="6">
        <f ca="1">RANDBETWEEN(VLOOKUP(B175,'Ver2'!$F$13:$H$19,2,0),VLOOKUP(B175,'Ver2'!$F$13:$H$19,3,0))/100</f>
        <v>0.54</v>
      </c>
      <c r="H175" s="6">
        <f t="shared" ca="1" si="22"/>
        <v>4.8600000000000004E-2</v>
      </c>
      <c r="I175" s="6">
        <f t="shared" ca="1" si="29"/>
        <v>0.27</v>
      </c>
      <c r="J175" s="6">
        <f t="shared" ca="1" si="23"/>
        <v>2.4300000000000002E-2</v>
      </c>
      <c r="K175" s="6">
        <f ca="1">RANDBETWEEN(VLOOKUP(B175,'Ver2'!$F$23:$H$29,2,0),VLOOKUP(B175,'Ver2'!$F$23:$H$29,3,0))/100</f>
        <v>0</v>
      </c>
      <c r="L175" s="6">
        <f t="shared" ca="1" si="24"/>
        <v>0</v>
      </c>
      <c r="M175" s="16">
        <f t="shared" ca="1" si="25"/>
        <v>114.52590000000001</v>
      </c>
      <c r="N175" s="6">
        <f ca="1">(L175+J175+H175)*E175+Table13[[#This Row],[Hukuk Servisinde Tahsilat Tutarı]]</f>
        <v>90498.020560000019</v>
      </c>
      <c r="O175" s="6">
        <f ca="1">C175*VLOOKUP(B175,'Ver2'!$J$3:$N$9,2,0)+(C175-C175*G175)*VLOOKUP(B175,'Ver2'!$J$3:$N$9,3,0)+(C175-C175*G175-C175*I175)*VLOOKUP(B175,'Ver2'!$J$3:$N$9,4,0)</f>
        <v>78550</v>
      </c>
      <c r="P175" s="6">
        <f t="shared" ca="1" si="26"/>
        <v>0.92710000000000004</v>
      </c>
      <c r="Q175" s="6">
        <f ca="1">C175*P175*VLOOKUP(B175,'Ver2'!$J$3:$N$9,5,0)</f>
        <v>436942.23000000004</v>
      </c>
      <c r="R175" s="6">
        <f ca="1">VLOOKUP(Table13[[#This Row],[Ay]],'Ver2'!$J$3:$O$9,6,0)*Table13[[#This Row],[Hukuk Servisine Sevk Edilen]]*Table13[[#This Row],[Toplam Tutar]]</f>
        <v>64958.744860000013</v>
      </c>
      <c r="S175" s="6">
        <f t="shared" ca="1" si="27"/>
        <v>515492.23000000004</v>
      </c>
      <c r="T175" s="6">
        <f t="shared" ca="1" si="28"/>
        <v>-346444.20944000001</v>
      </c>
      <c r="U175" s="4"/>
    </row>
    <row r="176" spans="1:21" x14ac:dyDescent="0.35">
      <c r="A176" s="9">
        <v>45070</v>
      </c>
      <c r="B176" s="6">
        <f t="shared" si="20"/>
        <v>5</v>
      </c>
      <c r="C176" s="6">
        <f ca="1">RANDBETWEEN(VLOOKUP(B176,'Ver2'!$F$3:$H$9,2,0),VLOOKUP(B176,'Ver2'!$F$3:$H$9,3,0))</f>
        <v>1691</v>
      </c>
      <c r="D176" s="6">
        <f ca="1">RANDBETWEEN(VLOOKUP(B176,'Ver2'!$B$4:$D$10,2,0),VLOOKUP(B176,'Ver2'!$B$4:$D$10,3,0))</f>
        <v>175</v>
      </c>
      <c r="E176" s="6">
        <f t="shared" ca="1" si="21"/>
        <v>295925</v>
      </c>
      <c r="F176" s="6">
        <f ca="1">RANDBETWEEN(VLOOKUP(B176,'Ver2'!$B$13:$D$19,2,0),VLOOKUP(B176,'Ver2'!$B$13:$D$19,3,0))/100</f>
        <v>0.1</v>
      </c>
      <c r="G176" s="6">
        <f ca="1">RANDBETWEEN(VLOOKUP(B176,'Ver2'!$F$13:$H$19,2,0),VLOOKUP(B176,'Ver2'!$F$13:$H$19,3,0))/100</f>
        <v>0.46</v>
      </c>
      <c r="H176" s="6">
        <f t="shared" ca="1" si="22"/>
        <v>4.6000000000000006E-2</v>
      </c>
      <c r="I176" s="6">
        <f t="shared" ca="1" si="29"/>
        <v>0.35</v>
      </c>
      <c r="J176" s="6">
        <f t="shared" ca="1" si="23"/>
        <v>3.4999999999999996E-2</v>
      </c>
      <c r="K176" s="6">
        <f ca="1">RANDBETWEEN(VLOOKUP(B176,'Ver2'!$F$23:$H$29,2,0),VLOOKUP(B176,'Ver2'!$F$23:$H$29,3,0))/100</f>
        <v>0</v>
      </c>
      <c r="L176" s="6">
        <f t="shared" ca="1" si="24"/>
        <v>0</v>
      </c>
      <c r="M176" s="16">
        <f t="shared" ca="1" si="25"/>
        <v>136.971</v>
      </c>
      <c r="N176" s="6">
        <f ca="1">(L176+J176+H176)*E176+Table13[[#This Row],[Hukuk Servisinde Tahsilat Tutarı]]</f>
        <v>78360.94</v>
      </c>
      <c r="O176" s="6">
        <f ca="1">C176*VLOOKUP(B176,'Ver2'!$J$3:$N$9,2,0)+(C176-C176*G176)*VLOOKUP(B176,'Ver2'!$J$3:$N$9,3,0)+(C176-C176*G176-C176*I176)*VLOOKUP(B176,'Ver2'!$J$3:$N$9,4,0)</f>
        <v>84550</v>
      </c>
      <c r="P176" s="6">
        <f t="shared" ca="1" si="26"/>
        <v>0.91900000000000004</v>
      </c>
      <c r="Q176" s="6">
        <f ca="1">C176*P176*VLOOKUP(B176,'Ver2'!$J$3:$N$9,5,0)</f>
        <v>466208.7</v>
      </c>
      <c r="R176" s="6">
        <f ca="1">VLOOKUP(Table13[[#This Row],[Ay]],'Ver2'!$J$3:$O$9,6,0)*Table13[[#This Row],[Hukuk Servisine Sevk Edilen]]*Table13[[#This Row],[Toplam Tutar]]</f>
        <v>54391.015000000007</v>
      </c>
      <c r="S176" s="6">
        <f t="shared" ca="1" si="27"/>
        <v>550758.69999999995</v>
      </c>
      <c r="T176" s="6">
        <f t="shared" ca="1" si="28"/>
        <v>-387847.76</v>
      </c>
      <c r="U176" s="4"/>
    </row>
    <row r="177" spans="1:21" x14ac:dyDescent="0.35">
      <c r="A177" s="9">
        <v>45071</v>
      </c>
      <c r="B177" s="6">
        <f t="shared" si="20"/>
        <v>5</v>
      </c>
      <c r="C177" s="6">
        <f ca="1">RANDBETWEEN(VLOOKUP(B177,'Ver2'!$F$3:$H$9,2,0),VLOOKUP(B177,'Ver2'!$F$3:$H$9,3,0))</f>
        <v>1890</v>
      </c>
      <c r="D177" s="6">
        <f ca="1">RANDBETWEEN(VLOOKUP(B177,'Ver2'!$B$4:$D$10,2,0),VLOOKUP(B177,'Ver2'!$B$4:$D$10,3,0))</f>
        <v>229</v>
      </c>
      <c r="E177" s="6">
        <f t="shared" ca="1" si="21"/>
        <v>432810</v>
      </c>
      <c r="F177" s="6">
        <f ca="1">RANDBETWEEN(VLOOKUP(B177,'Ver2'!$B$13:$D$19,2,0),VLOOKUP(B177,'Ver2'!$B$13:$D$19,3,0))/100</f>
        <v>0.08</v>
      </c>
      <c r="G177" s="6">
        <f ca="1">RANDBETWEEN(VLOOKUP(B177,'Ver2'!$F$13:$H$19,2,0),VLOOKUP(B177,'Ver2'!$F$13:$H$19,3,0))/100</f>
        <v>0.51</v>
      </c>
      <c r="H177" s="6">
        <f t="shared" ca="1" si="22"/>
        <v>4.0800000000000003E-2</v>
      </c>
      <c r="I177" s="6">
        <f t="shared" ca="1" si="29"/>
        <v>0.2</v>
      </c>
      <c r="J177" s="6">
        <f t="shared" ca="1" si="23"/>
        <v>1.6E-2</v>
      </c>
      <c r="K177" s="6">
        <f ca="1">RANDBETWEEN(VLOOKUP(B177,'Ver2'!$F$23:$H$29,2,0),VLOOKUP(B177,'Ver2'!$F$23:$H$29,3,0))/100</f>
        <v>0</v>
      </c>
      <c r="L177" s="6">
        <f t="shared" ca="1" si="24"/>
        <v>0</v>
      </c>
      <c r="M177" s="16">
        <f t="shared" ca="1" si="25"/>
        <v>107.352</v>
      </c>
      <c r="N177" s="6">
        <f ca="1">(L177+J177+H177)*E177+Table13[[#This Row],[Hukuk Servisinde Tahsilat Tutarı]]</f>
        <v>106228.88640000002</v>
      </c>
      <c r="O177" s="6">
        <f ca="1">C177*VLOOKUP(B177,'Ver2'!$J$3:$N$9,2,0)+(C177-C177*G177)*VLOOKUP(B177,'Ver2'!$J$3:$N$9,3,0)+(C177-C177*G177-C177*I177)*VLOOKUP(B177,'Ver2'!$J$3:$N$9,4,0)</f>
        <v>94500</v>
      </c>
      <c r="P177" s="6">
        <f t="shared" ca="1" si="26"/>
        <v>0.94320000000000004</v>
      </c>
      <c r="Q177" s="6">
        <f ca="1">C177*P177*VLOOKUP(B177,'Ver2'!$J$3:$N$9,5,0)</f>
        <v>534794.4</v>
      </c>
      <c r="R177" s="6">
        <f ca="1">VLOOKUP(Table13[[#This Row],[Ay]],'Ver2'!$J$3:$O$9,6,0)*Table13[[#This Row],[Hukuk Servisine Sevk Edilen]]*Table13[[#This Row],[Toplam Tutar]]</f>
        <v>81645.27840000001</v>
      </c>
      <c r="S177" s="6">
        <f t="shared" ca="1" si="27"/>
        <v>629294.4</v>
      </c>
      <c r="T177" s="6">
        <f t="shared" ca="1" si="28"/>
        <v>-428565.51360000001</v>
      </c>
      <c r="U177" s="4"/>
    </row>
    <row r="178" spans="1:21" x14ac:dyDescent="0.35">
      <c r="A178" s="9">
        <v>45072</v>
      </c>
      <c r="B178" s="6">
        <f t="shared" si="20"/>
        <v>5</v>
      </c>
      <c r="C178" s="6">
        <f ca="1">RANDBETWEEN(VLOOKUP(B178,'Ver2'!$F$3:$H$9,2,0),VLOOKUP(B178,'Ver2'!$F$3:$H$9,3,0))</f>
        <v>1776</v>
      </c>
      <c r="D178" s="6">
        <f ca="1">RANDBETWEEN(VLOOKUP(B178,'Ver2'!$B$4:$D$10,2,0),VLOOKUP(B178,'Ver2'!$B$4:$D$10,3,0))</f>
        <v>236</v>
      </c>
      <c r="E178" s="6">
        <f t="shared" ca="1" si="21"/>
        <v>419136</v>
      </c>
      <c r="F178" s="6">
        <f ca="1">RANDBETWEEN(VLOOKUP(B178,'Ver2'!$B$13:$D$19,2,0),VLOOKUP(B178,'Ver2'!$B$13:$D$19,3,0))/100</f>
        <v>0.09</v>
      </c>
      <c r="G178" s="6">
        <f ca="1">RANDBETWEEN(VLOOKUP(B178,'Ver2'!$F$13:$H$19,2,0),VLOOKUP(B178,'Ver2'!$F$13:$H$19,3,0))/100</f>
        <v>0.48</v>
      </c>
      <c r="H178" s="6">
        <f t="shared" ca="1" si="22"/>
        <v>4.3199999999999995E-2</v>
      </c>
      <c r="I178" s="6">
        <f t="shared" ca="1" si="29"/>
        <v>0.23</v>
      </c>
      <c r="J178" s="6">
        <f t="shared" ca="1" si="23"/>
        <v>2.07E-2</v>
      </c>
      <c r="K178" s="6">
        <f ca="1">RANDBETWEEN(VLOOKUP(B178,'Ver2'!$F$23:$H$29,2,0),VLOOKUP(B178,'Ver2'!$F$23:$H$29,3,0))/100</f>
        <v>0</v>
      </c>
      <c r="L178" s="6">
        <f t="shared" ca="1" si="24"/>
        <v>0</v>
      </c>
      <c r="M178" s="16">
        <f t="shared" ca="1" si="25"/>
        <v>113.4864</v>
      </c>
      <c r="N178" s="6">
        <f ca="1">(L178+J178+H178)*E178+Table13[[#This Row],[Hukuk Servisinde Tahsilat Tutarı]]</f>
        <v>105253.43232000001</v>
      </c>
      <c r="O178" s="6">
        <f ca="1">C178*VLOOKUP(B178,'Ver2'!$J$3:$N$9,2,0)+(C178-C178*G178)*VLOOKUP(B178,'Ver2'!$J$3:$N$9,3,0)+(C178-C178*G178-C178*I178)*VLOOKUP(B178,'Ver2'!$J$3:$N$9,4,0)</f>
        <v>88800</v>
      </c>
      <c r="P178" s="6">
        <f t="shared" ca="1" si="26"/>
        <v>0.93610000000000004</v>
      </c>
      <c r="Q178" s="6">
        <f ca="1">C178*P178*VLOOKUP(B178,'Ver2'!$J$3:$N$9,5,0)</f>
        <v>498754.08</v>
      </c>
      <c r="R178" s="6">
        <f ca="1">VLOOKUP(Table13[[#This Row],[Ay]],'Ver2'!$J$3:$O$9,6,0)*Table13[[#This Row],[Hukuk Servisine Sevk Edilen]]*Table13[[#This Row],[Toplam Tutar]]</f>
        <v>78470.641920000009</v>
      </c>
      <c r="S178" s="6">
        <f t="shared" ca="1" si="27"/>
        <v>587554.08000000007</v>
      </c>
      <c r="T178" s="6">
        <f t="shared" ca="1" si="28"/>
        <v>-393500.64767999999</v>
      </c>
      <c r="U178" s="4"/>
    </row>
    <row r="179" spans="1:21" x14ac:dyDescent="0.35">
      <c r="A179" s="9">
        <v>45073</v>
      </c>
      <c r="B179" s="6">
        <f t="shared" si="20"/>
        <v>5</v>
      </c>
      <c r="C179" s="6">
        <f ca="1">RANDBETWEEN(VLOOKUP(B179,'Ver2'!$F$3:$H$9,2,0),VLOOKUP(B179,'Ver2'!$F$3:$H$9,3,0))</f>
        <v>1697</v>
      </c>
      <c r="D179" s="6">
        <f ca="1">RANDBETWEEN(VLOOKUP(B179,'Ver2'!$B$4:$D$10,2,0),VLOOKUP(B179,'Ver2'!$B$4:$D$10,3,0))</f>
        <v>198</v>
      </c>
      <c r="E179" s="6">
        <f t="shared" ca="1" si="21"/>
        <v>336006</v>
      </c>
      <c r="F179" s="6">
        <f ca="1">RANDBETWEEN(VLOOKUP(B179,'Ver2'!$B$13:$D$19,2,0),VLOOKUP(B179,'Ver2'!$B$13:$D$19,3,0))/100</f>
        <v>0.05</v>
      </c>
      <c r="G179" s="6">
        <f ca="1">RANDBETWEEN(VLOOKUP(B179,'Ver2'!$F$13:$H$19,2,0),VLOOKUP(B179,'Ver2'!$F$13:$H$19,3,0))/100</f>
        <v>0.51</v>
      </c>
      <c r="H179" s="6">
        <f t="shared" ca="1" si="22"/>
        <v>2.5500000000000002E-2</v>
      </c>
      <c r="I179" s="6">
        <f t="shared" ca="1" si="29"/>
        <v>0.2</v>
      </c>
      <c r="J179" s="6">
        <f t="shared" ca="1" si="23"/>
        <v>1.0000000000000002E-2</v>
      </c>
      <c r="K179" s="6">
        <f ca="1">RANDBETWEEN(VLOOKUP(B179,'Ver2'!$F$23:$H$29,2,0),VLOOKUP(B179,'Ver2'!$F$23:$H$29,3,0))/100</f>
        <v>0</v>
      </c>
      <c r="L179" s="6">
        <f t="shared" ca="1" si="24"/>
        <v>0</v>
      </c>
      <c r="M179" s="16">
        <f t="shared" ca="1" si="25"/>
        <v>60.243500000000004</v>
      </c>
      <c r="N179" s="6">
        <f ca="1">(L179+J179+H179)*E179+Table13[[#This Row],[Hukuk Servisinde Tahsilat Tutarı]]</f>
        <v>76743.770400000009</v>
      </c>
      <c r="O179" s="6">
        <f ca="1">C179*VLOOKUP(B179,'Ver2'!$J$3:$N$9,2,0)+(C179-C179*G179)*VLOOKUP(B179,'Ver2'!$J$3:$N$9,3,0)+(C179-C179*G179-C179*I179)*VLOOKUP(B179,'Ver2'!$J$3:$N$9,4,0)</f>
        <v>84850</v>
      </c>
      <c r="P179" s="6">
        <f t="shared" ca="1" si="26"/>
        <v>0.96450000000000002</v>
      </c>
      <c r="Q179" s="6">
        <f ca="1">C179*P179*VLOOKUP(B179,'Ver2'!$J$3:$N$9,5,0)</f>
        <v>491026.95</v>
      </c>
      <c r="R179" s="6">
        <f ca="1">VLOOKUP(Table13[[#This Row],[Ay]],'Ver2'!$J$3:$O$9,6,0)*Table13[[#This Row],[Hukuk Servisine Sevk Edilen]]*Table13[[#This Row],[Toplam Tutar]]</f>
        <v>64815.557400000005</v>
      </c>
      <c r="S179" s="6">
        <f t="shared" ca="1" si="27"/>
        <v>575876.94999999995</v>
      </c>
      <c r="T179" s="6">
        <f t="shared" ca="1" si="28"/>
        <v>-414283.17960000003</v>
      </c>
      <c r="U179" s="4"/>
    </row>
    <row r="180" spans="1:21" x14ac:dyDescent="0.35">
      <c r="A180" s="9">
        <v>45074</v>
      </c>
      <c r="B180" s="6">
        <f t="shared" si="20"/>
        <v>5</v>
      </c>
      <c r="C180" s="6">
        <f ca="1">RANDBETWEEN(VLOOKUP(B180,'Ver2'!$F$3:$H$9,2,0),VLOOKUP(B180,'Ver2'!$F$3:$H$9,3,0))</f>
        <v>1951</v>
      </c>
      <c r="D180" s="6">
        <f ca="1">RANDBETWEEN(VLOOKUP(B180,'Ver2'!$B$4:$D$10,2,0),VLOOKUP(B180,'Ver2'!$B$4:$D$10,3,0))</f>
        <v>115</v>
      </c>
      <c r="E180" s="6">
        <f t="shared" ca="1" si="21"/>
        <v>224365</v>
      </c>
      <c r="F180" s="6">
        <f ca="1">RANDBETWEEN(VLOOKUP(B180,'Ver2'!$B$13:$D$19,2,0),VLOOKUP(B180,'Ver2'!$B$13:$D$19,3,0))/100</f>
        <v>0.05</v>
      </c>
      <c r="G180" s="6">
        <f ca="1">RANDBETWEEN(VLOOKUP(B180,'Ver2'!$F$13:$H$19,2,0),VLOOKUP(B180,'Ver2'!$F$13:$H$19,3,0))/100</f>
        <v>0.46</v>
      </c>
      <c r="H180" s="6">
        <f t="shared" ca="1" si="22"/>
        <v>2.3000000000000003E-2</v>
      </c>
      <c r="I180" s="6">
        <f t="shared" ca="1" si="29"/>
        <v>0.24</v>
      </c>
      <c r="J180" s="6">
        <f t="shared" ca="1" si="23"/>
        <v>1.2E-2</v>
      </c>
      <c r="K180" s="6">
        <f ca="1">RANDBETWEEN(VLOOKUP(B180,'Ver2'!$F$23:$H$29,2,0),VLOOKUP(B180,'Ver2'!$F$23:$H$29,3,0))/100</f>
        <v>0</v>
      </c>
      <c r="L180" s="6">
        <f t="shared" ca="1" si="24"/>
        <v>0</v>
      </c>
      <c r="M180" s="16">
        <f t="shared" ca="1" si="25"/>
        <v>68.285000000000011</v>
      </c>
      <c r="N180" s="6">
        <f ca="1">(L180+J180+H180)*E180+Table13[[#This Row],[Hukuk Servisinde Tahsilat Tutarı]]</f>
        <v>51155.22</v>
      </c>
      <c r="O180" s="6">
        <f ca="1">C180*VLOOKUP(B180,'Ver2'!$J$3:$N$9,2,0)+(C180-C180*G180)*VLOOKUP(B180,'Ver2'!$J$3:$N$9,3,0)+(C180-C180*G180-C180*I180)*VLOOKUP(B180,'Ver2'!$J$3:$N$9,4,0)</f>
        <v>97550</v>
      </c>
      <c r="P180" s="6">
        <f t="shared" ca="1" si="26"/>
        <v>0.96499999999999997</v>
      </c>
      <c r="Q180" s="6">
        <f ca="1">C180*P180*VLOOKUP(B180,'Ver2'!$J$3:$N$9,5,0)</f>
        <v>564814.5</v>
      </c>
      <c r="R180" s="6">
        <f ca="1">VLOOKUP(Table13[[#This Row],[Ay]],'Ver2'!$J$3:$O$9,6,0)*Table13[[#This Row],[Hukuk Servisine Sevk Edilen]]*Table13[[#This Row],[Toplam Tutar]]</f>
        <v>43302.445</v>
      </c>
      <c r="S180" s="6">
        <f t="shared" ca="1" si="27"/>
        <v>662364.5</v>
      </c>
      <c r="T180" s="6">
        <f t="shared" ca="1" si="28"/>
        <v>-513659.28</v>
      </c>
      <c r="U180" s="4"/>
    </row>
    <row r="181" spans="1:21" x14ac:dyDescent="0.35">
      <c r="A181" s="9">
        <v>45075</v>
      </c>
      <c r="B181" s="6">
        <f t="shared" si="20"/>
        <v>5</v>
      </c>
      <c r="C181" s="6">
        <f ca="1">RANDBETWEEN(VLOOKUP(B181,'Ver2'!$F$3:$H$9,2,0),VLOOKUP(B181,'Ver2'!$F$3:$H$9,3,0))</f>
        <v>1933</v>
      </c>
      <c r="D181" s="6">
        <f ca="1">RANDBETWEEN(VLOOKUP(B181,'Ver2'!$B$4:$D$10,2,0),VLOOKUP(B181,'Ver2'!$B$4:$D$10,3,0))</f>
        <v>215</v>
      </c>
      <c r="E181" s="6">
        <f t="shared" ca="1" si="21"/>
        <v>415595</v>
      </c>
      <c r="F181" s="6">
        <f ca="1">RANDBETWEEN(VLOOKUP(B181,'Ver2'!$B$13:$D$19,2,0),VLOOKUP(B181,'Ver2'!$B$13:$D$19,3,0))/100</f>
        <v>0.06</v>
      </c>
      <c r="G181" s="6">
        <f ca="1">RANDBETWEEN(VLOOKUP(B181,'Ver2'!$F$13:$H$19,2,0),VLOOKUP(B181,'Ver2'!$F$13:$H$19,3,0))/100</f>
        <v>0.5</v>
      </c>
      <c r="H181" s="6">
        <f t="shared" ca="1" si="22"/>
        <v>0.03</v>
      </c>
      <c r="I181" s="6">
        <f t="shared" ca="1" si="29"/>
        <v>0.3</v>
      </c>
      <c r="J181" s="6">
        <f t="shared" ca="1" si="23"/>
        <v>1.7999999999999999E-2</v>
      </c>
      <c r="K181" s="6">
        <f ca="1">RANDBETWEEN(VLOOKUP(B181,'Ver2'!$F$23:$H$29,2,0),VLOOKUP(B181,'Ver2'!$F$23:$H$29,3,0))/100</f>
        <v>0</v>
      </c>
      <c r="L181" s="6">
        <f t="shared" ca="1" si="24"/>
        <v>0</v>
      </c>
      <c r="M181" s="16">
        <f t="shared" ca="1" si="25"/>
        <v>92.784000000000006</v>
      </c>
      <c r="N181" s="6">
        <f ca="1">(L181+J181+H181)*E181+Table13[[#This Row],[Hukuk Servisinde Tahsilat Tutarı]]</f>
        <v>99077.847999999998</v>
      </c>
      <c r="O181" s="6">
        <f ca="1">C181*VLOOKUP(B181,'Ver2'!$J$3:$N$9,2,0)+(C181-C181*G181)*VLOOKUP(B181,'Ver2'!$J$3:$N$9,3,0)+(C181-C181*G181-C181*I181)*VLOOKUP(B181,'Ver2'!$J$3:$N$9,4,0)</f>
        <v>96650</v>
      </c>
      <c r="P181" s="6">
        <f t="shared" ca="1" si="26"/>
        <v>0.95199999999999996</v>
      </c>
      <c r="Q181" s="6">
        <f ca="1">C181*P181*VLOOKUP(B181,'Ver2'!$J$3:$N$9,5,0)</f>
        <v>552064.79999999993</v>
      </c>
      <c r="R181" s="6">
        <f ca="1">VLOOKUP(Table13[[#This Row],[Ay]],'Ver2'!$J$3:$O$9,6,0)*Table13[[#This Row],[Hukuk Servisine Sevk Edilen]]*Table13[[#This Row],[Toplam Tutar]]</f>
        <v>79129.288</v>
      </c>
      <c r="S181" s="6">
        <f t="shared" ca="1" si="27"/>
        <v>648714.79999999993</v>
      </c>
      <c r="T181" s="6">
        <f t="shared" ca="1" si="28"/>
        <v>-452986.95199999993</v>
      </c>
      <c r="U181" s="4"/>
    </row>
    <row r="182" spans="1:21" x14ac:dyDescent="0.35">
      <c r="A182" s="9">
        <v>45076</v>
      </c>
      <c r="B182" s="6">
        <f t="shared" si="20"/>
        <v>5</v>
      </c>
      <c r="C182" s="6">
        <f ca="1">RANDBETWEEN(VLOOKUP(B182,'Ver2'!$F$3:$H$9,2,0),VLOOKUP(B182,'Ver2'!$F$3:$H$9,3,0))</f>
        <v>1993</v>
      </c>
      <c r="D182" s="6">
        <f ca="1">RANDBETWEEN(VLOOKUP(B182,'Ver2'!$B$4:$D$10,2,0),VLOOKUP(B182,'Ver2'!$B$4:$D$10,3,0))</f>
        <v>167</v>
      </c>
      <c r="E182" s="6">
        <f t="shared" ca="1" si="21"/>
        <v>332831</v>
      </c>
      <c r="F182" s="6">
        <f ca="1">RANDBETWEEN(VLOOKUP(B182,'Ver2'!$B$13:$D$19,2,0),VLOOKUP(B182,'Ver2'!$B$13:$D$19,3,0))/100</f>
        <v>0.05</v>
      </c>
      <c r="G182" s="6">
        <f ca="1">RANDBETWEEN(VLOOKUP(B182,'Ver2'!$F$13:$H$19,2,0),VLOOKUP(B182,'Ver2'!$F$13:$H$19,3,0))/100</f>
        <v>0.46</v>
      </c>
      <c r="H182" s="6">
        <f t="shared" ca="1" si="22"/>
        <v>2.3000000000000003E-2</v>
      </c>
      <c r="I182" s="6">
        <f t="shared" ca="1" si="29"/>
        <v>0.24</v>
      </c>
      <c r="J182" s="6">
        <f t="shared" ca="1" si="23"/>
        <v>1.2E-2</v>
      </c>
      <c r="K182" s="6">
        <f ca="1">RANDBETWEEN(VLOOKUP(B182,'Ver2'!$F$23:$H$29,2,0),VLOOKUP(B182,'Ver2'!$F$23:$H$29,3,0))/100</f>
        <v>0</v>
      </c>
      <c r="L182" s="6">
        <f t="shared" ca="1" si="24"/>
        <v>0</v>
      </c>
      <c r="M182" s="16">
        <f t="shared" ca="1" si="25"/>
        <v>69.75500000000001</v>
      </c>
      <c r="N182" s="6">
        <f ca="1">(L182+J182+H182)*E182+Table13[[#This Row],[Hukuk Servisinde Tahsilat Tutarı]]</f>
        <v>75885.468000000008</v>
      </c>
      <c r="O182" s="6">
        <f ca="1">C182*VLOOKUP(B182,'Ver2'!$J$3:$N$9,2,0)+(C182-C182*G182)*VLOOKUP(B182,'Ver2'!$J$3:$N$9,3,0)+(C182-C182*G182-C182*I182)*VLOOKUP(B182,'Ver2'!$J$3:$N$9,4,0)</f>
        <v>99650</v>
      </c>
      <c r="P182" s="6">
        <f t="shared" ca="1" si="26"/>
        <v>0.96499999999999997</v>
      </c>
      <c r="Q182" s="6">
        <f ca="1">C182*P182*VLOOKUP(B182,'Ver2'!$J$3:$N$9,5,0)</f>
        <v>576973.5</v>
      </c>
      <c r="R182" s="6">
        <f ca="1">VLOOKUP(Table13[[#This Row],[Ay]],'Ver2'!$J$3:$O$9,6,0)*Table13[[#This Row],[Hukuk Servisine Sevk Edilen]]*Table13[[#This Row],[Toplam Tutar]]</f>
        <v>64236.383000000002</v>
      </c>
      <c r="S182" s="6">
        <f t="shared" ca="1" si="27"/>
        <v>676623.5</v>
      </c>
      <c r="T182" s="6">
        <f t="shared" ca="1" si="28"/>
        <v>-501088.03200000001</v>
      </c>
      <c r="U182" s="4"/>
    </row>
    <row r="183" spans="1:21" x14ac:dyDescent="0.35">
      <c r="A183" s="9">
        <v>45077</v>
      </c>
      <c r="B183" s="6">
        <f t="shared" si="20"/>
        <v>5</v>
      </c>
      <c r="C183" s="6">
        <f ca="1">RANDBETWEEN(VLOOKUP(B183,'Ver2'!$F$3:$H$9,2,0),VLOOKUP(B183,'Ver2'!$F$3:$H$9,3,0))</f>
        <v>1502</v>
      </c>
      <c r="D183" s="6">
        <f ca="1">RANDBETWEEN(VLOOKUP(B183,'Ver2'!$B$4:$D$10,2,0),VLOOKUP(B183,'Ver2'!$B$4:$D$10,3,0))</f>
        <v>227</v>
      </c>
      <c r="E183" s="6">
        <f t="shared" ca="1" si="21"/>
        <v>340954</v>
      </c>
      <c r="F183" s="6">
        <f ca="1">RANDBETWEEN(VLOOKUP(B183,'Ver2'!$B$13:$D$19,2,0),VLOOKUP(B183,'Ver2'!$B$13:$D$19,3,0))/100</f>
        <v>0.1</v>
      </c>
      <c r="G183" s="6">
        <f ca="1">RANDBETWEEN(VLOOKUP(B183,'Ver2'!$F$13:$H$19,2,0),VLOOKUP(B183,'Ver2'!$F$13:$H$19,3,0))/100</f>
        <v>0.53</v>
      </c>
      <c r="H183" s="6">
        <f t="shared" ca="1" si="22"/>
        <v>5.3000000000000005E-2</v>
      </c>
      <c r="I183" s="6">
        <f t="shared" ca="1" si="29"/>
        <v>0.28999999999999998</v>
      </c>
      <c r="J183" s="6">
        <f t="shared" ca="1" si="23"/>
        <v>2.8999999999999998E-2</v>
      </c>
      <c r="K183" s="6">
        <f ca="1">RANDBETWEEN(VLOOKUP(B183,'Ver2'!$F$23:$H$29,2,0),VLOOKUP(B183,'Ver2'!$F$23:$H$29,3,0))/100</f>
        <v>0</v>
      </c>
      <c r="L183" s="6">
        <f t="shared" ca="1" si="24"/>
        <v>0</v>
      </c>
      <c r="M183" s="16">
        <f t="shared" ca="1" si="25"/>
        <v>123.164</v>
      </c>
      <c r="N183" s="6">
        <f ca="1">(L183+J183+H183)*E183+Table13[[#This Row],[Hukuk Servisinde Tahsilat Tutarı]]</f>
        <v>90557.382400000002</v>
      </c>
      <c r="O183" s="6">
        <f ca="1">C183*VLOOKUP(B183,'Ver2'!$J$3:$N$9,2,0)+(C183-C183*G183)*VLOOKUP(B183,'Ver2'!$J$3:$N$9,3,0)+(C183-C183*G183-C183*I183)*VLOOKUP(B183,'Ver2'!$J$3:$N$9,4,0)</f>
        <v>75100</v>
      </c>
      <c r="P183" s="6">
        <f t="shared" ca="1" si="26"/>
        <v>0.91800000000000004</v>
      </c>
      <c r="Q183" s="6">
        <f ca="1">C183*P183*VLOOKUP(B183,'Ver2'!$J$3:$N$9,5,0)</f>
        <v>413650.8</v>
      </c>
      <c r="R183" s="6">
        <f ca="1">VLOOKUP(Table13[[#This Row],[Ay]],'Ver2'!$J$3:$O$9,6,0)*Table13[[#This Row],[Hukuk Servisine Sevk Edilen]]*Table13[[#This Row],[Toplam Tutar]]</f>
        <v>62599.154400000007</v>
      </c>
      <c r="S183" s="6">
        <f t="shared" ca="1" si="27"/>
        <v>488750.8</v>
      </c>
      <c r="T183" s="6">
        <f t="shared" ca="1" si="28"/>
        <v>-323093.41759999999</v>
      </c>
      <c r="U183" s="4"/>
    </row>
    <row r="184" spans="1:21" x14ac:dyDescent="0.35">
      <c r="B184" s="9"/>
    </row>
    <row r="185" spans="1:21" x14ac:dyDescent="0.35">
      <c r="B185" s="9"/>
    </row>
    <row r="186" spans="1:21" x14ac:dyDescent="0.35">
      <c r="B186" s="9"/>
    </row>
    <row r="187" spans="1:21" x14ac:dyDescent="0.35">
      <c r="B187" s="9"/>
    </row>
    <row r="188" spans="1:21" x14ac:dyDescent="0.35">
      <c r="B188" s="9"/>
    </row>
    <row r="189" spans="1:21" x14ac:dyDescent="0.35">
      <c r="B189" s="9"/>
    </row>
    <row r="190" spans="1:21" x14ac:dyDescent="0.35">
      <c r="B190" s="9"/>
    </row>
    <row r="191" spans="1:21" x14ac:dyDescent="0.35">
      <c r="B191" s="9"/>
    </row>
    <row r="192" spans="1:21" x14ac:dyDescent="0.35">
      <c r="B192" s="9"/>
    </row>
    <row r="193" spans="2:2" x14ac:dyDescent="0.35">
      <c r="B193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8FDD-E900-EB4A-A9EE-C480B861051B}">
  <sheetPr>
    <tabColor theme="0" tint="-0.249977111117893"/>
  </sheetPr>
  <dimension ref="A2:O29"/>
  <sheetViews>
    <sheetView showGridLines="0" zoomScale="55" zoomScaleNormal="55" workbookViewId="0">
      <selection activeCell="T26" sqref="T26"/>
    </sheetView>
  </sheetViews>
  <sheetFormatPr defaultColWidth="8.81640625" defaultRowHeight="14.5" x14ac:dyDescent="0.35"/>
  <cols>
    <col min="1" max="1" width="9.1796875" customWidth="1"/>
    <col min="2" max="4" width="14.36328125" style="1" customWidth="1"/>
    <col min="5" max="5" width="3.81640625" style="1" customWidth="1"/>
    <col min="6" max="8" width="14.36328125" style="1" customWidth="1"/>
    <col min="10" max="10" width="6.36328125" style="1" bestFit="1" customWidth="1"/>
    <col min="11" max="13" width="28.81640625" style="1" bestFit="1" customWidth="1"/>
    <col min="14" max="14" width="25.1796875" style="1" bestFit="1" customWidth="1"/>
    <col min="15" max="15" width="23.6328125" style="1" bestFit="1" customWidth="1"/>
  </cols>
  <sheetData>
    <row r="2" spans="1:15" ht="15.5" x14ac:dyDescent="0.35">
      <c r="A2" s="13"/>
      <c r="B2" s="47" t="s">
        <v>16</v>
      </c>
      <c r="C2" s="47"/>
      <c r="D2" s="47"/>
      <c r="E2" s="15"/>
      <c r="F2" s="47" t="s">
        <v>15</v>
      </c>
      <c r="G2" s="47"/>
      <c r="H2" s="47"/>
      <c r="I2" s="3"/>
    </row>
    <row r="3" spans="1:15" s="13" customFormat="1" ht="15.5" x14ac:dyDescent="0.35">
      <c r="B3" s="18" t="s">
        <v>2</v>
      </c>
      <c r="C3" s="29" t="s">
        <v>10</v>
      </c>
      <c r="D3" s="18" t="s">
        <v>9</v>
      </c>
      <c r="E3" s="15"/>
      <c r="F3" s="18" t="s">
        <v>2</v>
      </c>
      <c r="G3" s="29" t="s">
        <v>8</v>
      </c>
      <c r="H3" s="18" t="s">
        <v>7</v>
      </c>
      <c r="I3" s="14"/>
      <c r="J3" s="18" t="s">
        <v>2</v>
      </c>
      <c r="K3" s="18" t="s">
        <v>14</v>
      </c>
      <c r="L3" s="18" t="s">
        <v>13</v>
      </c>
      <c r="M3" s="18" t="s">
        <v>12</v>
      </c>
      <c r="N3" s="18" t="s">
        <v>11</v>
      </c>
      <c r="O3" s="18" t="s">
        <v>28</v>
      </c>
    </row>
    <row r="4" spans="1:15" x14ac:dyDescent="0.35">
      <c r="B4" s="6">
        <v>12</v>
      </c>
      <c r="C4" s="31">
        <v>750</v>
      </c>
      <c r="D4" s="31">
        <v>1250</v>
      </c>
      <c r="E4" s="6"/>
      <c r="F4" s="21">
        <v>12</v>
      </c>
      <c r="G4" s="22">
        <v>250</v>
      </c>
      <c r="H4" s="21">
        <v>750</v>
      </c>
      <c r="I4" s="3"/>
      <c r="J4" s="6">
        <v>12</v>
      </c>
      <c r="K4" s="6">
        <v>50</v>
      </c>
      <c r="L4" s="6">
        <v>75</v>
      </c>
      <c r="M4" s="6">
        <v>100</v>
      </c>
      <c r="N4" s="6">
        <v>300</v>
      </c>
      <c r="O4" s="6">
        <v>0.3</v>
      </c>
    </row>
    <row r="5" spans="1:15" x14ac:dyDescent="0.35">
      <c r="B5" s="6">
        <v>1</v>
      </c>
      <c r="C5" s="31">
        <v>1250</v>
      </c>
      <c r="D5" s="31">
        <v>1750</v>
      </c>
      <c r="E5" s="6"/>
      <c r="F5" s="21">
        <v>1</v>
      </c>
      <c r="G5" s="22">
        <v>750</v>
      </c>
      <c r="H5" s="21">
        <v>1250</v>
      </c>
      <c r="I5" s="3"/>
      <c r="J5" s="6">
        <v>1</v>
      </c>
      <c r="K5" s="6">
        <v>50</v>
      </c>
      <c r="L5" s="6">
        <v>75</v>
      </c>
      <c r="M5" s="6">
        <v>100</v>
      </c>
      <c r="N5" s="6">
        <v>300</v>
      </c>
      <c r="O5" s="6">
        <v>0.28000000000000003</v>
      </c>
    </row>
    <row r="6" spans="1:15" x14ac:dyDescent="0.35">
      <c r="B6" s="6">
        <v>2</v>
      </c>
      <c r="C6" s="31">
        <v>1250</v>
      </c>
      <c r="D6" s="31">
        <v>1750</v>
      </c>
      <c r="E6" s="6"/>
      <c r="F6" s="21">
        <v>2</v>
      </c>
      <c r="G6" s="22">
        <v>1000</v>
      </c>
      <c r="H6" s="21">
        <v>1500</v>
      </c>
      <c r="I6" s="3"/>
      <c r="J6" s="6">
        <v>2</v>
      </c>
      <c r="K6" s="6">
        <v>50</v>
      </c>
      <c r="L6" s="6">
        <v>75</v>
      </c>
      <c r="M6" s="6">
        <v>100</v>
      </c>
      <c r="N6" s="6">
        <v>300</v>
      </c>
      <c r="O6" s="6">
        <v>0.25</v>
      </c>
    </row>
    <row r="7" spans="1:15" x14ac:dyDescent="0.35">
      <c r="B7" s="6">
        <v>3</v>
      </c>
      <c r="C7" s="31">
        <v>750</v>
      </c>
      <c r="D7" s="31">
        <v>1250</v>
      </c>
      <c r="E7" s="6"/>
      <c r="F7" s="21">
        <v>3</v>
      </c>
      <c r="G7" s="22">
        <v>1000</v>
      </c>
      <c r="H7" s="21">
        <v>1500</v>
      </c>
      <c r="I7" s="3"/>
      <c r="J7" s="6">
        <v>3</v>
      </c>
      <c r="K7" s="6">
        <v>50</v>
      </c>
      <c r="L7" s="6">
        <v>0</v>
      </c>
      <c r="M7" s="6">
        <v>0</v>
      </c>
      <c r="N7" s="6">
        <v>300</v>
      </c>
      <c r="O7" s="6">
        <v>0.25</v>
      </c>
    </row>
    <row r="8" spans="1:15" x14ac:dyDescent="0.35">
      <c r="B8" s="6">
        <v>4</v>
      </c>
      <c r="C8" s="31">
        <v>250</v>
      </c>
      <c r="D8" s="31">
        <v>750</v>
      </c>
      <c r="E8" s="23"/>
      <c r="F8" s="21">
        <v>4</v>
      </c>
      <c r="G8" s="22">
        <v>1000</v>
      </c>
      <c r="H8" s="21">
        <v>1500</v>
      </c>
      <c r="I8" s="3"/>
      <c r="J8" s="6">
        <v>4</v>
      </c>
      <c r="K8" s="6">
        <v>50</v>
      </c>
      <c r="L8" s="6">
        <v>0</v>
      </c>
      <c r="M8" s="6">
        <v>0</v>
      </c>
      <c r="N8" s="6">
        <v>300</v>
      </c>
      <c r="O8" s="6">
        <v>0.22</v>
      </c>
    </row>
    <row r="9" spans="1:15" x14ac:dyDescent="0.35">
      <c r="B9" s="17">
        <v>5</v>
      </c>
      <c r="C9" s="32">
        <v>100</v>
      </c>
      <c r="D9" s="32">
        <v>250</v>
      </c>
      <c r="E9" s="6"/>
      <c r="F9" s="25">
        <v>5</v>
      </c>
      <c r="G9" s="26">
        <v>1500</v>
      </c>
      <c r="H9" s="25">
        <v>2000</v>
      </c>
      <c r="I9" s="3"/>
      <c r="J9" s="17">
        <v>5</v>
      </c>
      <c r="K9" s="17">
        <v>50</v>
      </c>
      <c r="L9" s="17">
        <v>0</v>
      </c>
      <c r="M9" s="17">
        <v>0</v>
      </c>
      <c r="N9" s="17">
        <v>300</v>
      </c>
      <c r="O9" s="17">
        <v>0.2</v>
      </c>
    </row>
    <row r="10" spans="1:15" x14ac:dyDescent="0.35">
      <c r="B10" s="6"/>
      <c r="C10" s="6"/>
      <c r="D10" s="6"/>
      <c r="E10" s="23"/>
      <c r="F10" s="6"/>
      <c r="G10" s="6"/>
      <c r="H10" s="6"/>
      <c r="I10" s="3"/>
      <c r="J10" s="6"/>
      <c r="K10" s="6"/>
      <c r="L10" s="6"/>
      <c r="M10" s="6"/>
      <c r="N10" s="6"/>
      <c r="O10" s="6"/>
    </row>
    <row r="11" spans="1:15" x14ac:dyDescent="0.35">
      <c r="B11" s="6"/>
      <c r="C11" s="6"/>
      <c r="D11" s="6"/>
      <c r="E11" s="6"/>
      <c r="F11" s="6"/>
      <c r="G11" s="6"/>
      <c r="H11" s="6"/>
      <c r="I11" s="3"/>
      <c r="J11" s="6"/>
      <c r="K11" s="6"/>
      <c r="L11" s="6"/>
      <c r="M11" s="6"/>
      <c r="N11" s="6"/>
      <c r="O11" s="6"/>
    </row>
    <row r="12" spans="1:15" x14ac:dyDescent="0.35">
      <c r="B12" s="46" t="s">
        <v>41</v>
      </c>
      <c r="C12" s="46"/>
      <c r="D12" s="46"/>
      <c r="E12" s="27"/>
      <c r="F12" s="46" t="s">
        <v>38</v>
      </c>
      <c r="G12" s="46"/>
      <c r="H12" s="46"/>
      <c r="I12" s="3"/>
      <c r="J12" s="6"/>
      <c r="K12" s="6"/>
      <c r="L12" s="6"/>
      <c r="M12" s="6"/>
      <c r="N12" s="6"/>
      <c r="O12" s="6"/>
    </row>
    <row r="13" spans="1:15" x14ac:dyDescent="0.35">
      <c r="B13" s="19" t="s">
        <v>2</v>
      </c>
      <c r="C13" s="20" t="s">
        <v>1</v>
      </c>
      <c r="D13" s="19" t="s">
        <v>0</v>
      </c>
      <c r="E13" s="28"/>
      <c r="F13" s="19" t="s">
        <v>2</v>
      </c>
      <c r="G13" s="20" t="s">
        <v>1</v>
      </c>
      <c r="H13" s="19" t="s">
        <v>0</v>
      </c>
      <c r="I13" s="3"/>
      <c r="J13" s="19" t="s">
        <v>2</v>
      </c>
      <c r="K13" s="19" t="s">
        <v>6</v>
      </c>
      <c r="L13" s="20" t="s">
        <v>5</v>
      </c>
      <c r="M13" s="19" t="s">
        <v>4</v>
      </c>
      <c r="N13" s="19" t="s">
        <v>3</v>
      </c>
      <c r="O13" s="6"/>
    </row>
    <row r="14" spans="1:15" x14ac:dyDescent="0.35">
      <c r="B14" s="6">
        <v>12</v>
      </c>
      <c r="C14" s="16">
        <v>35</v>
      </c>
      <c r="D14" s="6">
        <v>55</v>
      </c>
      <c r="E14" s="6"/>
      <c r="F14" s="6">
        <v>12</v>
      </c>
      <c r="G14" s="16">
        <v>45</v>
      </c>
      <c r="H14" s="6">
        <v>55</v>
      </c>
      <c r="I14" s="3"/>
      <c r="J14" s="6">
        <v>12</v>
      </c>
      <c r="K14" s="31">
        <f ca="1">SUMIF(Sayfa2!B:B,J15,Sayfa2!E:E)</f>
        <v>48701345</v>
      </c>
      <c r="L14" s="31">
        <f ca="1">SUMIF(Sayfa2!B:B,J14,Sayfa2!N:N)</f>
        <v>8378462.5873600002</v>
      </c>
      <c r="M14" s="31">
        <f ca="1">SUMIF(Sayfa2!B:B,J14,Sayfa2!S:S)</f>
        <v>4394215.12</v>
      </c>
      <c r="N14" s="31">
        <f t="shared" ref="N14:N19" ca="1" si="0">L14-M14</f>
        <v>3984247.4673600001</v>
      </c>
      <c r="O14" s="6"/>
    </row>
    <row r="15" spans="1:15" x14ac:dyDescent="0.35">
      <c r="B15" s="6">
        <v>1</v>
      </c>
      <c r="C15" s="16">
        <v>35</v>
      </c>
      <c r="D15" s="6">
        <v>65</v>
      </c>
      <c r="E15" s="6"/>
      <c r="F15" s="6">
        <v>1</v>
      </c>
      <c r="G15" s="16">
        <v>45</v>
      </c>
      <c r="H15" s="6">
        <v>55</v>
      </c>
      <c r="I15" s="3"/>
      <c r="J15" s="6">
        <v>1</v>
      </c>
      <c r="K15" s="31">
        <f ca="1">SUMIF(Sayfa2!B:B,J15,Sayfa2!E:E)</f>
        <v>48701345</v>
      </c>
      <c r="L15" s="31">
        <f ca="1">SUMIF(Sayfa2!B:B,J15,Sayfa2!N:N)</f>
        <v>28960635.50499199</v>
      </c>
      <c r="M15" s="31">
        <f ca="1">SUMIF(Sayfa2!B:B,J15,Sayfa2!S:S)</f>
        <v>8751095.8300000001</v>
      </c>
      <c r="N15" s="31">
        <f t="shared" ca="1" si="0"/>
        <v>20209539.674991988</v>
      </c>
      <c r="O15" s="6"/>
    </row>
    <row r="16" spans="1:15" x14ac:dyDescent="0.35">
      <c r="B16" s="6">
        <v>2</v>
      </c>
      <c r="C16" s="16">
        <v>35</v>
      </c>
      <c r="D16" s="6">
        <v>65</v>
      </c>
      <c r="E16" s="6"/>
      <c r="F16" s="6">
        <v>2</v>
      </c>
      <c r="G16" s="16">
        <v>45</v>
      </c>
      <c r="H16" s="6">
        <v>55</v>
      </c>
      <c r="I16" s="3"/>
      <c r="J16" s="6">
        <v>2</v>
      </c>
      <c r="K16" s="31">
        <f ca="1">SUMIF(Sayfa2!B:B,J16,Sayfa2!E:E)</f>
        <v>52232112</v>
      </c>
      <c r="L16" s="31">
        <f ca="1">SUMIF(Sayfa2!B:B,J16,Sayfa2!N:N)</f>
        <v>29957028.794175006</v>
      </c>
      <c r="M16" s="31">
        <f ca="1">SUMIF(Sayfa2!B:B,J16,Sayfa2!S:S)</f>
        <v>9519450.0399999972</v>
      </c>
      <c r="N16" s="31">
        <f t="shared" ca="1" si="0"/>
        <v>20437578.754175007</v>
      </c>
      <c r="O16" s="6"/>
    </row>
    <row r="17" spans="2:15" x14ac:dyDescent="0.35">
      <c r="B17" s="6">
        <v>3</v>
      </c>
      <c r="C17" s="16">
        <v>35</v>
      </c>
      <c r="D17" s="6">
        <v>65</v>
      </c>
      <c r="E17" s="6"/>
      <c r="F17" s="6">
        <v>3</v>
      </c>
      <c r="G17" s="16">
        <v>45</v>
      </c>
      <c r="H17" s="6">
        <v>55</v>
      </c>
      <c r="I17" s="3"/>
      <c r="J17" s="6">
        <v>3</v>
      </c>
      <c r="K17" s="31">
        <f ca="1">SUMIF(Sayfa2!B:B,J17,Sayfa2!E:E)</f>
        <v>38817576</v>
      </c>
      <c r="L17" s="31">
        <f ca="1">SUMIF(Sayfa2!B:B,J17,Sayfa2!N:N)</f>
        <v>20411476.809975002</v>
      </c>
      <c r="M17" s="31">
        <f ca="1">SUMIF(Sayfa2!B:B,J17,Sayfa2!S:S)</f>
        <v>9048793.2699999996</v>
      </c>
      <c r="N17" s="31">
        <f t="shared" ca="1" si="0"/>
        <v>11362683.539975002</v>
      </c>
      <c r="O17" s="6"/>
    </row>
    <row r="18" spans="2:15" x14ac:dyDescent="0.35">
      <c r="B18" s="6">
        <v>4</v>
      </c>
      <c r="C18" s="16">
        <v>20</v>
      </c>
      <c r="D18" s="6">
        <v>40</v>
      </c>
      <c r="E18" s="6"/>
      <c r="F18" s="6">
        <v>4</v>
      </c>
      <c r="G18" s="16">
        <v>45</v>
      </c>
      <c r="H18" s="6">
        <v>55</v>
      </c>
      <c r="I18" s="3"/>
      <c r="J18" s="6">
        <v>4</v>
      </c>
      <c r="K18" s="31">
        <f ca="1">SUMIF(Sayfa2!B:B,J18,Sayfa2!E:E)</f>
        <v>19951353</v>
      </c>
      <c r="L18" s="31">
        <f ca="1">SUMIF(Sayfa2!B:B,J18,Sayfa2!N:N)</f>
        <v>8057407.6631159997</v>
      </c>
      <c r="M18" s="31">
        <f ca="1">SUMIF(Sayfa2!B:B,J18,Sayfa2!S:S)</f>
        <v>10751891.15</v>
      </c>
      <c r="N18" s="31">
        <f t="shared" ca="1" si="0"/>
        <v>-2694483.4868840007</v>
      </c>
      <c r="O18" s="6"/>
    </row>
    <row r="19" spans="2:15" x14ac:dyDescent="0.35">
      <c r="B19" s="17">
        <v>5</v>
      </c>
      <c r="C19" s="24">
        <v>5</v>
      </c>
      <c r="D19" s="17">
        <v>10</v>
      </c>
      <c r="E19" s="6"/>
      <c r="F19" s="17">
        <v>5</v>
      </c>
      <c r="G19" s="24">
        <v>45</v>
      </c>
      <c r="H19" s="17">
        <v>55</v>
      </c>
      <c r="I19" s="3"/>
      <c r="J19" s="17">
        <v>5</v>
      </c>
      <c r="K19" s="32">
        <f ca="1">SUMIF(Sayfa2!B:B,J19,Sayfa2!E:E)</f>
        <v>9964752</v>
      </c>
      <c r="L19" s="32">
        <f ca="1">SUMIF(Sayfa2!B:B,J19,Sayfa2!N:N)</f>
        <v>2452944.49976</v>
      </c>
      <c r="M19" s="32">
        <f ca="1">SUMIF(Sayfa2!B:B,J19,Sayfa2!S:S)</f>
        <v>18072544.050000001</v>
      </c>
      <c r="N19" s="32">
        <f t="shared" ca="1" si="0"/>
        <v>-15619599.550240001</v>
      </c>
      <c r="O19" s="6"/>
    </row>
    <row r="20" spans="2:15" x14ac:dyDescent="0.35">
      <c r="B20" s="6"/>
      <c r="C20" s="16"/>
      <c r="D20" s="6"/>
      <c r="E20" s="6"/>
      <c r="F20" s="6"/>
      <c r="G20" s="6"/>
      <c r="H20" s="6"/>
      <c r="I20" s="3"/>
      <c r="J20" s="6"/>
      <c r="K20" s="6"/>
      <c r="L20" s="16"/>
      <c r="M20" s="6"/>
      <c r="N20" s="6"/>
      <c r="O20" s="6"/>
    </row>
    <row r="21" spans="2:15" x14ac:dyDescent="0.35">
      <c r="B21" s="6"/>
      <c r="C21" s="16"/>
      <c r="D21" s="6"/>
      <c r="E21" s="6"/>
      <c r="F21" s="6"/>
      <c r="G21" s="6"/>
      <c r="H21" s="6"/>
      <c r="I21" s="3"/>
      <c r="J21" s="6"/>
      <c r="K21" s="6"/>
      <c r="L21" s="16"/>
      <c r="M21" s="30" t="s">
        <v>42</v>
      </c>
      <c r="N21" s="50">
        <f ca="1">SUM(N14:N19)</f>
        <v>37679966.399377994</v>
      </c>
      <c r="O21" s="6"/>
    </row>
    <row r="22" spans="2:15" x14ac:dyDescent="0.35">
      <c r="B22" s="46" t="s">
        <v>40</v>
      </c>
      <c r="C22" s="46"/>
      <c r="D22" s="46"/>
      <c r="E22" s="28"/>
      <c r="F22" s="46" t="s">
        <v>39</v>
      </c>
      <c r="G22" s="46"/>
      <c r="H22" s="46"/>
      <c r="I22" s="3"/>
      <c r="J22" s="6"/>
      <c r="K22" s="6"/>
      <c r="L22" s="6"/>
      <c r="M22" s="6"/>
      <c r="N22" s="6"/>
      <c r="O22" s="6"/>
    </row>
    <row r="23" spans="2:15" x14ac:dyDescent="0.35">
      <c r="B23" s="19" t="s">
        <v>2</v>
      </c>
      <c r="C23" s="20" t="s">
        <v>1</v>
      </c>
      <c r="D23" s="19" t="s">
        <v>0</v>
      </c>
      <c r="E23" s="28"/>
      <c r="F23" s="19" t="s">
        <v>2</v>
      </c>
      <c r="G23" s="20" t="s">
        <v>1</v>
      </c>
      <c r="H23" s="19" t="s">
        <v>0</v>
      </c>
      <c r="I23" s="3"/>
      <c r="J23" s="6"/>
      <c r="K23" s="6"/>
      <c r="L23" s="6"/>
      <c r="M23" s="6"/>
      <c r="N23" s="6"/>
      <c r="O23" s="6"/>
    </row>
    <row r="24" spans="2:15" x14ac:dyDescent="0.35">
      <c r="B24" s="6">
        <v>12</v>
      </c>
      <c r="C24" s="16">
        <v>20</v>
      </c>
      <c r="D24" s="6">
        <v>35</v>
      </c>
      <c r="E24" s="6"/>
      <c r="F24" s="6">
        <v>12</v>
      </c>
      <c r="G24" s="16">
        <v>5</v>
      </c>
      <c r="H24" s="6">
        <v>10</v>
      </c>
      <c r="I24" s="3"/>
      <c r="J24" s="6"/>
      <c r="K24" s="6"/>
      <c r="L24" s="6"/>
      <c r="M24" s="6"/>
      <c r="N24" s="6"/>
      <c r="O24" s="6"/>
    </row>
    <row r="25" spans="2:15" x14ac:dyDescent="0.35">
      <c r="B25" s="6">
        <v>1</v>
      </c>
      <c r="C25" s="16">
        <v>20</v>
      </c>
      <c r="D25" s="6">
        <v>35</v>
      </c>
      <c r="E25" s="6"/>
      <c r="F25" s="6">
        <v>1</v>
      </c>
      <c r="G25" s="16">
        <v>5</v>
      </c>
      <c r="H25" s="6">
        <v>10</v>
      </c>
      <c r="I25" s="3"/>
      <c r="J25" s="6"/>
      <c r="K25" s="6"/>
      <c r="L25" s="6"/>
      <c r="M25" s="6"/>
      <c r="N25" s="6"/>
      <c r="O25" s="6"/>
    </row>
    <row r="26" spans="2:15" x14ac:dyDescent="0.35">
      <c r="B26" s="6">
        <v>2</v>
      </c>
      <c r="C26" s="16">
        <v>20</v>
      </c>
      <c r="D26" s="6">
        <v>35</v>
      </c>
      <c r="E26" s="6"/>
      <c r="F26" s="6">
        <v>2</v>
      </c>
      <c r="G26" s="16">
        <v>5</v>
      </c>
      <c r="H26" s="6">
        <v>10</v>
      </c>
      <c r="I26" s="3"/>
      <c r="J26" s="6"/>
      <c r="K26" s="6"/>
      <c r="L26" s="6"/>
      <c r="M26" s="6"/>
      <c r="N26" s="6"/>
      <c r="O26" s="6"/>
    </row>
    <row r="27" spans="2:15" x14ac:dyDescent="0.35">
      <c r="B27" s="6">
        <v>3</v>
      </c>
      <c r="C27" s="16">
        <v>0</v>
      </c>
      <c r="D27" s="6">
        <v>0</v>
      </c>
      <c r="E27" s="6"/>
      <c r="F27" s="6">
        <v>3</v>
      </c>
      <c r="G27" s="16">
        <v>0</v>
      </c>
      <c r="H27" s="6">
        <v>0</v>
      </c>
      <c r="I27" s="3"/>
      <c r="J27" s="6"/>
      <c r="K27" s="6"/>
      <c r="L27" s="6"/>
      <c r="M27" s="6"/>
      <c r="N27" s="6"/>
      <c r="O27" s="6"/>
    </row>
    <row r="28" spans="2:15" x14ac:dyDescent="0.35">
      <c r="B28" s="6">
        <v>4</v>
      </c>
      <c r="C28" s="16">
        <v>0</v>
      </c>
      <c r="D28" s="6">
        <v>0</v>
      </c>
      <c r="E28" s="6"/>
      <c r="F28" s="6">
        <v>4</v>
      </c>
      <c r="G28" s="16">
        <v>0</v>
      </c>
      <c r="H28" s="6">
        <v>0</v>
      </c>
      <c r="I28" s="3"/>
      <c r="J28" s="6"/>
      <c r="K28" s="6"/>
      <c r="L28" s="6"/>
      <c r="M28" s="6"/>
      <c r="N28" s="6"/>
      <c r="O28" s="6"/>
    </row>
    <row r="29" spans="2:15" x14ac:dyDescent="0.35">
      <c r="B29" s="17">
        <v>5</v>
      </c>
      <c r="C29" s="24">
        <v>0</v>
      </c>
      <c r="D29" s="17">
        <v>0</v>
      </c>
      <c r="E29" s="6"/>
      <c r="F29" s="17">
        <v>5</v>
      </c>
      <c r="G29" s="24">
        <v>0</v>
      </c>
      <c r="H29" s="17">
        <v>0</v>
      </c>
      <c r="I29" s="3"/>
      <c r="J29" s="6"/>
      <c r="K29" s="6"/>
      <c r="L29" s="6"/>
      <c r="M29" s="6"/>
      <c r="N29" s="6"/>
      <c r="O29" s="6"/>
    </row>
  </sheetData>
  <mergeCells count="6">
    <mergeCell ref="B2:D2"/>
    <mergeCell ref="F2:H2"/>
    <mergeCell ref="B12:D12"/>
    <mergeCell ref="F12:H12"/>
    <mergeCell ref="B22:D22"/>
    <mergeCell ref="F22:H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A1BD-50B0-2940-82E2-001CEACFC50B}">
  <dimension ref="A1:Y193"/>
  <sheetViews>
    <sheetView showGridLines="0" topLeftCell="D1" zoomScale="90" workbookViewId="0">
      <selection activeCell="G57" sqref="G57"/>
    </sheetView>
  </sheetViews>
  <sheetFormatPr defaultColWidth="9.1796875" defaultRowHeight="14.5" x14ac:dyDescent="0.35"/>
  <cols>
    <col min="1" max="1" width="14.81640625" style="9" bestFit="1" customWidth="1"/>
    <col min="2" max="2" width="10.453125" style="6" customWidth="1"/>
    <col min="3" max="3" width="14.453125" style="6" bestFit="1" customWidth="1"/>
    <col min="4" max="4" width="19" style="10" bestFit="1" customWidth="1"/>
    <col min="5" max="5" width="16.453125" style="10" customWidth="1"/>
    <col min="6" max="6" width="31.36328125" style="6" bestFit="1" customWidth="1"/>
    <col min="7" max="7" width="22.453125" style="6" bestFit="1" customWidth="1"/>
    <col min="8" max="8" width="22.36328125" style="6" customWidth="1"/>
    <col min="9" max="9" width="25.453125" style="6" bestFit="1" customWidth="1"/>
    <col min="10" max="10" width="25.1796875" style="6" customWidth="1"/>
    <col min="11" max="11" width="27.6328125" style="6" bestFit="1" customWidth="1"/>
    <col min="12" max="13" width="27.453125" style="6" customWidth="1"/>
    <col min="14" max="15" width="27.453125" style="11" customWidth="1"/>
    <col min="16" max="16" width="28.81640625" style="6" bestFit="1" customWidth="1"/>
    <col min="17" max="17" width="21.453125" style="6" bestFit="1" customWidth="1"/>
    <col min="18" max="18" width="33.6328125" style="6" bestFit="1" customWidth="1"/>
    <col min="19" max="19" width="21.1796875" style="6" customWidth="1"/>
    <col min="20" max="20" width="19.6328125" style="6" bestFit="1" customWidth="1"/>
    <col min="21" max="21" width="19.453125" style="3" customWidth="1"/>
    <col min="22" max="22" width="9.1796875" style="3"/>
    <col min="23" max="23" width="14" style="3" bestFit="1" customWidth="1"/>
    <col min="24" max="24" width="16.6328125" style="5" bestFit="1" customWidth="1"/>
    <col min="25" max="25" width="16.453125" style="3" bestFit="1" customWidth="1"/>
    <col min="26" max="26" width="11.36328125" style="3" bestFit="1" customWidth="1"/>
    <col min="27" max="27" width="9.36328125" style="3" bestFit="1" customWidth="1"/>
    <col min="28" max="28" width="28.1796875" style="3" bestFit="1" customWidth="1"/>
    <col min="29" max="29" width="9.36328125" style="3" bestFit="1" customWidth="1"/>
    <col min="30" max="30" width="9.1796875" style="3"/>
    <col min="31" max="31" width="5.6328125" style="3" bestFit="1" customWidth="1"/>
    <col min="32" max="33" width="22.81640625" style="3" bestFit="1" customWidth="1"/>
    <col min="34" max="34" width="24.36328125" style="3" bestFit="1" customWidth="1"/>
    <col min="35" max="35" width="29.6328125" style="3" bestFit="1" customWidth="1"/>
    <col min="36" max="36" width="27.6328125" style="3" bestFit="1" customWidth="1"/>
    <col min="37" max="16384" width="9.1796875" style="3"/>
  </cols>
  <sheetData>
    <row r="1" spans="1:24" x14ac:dyDescent="0.35">
      <c r="A1" s="12" t="s">
        <v>27</v>
      </c>
      <c r="B1" s="2" t="s">
        <v>26</v>
      </c>
      <c r="C1" s="2" t="s">
        <v>30</v>
      </c>
      <c r="D1" s="7" t="s">
        <v>25</v>
      </c>
      <c r="E1" s="7" t="s">
        <v>24</v>
      </c>
      <c r="F1" s="2" t="s">
        <v>31</v>
      </c>
      <c r="G1" s="2" t="s">
        <v>36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37</v>
      </c>
      <c r="M1" s="2" t="s">
        <v>23</v>
      </c>
      <c r="N1" s="8" t="s">
        <v>22</v>
      </c>
      <c r="O1" s="8" t="s">
        <v>21</v>
      </c>
      <c r="P1" s="2" t="s">
        <v>20</v>
      </c>
      <c r="Q1" s="2" t="s">
        <v>19</v>
      </c>
      <c r="R1" s="2" t="s">
        <v>29</v>
      </c>
      <c r="S1" s="2" t="s">
        <v>18</v>
      </c>
      <c r="T1" s="2" t="s">
        <v>17</v>
      </c>
      <c r="X1" s="3"/>
    </row>
    <row r="2" spans="1:24" x14ac:dyDescent="0.35">
      <c r="A2" s="9">
        <v>44896</v>
      </c>
      <c r="B2" s="6">
        <f t="shared" ref="B2:B65" si="0">MONTH(A2)</f>
        <v>12</v>
      </c>
      <c r="C2" s="6">
        <f ca="1">RANDBETWEEN(VLOOKUP(B2,'Ver3'!$F$3:$H$9,2,0),VLOOKUP(B2,'Ver3'!$F$3:$H$9,3,0))</f>
        <v>419</v>
      </c>
      <c r="D2" s="6">
        <f ca="1">RANDBETWEEN(VLOOKUP(B2,'Ver3'!$B$4:$D$10,2,0),VLOOKUP(B2,'Ver3'!$B$4:$D$10,3,0))</f>
        <v>999</v>
      </c>
      <c r="E2" s="6">
        <f t="shared" ref="E2:E65" ca="1" si="1">C2*D2</f>
        <v>418581</v>
      </c>
      <c r="F2" s="6">
        <f ca="1">RANDBETWEEN(VLOOKUP(B2,'Ver3'!$B$13:$D$19,2,0),VLOOKUP(B2,'Ver3'!$B$13:$D$19,3,0))/100</f>
        <v>0.49</v>
      </c>
      <c r="G2" s="6">
        <f ca="1">RANDBETWEEN(VLOOKUP(B2,'Ver3'!$F$13:$H$19,2,0),VLOOKUP(B2,'Ver3'!$F$13:$H$19,3,0))/100</f>
        <v>0.5</v>
      </c>
      <c r="H2" s="6">
        <f t="shared" ref="H2:H65" ca="1" si="2">F2*G2</f>
        <v>0.245</v>
      </c>
      <c r="I2" s="6">
        <f ca="1">RANDBETWEEN(VLOOKUP(B2,'Ver3'!$B$23:$D$29,2,0),VLOOKUP(B2,'Ver3'!$B$23:$D$29,3,0))/100</f>
        <v>0.26</v>
      </c>
      <c r="J2" s="6">
        <f t="shared" ref="J2:J65" ca="1" si="3">I2*F2</f>
        <v>0.12740000000000001</v>
      </c>
      <c r="K2" s="6">
        <f ca="1">RANDBETWEEN(VLOOKUP(B2,'Ver3'!$F$23:$H$29,2,0),VLOOKUP(B2,'Ver3'!$F$23:$H$29,3,0))/100</f>
        <v>0.1</v>
      </c>
      <c r="L2" s="6">
        <f t="shared" ref="L2:L65" ca="1" si="4">K2*F2</f>
        <v>4.9000000000000002E-2</v>
      </c>
      <c r="M2" s="16">
        <f t="shared" ref="M2:M65" ca="1" si="5">(L2+J2+H2)*C2</f>
        <v>176.56659999999999</v>
      </c>
      <c r="N2" s="6">
        <f ca="1">(L2+J2+H2)*E2+Table134[[#This Row],[Hukuk Servisinde Tahsilat Tutarı]]</f>
        <v>249047.32337999996</v>
      </c>
      <c r="O2" s="6">
        <f ca="1">C2*VLOOKUP(B2,'Ver3'!$J$3:$N$9,2,0)+(C2-C2*G2)*VLOOKUP(B2,'Ver3'!$J$3:$N$9,3,0)+(C2-C2*G2-C2*I2)*VLOOKUP(B2,'Ver3'!$J$3:$N$9,4,0)</f>
        <v>46718.5</v>
      </c>
      <c r="P2" s="6">
        <f t="shared" ref="P2:P65" ca="1" si="6">1-(L2+J2+H2)</f>
        <v>0.5786</v>
      </c>
      <c r="Q2" s="6">
        <f ca="1">C2*P2*VLOOKUP(B2,'Ver3'!$J$3:$N$9,5,0)</f>
        <v>72730.02</v>
      </c>
      <c r="R2" s="6">
        <f ca="1">VLOOKUP(Table134[[#This Row],[Ay]],'Ver3'!$J$3:$O$9,6,0)*Table134[[#This Row],[Hukuk Servisine Sevk Edilen]]*Table134[[#This Row],[Toplam Tutar]]</f>
        <v>72657.289979999987</v>
      </c>
      <c r="S2" s="6">
        <f t="shared" ref="S2:S65" ca="1" si="7">O2+Q2</f>
        <v>119448.52</v>
      </c>
      <c r="T2" s="6">
        <f t="shared" ref="T2:T65" ca="1" si="8">N2-Q2</f>
        <v>176317.30337999994</v>
      </c>
      <c r="U2" s="4"/>
      <c r="X2" s="3"/>
    </row>
    <row r="3" spans="1:24" x14ac:dyDescent="0.35">
      <c r="A3" s="9">
        <v>44897</v>
      </c>
      <c r="B3" s="6">
        <f t="shared" si="0"/>
        <v>12</v>
      </c>
      <c r="C3" s="6">
        <f ca="1">RANDBETWEEN(VLOOKUP(B3,'Ver3'!$F$3:$H$9,2,0),VLOOKUP(B3,'Ver3'!$F$3:$H$9,3,0))</f>
        <v>369</v>
      </c>
      <c r="D3" s="6">
        <f ca="1">RANDBETWEEN(VLOOKUP(B3,'Ver3'!$B$4:$D$10,2,0),VLOOKUP(B3,'Ver3'!$B$4:$D$10,3,0))</f>
        <v>1063</v>
      </c>
      <c r="E3" s="6">
        <f t="shared" ca="1" si="1"/>
        <v>392247</v>
      </c>
      <c r="F3" s="6">
        <f ca="1">RANDBETWEEN(VLOOKUP(B3,'Ver3'!$B$13:$D$19,2,0),VLOOKUP(B3,'Ver3'!$B$13:$D$19,3,0))/100</f>
        <v>0.46</v>
      </c>
      <c r="G3" s="6">
        <f ca="1">RANDBETWEEN(VLOOKUP(B3,'Ver3'!$F$13:$H$19,2,0),VLOOKUP(B3,'Ver3'!$F$13:$H$19,3,0))/100</f>
        <v>0.53</v>
      </c>
      <c r="H3" s="6">
        <f t="shared" ca="1" si="2"/>
        <v>0.24380000000000002</v>
      </c>
      <c r="I3" s="6">
        <f t="shared" ref="I3:I66" ca="1" si="9">RANDBETWEEN(20,35)/100</f>
        <v>0.22</v>
      </c>
      <c r="J3" s="6">
        <f t="shared" ca="1" si="3"/>
        <v>0.1012</v>
      </c>
      <c r="K3" s="6">
        <f ca="1">RANDBETWEEN(VLOOKUP(B3,'Ver3'!$F$23:$H$29,2,0),VLOOKUP(B3,'Ver3'!$F$23:$H$29,3,0))/100</f>
        <v>0.08</v>
      </c>
      <c r="L3" s="6">
        <f t="shared" ca="1" si="4"/>
        <v>3.6799999999999999E-2</v>
      </c>
      <c r="M3" s="16">
        <f t="shared" ca="1" si="5"/>
        <v>140.88420000000002</v>
      </c>
      <c r="N3" s="6">
        <f ca="1">(L3+J3+H3)*E3+Table134[[#This Row],[Hukuk Servisinde Tahsilat Tutarı]]</f>
        <v>222506.03321999998</v>
      </c>
      <c r="O3" s="6">
        <f ca="1">C3*VLOOKUP(B3,'Ver3'!$J$3:$N$9,2,0)+(C3-C3*G3)*VLOOKUP(B3,'Ver3'!$J$3:$N$9,3,0)+(C3-C3*G3-C3*I3)*VLOOKUP(B3,'Ver3'!$J$3:$N$9,4,0)</f>
        <v>40682.25</v>
      </c>
      <c r="P3" s="6">
        <f t="shared" ca="1" si="6"/>
        <v>0.61819999999999997</v>
      </c>
      <c r="Q3" s="6">
        <f ca="1">C3*P3*VLOOKUP(B3,'Ver3'!$J$3:$N$9,5,0)</f>
        <v>68434.739999999991</v>
      </c>
      <c r="R3" s="6">
        <f ca="1">VLOOKUP(Table134[[#This Row],[Ay]],'Ver3'!$J$3:$O$9,6,0)*Table134[[#This Row],[Hukuk Servisine Sevk Edilen]]*Table134[[#This Row],[Toplam Tutar]]</f>
        <v>72746.128619999989</v>
      </c>
      <c r="S3" s="6">
        <f t="shared" ca="1" si="7"/>
        <v>109116.98999999999</v>
      </c>
      <c r="T3" s="6">
        <f t="shared" ca="1" si="8"/>
        <v>154071.29321999999</v>
      </c>
      <c r="U3" s="4"/>
      <c r="X3" s="3"/>
    </row>
    <row r="4" spans="1:24" x14ac:dyDescent="0.35">
      <c r="A4" s="9">
        <v>44898</v>
      </c>
      <c r="B4" s="6">
        <f t="shared" si="0"/>
        <v>12</v>
      </c>
      <c r="C4" s="6">
        <f ca="1">RANDBETWEEN(VLOOKUP(B4,'Ver3'!$F$3:$H$9,2,0),VLOOKUP(B4,'Ver3'!$F$3:$H$9,3,0))</f>
        <v>258</v>
      </c>
      <c r="D4" s="6">
        <f ca="1">RANDBETWEEN(VLOOKUP(B4,'Ver3'!$B$4:$D$10,2,0),VLOOKUP(B4,'Ver3'!$B$4:$D$10,3,0))</f>
        <v>982</v>
      </c>
      <c r="E4" s="6">
        <f t="shared" ca="1" si="1"/>
        <v>253356</v>
      </c>
      <c r="F4" s="6">
        <f ca="1">RANDBETWEEN(VLOOKUP(B4,'Ver3'!$B$13:$D$19,2,0),VLOOKUP(B4,'Ver3'!$B$13:$D$19,3,0))/100</f>
        <v>0.44</v>
      </c>
      <c r="G4" s="6">
        <f ca="1">RANDBETWEEN(VLOOKUP(B4,'Ver3'!$F$13:$H$19,2,0),VLOOKUP(B4,'Ver3'!$F$13:$H$19,3,0))/100</f>
        <v>0.47</v>
      </c>
      <c r="H4" s="6">
        <f t="shared" ca="1" si="2"/>
        <v>0.20679999999999998</v>
      </c>
      <c r="I4" s="6">
        <f t="shared" ca="1" si="9"/>
        <v>0.34</v>
      </c>
      <c r="J4" s="6">
        <f t="shared" ca="1" si="3"/>
        <v>0.14960000000000001</v>
      </c>
      <c r="K4" s="6">
        <f ca="1">RANDBETWEEN(VLOOKUP(B4,'Ver3'!$F$23:$H$29,2,0),VLOOKUP(B4,'Ver3'!$F$23:$H$29,3,0))/100</f>
        <v>0.06</v>
      </c>
      <c r="L4" s="6">
        <f t="shared" ca="1" si="4"/>
        <v>2.64E-2</v>
      </c>
      <c r="M4" s="16">
        <f t="shared" ca="1" si="5"/>
        <v>98.762400000000014</v>
      </c>
      <c r="N4" s="6">
        <f ca="1">(L4+J4+H4)*E4+Table134[[#This Row],[Hukuk Servisinde Tahsilat Tutarı]]</f>
        <v>143896.07376</v>
      </c>
      <c r="O4" s="6">
        <f ca="1">C4*VLOOKUP(B4,'Ver3'!$J$3:$N$9,2,0)+(C4-C4*G4)*VLOOKUP(B4,'Ver3'!$J$3:$N$9,3,0)+(C4-C4*G4-C4*I4)*VLOOKUP(B4,'Ver3'!$J$3:$N$9,4,0)</f>
        <v>28057.5</v>
      </c>
      <c r="P4" s="6">
        <f t="shared" ca="1" si="6"/>
        <v>0.61719999999999997</v>
      </c>
      <c r="Q4" s="6">
        <f ca="1">C4*P4*VLOOKUP(B4,'Ver3'!$J$3:$N$9,5,0)</f>
        <v>47771.28</v>
      </c>
      <c r="R4" s="6">
        <f ca="1">VLOOKUP(Table134[[#This Row],[Ay]],'Ver3'!$J$3:$O$9,6,0)*Table134[[#This Row],[Hukuk Servisine Sevk Edilen]]*Table134[[#This Row],[Toplam Tutar]]</f>
        <v>46911.396959999998</v>
      </c>
      <c r="S4" s="6">
        <f t="shared" ca="1" si="7"/>
        <v>75828.78</v>
      </c>
      <c r="T4" s="6">
        <f t="shared" ca="1" si="8"/>
        <v>96124.79376</v>
      </c>
      <c r="U4" s="4"/>
      <c r="X4" s="3"/>
    </row>
    <row r="5" spans="1:24" x14ac:dyDescent="0.35">
      <c r="A5" s="9">
        <v>44899</v>
      </c>
      <c r="B5" s="6">
        <f t="shared" si="0"/>
        <v>12</v>
      </c>
      <c r="C5" s="6">
        <f ca="1">RANDBETWEEN(VLOOKUP(B5,'Ver3'!$F$3:$H$9,2,0),VLOOKUP(B5,'Ver3'!$F$3:$H$9,3,0))</f>
        <v>297</v>
      </c>
      <c r="D5" s="6">
        <f ca="1">RANDBETWEEN(VLOOKUP(B5,'Ver3'!$B$4:$D$10,2,0),VLOOKUP(B5,'Ver3'!$B$4:$D$10,3,0))</f>
        <v>1007</v>
      </c>
      <c r="E5" s="6">
        <f t="shared" ca="1" si="1"/>
        <v>299079</v>
      </c>
      <c r="F5" s="6">
        <f ca="1">RANDBETWEEN(VLOOKUP(B5,'Ver3'!$B$13:$D$19,2,0),VLOOKUP(B5,'Ver3'!$B$13:$D$19,3,0))/100</f>
        <v>0.47</v>
      </c>
      <c r="G5" s="6">
        <f ca="1">RANDBETWEEN(VLOOKUP(B5,'Ver3'!$F$13:$H$19,2,0),VLOOKUP(B5,'Ver3'!$F$13:$H$19,3,0))/100</f>
        <v>0.5</v>
      </c>
      <c r="H5" s="6">
        <f t="shared" ca="1" si="2"/>
        <v>0.23499999999999999</v>
      </c>
      <c r="I5" s="6">
        <f t="shared" ca="1" si="9"/>
        <v>0.34</v>
      </c>
      <c r="J5" s="6">
        <f t="shared" ca="1" si="3"/>
        <v>0.1598</v>
      </c>
      <c r="K5" s="6">
        <f ca="1">RANDBETWEEN(VLOOKUP(B5,'Ver3'!$F$23:$H$29,2,0),VLOOKUP(B5,'Ver3'!$F$23:$H$29,3,0))/100</f>
        <v>0.05</v>
      </c>
      <c r="L5" s="6">
        <f t="shared" ca="1" si="4"/>
        <v>2.35E-2</v>
      </c>
      <c r="M5" s="16">
        <f t="shared" ca="1" si="5"/>
        <v>124.2351</v>
      </c>
      <c r="N5" s="6">
        <f ca="1">(L5+J5+H5)*E5+Table134[[#This Row],[Hukuk Servisinde Tahsilat Tutarı]]</f>
        <v>177297.02199000001</v>
      </c>
      <c r="O5" s="6">
        <f ca="1">C5*VLOOKUP(B5,'Ver3'!$J$3:$N$9,2,0)+(C5-C5*G5)*VLOOKUP(B5,'Ver3'!$J$3:$N$9,3,0)+(C5-C5*G5-C5*I5)*VLOOKUP(B5,'Ver3'!$J$3:$N$9,4,0)</f>
        <v>30739.5</v>
      </c>
      <c r="P5" s="6">
        <f t="shared" ca="1" si="6"/>
        <v>0.58169999999999999</v>
      </c>
      <c r="Q5" s="6">
        <f ca="1">C5*P5*VLOOKUP(B5,'Ver3'!$J$3:$N$9,5,0)</f>
        <v>51829.47</v>
      </c>
      <c r="R5" s="6">
        <f ca="1">VLOOKUP(Table134[[#This Row],[Ay]],'Ver3'!$J$3:$O$9,6,0)*Table134[[#This Row],[Hukuk Servisine Sevk Edilen]]*Table134[[#This Row],[Toplam Tutar]]</f>
        <v>52192.276290000002</v>
      </c>
      <c r="S5" s="6">
        <f t="shared" ca="1" si="7"/>
        <v>82568.97</v>
      </c>
      <c r="T5" s="6">
        <f t="shared" ca="1" si="8"/>
        <v>125467.55199000001</v>
      </c>
      <c r="U5" s="4"/>
      <c r="X5" s="3"/>
    </row>
    <row r="6" spans="1:24" x14ac:dyDescent="0.35">
      <c r="A6" s="9">
        <v>44900</v>
      </c>
      <c r="B6" s="6">
        <f t="shared" si="0"/>
        <v>12</v>
      </c>
      <c r="C6" s="6">
        <f ca="1">RANDBETWEEN(VLOOKUP(B6,'Ver3'!$F$3:$H$9,2,0),VLOOKUP(B6,'Ver3'!$F$3:$H$9,3,0))</f>
        <v>722</v>
      </c>
      <c r="D6" s="6">
        <f ca="1">RANDBETWEEN(VLOOKUP(B6,'Ver3'!$B$4:$D$10,2,0),VLOOKUP(B6,'Ver3'!$B$4:$D$10,3,0))</f>
        <v>946</v>
      </c>
      <c r="E6" s="6">
        <f t="shared" ca="1" si="1"/>
        <v>683012</v>
      </c>
      <c r="F6" s="6">
        <f ca="1">RANDBETWEEN(VLOOKUP(B6,'Ver3'!$B$13:$D$19,2,0),VLOOKUP(B6,'Ver3'!$B$13:$D$19,3,0))/100</f>
        <v>0.44</v>
      </c>
      <c r="G6" s="6">
        <f ca="1">RANDBETWEEN(VLOOKUP(B6,'Ver3'!$F$13:$H$19,2,0),VLOOKUP(B6,'Ver3'!$F$13:$H$19,3,0))/100</f>
        <v>0.53</v>
      </c>
      <c r="H6" s="6">
        <f t="shared" ca="1" si="2"/>
        <v>0.23320000000000002</v>
      </c>
      <c r="I6" s="6">
        <f t="shared" ca="1" si="9"/>
        <v>0.33</v>
      </c>
      <c r="J6" s="6">
        <f t="shared" ca="1" si="3"/>
        <v>0.1452</v>
      </c>
      <c r="K6" s="6">
        <f ca="1">RANDBETWEEN(VLOOKUP(B6,'Ver3'!$F$23:$H$29,2,0),VLOOKUP(B6,'Ver3'!$F$23:$H$29,3,0))/100</f>
        <v>7.0000000000000007E-2</v>
      </c>
      <c r="L6" s="6">
        <f t="shared" ca="1" si="4"/>
        <v>3.0800000000000004E-2</v>
      </c>
      <c r="M6" s="16">
        <f t="shared" ca="1" si="5"/>
        <v>295.44240000000002</v>
      </c>
      <c r="N6" s="6">
        <f ca="1">(L6+J6+H6)*E6+Table134[[#This Row],[Hukuk Servisinde Tahsilat Tutarı]]</f>
        <v>400545.55728000001</v>
      </c>
      <c r="O6" s="6">
        <f ca="1">C6*VLOOKUP(B6,'Ver3'!$J$3:$N$9,2,0)+(C6-C6*G6)*VLOOKUP(B6,'Ver3'!$J$3:$N$9,3,0)+(C6-C6*G6-C6*I6)*VLOOKUP(B6,'Ver3'!$J$3:$N$9,4,0)</f>
        <v>71658.5</v>
      </c>
      <c r="P6" s="6">
        <f t="shared" ca="1" si="6"/>
        <v>0.59079999999999999</v>
      </c>
      <c r="Q6" s="6">
        <f ca="1">C6*P6*VLOOKUP(B6,'Ver3'!$J$3:$N$9,5,0)</f>
        <v>127967.28</v>
      </c>
      <c r="R6" s="6">
        <f ca="1">VLOOKUP(Table134[[#This Row],[Ay]],'Ver3'!$J$3:$O$9,6,0)*Table134[[#This Row],[Hukuk Servisine Sevk Edilen]]*Table134[[#This Row],[Toplam Tutar]]</f>
        <v>121057.04687999998</v>
      </c>
      <c r="S6" s="6">
        <f t="shared" ca="1" si="7"/>
        <v>199625.78</v>
      </c>
      <c r="T6" s="6">
        <f t="shared" ca="1" si="8"/>
        <v>272578.27728000004</v>
      </c>
      <c r="U6" s="4"/>
      <c r="X6" s="3"/>
    </row>
    <row r="7" spans="1:24" x14ac:dyDescent="0.35">
      <c r="A7" s="9">
        <v>44901</v>
      </c>
      <c r="B7" s="6">
        <f t="shared" si="0"/>
        <v>12</v>
      </c>
      <c r="C7" s="6">
        <f ca="1">RANDBETWEEN(VLOOKUP(B7,'Ver3'!$F$3:$H$9,2,0),VLOOKUP(B7,'Ver3'!$F$3:$H$9,3,0))</f>
        <v>483</v>
      </c>
      <c r="D7" s="6">
        <f ca="1">RANDBETWEEN(VLOOKUP(B7,'Ver3'!$B$4:$D$10,2,0),VLOOKUP(B7,'Ver3'!$B$4:$D$10,3,0))</f>
        <v>793</v>
      </c>
      <c r="E7" s="6">
        <f t="shared" ca="1" si="1"/>
        <v>383019</v>
      </c>
      <c r="F7" s="6">
        <f ca="1">RANDBETWEEN(VLOOKUP(B7,'Ver3'!$B$13:$D$19,2,0),VLOOKUP(B7,'Ver3'!$B$13:$D$19,3,0))/100</f>
        <v>0.35</v>
      </c>
      <c r="G7" s="6">
        <f ca="1">RANDBETWEEN(VLOOKUP(B7,'Ver3'!$F$13:$H$19,2,0),VLOOKUP(B7,'Ver3'!$F$13:$H$19,3,0))/100</f>
        <v>0.49</v>
      </c>
      <c r="H7" s="6">
        <f t="shared" ca="1" si="2"/>
        <v>0.17149999999999999</v>
      </c>
      <c r="I7" s="6">
        <f t="shared" ca="1" si="9"/>
        <v>0.24</v>
      </c>
      <c r="J7" s="6">
        <f t="shared" ca="1" si="3"/>
        <v>8.3999999999999991E-2</v>
      </c>
      <c r="K7" s="6">
        <f ca="1">RANDBETWEEN(VLOOKUP(B7,'Ver3'!$F$23:$H$29,2,0),VLOOKUP(B7,'Ver3'!$F$23:$H$29,3,0))/100</f>
        <v>0.08</v>
      </c>
      <c r="L7" s="6">
        <f t="shared" ca="1" si="4"/>
        <v>2.7999999999999997E-2</v>
      </c>
      <c r="M7" s="16">
        <f t="shared" ca="1" si="5"/>
        <v>136.93049999999999</v>
      </c>
      <c r="N7" s="6">
        <f ca="1">(L7+J7+H7)*E7+Table134[[#This Row],[Hukuk Servisinde Tahsilat Tutarı]]</f>
        <v>190915.82055</v>
      </c>
      <c r="O7" s="6">
        <f ca="1">C7*VLOOKUP(B7,'Ver3'!$J$3:$N$9,2,0)+(C7-C7*G7)*VLOOKUP(B7,'Ver3'!$J$3:$N$9,3,0)+(C7-C7*G7-C7*I7)*VLOOKUP(B7,'Ver3'!$J$3:$N$9,4,0)</f>
        <v>55665.75</v>
      </c>
      <c r="P7" s="6">
        <f t="shared" ca="1" si="6"/>
        <v>0.71650000000000003</v>
      </c>
      <c r="Q7" s="6">
        <f ca="1">C7*P7*VLOOKUP(B7,'Ver3'!$J$3:$N$9,5,0)</f>
        <v>103820.85</v>
      </c>
      <c r="R7" s="6">
        <f ca="1">VLOOKUP(Table134[[#This Row],[Ay]],'Ver3'!$J$3:$O$9,6,0)*Table134[[#This Row],[Hukuk Servisine Sevk Edilen]]*Table134[[#This Row],[Toplam Tutar]]</f>
        <v>82329.934049999996</v>
      </c>
      <c r="S7" s="6">
        <f t="shared" ca="1" si="7"/>
        <v>159486.6</v>
      </c>
      <c r="T7" s="6">
        <f t="shared" ca="1" si="8"/>
        <v>87094.970549999998</v>
      </c>
      <c r="U7" s="4"/>
      <c r="X7" s="3"/>
    </row>
    <row r="8" spans="1:24" x14ac:dyDescent="0.35">
      <c r="A8" s="9">
        <v>44902</v>
      </c>
      <c r="B8" s="6">
        <f t="shared" si="0"/>
        <v>12</v>
      </c>
      <c r="C8" s="6">
        <f ca="1">RANDBETWEEN(VLOOKUP(B8,'Ver3'!$F$3:$H$9,2,0),VLOOKUP(B8,'Ver3'!$F$3:$H$9,3,0))</f>
        <v>748</v>
      </c>
      <c r="D8" s="6">
        <f ca="1">RANDBETWEEN(VLOOKUP(B8,'Ver3'!$B$4:$D$10,2,0),VLOOKUP(B8,'Ver3'!$B$4:$D$10,3,0))</f>
        <v>867</v>
      </c>
      <c r="E8" s="6">
        <f t="shared" ca="1" si="1"/>
        <v>648516</v>
      </c>
      <c r="F8" s="6">
        <f ca="1">RANDBETWEEN(VLOOKUP(B8,'Ver3'!$B$13:$D$19,2,0),VLOOKUP(B8,'Ver3'!$B$13:$D$19,3,0))/100</f>
        <v>0.46</v>
      </c>
      <c r="G8" s="6">
        <f ca="1">RANDBETWEEN(VLOOKUP(B8,'Ver3'!$F$13:$H$19,2,0),VLOOKUP(B8,'Ver3'!$F$13:$H$19,3,0))/100</f>
        <v>0.45</v>
      </c>
      <c r="H8" s="6">
        <f t="shared" ca="1" si="2"/>
        <v>0.20700000000000002</v>
      </c>
      <c r="I8" s="6">
        <f t="shared" ca="1" si="9"/>
        <v>0.26</v>
      </c>
      <c r="J8" s="6">
        <f t="shared" ca="1" si="3"/>
        <v>0.11960000000000001</v>
      </c>
      <c r="K8" s="6">
        <f ca="1">RANDBETWEEN(VLOOKUP(B8,'Ver3'!$F$23:$H$29,2,0),VLOOKUP(B8,'Ver3'!$F$23:$H$29,3,0))/100</f>
        <v>0.05</v>
      </c>
      <c r="L8" s="6">
        <f t="shared" ca="1" si="4"/>
        <v>2.3000000000000003E-2</v>
      </c>
      <c r="M8" s="16">
        <f t="shared" ca="1" si="5"/>
        <v>261.50080000000003</v>
      </c>
      <c r="N8" s="6">
        <f ca="1">(L8+J8+H8)*E8+Table134[[#This Row],[Hukuk Servisinde Tahsilat Tutarı]]</f>
        <v>353259.63552000001</v>
      </c>
      <c r="O8" s="6">
        <f ca="1">C8*VLOOKUP(B8,'Ver3'!$J$3:$N$9,2,0)+(C8-C8*G8)*VLOOKUP(B8,'Ver3'!$J$3:$N$9,3,0)+(C8-C8*G8-C8*I8)*VLOOKUP(B8,'Ver3'!$J$3:$N$9,4,0)</f>
        <v>89947</v>
      </c>
      <c r="P8" s="6">
        <f t="shared" ca="1" si="6"/>
        <v>0.65039999999999998</v>
      </c>
      <c r="Q8" s="6">
        <f ca="1">C8*P8*VLOOKUP(B8,'Ver3'!$J$3:$N$9,5,0)</f>
        <v>145949.75999999998</v>
      </c>
      <c r="R8" s="6">
        <f ca="1">VLOOKUP(Table134[[#This Row],[Ay]],'Ver3'!$J$3:$O$9,6,0)*Table134[[#This Row],[Hukuk Servisine Sevk Edilen]]*Table134[[#This Row],[Toplam Tutar]]</f>
        <v>126538.44192</v>
      </c>
      <c r="S8" s="6">
        <f t="shared" ca="1" si="7"/>
        <v>235896.75999999998</v>
      </c>
      <c r="T8" s="6">
        <f t="shared" ca="1" si="8"/>
        <v>207309.87552000003</v>
      </c>
      <c r="U8" s="4"/>
      <c r="X8" s="3"/>
    </row>
    <row r="9" spans="1:24" x14ac:dyDescent="0.35">
      <c r="A9" s="9">
        <v>44903</v>
      </c>
      <c r="B9" s="6">
        <f t="shared" si="0"/>
        <v>12</v>
      </c>
      <c r="C9" s="6">
        <f ca="1">RANDBETWEEN(VLOOKUP(B9,'Ver3'!$F$3:$H$9,2,0),VLOOKUP(B9,'Ver3'!$F$3:$H$9,3,0))</f>
        <v>355</v>
      </c>
      <c r="D9" s="6">
        <f ca="1">RANDBETWEEN(VLOOKUP(B9,'Ver3'!$B$4:$D$10,2,0),VLOOKUP(B9,'Ver3'!$B$4:$D$10,3,0))</f>
        <v>895</v>
      </c>
      <c r="E9" s="6">
        <f t="shared" ca="1" si="1"/>
        <v>317725</v>
      </c>
      <c r="F9" s="6">
        <f ca="1">RANDBETWEEN(VLOOKUP(B9,'Ver3'!$B$13:$D$19,2,0),VLOOKUP(B9,'Ver3'!$B$13:$D$19,3,0))/100</f>
        <v>0.36</v>
      </c>
      <c r="G9" s="6">
        <f ca="1">RANDBETWEEN(VLOOKUP(B9,'Ver3'!$F$13:$H$19,2,0),VLOOKUP(B9,'Ver3'!$F$13:$H$19,3,0))/100</f>
        <v>0.48</v>
      </c>
      <c r="H9" s="6">
        <f t="shared" ca="1" si="2"/>
        <v>0.17279999999999998</v>
      </c>
      <c r="I9" s="6">
        <f t="shared" ca="1" si="9"/>
        <v>0.32</v>
      </c>
      <c r="J9" s="6">
        <f t="shared" ca="1" si="3"/>
        <v>0.1152</v>
      </c>
      <c r="K9" s="6">
        <f ca="1">RANDBETWEEN(VLOOKUP(B9,'Ver3'!$F$23:$H$29,2,0),VLOOKUP(B9,'Ver3'!$F$23:$H$29,3,0))/100</f>
        <v>7.0000000000000007E-2</v>
      </c>
      <c r="L9" s="6">
        <f t="shared" ca="1" si="4"/>
        <v>2.52E-2</v>
      </c>
      <c r="M9" s="16">
        <f t="shared" ca="1" si="5"/>
        <v>111.18599999999999</v>
      </c>
      <c r="N9" s="6">
        <f ca="1">(L9+J9+H9)*E9+Table134[[#This Row],[Hukuk Servisinde Tahsilat Tutarı]]</f>
        <v>164975.52899999998</v>
      </c>
      <c r="O9" s="6">
        <f ca="1">C9*VLOOKUP(B9,'Ver3'!$J$3:$N$9,2,0)+(C9-C9*G9)*VLOOKUP(B9,'Ver3'!$J$3:$N$9,3,0)+(C9-C9*G9-C9*I9)*VLOOKUP(B9,'Ver3'!$J$3:$N$9,4,0)</f>
        <v>38695</v>
      </c>
      <c r="P9" s="6">
        <f t="shared" ca="1" si="6"/>
        <v>0.68680000000000008</v>
      </c>
      <c r="Q9" s="6">
        <f ca="1">C9*P9*VLOOKUP(B9,'Ver3'!$J$3:$N$9,5,0)</f>
        <v>73144.200000000012</v>
      </c>
      <c r="R9" s="6">
        <f ca="1">VLOOKUP(Table134[[#This Row],[Ay]],'Ver3'!$J$3:$O$9,6,0)*Table134[[#This Row],[Hukuk Servisine Sevk Edilen]]*Table134[[#This Row],[Toplam Tutar]]</f>
        <v>65464.059000000008</v>
      </c>
      <c r="S9" s="6">
        <f t="shared" ca="1" si="7"/>
        <v>111839.20000000001</v>
      </c>
      <c r="T9" s="6">
        <f t="shared" ca="1" si="8"/>
        <v>91831.328999999969</v>
      </c>
      <c r="U9" s="4"/>
      <c r="X9" s="3"/>
    </row>
    <row r="10" spans="1:24" x14ac:dyDescent="0.35">
      <c r="A10" s="9">
        <v>44904</v>
      </c>
      <c r="B10" s="6">
        <f t="shared" si="0"/>
        <v>12</v>
      </c>
      <c r="C10" s="6">
        <f ca="1">RANDBETWEEN(VLOOKUP(B10,'Ver3'!$F$3:$H$9,2,0),VLOOKUP(B10,'Ver3'!$F$3:$H$9,3,0))</f>
        <v>279</v>
      </c>
      <c r="D10" s="6">
        <f ca="1">RANDBETWEEN(VLOOKUP(B10,'Ver3'!$B$4:$D$10,2,0),VLOOKUP(B10,'Ver3'!$B$4:$D$10,3,0))</f>
        <v>804</v>
      </c>
      <c r="E10" s="6">
        <f t="shared" ca="1" si="1"/>
        <v>224316</v>
      </c>
      <c r="F10" s="6">
        <f ca="1">RANDBETWEEN(VLOOKUP(B10,'Ver3'!$B$13:$D$19,2,0),VLOOKUP(B10,'Ver3'!$B$13:$D$19,3,0))/100</f>
        <v>0.54</v>
      </c>
      <c r="G10" s="6">
        <f ca="1">RANDBETWEEN(VLOOKUP(B10,'Ver3'!$F$13:$H$19,2,0),VLOOKUP(B10,'Ver3'!$F$13:$H$19,3,0))/100</f>
        <v>0.49</v>
      </c>
      <c r="H10" s="6">
        <f t="shared" ca="1" si="2"/>
        <v>0.2646</v>
      </c>
      <c r="I10" s="6">
        <f t="shared" ca="1" si="9"/>
        <v>0.22</v>
      </c>
      <c r="J10" s="6">
        <f t="shared" ca="1" si="3"/>
        <v>0.1188</v>
      </c>
      <c r="K10" s="6">
        <f ca="1">RANDBETWEEN(VLOOKUP(B10,'Ver3'!$F$23:$H$29,2,0),VLOOKUP(B10,'Ver3'!$F$23:$H$29,3,0))/100</f>
        <v>0.06</v>
      </c>
      <c r="L10" s="6">
        <f t="shared" ca="1" si="4"/>
        <v>3.2399999999999998E-2</v>
      </c>
      <c r="M10" s="16">
        <f t="shared" ca="1" si="5"/>
        <v>116.0082</v>
      </c>
      <c r="N10" s="6">
        <f ca="1">(L10+J10+H10)*E10+Table134[[#This Row],[Hukuk Servisinde Tahsilat Tutarı]]</f>
        <v>132584.21496000001</v>
      </c>
      <c r="O10" s="6">
        <f ca="1">C10*VLOOKUP(B10,'Ver3'!$J$3:$N$9,2,0)+(C10-C10*G10)*VLOOKUP(B10,'Ver3'!$J$3:$N$9,3,0)+(C10-C10*G10-C10*I10)*VLOOKUP(B10,'Ver3'!$J$3:$N$9,4,0)</f>
        <v>32712.75</v>
      </c>
      <c r="P10" s="6">
        <f t="shared" ca="1" si="6"/>
        <v>0.58420000000000005</v>
      </c>
      <c r="Q10" s="6">
        <f ca="1">C10*P10*VLOOKUP(B10,'Ver3'!$J$3:$N$9,5,0)</f>
        <v>48897.54</v>
      </c>
      <c r="R10" s="6">
        <f ca="1">VLOOKUP(Table134[[#This Row],[Ay]],'Ver3'!$J$3:$O$9,6,0)*Table134[[#This Row],[Hukuk Servisine Sevk Edilen]]*Table134[[#This Row],[Toplam Tutar]]</f>
        <v>39313.622159999999</v>
      </c>
      <c r="S10" s="6">
        <f t="shared" ca="1" si="7"/>
        <v>81610.290000000008</v>
      </c>
      <c r="T10" s="6">
        <f t="shared" ca="1" si="8"/>
        <v>83686.674960000004</v>
      </c>
      <c r="U10" s="4"/>
      <c r="X10" s="3"/>
    </row>
    <row r="11" spans="1:24" x14ac:dyDescent="0.35">
      <c r="A11" s="9">
        <v>44905</v>
      </c>
      <c r="B11" s="6">
        <f t="shared" si="0"/>
        <v>12</v>
      </c>
      <c r="C11" s="6">
        <f ca="1">RANDBETWEEN(VLOOKUP(B11,'Ver3'!$F$3:$H$9,2,0),VLOOKUP(B11,'Ver3'!$F$3:$H$9,3,0))</f>
        <v>661</v>
      </c>
      <c r="D11" s="6">
        <f ca="1">RANDBETWEEN(VLOOKUP(B11,'Ver3'!$B$4:$D$10,2,0),VLOOKUP(B11,'Ver3'!$B$4:$D$10,3,0))</f>
        <v>1181</v>
      </c>
      <c r="E11" s="6">
        <f t="shared" ca="1" si="1"/>
        <v>780641</v>
      </c>
      <c r="F11" s="6">
        <f ca="1">RANDBETWEEN(VLOOKUP(B11,'Ver3'!$B$13:$D$19,2,0),VLOOKUP(B11,'Ver3'!$B$13:$D$19,3,0))/100</f>
        <v>0.47</v>
      </c>
      <c r="G11" s="6">
        <f ca="1">RANDBETWEEN(VLOOKUP(B11,'Ver3'!$F$13:$H$19,2,0),VLOOKUP(B11,'Ver3'!$F$13:$H$19,3,0))/100</f>
        <v>0.51</v>
      </c>
      <c r="H11" s="6">
        <f t="shared" ca="1" si="2"/>
        <v>0.2397</v>
      </c>
      <c r="I11" s="6">
        <f t="shared" ca="1" si="9"/>
        <v>0.23</v>
      </c>
      <c r="J11" s="6">
        <f t="shared" ca="1" si="3"/>
        <v>0.1081</v>
      </c>
      <c r="K11" s="6">
        <f ca="1">RANDBETWEEN(VLOOKUP(B11,'Ver3'!$F$23:$H$29,2,0),VLOOKUP(B11,'Ver3'!$F$23:$H$29,3,0))/100</f>
        <v>0.06</v>
      </c>
      <c r="L11" s="6">
        <f t="shared" ca="1" si="4"/>
        <v>2.8199999999999996E-2</v>
      </c>
      <c r="M11" s="16">
        <f t="shared" ca="1" si="5"/>
        <v>248.536</v>
      </c>
      <c r="N11" s="6">
        <f ca="1">(L11+J11+H11)*E11+Table134[[#This Row],[Hukuk Servisinde Tahsilat Tutarı]]</f>
        <v>439657.01120000001</v>
      </c>
      <c r="O11" s="6">
        <f ca="1">C11*VLOOKUP(B11,'Ver3'!$J$3:$N$9,2,0)+(C11-C11*G11)*VLOOKUP(B11,'Ver3'!$J$3:$N$9,3,0)+(C11-C11*G11-C11*I11)*VLOOKUP(B11,'Ver3'!$J$3:$N$9,4,0)</f>
        <v>74527.75</v>
      </c>
      <c r="P11" s="6">
        <f t="shared" ca="1" si="6"/>
        <v>0.624</v>
      </c>
      <c r="Q11" s="6">
        <f ca="1">C11*P11*VLOOKUP(B11,'Ver3'!$J$3:$N$9,5,0)</f>
        <v>123739.2</v>
      </c>
      <c r="R11" s="6">
        <f ca="1">VLOOKUP(Table134[[#This Row],[Ay]],'Ver3'!$J$3:$O$9,6,0)*Table134[[#This Row],[Hukuk Servisine Sevk Edilen]]*Table134[[#This Row],[Toplam Tutar]]</f>
        <v>146135.9952</v>
      </c>
      <c r="S11" s="6">
        <f t="shared" ca="1" si="7"/>
        <v>198266.95</v>
      </c>
      <c r="T11" s="6">
        <f t="shared" ca="1" si="8"/>
        <v>315917.8112</v>
      </c>
      <c r="U11" s="4"/>
      <c r="X11" s="3"/>
    </row>
    <row r="12" spans="1:24" x14ac:dyDescent="0.35">
      <c r="A12" s="9">
        <v>44906</v>
      </c>
      <c r="B12" s="6">
        <f t="shared" si="0"/>
        <v>12</v>
      </c>
      <c r="C12" s="6">
        <f ca="1">RANDBETWEEN(VLOOKUP(B12,'Ver3'!$F$3:$H$9,2,0),VLOOKUP(B12,'Ver3'!$F$3:$H$9,3,0))</f>
        <v>486</v>
      </c>
      <c r="D12" s="6">
        <f ca="1">RANDBETWEEN(VLOOKUP(B12,'Ver3'!$B$4:$D$10,2,0),VLOOKUP(B12,'Ver3'!$B$4:$D$10,3,0))</f>
        <v>1082</v>
      </c>
      <c r="E12" s="6">
        <f t="shared" ca="1" si="1"/>
        <v>525852</v>
      </c>
      <c r="F12" s="6">
        <f ca="1">RANDBETWEEN(VLOOKUP(B12,'Ver3'!$B$13:$D$19,2,0),VLOOKUP(B12,'Ver3'!$B$13:$D$19,3,0))/100</f>
        <v>0.41</v>
      </c>
      <c r="G12" s="6">
        <f ca="1">RANDBETWEEN(VLOOKUP(B12,'Ver3'!$F$13:$H$19,2,0),VLOOKUP(B12,'Ver3'!$F$13:$H$19,3,0))/100</f>
        <v>0.55000000000000004</v>
      </c>
      <c r="H12" s="6">
        <f t="shared" ca="1" si="2"/>
        <v>0.22550000000000001</v>
      </c>
      <c r="I12" s="6">
        <f t="shared" ca="1" si="9"/>
        <v>0.28000000000000003</v>
      </c>
      <c r="J12" s="6">
        <f t="shared" ca="1" si="3"/>
        <v>0.1148</v>
      </c>
      <c r="K12" s="6">
        <f ca="1">RANDBETWEEN(VLOOKUP(B12,'Ver3'!$F$23:$H$29,2,0),VLOOKUP(B12,'Ver3'!$F$23:$H$29,3,0))/100</f>
        <v>0.09</v>
      </c>
      <c r="L12" s="6">
        <f t="shared" ca="1" si="4"/>
        <v>3.6899999999999995E-2</v>
      </c>
      <c r="M12" s="16">
        <f t="shared" ca="1" si="5"/>
        <v>183.3192</v>
      </c>
      <c r="N12" s="6">
        <f ca="1">(L12+J12+H12)*E12+Table134[[#This Row],[Hukuk Servisinde Tahsilat Tutarı]]</f>
        <v>296601.56208</v>
      </c>
      <c r="O12" s="6">
        <f ca="1">C12*VLOOKUP(B12,'Ver3'!$J$3:$N$9,2,0)+(C12-C12*G12)*VLOOKUP(B12,'Ver3'!$J$3:$N$9,3,0)+(C12-C12*G12-C12*I12)*VLOOKUP(B12,'Ver3'!$J$3:$N$9,4,0)</f>
        <v>48964.5</v>
      </c>
      <c r="P12" s="6">
        <f t="shared" ca="1" si="6"/>
        <v>0.62280000000000002</v>
      </c>
      <c r="Q12" s="6">
        <f ca="1">C12*P12*VLOOKUP(B12,'Ver3'!$J$3:$N$9,5,0)</f>
        <v>90804.24</v>
      </c>
      <c r="R12" s="6">
        <f ca="1">VLOOKUP(Table134[[#This Row],[Ay]],'Ver3'!$J$3:$O$9,6,0)*Table134[[#This Row],[Hukuk Servisine Sevk Edilen]]*Table134[[#This Row],[Toplam Tutar]]</f>
        <v>98250.187680000003</v>
      </c>
      <c r="S12" s="6">
        <f t="shared" ca="1" si="7"/>
        <v>139768.74</v>
      </c>
      <c r="T12" s="6">
        <f t="shared" ca="1" si="8"/>
        <v>205797.32208000001</v>
      </c>
      <c r="U12" s="4"/>
      <c r="X12" s="3"/>
    </row>
    <row r="13" spans="1:24" x14ac:dyDescent="0.35">
      <c r="A13" s="9">
        <v>44907</v>
      </c>
      <c r="B13" s="6">
        <f t="shared" si="0"/>
        <v>12</v>
      </c>
      <c r="C13" s="6">
        <f ca="1">RANDBETWEEN(VLOOKUP(B13,'Ver3'!$F$3:$H$9,2,0),VLOOKUP(B13,'Ver3'!$F$3:$H$9,3,0))</f>
        <v>328</v>
      </c>
      <c r="D13" s="6">
        <f ca="1">RANDBETWEEN(VLOOKUP(B13,'Ver3'!$B$4:$D$10,2,0),VLOOKUP(B13,'Ver3'!$B$4:$D$10,3,0))</f>
        <v>1061</v>
      </c>
      <c r="E13" s="6">
        <f t="shared" ca="1" si="1"/>
        <v>348008</v>
      </c>
      <c r="F13" s="6">
        <f ca="1">RANDBETWEEN(VLOOKUP(B13,'Ver3'!$B$13:$D$19,2,0),VLOOKUP(B13,'Ver3'!$B$13:$D$19,3,0))/100</f>
        <v>0.43</v>
      </c>
      <c r="G13" s="6">
        <f ca="1">RANDBETWEEN(VLOOKUP(B13,'Ver3'!$F$13:$H$19,2,0),VLOOKUP(B13,'Ver3'!$F$13:$H$19,3,0))/100</f>
        <v>0.5</v>
      </c>
      <c r="H13" s="6">
        <f t="shared" ca="1" si="2"/>
        <v>0.215</v>
      </c>
      <c r="I13" s="6">
        <f t="shared" ca="1" si="9"/>
        <v>0.28999999999999998</v>
      </c>
      <c r="J13" s="6">
        <f t="shared" ca="1" si="3"/>
        <v>0.12469999999999999</v>
      </c>
      <c r="K13" s="6">
        <f ca="1">RANDBETWEEN(VLOOKUP(B13,'Ver3'!$F$23:$H$29,2,0),VLOOKUP(B13,'Ver3'!$F$23:$H$29,3,0))/100</f>
        <v>0.09</v>
      </c>
      <c r="L13" s="6">
        <f t="shared" ca="1" si="4"/>
        <v>3.8699999999999998E-2</v>
      </c>
      <c r="M13" s="16">
        <f t="shared" ca="1" si="5"/>
        <v>124.11519999999999</v>
      </c>
      <c r="N13" s="6">
        <f ca="1">(L13+J13+H13)*E13+Table134[[#This Row],[Hukuk Servisinde Tahsilat Tutarı]]</f>
        <v>196582.75904</v>
      </c>
      <c r="O13" s="6">
        <f ca="1">C13*VLOOKUP(B13,'Ver3'!$J$3:$N$9,2,0)+(C13-C13*G13)*VLOOKUP(B13,'Ver3'!$J$3:$N$9,3,0)+(C13-C13*G13-C13*I13)*VLOOKUP(B13,'Ver3'!$J$3:$N$9,4,0)</f>
        <v>35588</v>
      </c>
      <c r="P13" s="6">
        <f t="shared" ca="1" si="6"/>
        <v>0.62160000000000004</v>
      </c>
      <c r="Q13" s="6">
        <f ca="1">C13*P13*VLOOKUP(B13,'Ver3'!$J$3:$N$9,5,0)</f>
        <v>61165.440000000002</v>
      </c>
      <c r="R13" s="6">
        <f ca="1">VLOOKUP(Table134[[#This Row],[Ay]],'Ver3'!$J$3:$O$9,6,0)*Table134[[#This Row],[Hukuk Servisine Sevk Edilen]]*Table134[[#This Row],[Toplam Tutar]]</f>
        <v>64896.531840000003</v>
      </c>
      <c r="S13" s="6">
        <f t="shared" ca="1" si="7"/>
        <v>96753.44</v>
      </c>
      <c r="T13" s="6">
        <f t="shared" ca="1" si="8"/>
        <v>135417.31904</v>
      </c>
      <c r="U13" s="4"/>
      <c r="X13" s="3"/>
    </row>
    <row r="14" spans="1:24" x14ac:dyDescent="0.35">
      <c r="A14" s="9">
        <v>44908</v>
      </c>
      <c r="B14" s="6">
        <f t="shared" si="0"/>
        <v>12</v>
      </c>
      <c r="C14" s="6">
        <f ca="1">RANDBETWEEN(VLOOKUP(B14,'Ver3'!$F$3:$H$9,2,0),VLOOKUP(B14,'Ver3'!$F$3:$H$9,3,0))</f>
        <v>717</v>
      </c>
      <c r="D14" s="6">
        <f ca="1">RANDBETWEEN(VLOOKUP(B14,'Ver3'!$B$4:$D$10,2,0),VLOOKUP(B14,'Ver3'!$B$4:$D$10,3,0))</f>
        <v>1218</v>
      </c>
      <c r="E14" s="6">
        <f t="shared" ca="1" si="1"/>
        <v>873306</v>
      </c>
      <c r="F14" s="6">
        <f ca="1">RANDBETWEEN(VLOOKUP(B14,'Ver3'!$B$13:$D$19,2,0),VLOOKUP(B14,'Ver3'!$B$13:$D$19,3,0))/100</f>
        <v>0.5</v>
      </c>
      <c r="G14" s="6">
        <f ca="1">RANDBETWEEN(VLOOKUP(B14,'Ver3'!$F$13:$H$19,2,0),VLOOKUP(B14,'Ver3'!$F$13:$H$19,3,0))/100</f>
        <v>0.52</v>
      </c>
      <c r="H14" s="6">
        <f t="shared" ca="1" si="2"/>
        <v>0.26</v>
      </c>
      <c r="I14" s="6">
        <f t="shared" ca="1" si="9"/>
        <v>0.23</v>
      </c>
      <c r="J14" s="6">
        <f t="shared" ca="1" si="3"/>
        <v>0.115</v>
      </c>
      <c r="K14" s="6">
        <f ca="1">RANDBETWEEN(VLOOKUP(B14,'Ver3'!$F$23:$H$29,2,0),VLOOKUP(B14,'Ver3'!$F$23:$H$29,3,0))/100</f>
        <v>0.08</v>
      </c>
      <c r="L14" s="6">
        <f t="shared" ca="1" si="4"/>
        <v>0.04</v>
      </c>
      <c r="M14" s="16">
        <f t="shared" ca="1" si="5"/>
        <v>297.55500000000001</v>
      </c>
      <c r="N14" s="6">
        <f ca="1">(L14+J14+H14)*E14+Table134[[#This Row],[Hukuk Servisinde Tahsilat Tutarı]]</f>
        <v>515687.19300000003</v>
      </c>
      <c r="O14" s="6">
        <f ca="1">C14*VLOOKUP(B14,'Ver3'!$J$3:$N$9,2,0)+(C14-C14*G14)*VLOOKUP(B14,'Ver3'!$J$3:$N$9,3,0)+(C14-C14*G14-C14*I14)*VLOOKUP(B14,'Ver3'!$J$3:$N$9,4,0)</f>
        <v>79587</v>
      </c>
      <c r="P14" s="6">
        <f t="shared" ca="1" si="6"/>
        <v>0.58499999999999996</v>
      </c>
      <c r="Q14" s="6">
        <f ca="1">C14*P14*VLOOKUP(B14,'Ver3'!$J$3:$N$9,5,0)</f>
        <v>125833.5</v>
      </c>
      <c r="R14" s="6">
        <f ca="1">VLOOKUP(Table134[[#This Row],[Ay]],'Ver3'!$J$3:$O$9,6,0)*Table134[[#This Row],[Hukuk Servisine Sevk Edilen]]*Table134[[#This Row],[Toplam Tutar]]</f>
        <v>153265.20299999998</v>
      </c>
      <c r="S14" s="6">
        <f t="shared" ca="1" si="7"/>
        <v>205420.5</v>
      </c>
      <c r="T14" s="6">
        <f t="shared" ca="1" si="8"/>
        <v>389853.69300000003</v>
      </c>
      <c r="U14" s="4"/>
      <c r="X14" s="3"/>
    </row>
    <row r="15" spans="1:24" x14ac:dyDescent="0.35">
      <c r="A15" s="9">
        <v>44909</v>
      </c>
      <c r="B15" s="6">
        <f t="shared" si="0"/>
        <v>12</v>
      </c>
      <c r="C15" s="6">
        <f ca="1">RANDBETWEEN(VLOOKUP(B15,'Ver3'!$F$3:$H$9,2,0),VLOOKUP(B15,'Ver3'!$F$3:$H$9,3,0))</f>
        <v>519</v>
      </c>
      <c r="D15" s="6">
        <f ca="1">RANDBETWEEN(VLOOKUP(B15,'Ver3'!$B$4:$D$10,2,0),VLOOKUP(B15,'Ver3'!$B$4:$D$10,3,0))</f>
        <v>866</v>
      </c>
      <c r="E15" s="6">
        <f t="shared" ca="1" si="1"/>
        <v>449454</v>
      </c>
      <c r="F15" s="6">
        <f ca="1">RANDBETWEEN(VLOOKUP(B15,'Ver3'!$B$13:$D$19,2,0),VLOOKUP(B15,'Ver3'!$B$13:$D$19,3,0))/100</f>
        <v>0.35</v>
      </c>
      <c r="G15" s="6">
        <f ca="1">RANDBETWEEN(VLOOKUP(B15,'Ver3'!$F$13:$H$19,2,0),VLOOKUP(B15,'Ver3'!$F$13:$H$19,3,0))/100</f>
        <v>0.54</v>
      </c>
      <c r="H15" s="6">
        <f t="shared" ca="1" si="2"/>
        <v>0.189</v>
      </c>
      <c r="I15" s="6">
        <f t="shared" ca="1" si="9"/>
        <v>0.21</v>
      </c>
      <c r="J15" s="6">
        <f t="shared" ca="1" si="3"/>
        <v>7.3499999999999996E-2</v>
      </c>
      <c r="K15" s="6">
        <f ca="1">RANDBETWEEN(VLOOKUP(B15,'Ver3'!$F$23:$H$29,2,0),VLOOKUP(B15,'Ver3'!$F$23:$H$29,3,0))/100</f>
        <v>0.09</v>
      </c>
      <c r="L15" s="6">
        <f t="shared" ca="1" si="4"/>
        <v>3.15E-2</v>
      </c>
      <c r="M15" s="16">
        <f t="shared" ca="1" si="5"/>
        <v>152.58599999999998</v>
      </c>
      <c r="N15" s="6">
        <f ca="1">(L15+J15+H15)*E15+Table134[[#This Row],[Hukuk Servisinde Tahsilat Tutarı]]</f>
        <v>227333.83319999999</v>
      </c>
      <c r="O15" s="6">
        <f ca="1">C15*VLOOKUP(B15,'Ver3'!$J$3:$N$9,2,0)+(C15-C15*G15)*VLOOKUP(B15,'Ver3'!$J$3:$N$9,3,0)+(C15-C15*G15-C15*I15)*VLOOKUP(B15,'Ver3'!$J$3:$N$9,4,0)</f>
        <v>56830.5</v>
      </c>
      <c r="P15" s="6">
        <f t="shared" ca="1" si="6"/>
        <v>0.70599999999999996</v>
      </c>
      <c r="Q15" s="6">
        <f ca="1">C15*P15*VLOOKUP(B15,'Ver3'!$J$3:$N$9,5,0)</f>
        <v>109924.2</v>
      </c>
      <c r="R15" s="6">
        <f ca="1">VLOOKUP(Table134[[#This Row],[Ay]],'Ver3'!$J$3:$O$9,6,0)*Table134[[#This Row],[Hukuk Servisine Sevk Edilen]]*Table134[[#This Row],[Toplam Tutar]]</f>
        <v>95194.357199999999</v>
      </c>
      <c r="S15" s="6">
        <f t="shared" ca="1" si="7"/>
        <v>166754.70000000001</v>
      </c>
      <c r="T15" s="6">
        <f t="shared" ca="1" si="8"/>
        <v>117409.6332</v>
      </c>
      <c r="U15" s="4"/>
      <c r="X15" s="3"/>
    </row>
    <row r="16" spans="1:24" x14ac:dyDescent="0.35">
      <c r="A16" s="9">
        <v>44910</v>
      </c>
      <c r="B16" s="6">
        <f t="shared" si="0"/>
        <v>12</v>
      </c>
      <c r="C16" s="6">
        <f ca="1">RANDBETWEEN(VLOOKUP(B16,'Ver3'!$F$3:$H$9,2,0),VLOOKUP(B16,'Ver3'!$F$3:$H$9,3,0))</f>
        <v>674</v>
      </c>
      <c r="D16" s="6">
        <f ca="1">RANDBETWEEN(VLOOKUP(B16,'Ver3'!$B$4:$D$10,2,0),VLOOKUP(B16,'Ver3'!$B$4:$D$10,3,0))</f>
        <v>870</v>
      </c>
      <c r="E16" s="6">
        <f t="shared" ca="1" si="1"/>
        <v>586380</v>
      </c>
      <c r="F16" s="6">
        <f ca="1">RANDBETWEEN(VLOOKUP(B16,'Ver3'!$B$13:$D$19,2,0),VLOOKUP(B16,'Ver3'!$B$13:$D$19,3,0))/100</f>
        <v>0.44</v>
      </c>
      <c r="G16" s="6">
        <f ca="1">RANDBETWEEN(VLOOKUP(B16,'Ver3'!$F$13:$H$19,2,0),VLOOKUP(B16,'Ver3'!$F$13:$H$19,3,0))/100</f>
        <v>0.54</v>
      </c>
      <c r="H16" s="6">
        <f t="shared" ca="1" si="2"/>
        <v>0.23760000000000001</v>
      </c>
      <c r="I16" s="6">
        <f t="shared" ca="1" si="9"/>
        <v>0.33</v>
      </c>
      <c r="J16" s="6">
        <f t="shared" ca="1" si="3"/>
        <v>0.1452</v>
      </c>
      <c r="K16" s="6">
        <f ca="1">RANDBETWEEN(VLOOKUP(B16,'Ver3'!$F$23:$H$29,2,0),VLOOKUP(B16,'Ver3'!$F$23:$H$29,3,0))/100</f>
        <v>0.05</v>
      </c>
      <c r="L16" s="6">
        <f t="shared" ca="1" si="4"/>
        <v>2.2000000000000002E-2</v>
      </c>
      <c r="M16" s="16">
        <f t="shared" ca="1" si="5"/>
        <v>272.83519999999999</v>
      </c>
      <c r="N16" s="6">
        <f ca="1">(L16+J16+H16)*E16+Table134[[#This Row],[Hukuk Servisinde Tahsilat Tutarı]]</f>
        <v>342070.63679999998</v>
      </c>
      <c r="O16" s="6">
        <f ca="1">C16*VLOOKUP(B16,'Ver3'!$J$3:$N$9,2,0)+(C16-C16*G16)*VLOOKUP(B16,'Ver3'!$J$3:$N$9,3,0)+(C16-C16*G16-C16*I16)*VLOOKUP(B16,'Ver3'!$J$3:$N$9,4,0)</f>
        <v>65715</v>
      </c>
      <c r="P16" s="6">
        <f t="shared" ca="1" si="6"/>
        <v>0.59519999999999995</v>
      </c>
      <c r="Q16" s="6">
        <f ca="1">C16*P16*VLOOKUP(B16,'Ver3'!$J$3:$N$9,5,0)</f>
        <v>120349.43999999999</v>
      </c>
      <c r="R16" s="6">
        <f ca="1">VLOOKUP(Table134[[#This Row],[Ay]],'Ver3'!$J$3:$O$9,6,0)*Table134[[#This Row],[Hukuk Servisine Sevk Edilen]]*Table134[[#This Row],[Toplam Tutar]]</f>
        <v>104704.01279999998</v>
      </c>
      <c r="S16" s="6">
        <f t="shared" ca="1" si="7"/>
        <v>186064.44</v>
      </c>
      <c r="T16" s="6">
        <f t="shared" ca="1" si="8"/>
        <v>221721.19679999998</v>
      </c>
      <c r="U16" s="4"/>
      <c r="X16" s="3"/>
    </row>
    <row r="17" spans="1:24" x14ac:dyDescent="0.35">
      <c r="A17" s="9">
        <v>44911</v>
      </c>
      <c r="B17" s="6">
        <f t="shared" si="0"/>
        <v>12</v>
      </c>
      <c r="C17" s="6">
        <f ca="1">RANDBETWEEN(VLOOKUP(B17,'Ver3'!$F$3:$H$9,2,0),VLOOKUP(B17,'Ver3'!$F$3:$H$9,3,0))</f>
        <v>363</v>
      </c>
      <c r="D17" s="6">
        <f ca="1">RANDBETWEEN(VLOOKUP(B17,'Ver3'!$B$4:$D$10,2,0),VLOOKUP(B17,'Ver3'!$B$4:$D$10,3,0))</f>
        <v>1134</v>
      </c>
      <c r="E17" s="6">
        <f t="shared" ca="1" si="1"/>
        <v>411642</v>
      </c>
      <c r="F17" s="6">
        <f ca="1">RANDBETWEEN(VLOOKUP(B17,'Ver3'!$B$13:$D$19,2,0),VLOOKUP(B17,'Ver3'!$B$13:$D$19,3,0))/100</f>
        <v>0.47</v>
      </c>
      <c r="G17" s="6">
        <f ca="1">RANDBETWEEN(VLOOKUP(B17,'Ver3'!$F$13:$H$19,2,0),VLOOKUP(B17,'Ver3'!$F$13:$H$19,3,0))/100</f>
        <v>0.54</v>
      </c>
      <c r="H17" s="6">
        <f t="shared" ca="1" si="2"/>
        <v>0.25380000000000003</v>
      </c>
      <c r="I17" s="6">
        <f t="shared" ca="1" si="9"/>
        <v>0.25</v>
      </c>
      <c r="J17" s="6">
        <f t="shared" ca="1" si="3"/>
        <v>0.11749999999999999</v>
      </c>
      <c r="K17" s="6">
        <f ca="1">RANDBETWEEN(VLOOKUP(B17,'Ver3'!$F$23:$H$29,2,0),VLOOKUP(B17,'Ver3'!$F$23:$H$29,3,0))/100</f>
        <v>0.09</v>
      </c>
      <c r="L17" s="6">
        <f t="shared" ca="1" si="4"/>
        <v>4.2299999999999997E-2</v>
      </c>
      <c r="M17" s="16">
        <f t="shared" ca="1" si="5"/>
        <v>150.13680000000002</v>
      </c>
      <c r="N17" s="6">
        <f ca="1">(L17+J17+H17)*E17+Table134[[#This Row],[Hukuk Servisinde Tahsilat Tutarı]]</f>
        <v>242671.19183999998</v>
      </c>
      <c r="O17" s="6">
        <f ca="1">C17*VLOOKUP(B17,'Ver3'!$J$3:$N$9,2,0)+(C17-C17*G17)*VLOOKUP(B17,'Ver3'!$J$3:$N$9,3,0)+(C17-C17*G17-C17*I17)*VLOOKUP(B17,'Ver3'!$J$3:$N$9,4,0)</f>
        <v>38296.5</v>
      </c>
      <c r="P17" s="6">
        <f t="shared" ca="1" si="6"/>
        <v>0.58640000000000003</v>
      </c>
      <c r="Q17" s="6">
        <f ca="1">C17*P17*VLOOKUP(B17,'Ver3'!$J$3:$N$9,5,0)</f>
        <v>63858.96</v>
      </c>
      <c r="R17" s="6">
        <f ca="1">VLOOKUP(Table134[[#This Row],[Ay]],'Ver3'!$J$3:$O$9,6,0)*Table134[[#This Row],[Hukuk Servisine Sevk Edilen]]*Table134[[#This Row],[Toplam Tutar]]</f>
        <v>72416.060639999996</v>
      </c>
      <c r="S17" s="6">
        <f t="shared" ca="1" si="7"/>
        <v>102155.45999999999</v>
      </c>
      <c r="T17" s="6">
        <f t="shared" ca="1" si="8"/>
        <v>178812.23183999999</v>
      </c>
      <c r="U17" s="4"/>
      <c r="X17" s="3"/>
    </row>
    <row r="18" spans="1:24" x14ac:dyDescent="0.35">
      <c r="A18" s="9">
        <v>44912</v>
      </c>
      <c r="B18" s="6">
        <f t="shared" si="0"/>
        <v>12</v>
      </c>
      <c r="C18" s="6">
        <f ca="1">RANDBETWEEN(VLOOKUP(B18,'Ver3'!$F$3:$H$9,2,0),VLOOKUP(B18,'Ver3'!$F$3:$H$9,3,0))</f>
        <v>485</v>
      </c>
      <c r="D18" s="6">
        <f ca="1">RANDBETWEEN(VLOOKUP(B18,'Ver3'!$B$4:$D$10,2,0),VLOOKUP(B18,'Ver3'!$B$4:$D$10,3,0))</f>
        <v>1066</v>
      </c>
      <c r="E18" s="6">
        <f t="shared" ca="1" si="1"/>
        <v>517010</v>
      </c>
      <c r="F18" s="6">
        <f ca="1">RANDBETWEEN(VLOOKUP(B18,'Ver3'!$B$13:$D$19,2,0),VLOOKUP(B18,'Ver3'!$B$13:$D$19,3,0))/100</f>
        <v>0.42</v>
      </c>
      <c r="G18" s="6">
        <f ca="1">RANDBETWEEN(VLOOKUP(B18,'Ver3'!$F$13:$H$19,2,0),VLOOKUP(B18,'Ver3'!$F$13:$H$19,3,0))/100</f>
        <v>0.52</v>
      </c>
      <c r="H18" s="6">
        <f t="shared" ca="1" si="2"/>
        <v>0.21840000000000001</v>
      </c>
      <c r="I18" s="6">
        <f t="shared" ca="1" si="9"/>
        <v>0.27</v>
      </c>
      <c r="J18" s="6">
        <f t="shared" ca="1" si="3"/>
        <v>0.1134</v>
      </c>
      <c r="K18" s="6">
        <f ca="1">RANDBETWEEN(VLOOKUP(B18,'Ver3'!$F$23:$H$29,2,0),VLOOKUP(B18,'Ver3'!$F$23:$H$29,3,0))/100</f>
        <v>0.08</v>
      </c>
      <c r="L18" s="6">
        <f t="shared" ca="1" si="4"/>
        <v>3.3599999999999998E-2</v>
      </c>
      <c r="M18" s="16">
        <f t="shared" ca="1" si="5"/>
        <v>177.21899999999999</v>
      </c>
      <c r="N18" s="6">
        <f ca="1">(L18+J18+H18)*E18+Table134[[#This Row],[Hukuk Servisinde Tahsilat Tutarı]]</f>
        <v>287343.81780000002</v>
      </c>
      <c r="O18" s="6">
        <f ca="1">C18*VLOOKUP(B18,'Ver3'!$J$3:$N$9,2,0)+(C18-C18*G18)*VLOOKUP(B18,'Ver3'!$J$3:$N$9,3,0)+(C18-C18*G18-C18*I18)*VLOOKUP(B18,'Ver3'!$J$3:$N$9,4,0)</f>
        <v>51895</v>
      </c>
      <c r="P18" s="6">
        <f t="shared" ca="1" si="6"/>
        <v>0.63460000000000005</v>
      </c>
      <c r="Q18" s="6">
        <f ca="1">C18*P18*VLOOKUP(B18,'Ver3'!$J$3:$N$9,5,0)</f>
        <v>92334.3</v>
      </c>
      <c r="R18" s="6">
        <f ca="1">VLOOKUP(Table134[[#This Row],[Ay]],'Ver3'!$J$3:$O$9,6,0)*Table134[[#This Row],[Hukuk Servisine Sevk Edilen]]*Table134[[#This Row],[Toplam Tutar]]</f>
        <v>98428.363800000006</v>
      </c>
      <c r="S18" s="6">
        <f t="shared" ca="1" si="7"/>
        <v>144229.29999999999</v>
      </c>
      <c r="T18" s="6">
        <f t="shared" ca="1" si="8"/>
        <v>195009.51780000003</v>
      </c>
      <c r="U18" s="4"/>
      <c r="X18" s="3"/>
    </row>
    <row r="19" spans="1:24" x14ac:dyDescent="0.35">
      <c r="A19" s="9">
        <v>44913</v>
      </c>
      <c r="B19" s="6">
        <f t="shared" si="0"/>
        <v>12</v>
      </c>
      <c r="C19" s="6">
        <f ca="1">RANDBETWEEN(VLOOKUP(B19,'Ver3'!$F$3:$H$9,2,0),VLOOKUP(B19,'Ver3'!$F$3:$H$9,3,0))</f>
        <v>332</v>
      </c>
      <c r="D19" s="6">
        <f ca="1">RANDBETWEEN(VLOOKUP(B19,'Ver3'!$B$4:$D$10,2,0),VLOOKUP(B19,'Ver3'!$B$4:$D$10,3,0))</f>
        <v>1148</v>
      </c>
      <c r="E19" s="6">
        <f t="shared" ca="1" si="1"/>
        <v>381136</v>
      </c>
      <c r="F19" s="6">
        <f ca="1">RANDBETWEEN(VLOOKUP(B19,'Ver3'!$B$13:$D$19,2,0),VLOOKUP(B19,'Ver3'!$B$13:$D$19,3,0))/100</f>
        <v>0.54</v>
      </c>
      <c r="G19" s="6">
        <f ca="1">RANDBETWEEN(VLOOKUP(B19,'Ver3'!$F$13:$H$19,2,0),VLOOKUP(B19,'Ver3'!$F$13:$H$19,3,0))/100</f>
        <v>0.52</v>
      </c>
      <c r="H19" s="6">
        <f t="shared" ca="1" si="2"/>
        <v>0.28080000000000005</v>
      </c>
      <c r="I19" s="6">
        <f t="shared" ca="1" si="9"/>
        <v>0.22</v>
      </c>
      <c r="J19" s="6">
        <f t="shared" ca="1" si="3"/>
        <v>0.1188</v>
      </c>
      <c r="K19" s="6">
        <f ca="1">RANDBETWEEN(VLOOKUP(B19,'Ver3'!$F$23:$H$29,2,0),VLOOKUP(B19,'Ver3'!$F$23:$H$29,3,0))/100</f>
        <v>0.1</v>
      </c>
      <c r="L19" s="6">
        <f t="shared" ca="1" si="4"/>
        <v>5.4000000000000006E-2</v>
      </c>
      <c r="M19" s="16">
        <f t="shared" ca="1" si="5"/>
        <v>150.59520000000001</v>
      </c>
      <c r="N19" s="6">
        <f ca="1">(L19+J19+H19)*E19+Table134[[#This Row],[Hukuk Servisinde Tahsilat Tutarı]]</f>
        <v>235359.10272000002</v>
      </c>
      <c r="O19" s="6">
        <f ca="1">C19*VLOOKUP(B19,'Ver3'!$J$3:$N$9,2,0)+(C19-C19*G19)*VLOOKUP(B19,'Ver3'!$J$3:$N$9,3,0)+(C19-C19*G19-C19*I19)*VLOOKUP(B19,'Ver3'!$J$3:$N$9,4,0)</f>
        <v>37184</v>
      </c>
      <c r="P19" s="6">
        <f t="shared" ca="1" si="6"/>
        <v>0.5464</v>
      </c>
      <c r="Q19" s="6">
        <f ca="1">C19*P19*VLOOKUP(B19,'Ver3'!$J$3:$N$9,5,0)</f>
        <v>54421.439999999995</v>
      </c>
      <c r="R19" s="6">
        <f ca="1">VLOOKUP(Table134[[#This Row],[Ay]],'Ver3'!$J$3:$O$9,6,0)*Table134[[#This Row],[Hukuk Servisine Sevk Edilen]]*Table134[[#This Row],[Toplam Tutar]]</f>
        <v>62475.813119999992</v>
      </c>
      <c r="S19" s="6">
        <f t="shared" ca="1" si="7"/>
        <v>91605.440000000002</v>
      </c>
      <c r="T19" s="6">
        <f t="shared" ca="1" si="8"/>
        <v>180937.66272000002</v>
      </c>
      <c r="U19" s="4"/>
      <c r="X19" s="3"/>
    </row>
    <row r="20" spans="1:24" x14ac:dyDescent="0.35">
      <c r="A20" s="9">
        <v>44914</v>
      </c>
      <c r="B20" s="6">
        <f t="shared" si="0"/>
        <v>12</v>
      </c>
      <c r="C20" s="6">
        <f ca="1">RANDBETWEEN(VLOOKUP(B20,'Ver3'!$F$3:$H$9,2,0),VLOOKUP(B20,'Ver3'!$F$3:$H$9,3,0))</f>
        <v>435</v>
      </c>
      <c r="D20" s="6">
        <f ca="1">RANDBETWEEN(VLOOKUP(B20,'Ver3'!$B$4:$D$10,2,0),VLOOKUP(B20,'Ver3'!$B$4:$D$10,3,0))</f>
        <v>1133</v>
      </c>
      <c r="E20" s="6">
        <f t="shared" ca="1" si="1"/>
        <v>492855</v>
      </c>
      <c r="F20" s="6">
        <f ca="1">RANDBETWEEN(VLOOKUP(B20,'Ver3'!$B$13:$D$19,2,0),VLOOKUP(B20,'Ver3'!$B$13:$D$19,3,0))/100</f>
        <v>0.49</v>
      </c>
      <c r="G20" s="6">
        <f ca="1">RANDBETWEEN(VLOOKUP(B20,'Ver3'!$F$13:$H$19,2,0),VLOOKUP(B20,'Ver3'!$F$13:$H$19,3,0))/100</f>
        <v>0.54</v>
      </c>
      <c r="H20" s="6">
        <f t="shared" ca="1" si="2"/>
        <v>0.2646</v>
      </c>
      <c r="I20" s="6">
        <f t="shared" ca="1" si="9"/>
        <v>0.28999999999999998</v>
      </c>
      <c r="J20" s="6">
        <f t="shared" ca="1" si="3"/>
        <v>0.14209999999999998</v>
      </c>
      <c r="K20" s="6">
        <f ca="1">RANDBETWEEN(VLOOKUP(B20,'Ver3'!$F$23:$H$29,2,0),VLOOKUP(B20,'Ver3'!$F$23:$H$29,3,0))/100</f>
        <v>7.0000000000000007E-2</v>
      </c>
      <c r="L20" s="6">
        <f t="shared" ca="1" si="4"/>
        <v>3.4300000000000004E-2</v>
      </c>
      <c r="M20" s="16">
        <f t="shared" ca="1" si="5"/>
        <v>191.83499999999998</v>
      </c>
      <c r="N20" s="6">
        <f ca="1">(L20+J20+H20)*E20+Table134[[#This Row],[Hukuk Servisinde Tahsilat Tutarı]]</f>
        <v>300000.83849999995</v>
      </c>
      <c r="O20" s="6">
        <f ca="1">C20*VLOOKUP(B20,'Ver3'!$J$3:$N$9,2,0)+(C20-C20*G20)*VLOOKUP(B20,'Ver3'!$J$3:$N$9,3,0)+(C20-C20*G20-C20*I20)*VLOOKUP(B20,'Ver3'!$J$3:$N$9,4,0)</f>
        <v>44152.5</v>
      </c>
      <c r="P20" s="6">
        <f t="shared" ca="1" si="6"/>
        <v>0.55900000000000005</v>
      </c>
      <c r="Q20" s="6">
        <f ca="1">C20*P20*VLOOKUP(B20,'Ver3'!$J$3:$N$9,5,0)</f>
        <v>72949.5</v>
      </c>
      <c r="R20" s="6">
        <f ca="1">VLOOKUP(Table134[[#This Row],[Ay]],'Ver3'!$J$3:$O$9,6,0)*Table134[[#This Row],[Hukuk Servisine Sevk Edilen]]*Table134[[#This Row],[Toplam Tutar]]</f>
        <v>82651.783500000005</v>
      </c>
      <c r="S20" s="6">
        <f t="shared" ca="1" si="7"/>
        <v>117102</v>
      </c>
      <c r="T20" s="6">
        <f t="shared" ca="1" si="8"/>
        <v>227051.33849999995</v>
      </c>
      <c r="U20" s="4"/>
      <c r="X20" s="3"/>
    </row>
    <row r="21" spans="1:24" x14ac:dyDescent="0.35">
      <c r="A21" s="9">
        <v>44915</v>
      </c>
      <c r="B21" s="6">
        <f t="shared" si="0"/>
        <v>12</v>
      </c>
      <c r="C21" s="6">
        <f ca="1">RANDBETWEEN(VLOOKUP(B21,'Ver3'!$F$3:$H$9,2,0),VLOOKUP(B21,'Ver3'!$F$3:$H$9,3,0))</f>
        <v>618</v>
      </c>
      <c r="D21" s="6">
        <f ca="1">RANDBETWEEN(VLOOKUP(B21,'Ver3'!$B$4:$D$10,2,0),VLOOKUP(B21,'Ver3'!$B$4:$D$10,3,0))</f>
        <v>952</v>
      </c>
      <c r="E21" s="6">
        <f t="shared" ca="1" si="1"/>
        <v>588336</v>
      </c>
      <c r="F21" s="6">
        <f ca="1">RANDBETWEEN(VLOOKUP(B21,'Ver3'!$B$13:$D$19,2,0),VLOOKUP(B21,'Ver3'!$B$13:$D$19,3,0))/100</f>
        <v>0.54</v>
      </c>
      <c r="G21" s="6">
        <f ca="1">RANDBETWEEN(VLOOKUP(B21,'Ver3'!$F$13:$H$19,2,0),VLOOKUP(B21,'Ver3'!$F$13:$H$19,3,0))/100</f>
        <v>0.55000000000000004</v>
      </c>
      <c r="H21" s="6">
        <f t="shared" ca="1" si="2"/>
        <v>0.29700000000000004</v>
      </c>
      <c r="I21" s="6">
        <f t="shared" ca="1" si="9"/>
        <v>0.24</v>
      </c>
      <c r="J21" s="6">
        <f t="shared" ca="1" si="3"/>
        <v>0.12959999999999999</v>
      </c>
      <c r="K21" s="6">
        <f ca="1">RANDBETWEEN(VLOOKUP(B21,'Ver3'!$F$23:$H$29,2,0),VLOOKUP(B21,'Ver3'!$F$23:$H$29,3,0))/100</f>
        <v>0.06</v>
      </c>
      <c r="L21" s="6">
        <f t="shared" ca="1" si="4"/>
        <v>3.2399999999999998E-2</v>
      </c>
      <c r="M21" s="16">
        <f t="shared" ca="1" si="5"/>
        <v>283.66200000000003</v>
      </c>
      <c r="N21" s="6">
        <f ca="1">(L21+J21+H21)*E21+Table134[[#This Row],[Hukuk Servisinde Tahsilat Tutarı]]</f>
        <v>365533.1568</v>
      </c>
      <c r="O21" s="6">
        <f ca="1">C21*VLOOKUP(B21,'Ver3'!$J$3:$N$9,2,0)+(C21-C21*G21)*VLOOKUP(B21,'Ver3'!$J$3:$N$9,3,0)+(C21-C21*G21-C21*I21)*VLOOKUP(B21,'Ver3'!$J$3:$N$9,4,0)</f>
        <v>64735.5</v>
      </c>
      <c r="P21" s="6">
        <f t="shared" ca="1" si="6"/>
        <v>0.54099999999999993</v>
      </c>
      <c r="Q21" s="6">
        <f ca="1">C21*P21*VLOOKUP(B21,'Ver3'!$J$3:$N$9,5,0)</f>
        <v>100301.4</v>
      </c>
      <c r="R21" s="6">
        <f ca="1">VLOOKUP(Table134[[#This Row],[Ay]],'Ver3'!$J$3:$O$9,6,0)*Table134[[#This Row],[Hukuk Servisine Sevk Edilen]]*Table134[[#This Row],[Toplam Tutar]]</f>
        <v>95486.93279999998</v>
      </c>
      <c r="S21" s="6">
        <f t="shared" ca="1" si="7"/>
        <v>165036.9</v>
      </c>
      <c r="T21" s="6">
        <f t="shared" ca="1" si="8"/>
        <v>265231.75679999997</v>
      </c>
      <c r="U21" s="4"/>
      <c r="X21" s="3"/>
    </row>
    <row r="22" spans="1:24" x14ac:dyDescent="0.35">
      <c r="A22" s="9">
        <v>44916</v>
      </c>
      <c r="B22" s="6">
        <f t="shared" si="0"/>
        <v>12</v>
      </c>
      <c r="C22" s="6">
        <f ca="1">RANDBETWEEN(VLOOKUP(B22,'Ver3'!$F$3:$H$9,2,0),VLOOKUP(B22,'Ver3'!$F$3:$H$9,3,0))</f>
        <v>506</v>
      </c>
      <c r="D22" s="6">
        <f ca="1">RANDBETWEEN(VLOOKUP(B22,'Ver3'!$B$4:$D$10,2,0),VLOOKUP(B22,'Ver3'!$B$4:$D$10,3,0))</f>
        <v>843</v>
      </c>
      <c r="E22" s="6">
        <f t="shared" ca="1" si="1"/>
        <v>426558</v>
      </c>
      <c r="F22" s="6">
        <f ca="1">RANDBETWEEN(VLOOKUP(B22,'Ver3'!$B$13:$D$19,2,0),VLOOKUP(B22,'Ver3'!$B$13:$D$19,3,0))/100</f>
        <v>0.43</v>
      </c>
      <c r="G22" s="6">
        <f ca="1">RANDBETWEEN(VLOOKUP(B22,'Ver3'!$F$13:$H$19,2,0),VLOOKUP(B22,'Ver3'!$F$13:$H$19,3,0))/100</f>
        <v>0.47</v>
      </c>
      <c r="H22" s="6">
        <f t="shared" ca="1" si="2"/>
        <v>0.20209999999999997</v>
      </c>
      <c r="I22" s="6">
        <f t="shared" ca="1" si="9"/>
        <v>0.34</v>
      </c>
      <c r="J22" s="6">
        <f t="shared" ca="1" si="3"/>
        <v>0.1462</v>
      </c>
      <c r="K22" s="6">
        <f ca="1">RANDBETWEEN(VLOOKUP(B22,'Ver3'!$F$23:$H$29,2,0),VLOOKUP(B22,'Ver3'!$F$23:$H$29,3,0))/100</f>
        <v>0.06</v>
      </c>
      <c r="L22" s="6">
        <f t="shared" ca="1" si="4"/>
        <v>2.58E-2</v>
      </c>
      <c r="M22" s="16">
        <f t="shared" ca="1" si="5"/>
        <v>189.2946</v>
      </c>
      <c r="N22" s="6">
        <f ca="1">(L22+J22+H22)*E22+Table134[[#This Row],[Hukuk Servisinde Tahsilat Tutarı]]</f>
        <v>239670.14345999999</v>
      </c>
      <c r="O22" s="6">
        <f ca="1">C22*VLOOKUP(B22,'Ver3'!$J$3:$N$9,2,0)+(C22-C22*G22)*VLOOKUP(B22,'Ver3'!$J$3:$N$9,3,0)+(C22-C22*G22-C22*I22)*VLOOKUP(B22,'Ver3'!$J$3:$N$9,4,0)</f>
        <v>55027.5</v>
      </c>
      <c r="P22" s="6">
        <f t="shared" ca="1" si="6"/>
        <v>0.62590000000000001</v>
      </c>
      <c r="Q22" s="6">
        <f ca="1">C22*P22*VLOOKUP(B22,'Ver3'!$J$3:$N$9,5,0)</f>
        <v>95011.62</v>
      </c>
      <c r="R22" s="6">
        <f ca="1">VLOOKUP(Table134[[#This Row],[Ay]],'Ver3'!$J$3:$O$9,6,0)*Table134[[#This Row],[Hukuk Servisine Sevk Edilen]]*Table134[[#This Row],[Toplam Tutar]]</f>
        <v>80094.795660000003</v>
      </c>
      <c r="S22" s="6">
        <f t="shared" ca="1" si="7"/>
        <v>150039.12</v>
      </c>
      <c r="T22" s="6">
        <f t="shared" ca="1" si="8"/>
        <v>144658.52346</v>
      </c>
      <c r="U22" s="4"/>
      <c r="X22" s="3"/>
    </row>
    <row r="23" spans="1:24" x14ac:dyDescent="0.35">
      <c r="A23" s="9">
        <v>44917</v>
      </c>
      <c r="B23" s="6">
        <f t="shared" si="0"/>
        <v>12</v>
      </c>
      <c r="C23" s="6">
        <f ca="1">RANDBETWEEN(VLOOKUP(B23,'Ver3'!$F$3:$H$9,2,0),VLOOKUP(B23,'Ver3'!$F$3:$H$9,3,0))</f>
        <v>382</v>
      </c>
      <c r="D23" s="6">
        <f ca="1">RANDBETWEEN(VLOOKUP(B23,'Ver3'!$B$4:$D$10,2,0),VLOOKUP(B23,'Ver3'!$B$4:$D$10,3,0))</f>
        <v>973</v>
      </c>
      <c r="E23" s="6">
        <f t="shared" ca="1" si="1"/>
        <v>371686</v>
      </c>
      <c r="F23" s="6">
        <f ca="1">RANDBETWEEN(VLOOKUP(B23,'Ver3'!$B$13:$D$19,2,0),VLOOKUP(B23,'Ver3'!$B$13:$D$19,3,0))/100</f>
        <v>0.37</v>
      </c>
      <c r="G23" s="6">
        <f ca="1">RANDBETWEEN(VLOOKUP(B23,'Ver3'!$F$13:$H$19,2,0),VLOOKUP(B23,'Ver3'!$F$13:$H$19,3,0))/100</f>
        <v>0.52</v>
      </c>
      <c r="H23" s="6">
        <f t="shared" ca="1" si="2"/>
        <v>0.19240000000000002</v>
      </c>
      <c r="I23" s="6">
        <f t="shared" ca="1" si="9"/>
        <v>0.27</v>
      </c>
      <c r="J23" s="6">
        <f t="shared" ca="1" si="3"/>
        <v>9.9900000000000003E-2</v>
      </c>
      <c r="K23" s="6">
        <f ca="1">RANDBETWEEN(VLOOKUP(B23,'Ver3'!$F$23:$H$29,2,0),VLOOKUP(B23,'Ver3'!$F$23:$H$29,3,0))/100</f>
        <v>0.05</v>
      </c>
      <c r="L23" s="6">
        <f t="shared" ca="1" si="4"/>
        <v>1.8499999999999999E-2</v>
      </c>
      <c r="M23" s="16">
        <f t="shared" ca="1" si="5"/>
        <v>118.72560000000001</v>
      </c>
      <c r="N23" s="6">
        <f ca="1">(L23+J23+H23)*E23+Table134[[#This Row],[Hukuk Servisinde Tahsilat Tutarı]]</f>
        <v>192369.80616000001</v>
      </c>
      <c r="O23" s="6">
        <f ca="1">C23*VLOOKUP(B23,'Ver3'!$J$3:$N$9,2,0)+(C23-C23*G23)*VLOOKUP(B23,'Ver3'!$J$3:$N$9,3,0)+(C23-C23*G23-C23*I23)*VLOOKUP(B23,'Ver3'!$J$3:$N$9,4,0)</f>
        <v>40874</v>
      </c>
      <c r="P23" s="6">
        <f t="shared" ca="1" si="6"/>
        <v>0.68920000000000003</v>
      </c>
      <c r="Q23" s="6">
        <f ca="1">C23*P23*VLOOKUP(B23,'Ver3'!$J$3:$N$9,5,0)</f>
        <v>78982.320000000007</v>
      </c>
      <c r="R23" s="6">
        <f ca="1">VLOOKUP(Table134[[#This Row],[Ay]],'Ver3'!$J$3:$O$9,6,0)*Table134[[#This Row],[Hukuk Servisine Sevk Edilen]]*Table134[[#This Row],[Toplam Tutar]]</f>
        <v>76849.797359999997</v>
      </c>
      <c r="S23" s="6">
        <f t="shared" ca="1" si="7"/>
        <v>119856.32000000001</v>
      </c>
      <c r="T23" s="6">
        <f t="shared" ca="1" si="8"/>
        <v>113387.48616</v>
      </c>
      <c r="U23" s="4"/>
      <c r="X23" s="3"/>
    </row>
    <row r="24" spans="1:24" x14ac:dyDescent="0.35">
      <c r="A24" s="9">
        <v>44918</v>
      </c>
      <c r="B24" s="6">
        <f t="shared" si="0"/>
        <v>12</v>
      </c>
      <c r="C24" s="6">
        <f ca="1">RANDBETWEEN(VLOOKUP(B24,'Ver3'!$F$3:$H$9,2,0),VLOOKUP(B24,'Ver3'!$F$3:$H$9,3,0))</f>
        <v>566</v>
      </c>
      <c r="D24" s="6">
        <f ca="1">RANDBETWEEN(VLOOKUP(B24,'Ver3'!$B$4:$D$10,2,0),VLOOKUP(B24,'Ver3'!$B$4:$D$10,3,0))</f>
        <v>1201</v>
      </c>
      <c r="E24" s="6">
        <f t="shared" ca="1" si="1"/>
        <v>679766</v>
      </c>
      <c r="F24" s="6">
        <f ca="1">RANDBETWEEN(VLOOKUP(B24,'Ver3'!$B$13:$D$19,2,0),VLOOKUP(B24,'Ver3'!$B$13:$D$19,3,0))/100</f>
        <v>0.35</v>
      </c>
      <c r="G24" s="6">
        <f ca="1">RANDBETWEEN(VLOOKUP(B24,'Ver3'!$F$13:$H$19,2,0),VLOOKUP(B24,'Ver3'!$F$13:$H$19,3,0))/100</f>
        <v>0.54</v>
      </c>
      <c r="H24" s="6">
        <f t="shared" ca="1" si="2"/>
        <v>0.189</v>
      </c>
      <c r="I24" s="6">
        <f t="shared" ca="1" si="9"/>
        <v>0.21</v>
      </c>
      <c r="J24" s="6">
        <f t="shared" ca="1" si="3"/>
        <v>7.3499999999999996E-2</v>
      </c>
      <c r="K24" s="6">
        <f ca="1">RANDBETWEEN(VLOOKUP(B24,'Ver3'!$F$23:$H$29,2,0),VLOOKUP(B24,'Ver3'!$F$23:$H$29,3,0))/100</f>
        <v>0.08</v>
      </c>
      <c r="L24" s="6">
        <f t="shared" ca="1" si="4"/>
        <v>2.7999999999999997E-2</v>
      </c>
      <c r="M24" s="16">
        <f t="shared" ca="1" si="5"/>
        <v>164.423</v>
      </c>
      <c r="N24" s="6">
        <f ca="1">(L24+J24+H24)*E24+Table134[[#This Row],[Hukuk Servisinde Tahsilat Tutarı]]</f>
        <v>342160.21609999996</v>
      </c>
      <c r="O24" s="6">
        <f ca="1">C24*VLOOKUP(B24,'Ver3'!$J$3:$N$9,2,0)+(C24-C24*G24)*VLOOKUP(B24,'Ver3'!$J$3:$N$9,3,0)+(C24-C24*G24-C24*I24)*VLOOKUP(B24,'Ver3'!$J$3:$N$9,4,0)</f>
        <v>61976.999999999993</v>
      </c>
      <c r="P24" s="6">
        <f t="shared" ca="1" si="6"/>
        <v>0.70950000000000002</v>
      </c>
      <c r="Q24" s="6">
        <f ca="1">C24*P24*VLOOKUP(B24,'Ver3'!$J$3:$N$9,5,0)</f>
        <v>120473.1</v>
      </c>
      <c r="R24" s="6">
        <f ca="1">VLOOKUP(Table134[[#This Row],[Ay]],'Ver3'!$J$3:$O$9,6,0)*Table134[[#This Row],[Hukuk Servisine Sevk Edilen]]*Table134[[#This Row],[Toplam Tutar]]</f>
        <v>144688.1931</v>
      </c>
      <c r="S24" s="6">
        <f t="shared" ca="1" si="7"/>
        <v>182450.1</v>
      </c>
      <c r="T24" s="6">
        <f t="shared" ca="1" si="8"/>
        <v>221687.11609999996</v>
      </c>
      <c r="U24" s="4"/>
      <c r="X24" s="3"/>
    </row>
    <row r="25" spans="1:24" x14ac:dyDescent="0.35">
      <c r="A25" s="9">
        <v>44919</v>
      </c>
      <c r="B25" s="6">
        <f t="shared" si="0"/>
        <v>12</v>
      </c>
      <c r="C25" s="6">
        <f ca="1">RANDBETWEEN(VLOOKUP(B25,'Ver3'!$F$3:$H$9,2,0),VLOOKUP(B25,'Ver3'!$F$3:$H$9,3,0))</f>
        <v>285</v>
      </c>
      <c r="D25" s="6">
        <f ca="1">RANDBETWEEN(VLOOKUP(B25,'Ver3'!$B$4:$D$10,2,0),VLOOKUP(B25,'Ver3'!$B$4:$D$10,3,0))</f>
        <v>873</v>
      </c>
      <c r="E25" s="6">
        <f t="shared" ca="1" si="1"/>
        <v>248805</v>
      </c>
      <c r="F25" s="6">
        <f ca="1">RANDBETWEEN(VLOOKUP(B25,'Ver3'!$B$13:$D$19,2,0),VLOOKUP(B25,'Ver3'!$B$13:$D$19,3,0))/100</f>
        <v>0.53</v>
      </c>
      <c r="G25" s="6">
        <f ca="1">RANDBETWEEN(VLOOKUP(B25,'Ver3'!$F$13:$H$19,2,0),VLOOKUP(B25,'Ver3'!$F$13:$H$19,3,0))/100</f>
        <v>0.55000000000000004</v>
      </c>
      <c r="H25" s="6">
        <f t="shared" ca="1" si="2"/>
        <v>0.29150000000000004</v>
      </c>
      <c r="I25" s="6">
        <f t="shared" ca="1" si="9"/>
        <v>0.28999999999999998</v>
      </c>
      <c r="J25" s="6">
        <f t="shared" ca="1" si="3"/>
        <v>0.1537</v>
      </c>
      <c r="K25" s="6">
        <f ca="1">RANDBETWEEN(VLOOKUP(B25,'Ver3'!$F$23:$H$29,2,0),VLOOKUP(B25,'Ver3'!$F$23:$H$29,3,0))/100</f>
        <v>0.09</v>
      </c>
      <c r="L25" s="6">
        <f t="shared" ca="1" si="4"/>
        <v>4.7699999999999999E-2</v>
      </c>
      <c r="M25" s="16">
        <f t="shared" ca="1" si="5"/>
        <v>140.47649999999999</v>
      </c>
      <c r="N25" s="6">
        <f ca="1">(L25+J25+H25)*E25+Table134[[#This Row],[Hukuk Servisinde Tahsilat Tutarı]]</f>
        <v>160486.68914999999</v>
      </c>
      <c r="O25" s="6">
        <f ca="1">C25*VLOOKUP(B25,'Ver3'!$J$3:$N$9,2,0)+(C25-C25*G25)*VLOOKUP(B25,'Ver3'!$J$3:$N$9,3,0)+(C25-C25*G25-C25*I25)*VLOOKUP(B25,'Ver3'!$J$3:$N$9,4,0)</f>
        <v>28428.75</v>
      </c>
      <c r="P25" s="6">
        <f t="shared" ca="1" si="6"/>
        <v>0.5071</v>
      </c>
      <c r="Q25" s="6">
        <f ca="1">C25*P25*VLOOKUP(B25,'Ver3'!$J$3:$N$9,5,0)</f>
        <v>43357.05</v>
      </c>
      <c r="R25" s="6">
        <f ca="1">VLOOKUP(Table134[[#This Row],[Ay]],'Ver3'!$J$3:$O$9,6,0)*Table134[[#This Row],[Hukuk Servisine Sevk Edilen]]*Table134[[#This Row],[Toplam Tutar]]</f>
        <v>37850.70465</v>
      </c>
      <c r="S25" s="6">
        <f t="shared" ca="1" si="7"/>
        <v>71785.8</v>
      </c>
      <c r="T25" s="6">
        <f t="shared" ca="1" si="8"/>
        <v>117129.63914999999</v>
      </c>
      <c r="U25" s="4"/>
      <c r="X25" s="3"/>
    </row>
    <row r="26" spans="1:24" x14ac:dyDescent="0.35">
      <c r="A26" s="9">
        <v>44920</v>
      </c>
      <c r="B26" s="6">
        <f t="shared" si="0"/>
        <v>12</v>
      </c>
      <c r="C26" s="6">
        <f ca="1">RANDBETWEEN(VLOOKUP(B26,'Ver3'!$F$3:$H$9,2,0),VLOOKUP(B26,'Ver3'!$F$3:$H$9,3,0))</f>
        <v>674</v>
      </c>
      <c r="D26" s="6">
        <f ca="1">RANDBETWEEN(VLOOKUP(B26,'Ver3'!$B$4:$D$10,2,0),VLOOKUP(B26,'Ver3'!$B$4:$D$10,3,0))</f>
        <v>751</v>
      </c>
      <c r="E26" s="6">
        <f t="shared" ca="1" si="1"/>
        <v>506174</v>
      </c>
      <c r="F26" s="6">
        <f ca="1">RANDBETWEEN(VLOOKUP(B26,'Ver3'!$B$13:$D$19,2,0),VLOOKUP(B26,'Ver3'!$B$13:$D$19,3,0))/100</f>
        <v>0.5</v>
      </c>
      <c r="G26" s="6">
        <f ca="1">RANDBETWEEN(VLOOKUP(B26,'Ver3'!$F$13:$H$19,2,0),VLOOKUP(B26,'Ver3'!$F$13:$H$19,3,0))/100</f>
        <v>0.53</v>
      </c>
      <c r="H26" s="6">
        <f t="shared" ca="1" si="2"/>
        <v>0.26500000000000001</v>
      </c>
      <c r="I26" s="6">
        <f t="shared" ca="1" si="9"/>
        <v>0.2</v>
      </c>
      <c r="J26" s="6">
        <f t="shared" ca="1" si="3"/>
        <v>0.1</v>
      </c>
      <c r="K26" s="6">
        <f ca="1">RANDBETWEEN(VLOOKUP(B26,'Ver3'!$F$23:$H$29,2,0),VLOOKUP(B26,'Ver3'!$F$23:$H$29,3,0))/100</f>
        <v>0.06</v>
      </c>
      <c r="L26" s="6">
        <f t="shared" ca="1" si="4"/>
        <v>0.03</v>
      </c>
      <c r="M26" s="16">
        <f t="shared" ca="1" si="5"/>
        <v>266.23</v>
      </c>
      <c r="N26" s="6">
        <f ca="1">(L26+J26+H26)*E26+Table134[[#This Row],[Hukuk Servisinde Tahsilat Tutarı]]</f>
        <v>291809.31099999999</v>
      </c>
      <c r="O26" s="6">
        <f ca="1">C26*VLOOKUP(B26,'Ver3'!$J$3:$N$9,2,0)+(C26-C26*G26)*VLOOKUP(B26,'Ver3'!$J$3:$N$9,3,0)+(C26-C26*G26-C26*I26)*VLOOKUP(B26,'Ver3'!$J$3:$N$9,4,0)</f>
        <v>75656.5</v>
      </c>
      <c r="P26" s="6">
        <f t="shared" ca="1" si="6"/>
        <v>0.60499999999999998</v>
      </c>
      <c r="Q26" s="6">
        <f ca="1">C26*P26*VLOOKUP(B26,'Ver3'!$J$3:$N$9,5,0)</f>
        <v>122331</v>
      </c>
      <c r="R26" s="6">
        <f ca="1">VLOOKUP(Table134[[#This Row],[Ay]],'Ver3'!$J$3:$O$9,6,0)*Table134[[#This Row],[Hukuk Servisine Sevk Edilen]]*Table134[[#This Row],[Toplam Tutar]]</f>
        <v>91870.580999999991</v>
      </c>
      <c r="S26" s="6">
        <f t="shared" ca="1" si="7"/>
        <v>197987.5</v>
      </c>
      <c r="T26" s="6">
        <f t="shared" ca="1" si="8"/>
        <v>169478.31099999999</v>
      </c>
      <c r="U26" s="4"/>
      <c r="X26" s="3"/>
    </row>
    <row r="27" spans="1:24" x14ac:dyDescent="0.35">
      <c r="A27" s="9">
        <v>44921</v>
      </c>
      <c r="B27" s="6">
        <f t="shared" si="0"/>
        <v>12</v>
      </c>
      <c r="C27" s="6">
        <f ca="1">RANDBETWEEN(VLOOKUP(B27,'Ver3'!$F$3:$H$9,2,0),VLOOKUP(B27,'Ver3'!$F$3:$H$9,3,0))</f>
        <v>599</v>
      </c>
      <c r="D27" s="6">
        <f ca="1">RANDBETWEEN(VLOOKUP(B27,'Ver3'!$B$4:$D$10,2,0),VLOOKUP(B27,'Ver3'!$B$4:$D$10,3,0))</f>
        <v>1139</v>
      </c>
      <c r="E27" s="6">
        <f t="shared" ca="1" si="1"/>
        <v>682261</v>
      </c>
      <c r="F27" s="6">
        <f ca="1">RANDBETWEEN(VLOOKUP(B27,'Ver3'!$B$13:$D$19,2,0),VLOOKUP(B27,'Ver3'!$B$13:$D$19,3,0))/100</f>
        <v>0.43</v>
      </c>
      <c r="G27" s="6">
        <f ca="1">RANDBETWEEN(VLOOKUP(B27,'Ver3'!$F$13:$H$19,2,0),VLOOKUP(B27,'Ver3'!$F$13:$H$19,3,0))/100</f>
        <v>0.53</v>
      </c>
      <c r="H27" s="6">
        <f t="shared" ca="1" si="2"/>
        <v>0.22790000000000002</v>
      </c>
      <c r="I27" s="6">
        <f t="shared" ca="1" si="9"/>
        <v>0.3</v>
      </c>
      <c r="J27" s="6">
        <f t="shared" ca="1" si="3"/>
        <v>0.129</v>
      </c>
      <c r="K27" s="6">
        <f ca="1">RANDBETWEEN(VLOOKUP(B27,'Ver3'!$F$23:$H$29,2,0),VLOOKUP(B27,'Ver3'!$F$23:$H$29,3,0))/100</f>
        <v>0.05</v>
      </c>
      <c r="L27" s="6">
        <f t="shared" ca="1" si="4"/>
        <v>2.1500000000000002E-2</v>
      </c>
      <c r="M27" s="16">
        <f t="shared" ca="1" si="5"/>
        <v>226.66160000000002</v>
      </c>
      <c r="N27" s="6">
        <f ca="1">(L27+J27+H27)*E27+Table134[[#This Row],[Hukuk Servisinde Tahsilat Tutarı]]</f>
        <v>385395.59367999999</v>
      </c>
      <c r="O27" s="6">
        <f ca="1">C27*VLOOKUP(B27,'Ver3'!$J$3:$N$9,2,0)+(C27-C27*G27)*VLOOKUP(B27,'Ver3'!$J$3:$N$9,3,0)+(C27-C27*G27-C27*I27)*VLOOKUP(B27,'Ver3'!$J$3:$N$9,4,0)</f>
        <v>61247.75</v>
      </c>
      <c r="P27" s="6">
        <f t="shared" ca="1" si="6"/>
        <v>0.62159999999999993</v>
      </c>
      <c r="Q27" s="6">
        <f ca="1">C27*P27*VLOOKUP(B27,'Ver3'!$J$3:$N$9,5,0)</f>
        <v>111701.51999999999</v>
      </c>
      <c r="R27" s="6">
        <f ca="1">VLOOKUP(Table134[[#This Row],[Ay]],'Ver3'!$J$3:$O$9,6,0)*Table134[[#This Row],[Hukuk Servisine Sevk Edilen]]*Table134[[#This Row],[Toplam Tutar]]</f>
        <v>127228.03127999998</v>
      </c>
      <c r="S27" s="6">
        <f t="shared" ca="1" si="7"/>
        <v>172949.27</v>
      </c>
      <c r="T27" s="6">
        <f t="shared" ca="1" si="8"/>
        <v>273694.07368000003</v>
      </c>
      <c r="U27" s="4"/>
      <c r="X27" s="3"/>
    </row>
    <row r="28" spans="1:24" x14ac:dyDescent="0.35">
      <c r="A28" s="9">
        <v>44922</v>
      </c>
      <c r="B28" s="6">
        <f t="shared" si="0"/>
        <v>12</v>
      </c>
      <c r="C28" s="6">
        <f ca="1">RANDBETWEEN(VLOOKUP(B28,'Ver3'!$F$3:$H$9,2,0),VLOOKUP(B28,'Ver3'!$F$3:$H$9,3,0))</f>
        <v>505</v>
      </c>
      <c r="D28" s="6">
        <f ca="1">RANDBETWEEN(VLOOKUP(B28,'Ver3'!$B$4:$D$10,2,0),VLOOKUP(B28,'Ver3'!$B$4:$D$10,3,0))</f>
        <v>1201</v>
      </c>
      <c r="E28" s="6">
        <f t="shared" ca="1" si="1"/>
        <v>606505</v>
      </c>
      <c r="F28" s="6">
        <f ca="1">RANDBETWEEN(VLOOKUP(B28,'Ver3'!$B$13:$D$19,2,0),VLOOKUP(B28,'Ver3'!$B$13:$D$19,3,0))/100</f>
        <v>0.45</v>
      </c>
      <c r="G28" s="6">
        <f ca="1">RANDBETWEEN(VLOOKUP(B28,'Ver3'!$F$13:$H$19,2,0),VLOOKUP(B28,'Ver3'!$F$13:$H$19,3,0))/100</f>
        <v>0.46</v>
      </c>
      <c r="H28" s="6">
        <f t="shared" ca="1" si="2"/>
        <v>0.20700000000000002</v>
      </c>
      <c r="I28" s="6">
        <f t="shared" ca="1" si="9"/>
        <v>0.22</v>
      </c>
      <c r="J28" s="6">
        <f t="shared" ca="1" si="3"/>
        <v>9.9000000000000005E-2</v>
      </c>
      <c r="K28" s="6">
        <f ca="1">RANDBETWEEN(VLOOKUP(B28,'Ver3'!$F$23:$H$29,2,0),VLOOKUP(B28,'Ver3'!$F$23:$H$29,3,0))/100</f>
        <v>0.1</v>
      </c>
      <c r="L28" s="6">
        <f t="shared" ca="1" si="4"/>
        <v>4.5000000000000005E-2</v>
      </c>
      <c r="M28" s="16">
        <f t="shared" ca="1" si="5"/>
        <v>177.25500000000002</v>
      </c>
      <c r="N28" s="6">
        <f ca="1">(L28+J28+H28)*E28+Table134[[#This Row],[Hukuk Servisinde Tahsilat Tutarı]]</f>
        <v>330969.77850000001</v>
      </c>
      <c r="O28" s="6">
        <f ca="1">C28*VLOOKUP(B28,'Ver3'!$J$3:$N$9,2,0)+(C28-C28*G28)*VLOOKUP(B28,'Ver3'!$J$3:$N$9,3,0)+(C28-C28*G28-C28*I28)*VLOOKUP(B28,'Ver3'!$J$3:$N$9,4,0)</f>
        <v>61862.5</v>
      </c>
      <c r="P28" s="6">
        <f t="shared" ca="1" si="6"/>
        <v>0.64900000000000002</v>
      </c>
      <c r="Q28" s="6">
        <f ca="1">C28*P28*VLOOKUP(B28,'Ver3'!$J$3:$N$9,5,0)</f>
        <v>98323.5</v>
      </c>
      <c r="R28" s="6">
        <f ca="1">VLOOKUP(Table134[[#This Row],[Ay]],'Ver3'!$J$3:$O$9,6,0)*Table134[[#This Row],[Hukuk Servisine Sevk Edilen]]*Table134[[#This Row],[Toplam Tutar]]</f>
        <v>118086.52350000001</v>
      </c>
      <c r="S28" s="6">
        <f t="shared" ca="1" si="7"/>
        <v>160186</v>
      </c>
      <c r="T28" s="6">
        <f t="shared" ca="1" si="8"/>
        <v>232646.27850000001</v>
      </c>
      <c r="U28" s="4"/>
      <c r="X28" s="3"/>
    </row>
    <row r="29" spans="1:24" x14ac:dyDescent="0.35">
      <c r="A29" s="9">
        <v>44923</v>
      </c>
      <c r="B29" s="6">
        <f t="shared" si="0"/>
        <v>12</v>
      </c>
      <c r="C29" s="6">
        <f ca="1">RANDBETWEEN(VLOOKUP(B29,'Ver3'!$F$3:$H$9,2,0),VLOOKUP(B29,'Ver3'!$F$3:$H$9,3,0))</f>
        <v>323</v>
      </c>
      <c r="D29" s="6">
        <f ca="1">RANDBETWEEN(VLOOKUP(B29,'Ver3'!$B$4:$D$10,2,0),VLOOKUP(B29,'Ver3'!$B$4:$D$10,3,0))</f>
        <v>978</v>
      </c>
      <c r="E29" s="6">
        <f t="shared" ca="1" si="1"/>
        <v>315894</v>
      </c>
      <c r="F29" s="6">
        <f ca="1">RANDBETWEEN(VLOOKUP(B29,'Ver3'!$B$13:$D$19,2,0),VLOOKUP(B29,'Ver3'!$B$13:$D$19,3,0))/100</f>
        <v>0.37</v>
      </c>
      <c r="G29" s="6">
        <f ca="1">RANDBETWEEN(VLOOKUP(B29,'Ver3'!$F$13:$H$19,2,0),VLOOKUP(B29,'Ver3'!$F$13:$H$19,3,0))/100</f>
        <v>0.5</v>
      </c>
      <c r="H29" s="6">
        <f t="shared" ca="1" si="2"/>
        <v>0.185</v>
      </c>
      <c r="I29" s="6">
        <f t="shared" ca="1" si="9"/>
        <v>0.3</v>
      </c>
      <c r="J29" s="6">
        <f t="shared" ca="1" si="3"/>
        <v>0.111</v>
      </c>
      <c r="K29" s="6">
        <f ca="1">RANDBETWEEN(VLOOKUP(B29,'Ver3'!$F$23:$H$29,2,0),VLOOKUP(B29,'Ver3'!$F$23:$H$29,3,0))/100</f>
        <v>0.1</v>
      </c>
      <c r="L29" s="6">
        <f t="shared" ca="1" si="4"/>
        <v>3.6999999999999998E-2</v>
      </c>
      <c r="M29" s="16">
        <f t="shared" ca="1" si="5"/>
        <v>107.55899999999998</v>
      </c>
      <c r="N29" s="6">
        <f ca="1">(L29+J29+H29)*E29+Table134[[#This Row],[Hukuk Servisinde Tahsilat Tutarı]]</f>
        <v>168403.09139999998</v>
      </c>
      <c r="O29" s="6">
        <f ca="1">C29*VLOOKUP(B29,'Ver3'!$J$3:$N$9,2,0)+(C29-C29*G29)*VLOOKUP(B29,'Ver3'!$J$3:$N$9,3,0)+(C29-C29*G29-C29*I29)*VLOOKUP(B29,'Ver3'!$J$3:$N$9,4,0)</f>
        <v>34722.5</v>
      </c>
      <c r="P29" s="6">
        <f t="shared" ca="1" si="6"/>
        <v>0.66700000000000004</v>
      </c>
      <c r="Q29" s="6">
        <f ca="1">C29*P29*VLOOKUP(B29,'Ver3'!$J$3:$N$9,5,0)</f>
        <v>64632.3</v>
      </c>
      <c r="R29" s="6">
        <f ca="1">VLOOKUP(Table134[[#This Row],[Ay]],'Ver3'!$J$3:$O$9,6,0)*Table134[[#This Row],[Hukuk Servisine Sevk Edilen]]*Table134[[#This Row],[Toplam Tutar]]</f>
        <v>63210.3894</v>
      </c>
      <c r="S29" s="6">
        <f t="shared" ca="1" si="7"/>
        <v>99354.8</v>
      </c>
      <c r="T29" s="6">
        <f t="shared" ca="1" si="8"/>
        <v>103770.79139999997</v>
      </c>
      <c r="U29" s="4"/>
    </row>
    <row r="30" spans="1:24" x14ac:dyDescent="0.35">
      <c r="A30" s="9">
        <v>44924</v>
      </c>
      <c r="B30" s="6">
        <f t="shared" si="0"/>
        <v>12</v>
      </c>
      <c r="C30" s="6">
        <f ca="1">RANDBETWEEN(VLOOKUP(B30,'Ver3'!$F$3:$H$9,2,0),VLOOKUP(B30,'Ver3'!$F$3:$H$9,3,0))</f>
        <v>669</v>
      </c>
      <c r="D30" s="6">
        <f ca="1">RANDBETWEEN(VLOOKUP(B30,'Ver3'!$B$4:$D$10,2,0),VLOOKUP(B30,'Ver3'!$B$4:$D$10,3,0))</f>
        <v>1047</v>
      </c>
      <c r="E30" s="6">
        <f t="shared" ca="1" si="1"/>
        <v>700443</v>
      </c>
      <c r="F30" s="6">
        <f ca="1">RANDBETWEEN(VLOOKUP(B30,'Ver3'!$B$13:$D$19,2,0),VLOOKUP(B30,'Ver3'!$B$13:$D$19,3,0))/100</f>
        <v>0.48</v>
      </c>
      <c r="G30" s="6">
        <f ca="1">RANDBETWEEN(VLOOKUP(B30,'Ver3'!$F$13:$H$19,2,0),VLOOKUP(B30,'Ver3'!$F$13:$H$19,3,0))/100</f>
        <v>0.55000000000000004</v>
      </c>
      <c r="H30" s="6">
        <f t="shared" ca="1" si="2"/>
        <v>0.26400000000000001</v>
      </c>
      <c r="I30" s="6">
        <f t="shared" ca="1" si="9"/>
        <v>0.26</v>
      </c>
      <c r="J30" s="6">
        <f t="shared" ca="1" si="3"/>
        <v>0.12479999999999999</v>
      </c>
      <c r="K30" s="6">
        <f ca="1">RANDBETWEEN(VLOOKUP(B30,'Ver3'!$F$23:$H$29,2,0),VLOOKUP(B30,'Ver3'!$F$23:$H$29,3,0))/100</f>
        <v>7.0000000000000007E-2</v>
      </c>
      <c r="L30" s="6">
        <f t="shared" ca="1" si="4"/>
        <v>3.3600000000000005E-2</v>
      </c>
      <c r="M30" s="16">
        <f t="shared" ca="1" si="5"/>
        <v>282.5856</v>
      </c>
      <c r="N30" s="6">
        <f ca="1">(L30+J30+H30)*E30+Table134[[#This Row],[Hukuk Servisinde Tahsilat Tutarı]]</f>
        <v>417239.88623999996</v>
      </c>
      <c r="O30" s="6">
        <f ca="1">C30*VLOOKUP(B30,'Ver3'!$J$3:$N$9,2,0)+(C30-C30*G30)*VLOOKUP(B30,'Ver3'!$J$3:$N$9,3,0)+(C30-C30*G30-C30*I30)*VLOOKUP(B30,'Ver3'!$J$3:$N$9,4,0)</f>
        <v>68739.75</v>
      </c>
      <c r="P30" s="6">
        <f t="shared" ca="1" si="6"/>
        <v>0.5776</v>
      </c>
      <c r="Q30" s="6">
        <f ca="1">C30*P30*VLOOKUP(B30,'Ver3'!$J$3:$N$9,5,0)</f>
        <v>115924.32</v>
      </c>
      <c r="R30" s="6">
        <f ca="1">VLOOKUP(Table134[[#This Row],[Ay]],'Ver3'!$J$3:$O$9,6,0)*Table134[[#This Row],[Hukuk Servisine Sevk Edilen]]*Table134[[#This Row],[Toplam Tutar]]</f>
        <v>121372.76303999999</v>
      </c>
      <c r="S30" s="6">
        <f t="shared" ca="1" si="7"/>
        <v>184664.07</v>
      </c>
      <c r="T30" s="6">
        <f t="shared" ca="1" si="8"/>
        <v>301315.56623999996</v>
      </c>
      <c r="U30" s="4"/>
    </row>
    <row r="31" spans="1:24" x14ac:dyDescent="0.35">
      <c r="A31" s="9">
        <v>44925</v>
      </c>
      <c r="B31" s="6">
        <f t="shared" si="0"/>
        <v>12</v>
      </c>
      <c r="C31" s="6">
        <f ca="1">RANDBETWEEN(VLOOKUP(B31,'Ver3'!$F$3:$H$9,2,0),VLOOKUP(B31,'Ver3'!$F$3:$H$9,3,0))</f>
        <v>715</v>
      </c>
      <c r="D31" s="6">
        <f ca="1">RANDBETWEEN(VLOOKUP(B31,'Ver3'!$B$4:$D$10,2,0),VLOOKUP(B31,'Ver3'!$B$4:$D$10,3,0))</f>
        <v>1246</v>
      </c>
      <c r="E31" s="6">
        <f t="shared" ca="1" si="1"/>
        <v>890890</v>
      </c>
      <c r="F31" s="6">
        <f ca="1">RANDBETWEEN(VLOOKUP(B31,'Ver3'!$B$13:$D$19,2,0),VLOOKUP(B31,'Ver3'!$B$13:$D$19,3,0))/100</f>
        <v>0.48</v>
      </c>
      <c r="G31" s="6">
        <f ca="1">RANDBETWEEN(VLOOKUP(B31,'Ver3'!$F$13:$H$19,2,0),VLOOKUP(B31,'Ver3'!$F$13:$H$19,3,0))/100</f>
        <v>0.46</v>
      </c>
      <c r="H31" s="6">
        <f t="shared" ca="1" si="2"/>
        <v>0.2208</v>
      </c>
      <c r="I31" s="6">
        <f t="shared" ca="1" si="9"/>
        <v>0.31</v>
      </c>
      <c r="J31" s="6">
        <f t="shared" ca="1" si="3"/>
        <v>0.14879999999999999</v>
      </c>
      <c r="K31" s="6">
        <f ca="1">RANDBETWEEN(VLOOKUP(B31,'Ver3'!$F$23:$H$29,2,0),VLOOKUP(B31,'Ver3'!$F$23:$H$29,3,0))/100</f>
        <v>0.06</v>
      </c>
      <c r="L31" s="6">
        <f t="shared" ca="1" si="4"/>
        <v>2.8799999999999999E-2</v>
      </c>
      <c r="M31" s="16">
        <f t="shared" ca="1" si="5"/>
        <v>284.85599999999999</v>
      </c>
      <c r="N31" s="6">
        <f ca="1">(L31+J31+H31)*E31+Table134[[#This Row],[Hukuk Servisinde Tahsilat Tutarı]]</f>
        <v>515718.4032</v>
      </c>
      <c r="O31" s="6">
        <f ca="1">C31*VLOOKUP(B31,'Ver3'!$J$3:$N$9,2,0)+(C31-C31*G31)*VLOOKUP(B31,'Ver3'!$J$3:$N$9,3,0)+(C31-C31*G31-C31*I31)*VLOOKUP(B31,'Ver3'!$J$3:$N$9,4,0)</f>
        <v>81152.5</v>
      </c>
      <c r="P31" s="6">
        <f t="shared" ca="1" si="6"/>
        <v>0.60160000000000002</v>
      </c>
      <c r="Q31" s="6">
        <f ca="1">C31*P31*VLOOKUP(B31,'Ver3'!$J$3:$N$9,5,0)</f>
        <v>129043.2</v>
      </c>
      <c r="R31" s="6">
        <f ca="1">VLOOKUP(Table134[[#This Row],[Ay]],'Ver3'!$J$3:$O$9,6,0)*Table134[[#This Row],[Hukuk Servisine Sevk Edilen]]*Table134[[#This Row],[Toplam Tutar]]</f>
        <v>160787.8272</v>
      </c>
      <c r="S31" s="6">
        <f t="shared" ca="1" si="7"/>
        <v>210195.7</v>
      </c>
      <c r="T31" s="6">
        <f t="shared" ca="1" si="8"/>
        <v>386675.20319999999</v>
      </c>
      <c r="U31" s="4"/>
    </row>
    <row r="32" spans="1:24" x14ac:dyDescent="0.35">
      <c r="A32" s="9">
        <v>44926</v>
      </c>
      <c r="B32" s="6">
        <f t="shared" si="0"/>
        <v>12</v>
      </c>
      <c r="C32" s="6">
        <f ca="1">RANDBETWEEN(VLOOKUP(B32,'Ver3'!$F$3:$H$9,2,0),VLOOKUP(B32,'Ver3'!$F$3:$H$9,3,0))</f>
        <v>392</v>
      </c>
      <c r="D32" s="6">
        <f ca="1">RANDBETWEEN(VLOOKUP(B32,'Ver3'!$B$4:$D$10,2,0),VLOOKUP(B32,'Ver3'!$B$4:$D$10,3,0))</f>
        <v>993</v>
      </c>
      <c r="E32" s="6">
        <f t="shared" ca="1" si="1"/>
        <v>389256</v>
      </c>
      <c r="F32" s="6">
        <f ca="1">RANDBETWEEN(VLOOKUP(B32,'Ver3'!$B$13:$D$19,2,0),VLOOKUP(B32,'Ver3'!$B$13:$D$19,3,0))/100</f>
        <v>0.35</v>
      </c>
      <c r="G32" s="6">
        <f ca="1">RANDBETWEEN(VLOOKUP(B32,'Ver3'!$F$13:$H$19,2,0),VLOOKUP(B32,'Ver3'!$F$13:$H$19,3,0))/100</f>
        <v>0.52</v>
      </c>
      <c r="H32" s="6">
        <f t="shared" ca="1" si="2"/>
        <v>0.182</v>
      </c>
      <c r="I32" s="6">
        <f t="shared" ca="1" si="9"/>
        <v>0.22</v>
      </c>
      <c r="J32" s="6">
        <f t="shared" ca="1" si="3"/>
        <v>7.6999999999999999E-2</v>
      </c>
      <c r="K32" s="6">
        <f ca="1">RANDBETWEEN(VLOOKUP(B32,'Ver3'!$F$23:$H$29,2,0),VLOOKUP(B32,'Ver3'!$F$23:$H$29,3,0))/100</f>
        <v>0.05</v>
      </c>
      <c r="L32" s="6">
        <f t="shared" ca="1" si="4"/>
        <v>1.7499999999999998E-2</v>
      </c>
      <c r="M32" s="16">
        <f t="shared" ca="1" si="5"/>
        <v>108.38799999999999</v>
      </c>
      <c r="N32" s="6">
        <f ca="1">(L32+J32+H32)*E32+Table134[[#This Row],[Hukuk Servisinde Tahsilat Tutarı]]</f>
        <v>192117.29879999999</v>
      </c>
      <c r="O32" s="6">
        <f ca="1">C32*VLOOKUP(B32,'Ver3'!$J$3:$N$9,2,0)+(C32-C32*G32)*VLOOKUP(B32,'Ver3'!$J$3:$N$9,3,0)+(C32-C32*G32-C32*I32)*VLOOKUP(B32,'Ver3'!$J$3:$N$9,4,0)</f>
        <v>43904</v>
      </c>
      <c r="P32" s="6">
        <f t="shared" ca="1" si="6"/>
        <v>0.72350000000000003</v>
      </c>
      <c r="Q32" s="6">
        <f ca="1">C32*P32*VLOOKUP(B32,'Ver3'!$J$3:$N$9,5,0)</f>
        <v>85083.6</v>
      </c>
      <c r="R32" s="6">
        <f ca="1">VLOOKUP(Table134[[#This Row],[Ay]],'Ver3'!$J$3:$O$9,6,0)*Table134[[#This Row],[Hukuk Servisine Sevk Edilen]]*Table134[[#This Row],[Toplam Tutar]]</f>
        <v>84488.014800000004</v>
      </c>
      <c r="S32" s="6">
        <f t="shared" ca="1" si="7"/>
        <v>128987.6</v>
      </c>
      <c r="T32" s="6">
        <f t="shared" ca="1" si="8"/>
        <v>107033.69879999998</v>
      </c>
      <c r="U32" s="4"/>
    </row>
    <row r="33" spans="1:25" x14ac:dyDescent="0.35">
      <c r="A33" s="9">
        <v>44927</v>
      </c>
      <c r="B33" s="6">
        <f t="shared" si="0"/>
        <v>1</v>
      </c>
      <c r="C33" s="6">
        <f ca="1">RANDBETWEEN(VLOOKUP(B33,'Ver3'!$F$3:$H$9,2,0),VLOOKUP(B33,'Ver3'!$F$3:$H$9,3,0))</f>
        <v>1189</v>
      </c>
      <c r="D33" s="6">
        <f ca="1">RANDBETWEEN(VLOOKUP(B33,'Ver3'!$B$4:$D$10,2,0),VLOOKUP(B33,'Ver3'!$B$4:$D$10,3,0))</f>
        <v>1539</v>
      </c>
      <c r="E33" s="6">
        <f t="shared" ca="1" si="1"/>
        <v>1829871</v>
      </c>
      <c r="F33" s="6">
        <f ca="1">RANDBETWEEN(VLOOKUP(B33,'Ver3'!$B$13:$D$19,2,0),VLOOKUP(B33,'Ver3'!$B$13:$D$19,3,0))/100</f>
        <v>0.62</v>
      </c>
      <c r="G33" s="6">
        <f ca="1">RANDBETWEEN(VLOOKUP(B33,'Ver3'!$F$13:$H$19,2,0),VLOOKUP(B33,'Ver3'!$F$13:$H$19,3,0))/100</f>
        <v>0.55000000000000004</v>
      </c>
      <c r="H33" s="6">
        <f t="shared" ca="1" si="2"/>
        <v>0.34100000000000003</v>
      </c>
      <c r="I33" s="6">
        <f t="shared" ca="1" si="9"/>
        <v>0.34</v>
      </c>
      <c r="J33" s="6">
        <f t="shared" ca="1" si="3"/>
        <v>0.21080000000000002</v>
      </c>
      <c r="K33" s="6">
        <f ca="1">RANDBETWEEN(VLOOKUP(B33,'Ver3'!$F$23:$H$29,2,0),VLOOKUP(B33,'Ver3'!$F$23:$H$29,3,0))/100</f>
        <v>7.0000000000000007E-2</v>
      </c>
      <c r="L33" s="6">
        <f t="shared" ca="1" si="4"/>
        <v>4.3400000000000001E-2</v>
      </c>
      <c r="M33" s="16">
        <f t="shared" ca="1" si="5"/>
        <v>707.69280000000003</v>
      </c>
      <c r="N33" s="6">
        <f ca="1">(L33+J33+H33)*E33+Table134[[#This Row],[Hukuk Servisinde Tahsilat Tutarı]]</f>
        <v>1296544.1178240001</v>
      </c>
      <c r="O33" s="6">
        <f ca="1">C33*VLOOKUP(B33,'Ver3'!$J$3:$N$9,2,0)+(C33-C33*G33)*VLOOKUP(B33,'Ver3'!$J$3:$N$9,3,0)+(C33-C33*G33-C33*I33)*VLOOKUP(B33,'Ver3'!$J$3:$N$9,4,0)</f>
        <v>112657.74999999999</v>
      </c>
      <c r="P33" s="6">
        <f t="shared" ca="1" si="6"/>
        <v>0.40479999999999994</v>
      </c>
      <c r="Q33" s="6">
        <f ca="1">C33*P33*VLOOKUP(B33,'Ver3'!$J$3:$N$9,5,0)</f>
        <v>144392.15999999997</v>
      </c>
      <c r="R33" s="6">
        <f ca="1">VLOOKUP(Table134[[#This Row],[Ay]],'Ver3'!$J$3:$O$9,6,0)*Table134[[#This Row],[Hukuk Servisine Sevk Edilen]]*Table134[[#This Row],[Toplam Tutar]]</f>
        <v>207404.89862399996</v>
      </c>
      <c r="S33" s="6">
        <f t="shared" ca="1" si="7"/>
        <v>257049.90999999997</v>
      </c>
      <c r="T33" s="6">
        <f t="shared" ca="1" si="8"/>
        <v>1152151.9578240002</v>
      </c>
      <c r="U33" s="4"/>
    </row>
    <row r="34" spans="1:25" x14ac:dyDescent="0.35">
      <c r="A34" s="9">
        <v>44928</v>
      </c>
      <c r="B34" s="6">
        <f t="shared" si="0"/>
        <v>1</v>
      </c>
      <c r="C34" s="6">
        <f ca="1">RANDBETWEEN(VLOOKUP(B34,'Ver3'!$F$3:$H$9,2,0),VLOOKUP(B34,'Ver3'!$F$3:$H$9,3,0))</f>
        <v>965</v>
      </c>
      <c r="D34" s="6">
        <f ca="1">RANDBETWEEN(VLOOKUP(B34,'Ver3'!$B$4:$D$10,2,0),VLOOKUP(B34,'Ver3'!$B$4:$D$10,3,0))</f>
        <v>1719</v>
      </c>
      <c r="E34" s="6">
        <f t="shared" ca="1" si="1"/>
        <v>1658835</v>
      </c>
      <c r="F34" s="6">
        <f ca="1">RANDBETWEEN(VLOOKUP(B34,'Ver3'!$B$13:$D$19,2,0),VLOOKUP(B34,'Ver3'!$B$13:$D$19,3,0))/100</f>
        <v>0.56999999999999995</v>
      </c>
      <c r="G34" s="6">
        <f ca="1">RANDBETWEEN(VLOOKUP(B34,'Ver3'!$F$13:$H$19,2,0),VLOOKUP(B34,'Ver3'!$F$13:$H$19,3,0))/100</f>
        <v>0.49</v>
      </c>
      <c r="H34" s="6">
        <f t="shared" ca="1" si="2"/>
        <v>0.27929999999999999</v>
      </c>
      <c r="I34" s="6">
        <f t="shared" ca="1" si="9"/>
        <v>0.25</v>
      </c>
      <c r="J34" s="6">
        <f t="shared" ca="1" si="3"/>
        <v>0.14249999999999999</v>
      </c>
      <c r="K34" s="6">
        <f ca="1">RANDBETWEEN(VLOOKUP(B34,'Ver3'!$F$23:$H$29,2,0),VLOOKUP(B34,'Ver3'!$F$23:$H$29,3,0))/100</f>
        <v>7.0000000000000007E-2</v>
      </c>
      <c r="L34" s="6">
        <f t="shared" ca="1" si="4"/>
        <v>3.9899999999999998E-2</v>
      </c>
      <c r="M34" s="16">
        <f t="shared" ca="1" si="5"/>
        <v>445.54050000000001</v>
      </c>
      <c r="N34" s="6">
        <f ca="1">(L34+J34+H34)*E34+Table134[[#This Row],[Hukuk Servisinde Tahsilat Tutarı]]</f>
        <v>1015910.3660400001</v>
      </c>
      <c r="O34" s="6">
        <f ca="1">C34*VLOOKUP(B34,'Ver3'!$J$3:$N$9,2,0)+(C34-C34*G34)*VLOOKUP(B34,'Ver3'!$J$3:$N$9,3,0)+(C34-C34*G34-C34*I34)*VLOOKUP(B34,'Ver3'!$J$3:$N$9,4,0)</f>
        <v>110251.25</v>
      </c>
      <c r="P34" s="6">
        <f t="shared" ca="1" si="6"/>
        <v>0.5383</v>
      </c>
      <c r="Q34" s="6">
        <f ca="1">C34*P34*VLOOKUP(B34,'Ver3'!$J$3:$N$9,5,0)</f>
        <v>155837.85</v>
      </c>
      <c r="R34" s="6">
        <f ca="1">VLOOKUP(Table134[[#This Row],[Ay]],'Ver3'!$J$3:$O$9,6,0)*Table134[[#This Row],[Hukuk Servisine Sevk Edilen]]*Table134[[#This Row],[Toplam Tutar]]</f>
        <v>250026.24654000005</v>
      </c>
      <c r="S34" s="6">
        <f t="shared" ca="1" si="7"/>
        <v>266089.09999999998</v>
      </c>
      <c r="T34" s="6">
        <f t="shared" ca="1" si="8"/>
        <v>860072.51604000013</v>
      </c>
      <c r="U34" s="4"/>
    </row>
    <row r="35" spans="1:25" x14ac:dyDescent="0.35">
      <c r="A35" s="9">
        <v>44929</v>
      </c>
      <c r="B35" s="6">
        <f t="shared" si="0"/>
        <v>1</v>
      </c>
      <c r="C35" s="6">
        <f ca="1">RANDBETWEEN(VLOOKUP(B35,'Ver3'!$F$3:$H$9,2,0),VLOOKUP(B35,'Ver3'!$F$3:$H$9,3,0))</f>
        <v>1124</v>
      </c>
      <c r="D35" s="6">
        <f ca="1">RANDBETWEEN(VLOOKUP(B35,'Ver3'!$B$4:$D$10,2,0),VLOOKUP(B35,'Ver3'!$B$4:$D$10,3,0))</f>
        <v>1287</v>
      </c>
      <c r="E35" s="6">
        <f t="shared" ca="1" si="1"/>
        <v>1446588</v>
      </c>
      <c r="F35" s="6">
        <f ca="1">RANDBETWEEN(VLOOKUP(B35,'Ver3'!$B$13:$D$19,2,0),VLOOKUP(B35,'Ver3'!$B$13:$D$19,3,0))/100</f>
        <v>0.36</v>
      </c>
      <c r="G35" s="6">
        <f ca="1">RANDBETWEEN(VLOOKUP(B35,'Ver3'!$F$13:$H$19,2,0),VLOOKUP(B35,'Ver3'!$F$13:$H$19,3,0))/100</f>
        <v>0.54</v>
      </c>
      <c r="H35" s="6">
        <f t="shared" ca="1" si="2"/>
        <v>0.19440000000000002</v>
      </c>
      <c r="I35" s="6">
        <f t="shared" ca="1" si="9"/>
        <v>0.27</v>
      </c>
      <c r="J35" s="6">
        <f t="shared" ca="1" si="3"/>
        <v>9.7200000000000009E-2</v>
      </c>
      <c r="K35" s="6">
        <f ca="1">RANDBETWEEN(VLOOKUP(B35,'Ver3'!$F$23:$H$29,2,0),VLOOKUP(B35,'Ver3'!$F$23:$H$29,3,0))/100</f>
        <v>0.06</v>
      </c>
      <c r="L35" s="6">
        <f t="shared" ca="1" si="4"/>
        <v>2.1599999999999998E-2</v>
      </c>
      <c r="M35" s="16">
        <f t="shared" ca="1" si="5"/>
        <v>352.03680000000003</v>
      </c>
      <c r="N35" s="6">
        <f ca="1">(L35+J35+H35)*E35+Table134[[#This Row],[Hukuk Servisinde Tahsilat Tutarı]]</f>
        <v>731256.02035200014</v>
      </c>
      <c r="O35" s="6">
        <f ca="1">C35*VLOOKUP(B35,'Ver3'!$J$3:$N$9,2,0)+(C35-C35*G35)*VLOOKUP(B35,'Ver3'!$J$3:$N$9,3,0)+(C35-C35*G35-C35*I35)*VLOOKUP(B35,'Ver3'!$J$3:$N$9,4,0)</f>
        <v>116334</v>
      </c>
      <c r="P35" s="6">
        <f t="shared" ca="1" si="6"/>
        <v>0.68679999999999997</v>
      </c>
      <c r="Q35" s="6">
        <f ca="1">C35*P35*VLOOKUP(B35,'Ver3'!$J$3:$N$9,5,0)</f>
        <v>231588.95999999996</v>
      </c>
      <c r="R35" s="6">
        <f ca="1">VLOOKUP(Table134[[#This Row],[Ay]],'Ver3'!$J$3:$O$9,6,0)*Table134[[#This Row],[Hukuk Servisine Sevk Edilen]]*Table134[[#This Row],[Toplam Tutar]]</f>
        <v>278184.65875200002</v>
      </c>
      <c r="S35" s="6">
        <f t="shared" ca="1" si="7"/>
        <v>347922.95999999996</v>
      </c>
      <c r="T35" s="6">
        <f t="shared" ca="1" si="8"/>
        <v>499667.06035200018</v>
      </c>
      <c r="U35" s="4"/>
    </row>
    <row r="36" spans="1:25" x14ac:dyDescent="0.35">
      <c r="A36" s="9">
        <v>44930</v>
      </c>
      <c r="B36" s="6">
        <f t="shared" si="0"/>
        <v>1</v>
      </c>
      <c r="C36" s="6">
        <f ca="1">RANDBETWEEN(VLOOKUP(B36,'Ver3'!$F$3:$H$9,2,0),VLOOKUP(B36,'Ver3'!$F$3:$H$9,3,0))</f>
        <v>1152</v>
      </c>
      <c r="D36" s="6">
        <f ca="1">RANDBETWEEN(VLOOKUP(B36,'Ver3'!$B$4:$D$10,2,0),VLOOKUP(B36,'Ver3'!$B$4:$D$10,3,0))</f>
        <v>1288</v>
      </c>
      <c r="E36" s="6">
        <f t="shared" ca="1" si="1"/>
        <v>1483776</v>
      </c>
      <c r="F36" s="6">
        <f ca="1">RANDBETWEEN(VLOOKUP(B36,'Ver3'!$B$13:$D$19,2,0),VLOOKUP(B36,'Ver3'!$B$13:$D$19,3,0))/100</f>
        <v>0.63</v>
      </c>
      <c r="G36" s="6">
        <f ca="1">RANDBETWEEN(VLOOKUP(B36,'Ver3'!$F$13:$H$19,2,0),VLOOKUP(B36,'Ver3'!$F$13:$H$19,3,0))/100</f>
        <v>0.45</v>
      </c>
      <c r="H36" s="6">
        <f t="shared" ca="1" si="2"/>
        <v>0.28350000000000003</v>
      </c>
      <c r="I36" s="6">
        <f t="shared" ca="1" si="9"/>
        <v>0.23</v>
      </c>
      <c r="J36" s="6">
        <f t="shared" ca="1" si="3"/>
        <v>0.1449</v>
      </c>
      <c r="K36" s="6">
        <f ca="1">RANDBETWEEN(VLOOKUP(B36,'Ver3'!$F$23:$H$29,2,0),VLOOKUP(B36,'Ver3'!$F$23:$H$29,3,0))/100</f>
        <v>0.08</v>
      </c>
      <c r="L36" s="6">
        <f t="shared" ca="1" si="4"/>
        <v>5.04E-2</v>
      </c>
      <c r="M36" s="16">
        <f t="shared" ca="1" si="5"/>
        <v>551.57759999999996</v>
      </c>
      <c r="N36" s="6">
        <f ca="1">(L36+J36+H36)*E36+Table134[[#This Row],[Hukuk Servisinde Tahsilat Tutarı]]</f>
        <v>926968.28313600004</v>
      </c>
      <c r="O36" s="6">
        <f ca="1">C36*VLOOKUP(B36,'Ver3'!$J$3:$N$9,2,0)+(C36-C36*G36)*VLOOKUP(B36,'Ver3'!$J$3:$N$9,3,0)+(C36-C36*G36-C36*I36)*VLOOKUP(B36,'Ver3'!$J$3:$N$9,4,0)</f>
        <v>141984</v>
      </c>
      <c r="P36" s="6">
        <f t="shared" ca="1" si="6"/>
        <v>0.5212</v>
      </c>
      <c r="Q36" s="6">
        <f ca="1">C36*P36*VLOOKUP(B36,'Ver3'!$J$3:$N$9,5,0)</f>
        <v>180126.72</v>
      </c>
      <c r="R36" s="6">
        <f ca="1">VLOOKUP(Table134[[#This Row],[Ay]],'Ver3'!$J$3:$O$9,6,0)*Table134[[#This Row],[Hukuk Servisine Sevk Edilen]]*Table134[[#This Row],[Toplam Tutar]]</f>
        <v>216536.33433600003</v>
      </c>
      <c r="S36" s="6">
        <f t="shared" ca="1" si="7"/>
        <v>322110.71999999997</v>
      </c>
      <c r="T36" s="6">
        <f t="shared" ca="1" si="8"/>
        <v>746841.56313600007</v>
      </c>
      <c r="U36" s="4"/>
    </row>
    <row r="37" spans="1:25" x14ac:dyDescent="0.35">
      <c r="A37" s="9">
        <v>44931</v>
      </c>
      <c r="B37" s="6">
        <f t="shared" si="0"/>
        <v>1</v>
      </c>
      <c r="C37" s="6">
        <f ca="1">RANDBETWEEN(VLOOKUP(B37,'Ver3'!$F$3:$H$9,2,0),VLOOKUP(B37,'Ver3'!$F$3:$H$9,3,0))</f>
        <v>1063</v>
      </c>
      <c r="D37" s="6">
        <f ca="1">RANDBETWEEN(VLOOKUP(B37,'Ver3'!$B$4:$D$10,2,0),VLOOKUP(B37,'Ver3'!$B$4:$D$10,3,0))</f>
        <v>1391</v>
      </c>
      <c r="E37" s="6">
        <f t="shared" ca="1" si="1"/>
        <v>1478633</v>
      </c>
      <c r="F37" s="6">
        <f ca="1">RANDBETWEEN(VLOOKUP(B37,'Ver3'!$B$13:$D$19,2,0),VLOOKUP(B37,'Ver3'!$B$13:$D$19,3,0))/100</f>
        <v>0.39</v>
      </c>
      <c r="G37" s="6">
        <f ca="1">RANDBETWEEN(VLOOKUP(B37,'Ver3'!$F$13:$H$19,2,0),VLOOKUP(B37,'Ver3'!$F$13:$H$19,3,0))/100</f>
        <v>0.53</v>
      </c>
      <c r="H37" s="6">
        <f t="shared" ca="1" si="2"/>
        <v>0.20670000000000002</v>
      </c>
      <c r="I37" s="6">
        <f t="shared" ca="1" si="9"/>
        <v>0.32</v>
      </c>
      <c r="J37" s="6">
        <f t="shared" ca="1" si="3"/>
        <v>0.12480000000000001</v>
      </c>
      <c r="K37" s="6">
        <f ca="1">RANDBETWEEN(VLOOKUP(B37,'Ver3'!$F$23:$H$29,2,0),VLOOKUP(B37,'Ver3'!$F$23:$H$29,3,0))/100</f>
        <v>7.0000000000000007E-2</v>
      </c>
      <c r="L37" s="6">
        <f t="shared" ca="1" si="4"/>
        <v>2.7300000000000005E-2</v>
      </c>
      <c r="M37" s="16">
        <f t="shared" ca="1" si="5"/>
        <v>381.40440000000001</v>
      </c>
      <c r="N37" s="6">
        <f ca="1">(L37+J37+H37)*E37+Table134[[#This Row],[Hukuk Servisinde Tahsilat Tutarı]]</f>
        <v>796001.37468799995</v>
      </c>
      <c r="O37" s="6">
        <f ca="1">C37*VLOOKUP(B37,'Ver3'!$J$3:$N$9,2,0)+(C37-C37*G37)*VLOOKUP(B37,'Ver3'!$J$3:$N$9,3,0)+(C37-C37*G37-C37*I37)*VLOOKUP(B37,'Ver3'!$J$3:$N$9,4,0)</f>
        <v>106565.75</v>
      </c>
      <c r="P37" s="6">
        <f t="shared" ca="1" si="6"/>
        <v>0.64119999999999999</v>
      </c>
      <c r="Q37" s="6">
        <f ca="1">C37*P37*VLOOKUP(B37,'Ver3'!$J$3:$N$9,5,0)</f>
        <v>204478.68</v>
      </c>
      <c r="R37" s="6">
        <f ca="1">VLOOKUP(Table134[[#This Row],[Ay]],'Ver3'!$J$3:$O$9,6,0)*Table134[[#This Row],[Hukuk Servisine Sevk Edilen]]*Table134[[#This Row],[Toplam Tutar]]</f>
        <v>265467.85428799997</v>
      </c>
      <c r="S37" s="6">
        <f t="shared" ca="1" si="7"/>
        <v>311044.43</v>
      </c>
      <c r="T37" s="6">
        <f t="shared" ca="1" si="8"/>
        <v>591522.69468800002</v>
      </c>
      <c r="U37" s="4"/>
    </row>
    <row r="38" spans="1:25" x14ac:dyDescent="0.35">
      <c r="A38" s="9">
        <v>44932</v>
      </c>
      <c r="B38" s="6">
        <f t="shared" si="0"/>
        <v>1</v>
      </c>
      <c r="C38" s="6">
        <f ca="1">RANDBETWEEN(VLOOKUP(B38,'Ver3'!$F$3:$H$9,2,0),VLOOKUP(B38,'Ver3'!$F$3:$H$9,3,0))</f>
        <v>1225</v>
      </c>
      <c r="D38" s="6">
        <f ca="1">RANDBETWEEN(VLOOKUP(B38,'Ver3'!$B$4:$D$10,2,0),VLOOKUP(B38,'Ver3'!$B$4:$D$10,3,0))</f>
        <v>1610</v>
      </c>
      <c r="E38" s="6">
        <f t="shared" ca="1" si="1"/>
        <v>1972250</v>
      </c>
      <c r="F38" s="6">
        <f ca="1">RANDBETWEEN(VLOOKUP(B38,'Ver3'!$B$13:$D$19,2,0),VLOOKUP(B38,'Ver3'!$B$13:$D$19,3,0))/100</f>
        <v>0.46</v>
      </c>
      <c r="G38" s="6">
        <f ca="1">RANDBETWEEN(VLOOKUP(B38,'Ver3'!$F$13:$H$19,2,0),VLOOKUP(B38,'Ver3'!$F$13:$H$19,3,0))/100</f>
        <v>0.45</v>
      </c>
      <c r="H38" s="6">
        <f t="shared" ca="1" si="2"/>
        <v>0.20700000000000002</v>
      </c>
      <c r="I38" s="6">
        <f t="shared" ca="1" si="9"/>
        <v>0.22</v>
      </c>
      <c r="J38" s="6">
        <f t="shared" ca="1" si="3"/>
        <v>0.1012</v>
      </c>
      <c r="K38" s="6">
        <f ca="1">RANDBETWEEN(VLOOKUP(B38,'Ver3'!$F$23:$H$29,2,0),VLOOKUP(B38,'Ver3'!$F$23:$H$29,3,0))/100</f>
        <v>0.06</v>
      </c>
      <c r="L38" s="6">
        <f t="shared" ca="1" si="4"/>
        <v>2.76E-2</v>
      </c>
      <c r="M38" s="16">
        <f t="shared" ca="1" si="5"/>
        <v>411.35499999999996</v>
      </c>
      <c r="N38" s="6">
        <f ca="1">(L38+J38+H38)*E38+Table134[[#This Row],[Hukuk Servisinde Tahsilat Tutarı]]</f>
        <v>1029072.716</v>
      </c>
      <c r="O38" s="6">
        <f ca="1">C38*VLOOKUP(B38,'Ver3'!$J$3:$N$9,2,0)+(C38-C38*G38)*VLOOKUP(B38,'Ver3'!$J$3:$N$9,3,0)+(C38-C38*G38-C38*I38)*VLOOKUP(B38,'Ver3'!$J$3:$N$9,4,0)</f>
        <v>152206.25</v>
      </c>
      <c r="P38" s="6">
        <f t="shared" ca="1" si="6"/>
        <v>0.66420000000000001</v>
      </c>
      <c r="Q38" s="6">
        <f ca="1">C38*P38*VLOOKUP(B38,'Ver3'!$J$3:$N$9,5,0)</f>
        <v>244093.5</v>
      </c>
      <c r="R38" s="6">
        <f ca="1">VLOOKUP(Table134[[#This Row],[Ay]],'Ver3'!$J$3:$O$9,6,0)*Table134[[#This Row],[Hukuk Servisine Sevk Edilen]]*Table134[[#This Row],[Toplam Tutar]]</f>
        <v>366791.16600000008</v>
      </c>
      <c r="S38" s="6">
        <f t="shared" ca="1" si="7"/>
        <v>396299.75</v>
      </c>
      <c r="T38" s="6">
        <f t="shared" ca="1" si="8"/>
        <v>784979.21600000001</v>
      </c>
      <c r="U38" s="4"/>
    </row>
    <row r="39" spans="1:25" x14ac:dyDescent="0.35">
      <c r="A39" s="9">
        <v>44933</v>
      </c>
      <c r="B39" s="6">
        <f t="shared" si="0"/>
        <v>1</v>
      </c>
      <c r="C39" s="6">
        <f ca="1">RANDBETWEEN(VLOOKUP(B39,'Ver3'!$F$3:$H$9,2,0),VLOOKUP(B39,'Ver3'!$F$3:$H$9,3,0))</f>
        <v>774</v>
      </c>
      <c r="D39" s="6">
        <f ca="1">RANDBETWEEN(VLOOKUP(B39,'Ver3'!$B$4:$D$10,2,0),VLOOKUP(B39,'Ver3'!$B$4:$D$10,3,0))</f>
        <v>1657</v>
      </c>
      <c r="E39" s="6">
        <f t="shared" ca="1" si="1"/>
        <v>1282518</v>
      </c>
      <c r="F39" s="6">
        <f ca="1">RANDBETWEEN(VLOOKUP(B39,'Ver3'!$B$13:$D$19,2,0),VLOOKUP(B39,'Ver3'!$B$13:$D$19,3,0))/100</f>
        <v>0.38</v>
      </c>
      <c r="G39" s="6">
        <f ca="1">RANDBETWEEN(VLOOKUP(B39,'Ver3'!$F$13:$H$19,2,0),VLOOKUP(B39,'Ver3'!$F$13:$H$19,3,0))/100</f>
        <v>0.52</v>
      </c>
      <c r="H39" s="6">
        <f t="shared" ca="1" si="2"/>
        <v>0.1976</v>
      </c>
      <c r="I39" s="6">
        <f t="shared" ca="1" si="9"/>
        <v>0.21</v>
      </c>
      <c r="J39" s="6">
        <f t="shared" ca="1" si="3"/>
        <v>7.9799999999999996E-2</v>
      </c>
      <c r="K39" s="6">
        <f ca="1">RANDBETWEEN(VLOOKUP(B39,'Ver3'!$F$23:$H$29,2,0),VLOOKUP(B39,'Ver3'!$F$23:$H$29,3,0))/100</f>
        <v>0.08</v>
      </c>
      <c r="L39" s="6">
        <f t="shared" ca="1" si="4"/>
        <v>3.04E-2</v>
      </c>
      <c r="M39" s="16">
        <f t="shared" ca="1" si="5"/>
        <v>238.23719999999997</v>
      </c>
      <c r="N39" s="6">
        <f ca="1">(L39+J39+H39)*E39+Table134[[#This Row],[Hukuk Servisinde Tahsilat Tutarı]]</f>
        <v>643331.54908799997</v>
      </c>
      <c r="O39" s="6">
        <f ca="1">C39*VLOOKUP(B39,'Ver3'!$J$3:$N$9,2,0)+(C39-C39*G39)*VLOOKUP(B39,'Ver3'!$J$3:$N$9,3,0)+(C39-C39*G39-C39*I39)*VLOOKUP(B39,'Ver3'!$J$3:$N$9,4,0)</f>
        <v>87462</v>
      </c>
      <c r="P39" s="6">
        <f t="shared" ca="1" si="6"/>
        <v>0.69220000000000004</v>
      </c>
      <c r="Q39" s="6">
        <f ca="1">C39*P39*VLOOKUP(B39,'Ver3'!$J$3:$N$9,5,0)</f>
        <v>160728.84000000003</v>
      </c>
      <c r="R39" s="6">
        <f ca="1">VLOOKUP(Table134[[#This Row],[Ay]],'Ver3'!$J$3:$O$9,6,0)*Table134[[#This Row],[Hukuk Servisine Sevk Edilen]]*Table134[[#This Row],[Toplam Tutar]]</f>
        <v>248572.50868800003</v>
      </c>
      <c r="S39" s="6">
        <f t="shared" ca="1" si="7"/>
        <v>248190.84000000003</v>
      </c>
      <c r="T39" s="6">
        <f t="shared" ca="1" si="8"/>
        <v>482602.70908799995</v>
      </c>
      <c r="U39" s="4"/>
    </row>
    <row r="40" spans="1:25" x14ac:dyDescent="0.35">
      <c r="A40" s="9">
        <v>44934</v>
      </c>
      <c r="B40" s="6">
        <f t="shared" si="0"/>
        <v>1</v>
      </c>
      <c r="C40" s="6">
        <f ca="1">RANDBETWEEN(VLOOKUP(B40,'Ver3'!$F$3:$H$9,2,0),VLOOKUP(B40,'Ver3'!$F$3:$H$9,3,0))</f>
        <v>986</v>
      </c>
      <c r="D40" s="6">
        <f ca="1">RANDBETWEEN(VLOOKUP(B40,'Ver3'!$B$4:$D$10,2,0),VLOOKUP(B40,'Ver3'!$B$4:$D$10,3,0))</f>
        <v>1626</v>
      </c>
      <c r="E40" s="6">
        <f t="shared" ca="1" si="1"/>
        <v>1603236</v>
      </c>
      <c r="F40" s="6">
        <f ca="1">RANDBETWEEN(VLOOKUP(B40,'Ver3'!$B$13:$D$19,2,0),VLOOKUP(B40,'Ver3'!$B$13:$D$19,3,0))/100</f>
        <v>0.49</v>
      </c>
      <c r="G40" s="6">
        <f ca="1">RANDBETWEEN(VLOOKUP(B40,'Ver3'!$F$13:$H$19,2,0),VLOOKUP(B40,'Ver3'!$F$13:$H$19,3,0))/100</f>
        <v>0.54</v>
      </c>
      <c r="H40" s="6">
        <f t="shared" ca="1" si="2"/>
        <v>0.2646</v>
      </c>
      <c r="I40" s="6">
        <f t="shared" ca="1" si="9"/>
        <v>0.2</v>
      </c>
      <c r="J40" s="6">
        <f t="shared" ca="1" si="3"/>
        <v>9.8000000000000004E-2</v>
      </c>
      <c r="K40" s="6">
        <f ca="1">RANDBETWEEN(VLOOKUP(B40,'Ver3'!$F$23:$H$29,2,0),VLOOKUP(B40,'Ver3'!$F$23:$H$29,3,0))/100</f>
        <v>0.08</v>
      </c>
      <c r="L40" s="6">
        <f t="shared" ca="1" si="4"/>
        <v>3.9199999999999999E-2</v>
      </c>
      <c r="M40" s="16">
        <f t="shared" ca="1" si="5"/>
        <v>396.1748</v>
      </c>
      <c r="N40" s="6">
        <f ca="1">(L40+J40+H40)*E40+Table134[[#This Row],[Hukuk Servisinde Tahsilat Tutarı]]</f>
        <v>912715.84185600001</v>
      </c>
      <c r="O40" s="6">
        <f ca="1">C40*VLOOKUP(B40,'Ver3'!$J$3:$N$9,2,0)+(C40-C40*G40)*VLOOKUP(B40,'Ver3'!$J$3:$N$9,3,0)+(C40-C40*G40-C40*I40)*VLOOKUP(B40,'Ver3'!$J$3:$N$9,4,0)</f>
        <v>108952.99999999999</v>
      </c>
      <c r="P40" s="6">
        <f t="shared" ca="1" si="6"/>
        <v>0.59820000000000007</v>
      </c>
      <c r="Q40" s="6">
        <f ca="1">C40*P40*VLOOKUP(B40,'Ver3'!$J$3:$N$9,5,0)</f>
        <v>176947.56000000003</v>
      </c>
      <c r="R40" s="6">
        <f ca="1">VLOOKUP(Table134[[#This Row],[Ay]],'Ver3'!$J$3:$O$9,6,0)*Table134[[#This Row],[Hukuk Servisine Sevk Edilen]]*Table134[[#This Row],[Toplam Tutar]]</f>
        <v>268535.61705600005</v>
      </c>
      <c r="S40" s="6">
        <f t="shared" ca="1" si="7"/>
        <v>285900.56</v>
      </c>
      <c r="T40" s="6">
        <f t="shared" ca="1" si="8"/>
        <v>735768.28185599996</v>
      </c>
      <c r="U40" s="4"/>
    </row>
    <row r="41" spans="1:25" x14ac:dyDescent="0.35">
      <c r="A41" s="9">
        <v>44935</v>
      </c>
      <c r="B41" s="6">
        <f t="shared" si="0"/>
        <v>1</v>
      </c>
      <c r="C41" s="6">
        <f ca="1">RANDBETWEEN(VLOOKUP(B41,'Ver3'!$F$3:$H$9,2,0),VLOOKUP(B41,'Ver3'!$F$3:$H$9,3,0))</f>
        <v>755</v>
      </c>
      <c r="D41" s="6">
        <f ca="1">RANDBETWEEN(VLOOKUP(B41,'Ver3'!$B$4:$D$10,2,0),VLOOKUP(B41,'Ver3'!$B$4:$D$10,3,0))</f>
        <v>1642</v>
      </c>
      <c r="E41" s="6">
        <f t="shared" ca="1" si="1"/>
        <v>1239710</v>
      </c>
      <c r="F41" s="6">
        <f ca="1">RANDBETWEEN(VLOOKUP(B41,'Ver3'!$B$13:$D$19,2,0),VLOOKUP(B41,'Ver3'!$B$13:$D$19,3,0))/100</f>
        <v>0.57999999999999996</v>
      </c>
      <c r="G41" s="6">
        <f ca="1">RANDBETWEEN(VLOOKUP(B41,'Ver3'!$F$13:$H$19,2,0),VLOOKUP(B41,'Ver3'!$F$13:$H$19,3,0))/100</f>
        <v>0.48</v>
      </c>
      <c r="H41" s="6">
        <f t="shared" ca="1" si="2"/>
        <v>0.27839999999999998</v>
      </c>
      <c r="I41" s="6">
        <f t="shared" ca="1" si="9"/>
        <v>0.24</v>
      </c>
      <c r="J41" s="6">
        <f t="shared" ca="1" si="3"/>
        <v>0.13919999999999999</v>
      </c>
      <c r="K41" s="6">
        <f ca="1">RANDBETWEEN(VLOOKUP(B41,'Ver3'!$F$23:$H$29,2,0),VLOOKUP(B41,'Ver3'!$F$23:$H$29,3,0))/100</f>
        <v>0.1</v>
      </c>
      <c r="L41" s="6">
        <f t="shared" ca="1" si="4"/>
        <v>5.7999999999999996E-2</v>
      </c>
      <c r="M41" s="16">
        <f t="shared" ca="1" si="5"/>
        <v>359.07799999999997</v>
      </c>
      <c r="N41" s="6">
        <f ca="1">(L41+J41+H41)*E41+Table134[[#This Row],[Hukuk Servisinde Tahsilat Tutarı]]</f>
        <v>771635.17472000001</v>
      </c>
      <c r="O41" s="6">
        <f ca="1">C41*VLOOKUP(B41,'Ver3'!$J$3:$N$9,2,0)+(C41-C41*G41)*VLOOKUP(B41,'Ver3'!$J$3:$N$9,3,0)+(C41-C41*G41-C41*I41)*VLOOKUP(B41,'Ver3'!$J$3:$N$9,4,0)</f>
        <v>88335</v>
      </c>
      <c r="P41" s="6">
        <f t="shared" ca="1" si="6"/>
        <v>0.52439999999999998</v>
      </c>
      <c r="Q41" s="6">
        <f ca="1">C41*P41*VLOOKUP(B41,'Ver3'!$J$3:$N$9,5,0)</f>
        <v>118776.59999999999</v>
      </c>
      <c r="R41" s="6">
        <f ca="1">VLOOKUP(Table134[[#This Row],[Ay]],'Ver3'!$J$3:$O$9,6,0)*Table134[[#This Row],[Hukuk Servisine Sevk Edilen]]*Table134[[#This Row],[Toplam Tutar]]</f>
        <v>182029.09872000001</v>
      </c>
      <c r="S41" s="6">
        <f t="shared" ca="1" si="7"/>
        <v>207111.59999999998</v>
      </c>
      <c r="T41" s="6">
        <f t="shared" ca="1" si="8"/>
        <v>652858.57472000003</v>
      </c>
      <c r="U41" s="4"/>
    </row>
    <row r="42" spans="1:25" x14ac:dyDescent="0.35">
      <c r="A42" s="9">
        <v>44936</v>
      </c>
      <c r="B42" s="6">
        <f t="shared" si="0"/>
        <v>1</v>
      </c>
      <c r="C42" s="6">
        <f ca="1">RANDBETWEEN(VLOOKUP(B42,'Ver3'!$F$3:$H$9,2,0),VLOOKUP(B42,'Ver3'!$F$3:$H$9,3,0))</f>
        <v>1047</v>
      </c>
      <c r="D42" s="6">
        <f ca="1">RANDBETWEEN(VLOOKUP(B42,'Ver3'!$B$4:$D$10,2,0),VLOOKUP(B42,'Ver3'!$B$4:$D$10,3,0))</f>
        <v>1454</v>
      </c>
      <c r="E42" s="6">
        <f t="shared" ca="1" si="1"/>
        <v>1522338</v>
      </c>
      <c r="F42" s="6">
        <f ca="1">RANDBETWEEN(VLOOKUP(B42,'Ver3'!$B$13:$D$19,2,0),VLOOKUP(B42,'Ver3'!$B$13:$D$19,3,0))/100</f>
        <v>0.46</v>
      </c>
      <c r="G42" s="6">
        <f ca="1">RANDBETWEEN(VLOOKUP(B42,'Ver3'!$F$13:$H$19,2,0),VLOOKUP(B42,'Ver3'!$F$13:$H$19,3,0))/100</f>
        <v>0.52</v>
      </c>
      <c r="H42" s="6">
        <f t="shared" ca="1" si="2"/>
        <v>0.23920000000000002</v>
      </c>
      <c r="I42" s="6">
        <f t="shared" ca="1" si="9"/>
        <v>0.3</v>
      </c>
      <c r="J42" s="6">
        <f t="shared" ca="1" si="3"/>
        <v>0.13800000000000001</v>
      </c>
      <c r="K42" s="6">
        <f ca="1">RANDBETWEEN(VLOOKUP(B42,'Ver3'!$F$23:$H$29,2,0),VLOOKUP(B42,'Ver3'!$F$23:$H$29,3,0))/100</f>
        <v>0.1</v>
      </c>
      <c r="L42" s="6">
        <f t="shared" ca="1" si="4"/>
        <v>4.6000000000000006E-2</v>
      </c>
      <c r="M42" s="16">
        <f t="shared" ca="1" si="5"/>
        <v>443.09040000000005</v>
      </c>
      <c r="N42" s="6">
        <f ca="1">(L42+J42+H42)*E42+Table134[[#This Row],[Hukuk Servisinde Tahsilat Tutarı]]</f>
        <v>890117.117952</v>
      </c>
      <c r="O42" s="6">
        <f ca="1">C42*VLOOKUP(B42,'Ver3'!$J$3:$N$9,2,0)+(C42-C42*G42)*VLOOKUP(B42,'Ver3'!$J$3:$N$9,3,0)+(C42-C42*G42-C42*I42)*VLOOKUP(B42,'Ver3'!$J$3:$N$9,4,0)</f>
        <v>108888</v>
      </c>
      <c r="P42" s="6">
        <f t="shared" ca="1" si="6"/>
        <v>0.57679999999999998</v>
      </c>
      <c r="Q42" s="6">
        <f ca="1">C42*P42*VLOOKUP(B42,'Ver3'!$J$3:$N$9,5,0)</f>
        <v>181172.87999999998</v>
      </c>
      <c r="R42" s="6">
        <f ca="1">VLOOKUP(Table134[[#This Row],[Ay]],'Ver3'!$J$3:$O$9,6,0)*Table134[[#This Row],[Hukuk Servisine Sevk Edilen]]*Table134[[#This Row],[Toplam Tutar]]</f>
        <v>245863.67635200001</v>
      </c>
      <c r="S42" s="6">
        <f t="shared" ca="1" si="7"/>
        <v>290060.88</v>
      </c>
      <c r="T42" s="6">
        <f t="shared" ca="1" si="8"/>
        <v>708944.237952</v>
      </c>
      <c r="U42" s="4"/>
      <c r="X42" s="3"/>
      <c r="Y42" s="5"/>
    </row>
    <row r="43" spans="1:25" x14ac:dyDescent="0.35">
      <c r="A43" s="9">
        <v>44937</v>
      </c>
      <c r="B43" s="6">
        <f t="shared" si="0"/>
        <v>1</v>
      </c>
      <c r="C43" s="6">
        <f ca="1">RANDBETWEEN(VLOOKUP(B43,'Ver3'!$F$3:$H$9,2,0),VLOOKUP(B43,'Ver3'!$F$3:$H$9,3,0))</f>
        <v>1132</v>
      </c>
      <c r="D43" s="6">
        <f ca="1">RANDBETWEEN(VLOOKUP(B43,'Ver3'!$B$4:$D$10,2,0),VLOOKUP(B43,'Ver3'!$B$4:$D$10,3,0))</f>
        <v>1604</v>
      </c>
      <c r="E43" s="6">
        <f t="shared" ca="1" si="1"/>
        <v>1815728</v>
      </c>
      <c r="F43" s="6">
        <f ca="1">RANDBETWEEN(VLOOKUP(B43,'Ver3'!$B$13:$D$19,2,0),VLOOKUP(B43,'Ver3'!$B$13:$D$19,3,0))/100</f>
        <v>0.49</v>
      </c>
      <c r="G43" s="6">
        <f ca="1">RANDBETWEEN(VLOOKUP(B43,'Ver3'!$F$13:$H$19,2,0),VLOOKUP(B43,'Ver3'!$F$13:$H$19,3,0))/100</f>
        <v>0.52</v>
      </c>
      <c r="H43" s="6">
        <f t="shared" ca="1" si="2"/>
        <v>0.25480000000000003</v>
      </c>
      <c r="I43" s="6">
        <f t="shared" ca="1" si="9"/>
        <v>0.25</v>
      </c>
      <c r="J43" s="6">
        <f t="shared" ca="1" si="3"/>
        <v>0.1225</v>
      </c>
      <c r="K43" s="6">
        <f ca="1">RANDBETWEEN(VLOOKUP(B43,'Ver3'!$F$23:$H$29,2,0),VLOOKUP(B43,'Ver3'!$F$23:$H$29,3,0))/100</f>
        <v>7.0000000000000007E-2</v>
      </c>
      <c r="L43" s="6">
        <f t="shared" ca="1" si="4"/>
        <v>3.4300000000000004E-2</v>
      </c>
      <c r="M43" s="16">
        <f t="shared" ca="1" si="5"/>
        <v>465.93120000000005</v>
      </c>
      <c r="N43" s="6">
        <f ca="1">(L43+J43+H43)*E43+Table134[[#This Row],[Hukuk Servisinde Tahsilat Tutarı]]</f>
        <v>1046498.464256</v>
      </c>
      <c r="O43" s="6">
        <f ca="1">C43*VLOOKUP(B43,'Ver3'!$J$3:$N$9,2,0)+(C43-C43*G43)*VLOOKUP(B43,'Ver3'!$J$3:$N$9,3,0)+(C43-C43*G43-C43*I43)*VLOOKUP(B43,'Ver3'!$J$3:$N$9,4,0)</f>
        <v>123388</v>
      </c>
      <c r="P43" s="6">
        <f t="shared" ca="1" si="6"/>
        <v>0.58840000000000003</v>
      </c>
      <c r="Q43" s="6">
        <f ca="1">C43*P43*VLOOKUP(B43,'Ver3'!$J$3:$N$9,5,0)</f>
        <v>199820.64</v>
      </c>
      <c r="R43" s="6">
        <f ca="1">VLOOKUP(Table134[[#This Row],[Ay]],'Ver3'!$J$3:$O$9,6,0)*Table134[[#This Row],[Hukuk Servisine Sevk Edilen]]*Table134[[#This Row],[Toplam Tutar]]</f>
        <v>299144.81945600006</v>
      </c>
      <c r="S43" s="6">
        <f t="shared" ca="1" si="7"/>
        <v>323208.64</v>
      </c>
      <c r="T43" s="6">
        <f t="shared" ca="1" si="8"/>
        <v>846677.82425599999</v>
      </c>
      <c r="U43" s="4"/>
      <c r="X43" s="3"/>
      <c r="Y43" s="5"/>
    </row>
    <row r="44" spans="1:25" x14ac:dyDescent="0.35">
      <c r="A44" s="9">
        <v>44938</v>
      </c>
      <c r="B44" s="6">
        <f t="shared" si="0"/>
        <v>1</v>
      </c>
      <c r="C44" s="6">
        <f ca="1">RANDBETWEEN(VLOOKUP(B44,'Ver3'!$F$3:$H$9,2,0),VLOOKUP(B44,'Ver3'!$F$3:$H$9,3,0))</f>
        <v>968</v>
      </c>
      <c r="D44" s="6">
        <f ca="1">RANDBETWEEN(VLOOKUP(B44,'Ver3'!$B$4:$D$10,2,0),VLOOKUP(B44,'Ver3'!$B$4:$D$10,3,0))</f>
        <v>1620</v>
      </c>
      <c r="E44" s="6">
        <f t="shared" ca="1" si="1"/>
        <v>1568160</v>
      </c>
      <c r="F44" s="6">
        <f ca="1">RANDBETWEEN(VLOOKUP(B44,'Ver3'!$B$13:$D$19,2,0),VLOOKUP(B44,'Ver3'!$B$13:$D$19,3,0))/100</f>
        <v>0.51</v>
      </c>
      <c r="G44" s="6">
        <f ca="1">RANDBETWEEN(VLOOKUP(B44,'Ver3'!$F$13:$H$19,2,0),VLOOKUP(B44,'Ver3'!$F$13:$H$19,3,0))/100</f>
        <v>0.5</v>
      </c>
      <c r="H44" s="6">
        <f t="shared" ca="1" si="2"/>
        <v>0.255</v>
      </c>
      <c r="I44" s="6">
        <f t="shared" ca="1" si="9"/>
        <v>0.3</v>
      </c>
      <c r="J44" s="6">
        <f t="shared" ca="1" si="3"/>
        <v>0.153</v>
      </c>
      <c r="K44" s="6">
        <f ca="1">RANDBETWEEN(VLOOKUP(B44,'Ver3'!$F$23:$H$29,2,0),VLOOKUP(B44,'Ver3'!$F$23:$H$29,3,0))/100</f>
        <v>7.0000000000000007E-2</v>
      </c>
      <c r="L44" s="6">
        <f t="shared" ca="1" si="4"/>
        <v>3.5700000000000003E-2</v>
      </c>
      <c r="M44" s="16">
        <f t="shared" ca="1" si="5"/>
        <v>429.5016</v>
      </c>
      <c r="N44" s="6">
        <f ca="1">(L44+J44+H44)*E44+Table134[[#This Row],[Hukuk Servisinde Tahsilat Tutarı]]</f>
        <v>940055.46623999998</v>
      </c>
      <c r="O44" s="6">
        <f ca="1">C44*VLOOKUP(B44,'Ver3'!$J$3:$N$9,2,0)+(C44-C44*G44)*VLOOKUP(B44,'Ver3'!$J$3:$N$9,3,0)+(C44-C44*G44-C44*I44)*VLOOKUP(B44,'Ver3'!$J$3:$N$9,4,0)</f>
        <v>104060</v>
      </c>
      <c r="P44" s="6">
        <f t="shared" ca="1" si="6"/>
        <v>0.55630000000000002</v>
      </c>
      <c r="Q44" s="6">
        <f ca="1">C44*P44*VLOOKUP(B44,'Ver3'!$J$3:$N$9,5,0)</f>
        <v>161549.52000000002</v>
      </c>
      <c r="R44" s="6">
        <f ca="1">VLOOKUP(Table134[[#This Row],[Ay]],'Ver3'!$J$3:$O$9,6,0)*Table134[[#This Row],[Hukuk Servisine Sevk Edilen]]*Table134[[#This Row],[Toplam Tutar]]</f>
        <v>244262.87424000003</v>
      </c>
      <c r="S44" s="6">
        <f t="shared" ca="1" si="7"/>
        <v>265609.52</v>
      </c>
      <c r="T44" s="6">
        <f t="shared" ca="1" si="8"/>
        <v>778505.94623999996</v>
      </c>
      <c r="U44" s="4"/>
      <c r="X44" s="3"/>
      <c r="Y44" s="5"/>
    </row>
    <row r="45" spans="1:25" x14ac:dyDescent="0.35">
      <c r="A45" s="9">
        <v>44939</v>
      </c>
      <c r="B45" s="6">
        <f t="shared" si="0"/>
        <v>1</v>
      </c>
      <c r="C45" s="6">
        <f ca="1">RANDBETWEEN(VLOOKUP(B45,'Ver3'!$F$3:$H$9,2,0),VLOOKUP(B45,'Ver3'!$F$3:$H$9,3,0))</f>
        <v>759</v>
      </c>
      <c r="D45" s="6">
        <f ca="1">RANDBETWEEN(VLOOKUP(B45,'Ver3'!$B$4:$D$10,2,0),VLOOKUP(B45,'Ver3'!$B$4:$D$10,3,0))</f>
        <v>1607</v>
      </c>
      <c r="E45" s="6">
        <f t="shared" ca="1" si="1"/>
        <v>1219713</v>
      </c>
      <c r="F45" s="6">
        <f ca="1">RANDBETWEEN(VLOOKUP(B45,'Ver3'!$B$13:$D$19,2,0),VLOOKUP(B45,'Ver3'!$B$13:$D$19,3,0))/100</f>
        <v>0.55000000000000004</v>
      </c>
      <c r="G45" s="6">
        <f ca="1">RANDBETWEEN(VLOOKUP(B45,'Ver3'!$F$13:$H$19,2,0),VLOOKUP(B45,'Ver3'!$F$13:$H$19,3,0))/100</f>
        <v>0.55000000000000004</v>
      </c>
      <c r="H45" s="6">
        <f t="shared" ca="1" si="2"/>
        <v>0.30250000000000005</v>
      </c>
      <c r="I45" s="6">
        <f t="shared" ca="1" si="9"/>
        <v>0.24</v>
      </c>
      <c r="J45" s="6">
        <f t="shared" ca="1" si="3"/>
        <v>0.13200000000000001</v>
      </c>
      <c r="K45" s="6">
        <f ca="1">RANDBETWEEN(VLOOKUP(B45,'Ver3'!$F$23:$H$29,2,0),VLOOKUP(B45,'Ver3'!$F$23:$H$29,3,0))/100</f>
        <v>0.1</v>
      </c>
      <c r="L45" s="6">
        <f t="shared" ca="1" si="4"/>
        <v>5.5000000000000007E-2</v>
      </c>
      <c r="M45" s="16">
        <f t="shared" ca="1" si="5"/>
        <v>371.53050000000002</v>
      </c>
      <c r="N45" s="6">
        <f ca="1">(L45+J45+H45)*E45+Table134[[#This Row],[Hukuk Servisinde Tahsilat Tutarı]]</f>
        <v>771395.28972</v>
      </c>
      <c r="O45" s="6">
        <f ca="1">C45*VLOOKUP(B45,'Ver3'!$J$3:$N$9,2,0)+(C45-C45*G45)*VLOOKUP(B45,'Ver3'!$J$3:$N$9,3,0)+(C45-C45*G45-C45*I45)*VLOOKUP(B45,'Ver3'!$J$3:$N$9,4,0)</f>
        <v>79505.25</v>
      </c>
      <c r="P45" s="6">
        <f t="shared" ca="1" si="6"/>
        <v>0.51049999999999995</v>
      </c>
      <c r="Q45" s="6">
        <f ca="1">C45*P45*VLOOKUP(B45,'Ver3'!$J$3:$N$9,5,0)</f>
        <v>116240.84999999999</v>
      </c>
      <c r="R45" s="6">
        <f ca="1">VLOOKUP(Table134[[#This Row],[Ay]],'Ver3'!$J$3:$O$9,6,0)*Table134[[#This Row],[Hukuk Servisine Sevk Edilen]]*Table134[[#This Row],[Toplam Tutar]]</f>
        <v>174345.77622</v>
      </c>
      <c r="S45" s="6">
        <f t="shared" ca="1" si="7"/>
        <v>195746.09999999998</v>
      </c>
      <c r="T45" s="6">
        <f t="shared" ca="1" si="8"/>
        <v>655154.43972000002</v>
      </c>
      <c r="U45" s="4"/>
      <c r="X45" s="3"/>
      <c r="Y45" s="5"/>
    </row>
    <row r="46" spans="1:25" x14ac:dyDescent="0.35">
      <c r="A46" s="9">
        <v>44940</v>
      </c>
      <c r="B46" s="6">
        <f t="shared" si="0"/>
        <v>1</v>
      </c>
      <c r="C46" s="6">
        <f ca="1">RANDBETWEEN(VLOOKUP(B46,'Ver3'!$F$3:$H$9,2,0),VLOOKUP(B46,'Ver3'!$F$3:$H$9,3,0))</f>
        <v>1053</v>
      </c>
      <c r="D46" s="6">
        <f ca="1">RANDBETWEEN(VLOOKUP(B46,'Ver3'!$B$4:$D$10,2,0),VLOOKUP(B46,'Ver3'!$B$4:$D$10,3,0))</f>
        <v>1532</v>
      </c>
      <c r="E46" s="6">
        <f t="shared" ca="1" si="1"/>
        <v>1613196</v>
      </c>
      <c r="F46" s="6">
        <f ca="1">RANDBETWEEN(VLOOKUP(B46,'Ver3'!$B$13:$D$19,2,0),VLOOKUP(B46,'Ver3'!$B$13:$D$19,3,0))/100</f>
        <v>0.48</v>
      </c>
      <c r="G46" s="6">
        <f ca="1">RANDBETWEEN(VLOOKUP(B46,'Ver3'!$F$13:$H$19,2,0),VLOOKUP(B46,'Ver3'!$F$13:$H$19,3,0))/100</f>
        <v>0.45</v>
      </c>
      <c r="H46" s="6">
        <f t="shared" ca="1" si="2"/>
        <v>0.216</v>
      </c>
      <c r="I46" s="6">
        <f t="shared" ca="1" si="9"/>
        <v>0.2</v>
      </c>
      <c r="J46" s="6">
        <f t="shared" ca="1" si="3"/>
        <v>9.6000000000000002E-2</v>
      </c>
      <c r="K46" s="6">
        <f ca="1">RANDBETWEEN(VLOOKUP(B46,'Ver3'!$F$23:$H$29,2,0),VLOOKUP(B46,'Ver3'!$F$23:$H$29,3,0))/100</f>
        <v>0.1</v>
      </c>
      <c r="L46" s="6">
        <f t="shared" ca="1" si="4"/>
        <v>4.8000000000000001E-2</v>
      </c>
      <c r="M46" s="16">
        <f t="shared" ca="1" si="5"/>
        <v>379.08</v>
      </c>
      <c r="N46" s="6">
        <f ca="1">(L46+J46+H46)*E46+Table134[[#This Row],[Hukuk Servisinde Tahsilat Tutarı]]</f>
        <v>869835.28319999995</v>
      </c>
      <c r="O46" s="6">
        <f ca="1">C46*VLOOKUP(B46,'Ver3'!$J$3:$N$9,2,0)+(C46-C46*G46)*VLOOKUP(B46,'Ver3'!$J$3:$N$9,3,0)+(C46-C46*G46-C46*I46)*VLOOKUP(B46,'Ver3'!$J$3:$N$9,4,0)</f>
        <v>132941.25</v>
      </c>
      <c r="P46" s="6">
        <f t="shared" ca="1" si="6"/>
        <v>0.64</v>
      </c>
      <c r="Q46" s="6">
        <f ca="1">C46*P46*VLOOKUP(B46,'Ver3'!$J$3:$N$9,5,0)</f>
        <v>202176</v>
      </c>
      <c r="R46" s="6">
        <f ca="1">VLOOKUP(Table134[[#This Row],[Ay]],'Ver3'!$J$3:$O$9,6,0)*Table134[[#This Row],[Hukuk Servisine Sevk Edilen]]*Table134[[#This Row],[Toplam Tutar]]</f>
        <v>289084.72320000007</v>
      </c>
      <c r="S46" s="6">
        <f t="shared" ca="1" si="7"/>
        <v>335117.25</v>
      </c>
      <c r="T46" s="6">
        <f t="shared" ca="1" si="8"/>
        <v>667659.28319999995</v>
      </c>
      <c r="U46" s="4"/>
      <c r="X46" s="3"/>
      <c r="Y46" s="5"/>
    </row>
    <row r="47" spans="1:25" x14ac:dyDescent="0.35">
      <c r="A47" s="9">
        <v>44941</v>
      </c>
      <c r="B47" s="6">
        <f t="shared" si="0"/>
        <v>1</v>
      </c>
      <c r="C47" s="6">
        <f ca="1">RANDBETWEEN(VLOOKUP(B47,'Ver3'!$F$3:$H$9,2,0),VLOOKUP(B47,'Ver3'!$F$3:$H$9,3,0))</f>
        <v>984</v>
      </c>
      <c r="D47" s="6">
        <f ca="1">RANDBETWEEN(VLOOKUP(B47,'Ver3'!$B$4:$D$10,2,0),VLOOKUP(B47,'Ver3'!$B$4:$D$10,3,0))</f>
        <v>1745</v>
      </c>
      <c r="E47" s="6">
        <f t="shared" ca="1" si="1"/>
        <v>1717080</v>
      </c>
      <c r="F47" s="6">
        <f ca="1">RANDBETWEEN(VLOOKUP(B47,'Ver3'!$B$13:$D$19,2,0),VLOOKUP(B47,'Ver3'!$B$13:$D$19,3,0))/100</f>
        <v>0.65</v>
      </c>
      <c r="G47" s="6">
        <f ca="1">RANDBETWEEN(VLOOKUP(B47,'Ver3'!$F$13:$H$19,2,0),VLOOKUP(B47,'Ver3'!$F$13:$H$19,3,0))/100</f>
        <v>0.46</v>
      </c>
      <c r="H47" s="6">
        <f t="shared" ca="1" si="2"/>
        <v>0.29900000000000004</v>
      </c>
      <c r="I47" s="6">
        <f t="shared" ca="1" si="9"/>
        <v>0.33</v>
      </c>
      <c r="J47" s="6">
        <f t="shared" ca="1" si="3"/>
        <v>0.21450000000000002</v>
      </c>
      <c r="K47" s="6">
        <f ca="1">RANDBETWEEN(VLOOKUP(B47,'Ver3'!$F$23:$H$29,2,0),VLOOKUP(B47,'Ver3'!$F$23:$H$29,3,0))/100</f>
        <v>0.05</v>
      </c>
      <c r="L47" s="6">
        <f t="shared" ca="1" si="4"/>
        <v>3.2500000000000001E-2</v>
      </c>
      <c r="M47" s="16">
        <f t="shared" ca="1" si="5"/>
        <v>537.26400000000001</v>
      </c>
      <c r="N47" s="6">
        <f ca="1">(L47+J47+H47)*E47+Table134[[#This Row],[Hukuk Servisinde Tahsilat Tutarı]]</f>
        <v>1155800.8896000001</v>
      </c>
      <c r="O47" s="6">
        <f ca="1">C47*VLOOKUP(B47,'Ver3'!$J$3:$N$9,2,0)+(C47-C47*G47)*VLOOKUP(B47,'Ver3'!$J$3:$N$9,3,0)+(C47-C47*G47-C47*I47)*VLOOKUP(B47,'Ver3'!$J$3:$N$9,4,0)</f>
        <v>109715.99999999999</v>
      </c>
      <c r="P47" s="6">
        <f t="shared" ca="1" si="6"/>
        <v>0.45399999999999996</v>
      </c>
      <c r="Q47" s="6">
        <f ca="1">C47*P47*VLOOKUP(B47,'Ver3'!$J$3:$N$9,5,0)</f>
        <v>134020.79999999999</v>
      </c>
      <c r="R47" s="6">
        <f ca="1">VLOOKUP(Table134[[#This Row],[Ay]],'Ver3'!$J$3:$O$9,6,0)*Table134[[#This Row],[Hukuk Servisine Sevk Edilen]]*Table134[[#This Row],[Toplam Tutar]]</f>
        <v>218275.20960000003</v>
      </c>
      <c r="S47" s="6">
        <f t="shared" ca="1" si="7"/>
        <v>243736.8</v>
      </c>
      <c r="T47" s="6">
        <f t="shared" ca="1" si="8"/>
        <v>1021780.0896000001</v>
      </c>
      <c r="U47" s="4"/>
      <c r="X47" s="3"/>
      <c r="Y47" s="5"/>
    </row>
    <row r="48" spans="1:25" x14ac:dyDescent="0.35">
      <c r="A48" s="9">
        <v>44942</v>
      </c>
      <c r="B48" s="6">
        <f t="shared" si="0"/>
        <v>1</v>
      </c>
      <c r="C48" s="6">
        <f ca="1">RANDBETWEEN(VLOOKUP(B48,'Ver3'!$F$3:$H$9,2,0),VLOOKUP(B48,'Ver3'!$F$3:$H$9,3,0))</f>
        <v>879</v>
      </c>
      <c r="D48" s="6">
        <f ca="1">RANDBETWEEN(VLOOKUP(B48,'Ver3'!$B$4:$D$10,2,0),VLOOKUP(B48,'Ver3'!$B$4:$D$10,3,0))</f>
        <v>1494</v>
      </c>
      <c r="E48" s="6">
        <f t="shared" ca="1" si="1"/>
        <v>1313226</v>
      </c>
      <c r="F48" s="6">
        <f ca="1">RANDBETWEEN(VLOOKUP(B48,'Ver3'!$B$13:$D$19,2,0),VLOOKUP(B48,'Ver3'!$B$13:$D$19,3,0))/100</f>
        <v>0.35</v>
      </c>
      <c r="G48" s="6">
        <f ca="1">RANDBETWEEN(VLOOKUP(B48,'Ver3'!$F$13:$H$19,2,0),VLOOKUP(B48,'Ver3'!$F$13:$H$19,3,0))/100</f>
        <v>0.47</v>
      </c>
      <c r="H48" s="6">
        <f t="shared" ca="1" si="2"/>
        <v>0.16449999999999998</v>
      </c>
      <c r="I48" s="6">
        <f t="shared" ca="1" si="9"/>
        <v>0.21</v>
      </c>
      <c r="J48" s="6">
        <f t="shared" ca="1" si="3"/>
        <v>7.3499999999999996E-2</v>
      </c>
      <c r="K48" s="6">
        <f ca="1">RANDBETWEEN(VLOOKUP(B48,'Ver3'!$F$23:$H$29,2,0),VLOOKUP(B48,'Ver3'!$F$23:$H$29,3,0))/100</f>
        <v>0.1</v>
      </c>
      <c r="L48" s="6">
        <f t="shared" ca="1" si="4"/>
        <v>3.4999999999999996E-2</v>
      </c>
      <c r="M48" s="16">
        <f t="shared" ca="1" si="5"/>
        <v>239.96699999999996</v>
      </c>
      <c r="N48" s="6">
        <f ca="1">(L48+J48+H48)*E48+Table134[[#This Row],[Hukuk Servisinde Tahsilat Tutarı]]</f>
        <v>625830.98256000003</v>
      </c>
      <c r="O48" s="6">
        <f ca="1">C48*VLOOKUP(B48,'Ver3'!$J$3:$N$9,2,0)+(C48-C48*G48)*VLOOKUP(B48,'Ver3'!$J$3:$N$9,3,0)+(C48-C48*G48-C48*I48)*VLOOKUP(B48,'Ver3'!$J$3:$N$9,4,0)</f>
        <v>107018.25</v>
      </c>
      <c r="P48" s="6">
        <f t="shared" ca="1" si="6"/>
        <v>0.72700000000000009</v>
      </c>
      <c r="Q48" s="6">
        <f ca="1">C48*P48*VLOOKUP(B48,'Ver3'!$J$3:$N$9,5,0)</f>
        <v>191709.90000000005</v>
      </c>
      <c r="R48" s="6">
        <f ca="1">VLOOKUP(Table134[[#This Row],[Ay]],'Ver3'!$J$3:$O$9,6,0)*Table134[[#This Row],[Hukuk Servisine Sevk Edilen]]*Table134[[#This Row],[Toplam Tutar]]</f>
        <v>267320.28456000006</v>
      </c>
      <c r="S48" s="6">
        <f t="shared" ca="1" si="7"/>
        <v>298728.15000000002</v>
      </c>
      <c r="T48" s="6">
        <f t="shared" ca="1" si="8"/>
        <v>434121.08256000001</v>
      </c>
      <c r="U48" s="4"/>
      <c r="X48" s="3"/>
      <c r="Y48" s="5"/>
    </row>
    <row r="49" spans="1:25" x14ac:dyDescent="0.35">
      <c r="A49" s="9">
        <v>44943</v>
      </c>
      <c r="B49" s="6">
        <f t="shared" si="0"/>
        <v>1</v>
      </c>
      <c r="C49" s="6">
        <f ca="1">RANDBETWEEN(VLOOKUP(B49,'Ver3'!$F$3:$H$9,2,0),VLOOKUP(B49,'Ver3'!$F$3:$H$9,3,0))</f>
        <v>792</v>
      </c>
      <c r="D49" s="6">
        <f ca="1">RANDBETWEEN(VLOOKUP(B49,'Ver3'!$B$4:$D$10,2,0),VLOOKUP(B49,'Ver3'!$B$4:$D$10,3,0))</f>
        <v>1298</v>
      </c>
      <c r="E49" s="6">
        <f t="shared" ca="1" si="1"/>
        <v>1028016</v>
      </c>
      <c r="F49" s="6">
        <f ca="1">RANDBETWEEN(VLOOKUP(B49,'Ver3'!$B$13:$D$19,2,0),VLOOKUP(B49,'Ver3'!$B$13:$D$19,3,0))/100</f>
        <v>0.51</v>
      </c>
      <c r="G49" s="6">
        <f ca="1">RANDBETWEEN(VLOOKUP(B49,'Ver3'!$F$13:$H$19,2,0),VLOOKUP(B49,'Ver3'!$F$13:$H$19,3,0))/100</f>
        <v>0.49</v>
      </c>
      <c r="H49" s="6">
        <f t="shared" ca="1" si="2"/>
        <v>0.24990000000000001</v>
      </c>
      <c r="I49" s="6">
        <f t="shared" ca="1" si="9"/>
        <v>0.23</v>
      </c>
      <c r="J49" s="6">
        <f t="shared" ca="1" si="3"/>
        <v>0.1173</v>
      </c>
      <c r="K49" s="6">
        <f ca="1">RANDBETWEEN(VLOOKUP(B49,'Ver3'!$F$23:$H$29,2,0),VLOOKUP(B49,'Ver3'!$F$23:$H$29,3,0))/100</f>
        <v>0.1</v>
      </c>
      <c r="L49" s="6">
        <f t="shared" ca="1" si="4"/>
        <v>5.1000000000000004E-2</v>
      </c>
      <c r="M49" s="16">
        <f t="shared" ca="1" si="5"/>
        <v>331.21440000000001</v>
      </c>
      <c r="N49" s="6">
        <f ca="1">(L49+J49+H49)*E49+Table134[[#This Row],[Hukuk Servisinde Tahsilat Tutarı]]</f>
        <v>597384.20966400008</v>
      </c>
      <c r="O49" s="6">
        <f ca="1">C49*VLOOKUP(B49,'Ver3'!$J$3:$N$9,2,0)+(C49-C49*G49)*VLOOKUP(B49,'Ver3'!$J$3:$N$9,3,0)+(C49-C49*G49-C49*I49)*VLOOKUP(B49,'Ver3'!$J$3:$N$9,4,0)</f>
        <v>92070</v>
      </c>
      <c r="P49" s="6">
        <f t="shared" ca="1" si="6"/>
        <v>0.58179999999999998</v>
      </c>
      <c r="Q49" s="6">
        <f ca="1">C49*P49*VLOOKUP(B49,'Ver3'!$J$3:$N$9,5,0)</f>
        <v>138235.68</v>
      </c>
      <c r="R49" s="6">
        <f ca="1">VLOOKUP(Table134[[#This Row],[Ay]],'Ver3'!$J$3:$O$9,6,0)*Table134[[#This Row],[Hukuk Servisine Sevk Edilen]]*Table134[[#This Row],[Toplam Tutar]]</f>
        <v>167467.91846400002</v>
      </c>
      <c r="S49" s="6">
        <f t="shared" ca="1" si="7"/>
        <v>230305.68</v>
      </c>
      <c r="T49" s="6">
        <f t="shared" ca="1" si="8"/>
        <v>459148.52966400009</v>
      </c>
      <c r="U49" s="4"/>
      <c r="X49" s="3"/>
      <c r="Y49" s="5"/>
    </row>
    <row r="50" spans="1:25" x14ac:dyDescent="0.35">
      <c r="A50" s="9">
        <v>44944</v>
      </c>
      <c r="B50" s="6">
        <f t="shared" si="0"/>
        <v>1</v>
      </c>
      <c r="C50" s="6">
        <f ca="1">RANDBETWEEN(VLOOKUP(B50,'Ver3'!$F$3:$H$9,2,0),VLOOKUP(B50,'Ver3'!$F$3:$H$9,3,0))</f>
        <v>989</v>
      </c>
      <c r="D50" s="6">
        <f ca="1">RANDBETWEEN(VLOOKUP(B50,'Ver3'!$B$4:$D$10,2,0),VLOOKUP(B50,'Ver3'!$B$4:$D$10,3,0))</f>
        <v>1317</v>
      </c>
      <c r="E50" s="6">
        <f t="shared" ca="1" si="1"/>
        <v>1302513</v>
      </c>
      <c r="F50" s="6">
        <f ca="1">RANDBETWEEN(VLOOKUP(B50,'Ver3'!$B$13:$D$19,2,0),VLOOKUP(B50,'Ver3'!$B$13:$D$19,3,0))/100</f>
        <v>0.48</v>
      </c>
      <c r="G50" s="6">
        <f ca="1">RANDBETWEEN(VLOOKUP(B50,'Ver3'!$F$13:$H$19,2,0),VLOOKUP(B50,'Ver3'!$F$13:$H$19,3,0))/100</f>
        <v>0.49</v>
      </c>
      <c r="H50" s="6">
        <f t="shared" ca="1" si="2"/>
        <v>0.23519999999999999</v>
      </c>
      <c r="I50" s="6">
        <f t="shared" ca="1" si="9"/>
        <v>0.31</v>
      </c>
      <c r="J50" s="6">
        <f t="shared" ca="1" si="3"/>
        <v>0.14879999999999999</v>
      </c>
      <c r="K50" s="6">
        <f ca="1">RANDBETWEEN(VLOOKUP(B50,'Ver3'!$F$23:$H$29,2,0),VLOOKUP(B50,'Ver3'!$F$23:$H$29,3,0))/100</f>
        <v>0.06</v>
      </c>
      <c r="L50" s="6">
        <f t="shared" ca="1" si="4"/>
        <v>2.8799999999999999E-2</v>
      </c>
      <c r="M50" s="16">
        <f t="shared" ca="1" si="5"/>
        <v>408.25919999999996</v>
      </c>
      <c r="N50" s="6">
        <f ca="1">(L50+J50+H50)*E50+Table134[[#This Row],[Hukuk Servisinde Tahsilat Tutarı]]</f>
        <v>751831.34380799998</v>
      </c>
      <c r="O50" s="6">
        <f ca="1">C50*VLOOKUP(B50,'Ver3'!$J$3:$N$9,2,0)+(C50-C50*G50)*VLOOKUP(B50,'Ver3'!$J$3:$N$9,3,0)+(C50-C50*G50-C50*I50)*VLOOKUP(B50,'Ver3'!$J$3:$N$9,4,0)</f>
        <v>107059.25</v>
      </c>
      <c r="P50" s="6">
        <f t="shared" ca="1" si="6"/>
        <v>0.58720000000000006</v>
      </c>
      <c r="Q50" s="6">
        <f ca="1">C50*P50*VLOOKUP(B50,'Ver3'!$J$3:$N$9,5,0)</f>
        <v>174222.24000000002</v>
      </c>
      <c r="R50" s="6">
        <f ca="1">VLOOKUP(Table134[[#This Row],[Ay]],'Ver3'!$J$3:$O$9,6,0)*Table134[[#This Row],[Hukuk Servisine Sevk Edilen]]*Table134[[#This Row],[Toplam Tutar]]</f>
        <v>214153.97740800004</v>
      </c>
      <c r="S50" s="6">
        <f t="shared" ca="1" si="7"/>
        <v>281281.49</v>
      </c>
      <c r="T50" s="6">
        <f t="shared" ca="1" si="8"/>
        <v>577609.10380799999</v>
      </c>
      <c r="U50" s="4"/>
    </row>
    <row r="51" spans="1:25" x14ac:dyDescent="0.35">
      <c r="A51" s="9">
        <v>44945</v>
      </c>
      <c r="B51" s="6">
        <f t="shared" si="0"/>
        <v>1</v>
      </c>
      <c r="C51" s="6">
        <f ca="1">RANDBETWEEN(VLOOKUP(B51,'Ver3'!$F$3:$H$9,2,0),VLOOKUP(B51,'Ver3'!$F$3:$H$9,3,0))</f>
        <v>963</v>
      </c>
      <c r="D51" s="6">
        <f ca="1">RANDBETWEEN(VLOOKUP(B51,'Ver3'!$B$4:$D$10,2,0),VLOOKUP(B51,'Ver3'!$B$4:$D$10,3,0))</f>
        <v>1387</v>
      </c>
      <c r="E51" s="6">
        <f t="shared" ca="1" si="1"/>
        <v>1335681</v>
      </c>
      <c r="F51" s="6">
        <f ca="1">RANDBETWEEN(VLOOKUP(B51,'Ver3'!$B$13:$D$19,2,0),VLOOKUP(B51,'Ver3'!$B$13:$D$19,3,0))/100</f>
        <v>0.5</v>
      </c>
      <c r="G51" s="6">
        <f ca="1">RANDBETWEEN(VLOOKUP(B51,'Ver3'!$F$13:$H$19,2,0),VLOOKUP(B51,'Ver3'!$F$13:$H$19,3,0))/100</f>
        <v>0.53</v>
      </c>
      <c r="H51" s="6">
        <f t="shared" ca="1" si="2"/>
        <v>0.26500000000000001</v>
      </c>
      <c r="I51" s="6">
        <f t="shared" ca="1" si="9"/>
        <v>0.35</v>
      </c>
      <c r="J51" s="6">
        <f t="shared" ca="1" si="3"/>
        <v>0.17499999999999999</v>
      </c>
      <c r="K51" s="6">
        <f ca="1">RANDBETWEEN(VLOOKUP(B51,'Ver3'!$F$23:$H$29,2,0),VLOOKUP(B51,'Ver3'!$F$23:$H$29,3,0))/100</f>
        <v>0.08</v>
      </c>
      <c r="L51" s="6">
        <f t="shared" ca="1" si="4"/>
        <v>0.04</v>
      </c>
      <c r="M51" s="16">
        <f t="shared" ca="1" si="5"/>
        <v>462.24</v>
      </c>
      <c r="N51" s="6">
        <f ca="1">(L51+J51+H51)*E51+Table134[[#This Row],[Hukuk Servisinde Tahsilat Tutarı]]</f>
        <v>835602.03359999997</v>
      </c>
      <c r="O51" s="6">
        <f ca="1">C51*VLOOKUP(B51,'Ver3'!$J$3:$N$9,2,0)+(C51-C51*G51)*VLOOKUP(B51,'Ver3'!$J$3:$N$9,3,0)+(C51-C51*G51-C51*I51)*VLOOKUP(B51,'Ver3'!$J$3:$N$9,4,0)</f>
        <v>93651.75</v>
      </c>
      <c r="P51" s="6">
        <f t="shared" ca="1" si="6"/>
        <v>0.52</v>
      </c>
      <c r="Q51" s="6">
        <f ca="1">C51*P51*VLOOKUP(B51,'Ver3'!$J$3:$N$9,5,0)</f>
        <v>150228</v>
      </c>
      <c r="R51" s="6">
        <f ca="1">VLOOKUP(Table134[[#This Row],[Ay]],'Ver3'!$J$3:$O$9,6,0)*Table134[[#This Row],[Hukuk Servisine Sevk Edilen]]*Table134[[#This Row],[Toplam Tutar]]</f>
        <v>194475.15360000002</v>
      </c>
      <c r="S51" s="6">
        <f t="shared" ca="1" si="7"/>
        <v>243879.75</v>
      </c>
      <c r="T51" s="6">
        <f t="shared" ca="1" si="8"/>
        <v>685374.03359999997</v>
      </c>
      <c r="U51" s="4"/>
    </row>
    <row r="52" spans="1:25" x14ac:dyDescent="0.35">
      <c r="A52" s="9">
        <v>44946</v>
      </c>
      <c r="B52" s="6">
        <f t="shared" si="0"/>
        <v>1</v>
      </c>
      <c r="C52" s="6">
        <f ca="1">RANDBETWEEN(VLOOKUP(B52,'Ver3'!$F$3:$H$9,2,0),VLOOKUP(B52,'Ver3'!$F$3:$H$9,3,0))</f>
        <v>1079</v>
      </c>
      <c r="D52" s="6">
        <f ca="1">RANDBETWEEN(VLOOKUP(B52,'Ver3'!$B$4:$D$10,2,0),VLOOKUP(B52,'Ver3'!$B$4:$D$10,3,0))</f>
        <v>1650</v>
      </c>
      <c r="E52" s="6">
        <f t="shared" ca="1" si="1"/>
        <v>1780350</v>
      </c>
      <c r="F52" s="6">
        <f ca="1">RANDBETWEEN(VLOOKUP(B52,'Ver3'!$B$13:$D$19,2,0),VLOOKUP(B52,'Ver3'!$B$13:$D$19,3,0))/100</f>
        <v>0.6</v>
      </c>
      <c r="G52" s="6">
        <f ca="1">RANDBETWEEN(VLOOKUP(B52,'Ver3'!$F$13:$H$19,2,0),VLOOKUP(B52,'Ver3'!$F$13:$H$19,3,0))/100</f>
        <v>0.52</v>
      </c>
      <c r="H52" s="6">
        <f t="shared" ca="1" si="2"/>
        <v>0.312</v>
      </c>
      <c r="I52" s="6">
        <f t="shared" ca="1" si="9"/>
        <v>0.35</v>
      </c>
      <c r="J52" s="6">
        <f t="shared" ca="1" si="3"/>
        <v>0.21</v>
      </c>
      <c r="K52" s="6">
        <f ca="1">RANDBETWEEN(VLOOKUP(B52,'Ver3'!$F$23:$H$29,2,0),VLOOKUP(B52,'Ver3'!$F$23:$H$29,3,0))/100</f>
        <v>0.05</v>
      </c>
      <c r="L52" s="6">
        <f t="shared" ca="1" si="4"/>
        <v>0.03</v>
      </c>
      <c r="M52" s="16">
        <f t="shared" ca="1" si="5"/>
        <v>595.60800000000006</v>
      </c>
      <c r="N52" s="6">
        <f ca="1">(L52+J52+H52)*E52+Table134[[#This Row],[Hukuk Servisinde Tahsilat Tutarı]]</f>
        <v>1206080.304</v>
      </c>
      <c r="O52" s="6">
        <f ca="1">C52*VLOOKUP(B52,'Ver3'!$J$3:$N$9,2,0)+(C52-C52*G52)*VLOOKUP(B52,'Ver3'!$J$3:$N$9,3,0)+(C52-C52*G52-C52*I52)*VLOOKUP(B52,'Ver3'!$J$3:$N$9,4,0)</f>
        <v>106821</v>
      </c>
      <c r="P52" s="6">
        <f t="shared" ca="1" si="6"/>
        <v>0.44799999999999995</v>
      </c>
      <c r="Q52" s="6">
        <f ca="1">C52*P52*VLOOKUP(B52,'Ver3'!$J$3:$N$9,5,0)</f>
        <v>145017.59999999998</v>
      </c>
      <c r="R52" s="6">
        <f ca="1">VLOOKUP(Table134[[#This Row],[Ay]],'Ver3'!$J$3:$O$9,6,0)*Table134[[#This Row],[Hukuk Servisine Sevk Edilen]]*Table134[[#This Row],[Toplam Tutar]]</f>
        <v>223327.10399999999</v>
      </c>
      <c r="S52" s="6">
        <f t="shared" ca="1" si="7"/>
        <v>251838.59999999998</v>
      </c>
      <c r="T52" s="6">
        <f t="shared" ca="1" si="8"/>
        <v>1061062.7039999999</v>
      </c>
      <c r="U52" s="4"/>
    </row>
    <row r="53" spans="1:25" x14ac:dyDescent="0.35">
      <c r="A53" s="9">
        <v>44947</v>
      </c>
      <c r="B53" s="6">
        <f t="shared" si="0"/>
        <v>1</v>
      </c>
      <c r="C53" s="6">
        <f ca="1">RANDBETWEEN(VLOOKUP(B53,'Ver3'!$F$3:$H$9,2,0),VLOOKUP(B53,'Ver3'!$F$3:$H$9,3,0))</f>
        <v>857</v>
      </c>
      <c r="D53" s="6">
        <f ca="1">RANDBETWEEN(VLOOKUP(B53,'Ver3'!$B$4:$D$10,2,0),VLOOKUP(B53,'Ver3'!$B$4:$D$10,3,0))</f>
        <v>1371</v>
      </c>
      <c r="E53" s="6">
        <f t="shared" ca="1" si="1"/>
        <v>1174947</v>
      </c>
      <c r="F53" s="6">
        <f ca="1">RANDBETWEEN(VLOOKUP(B53,'Ver3'!$B$13:$D$19,2,0),VLOOKUP(B53,'Ver3'!$B$13:$D$19,3,0))/100</f>
        <v>0.47</v>
      </c>
      <c r="G53" s="6">
        <f ca="1">RANDBETWEEN(VLOOKUP(B53,'Ver3'!$F$13:$H$19,2,0),VLOOKUP(B53,'Ver3'!$F$13:$H$19,3,0))/100</f>
        <v>0.54</v>
      </c>
      <c r="H53" s="6">
        <f t="shared" ca="1" si="2"/>
        <v>0.25380000000000003</v>
      </c>
      <c r="I53" s="6">
        <f t="shared" ca="1" si="9"/>
        <v>0.3</v>
      </c>
      <c r="J53" s="6">
        <f t="shared" ca="1" si="3"/>
        <v>0.14099999999999999</v>
      </c>
      <c r="K53" s="6">
        <f ca="1">RANDBETWEEN(VLOOKUP(B53,'Ver3'!$F$23:$H$29,2,0),VLOOKUP(B53,'Ver3'!$F$23:$H$29,3,0))/100</f>
        <v>0.06</v>
      </c>
      <c r="L53" s="6">
        <f t="shared" ca="1" si="4"/>
        <v>2.8199999999999996E-2</v>
      </c>
      <c r="M53" s="16">
        <f t="shared" ca="1" si="5"/>
        <v>362.51100000000002</v>
      </c>
      <c r="N53" s="6">
        <f ca="1">(L53+J53+H53)*E53+Table134[[#This Row],[Hukuk Servisinde Tahsilat Tutarı]]</f>
        <v>686827.01832000003</v>
      </c>
      <c r="O53" s="6">
        <f ca="1">C53*VLOOKUP(B53,'Ver3'!$J$3:$N$9,2,0)+(C53-C53*G53)*VLOOKUP(B53,'Ver3'!$J$3:$N$9,3,0)+(C53-C53*G53-C53*I53)*VLOOKUP(B53,'Ver3'!$J$3:$N$9,4,0)</f>
        <v>86128.5</v>
      </c>
      <c r="P53" s="6">
        <f t="shared" ca="1" si="6"/>
        <v>0.57699999999999996</v>
      </c>
      <c r="Q53" s="6">
        <f ca="1">C53*P53*VLOOKUP(B53,'Ver3'!$J$3:$N$9,5,0)</f>
        <v>148346.69999999998</v>
      </c>
      <c r="R53" s="6">
        <f ca="1">VLOOKUP(Table134[[#This Row],[Ay]],'Ver3'!$J$3:$O$9,6,0)*Table134[[#This Row],[Hukuk Servisine Sevk Edilen]]*Table134[[#This Row],[Toplam Tutar]]</f>
        <v>189824.43732</v>
      </c>
      <c r="S53" s="6">
        <f t="shared" ca="1" si="7"/>
        <v>234475.19999999998</v>
      </c>
      <c r="T53" s="6">
        <f t="shared" ca="1" si="8"/>
        <v>538480.31832000008</v>
      </c>
      <c r="U53" s="4"/>
    </row>
    <row r="54" spans="1:25" x14ac:dyDescent="0.35">
      <c r="A54" s="9">
        <v>44948</v>
      </c>
      <c r="B54" s="6">
        <f t="shared" si="0"/>
        <v>1</v>
      </c>
      <c r="C54" s="6">
        <f ca="1">RANDBETWEEN(VLOOKUP(B54,'Ver3'!$F$3:$H$9,2,0),VLOOKUP(B54,'Ver3'!$F$3:$H$9,3,0))</f>
        <v>1167</v>
      </c>
      <c r="D54" s="6">
        <f ca="1">RANDBETWEEN(VLOOKUP(B54,'Ver3'!$B$4:$D$10,2,0),VLOOKUP(B54,'Ver3'!$B$4:$D$10,3,0))</f>
        <v>1557</v>
      </c>
      <c r="E54" s="6">
        <f t="shared" ca="1" si="1"/>
        <v>1817019</v>
      </c>
      <c r="F54" s="6">
        <f ca="1">RANDBETWEEN(VLOOKUP(B54,'Ver3'!$B$13:$D$19,2,0),VLOOKUP(B54,'Ver3'!$B$13:$D$19,3,0))/100</f>
        <v>0.63</v>
      </c>
      <c r="G54" s="6">
        <f ca="1">RANDBETWEEN(VLOOKUP(B54,'Ver3'!$F$13:$H$19,2,0),VLOOKUP(B54,'Ver3'!$F$13:$H$19,3,0))/100</f>
        <v>0.5</v>
      </c>
      <c r="H54" s="6">
        <f t="shared" ca="1" si="2"/>
        <v>0.315</v>
      </c>
      <c r="I54" s="6">
        <f t="shared" ca="1" si="9"/>
        <v>0.34</v>
      </c>
      <c r="J54" s="6">
        <f t="shared" ca="1" si="3"/>
        <v>0.21420000000000003</v>
      </c>
      <c r="K54" s="6">
        <f ca="1">RANDBETWEEN(VLOOKUP(B54,'Ver3'!$F$23:$H$29,2,0),VLOOKUP(B54,'Ver3'!$F$23:$H$29,3,0))/100</f>
        <v>0.09</v>
      </c>
      <c r="L54" s="6">
        <f t="shared" ca="1" si="4"/>
        <v>5.67E-2</v>
      </c>
      <c r="M54" s="16">
        <f t="shared" ca="1" si="5"/>
        <v>683.74530000000016</v>
      </c>
      <c r="N54" s="6">
        <f ca="1">(L54+J54+H54)*E54+Table134[[#This Row],[Hukuk Servisinde Tahsilat Tutarı]]</f>
        <v>1275271.151112</v>
      </c>
      <c r="O54" s="6">
        <f ca="1">C54*VLOOKUP(B54,'Ver3'!$J$3:$N$9,2,0)+(C54-C54*G54)*VLOOKUP(B54,'Ver3'!$J$3:$N$9,3,0)+(C54-C54*G54-C54*I54)*VLOOKUP(B54,'Ver3'!$J$3:$N$9,4,0)</f>
        <v>120784.5</v>
      </c>
      <c r="P54" s="6">
        <f t="shared" ca="1" si="6"/>
        <v>0.41409999999999991</v>
      </c>
      <c r="Q54" s="6">
        <f ca="1">C54*P54*VLOOKUP(B54,'Ver3'!$J$3:$N$9,5,0)</f>
        <v>144976.40999999997</v>
      </c>
      <c r="R54" s="6">
        <f ca="1">VLOOKUP(Table134[[#This Row],[Ay]],'Ver3'!$J$3:$O$9,6,0)*Table134[[#This Row],[Hukuk Servisine Sevk Edilen]]*Table134[[#This Row],[Toplam Tutar]]</f>
        <v>210679.71901199996</v>
      </c>
      <c r="S54" s="6">
        <f t="shared" ca="1" si="7"/>
        <v>265760.90999999997</v>
      </c>
      <c r="T54" s="6">
        <f t="shared" ca="1" si="8"/>
        <v>1130294.7411120001</v>
      </c>
      <c r="U54" s="4"/>
    </row>
    <row r="55" spans="1:25" x14ac:dyDescent="0.35">
      <c r="A55" s="9">
        <v>44949</v>
      </c>
      <c r="B55" s="6">
        <f t="shared" si="0"/>
        <v>1</v>
      </c>
      <c r="C55" s="6">
        <f ca="1">RANDBETWEEN(VLOOKUP(B55,'Ver3'!$F$3:$H$9,2,0),VLOOKUP(B55,'Ver3'!$F$3:$H$9,3,0))</f>
        <v>804</v>
      </c>
      <c r="D55" s="6">
        <f ca="1">RANDBETWEEN(VLOOKUP(B55,'Ver3'!$B$4:$D$10,2,0),VLOOKUP(B55,'Ver3'!$B$4:$D$10,3,0))</f>
        <v>1300</v>
      </c>
      <c r="E55" s="6">
        <f t="shared" ca="1" si="1"/>
        <v>1045200</v>
      </c>
      <c r="F55" s="6">
        <f ca="1">RANDBETWEEN(VLOOKUP(B55,'Ver3'!$B$13:$D$19,2,0),VLOOKUP(B55,'Ver3'!$B$13:$D$19,3,0))/100</f>
        <v>0.51</v>
      </c>
      <c r="G55" s="6">
        <f ca="1">RANDBETWEEN(VLOOKUP(B55,'Ver3'!$F$13:$H$19,2,0),VLOOKUP(B55,'Ver3'!$F$13:$H$19,3,0))/100</f>
        <v>0.48</v>
      </c>
      <c r="H55" s="6">
        <f t="shared" ca="1" si="2"/>
        <v>0.24479999999999999</v>
      </c>
      <c r="I55" s="6">
        <f t="shared" ca="1" si="9"/>
        <v>0.28000000000000003</v>
      </c>
      <c r="J55" s="6">
        <f t="shared" ca="1" si="3"/>
        <v>0.14280000000000001</v>
      </c>
      <c r="K55" s="6">
        <f ca="1">RANDBETWEEN(VLOOKUP(B55,'Ver3'!$F$23:$H$29,2,0),VLOOKUP(B55,'Ver3'!$F$23:$H$29,3,0))/100</f>
        <v>0.08</v>
      </c>
      <c r="L55" s="6">
        <f t="shared" ca="1" si="4"/>
        <v>4.0800000000000003E-2</v>
      </c>
      <c r="M55" s="16">
        <f t="shared" ca="1" si="5"/>
        <v>344.43360000000001</v>
      </c>
      <c r="N55" s="6">
        <f ca="1">(L55+J55+H55)*E55+Table134[[#This Row],[Hukuk Servisinde Tahsilat Tutarı]]</f>
        <v>615045.84960000007</v>
      </c>
      <c r="O55" s="6">
        <f ca="1">C55*VLOOKUP(B55,'Ver3'!$J$3:$N$9,2,0)+(C55-C55*G55)*VLOOKUP(B55,'Ver3'!$J$3:$N$9,3,0)+(C55-C55*G55-C55*I55)*VLOOKUP(B55,'Ver3'!$J$3:$N$9,4,0)</f>
        <v>90852</v>
      </c>
      <c r="P55" s="6">
        <f t="shared" ca="1" si="6"/>
        <v>0.5716</v>
      </c>
      <c r="Q55" s="6">
        <f ca="1">C55*P55*VLOOKUP(B55,'Ver3'!$J$3:$N$9,5,0)</f>
        <v>137869.91999999998</v>
      </c>
      <c r="R55" s="6">
        <f ca="1">VLOOKUP(Table134[[#This Row],[Ay]],'Ver3'!$J$3:$O$9,6,0)*Table134[[#This Row],[Hukuk Servisine Sevk Edilen]]*Table134[[#This Row],[Toplam Tutar]]</f>
        <v>167282.16960000002</v>
      </c>
      <c r="S55" s="6">
        <f t="shared" ca="1" si="7"/>
        <v>228721.91999999998</v>
      </c>
      <c r="T55" s="6">
        <f t="shared" ca="1" si="8"/>
        <v>477175.92960000009</v>
      </c>
      <c r="U55" s="4"/>
    </row>
    <row r="56" spans="1:25" x14ac:dyDescent="0.35">
      <c r="A56" s="9">
        <v>44950</v>
      </c>
      <c r="B56" s="6">
        <f t="shared" si="0"/>
        <v>1</v>
      </c>
      <c r="C56" s="6">
        <f ca="1">RANDBETWEEN(VLOOKUP(B56,'Ver3'!$F$3:$H$9,2,0),VLOOKUP(B56,'Ver3'!$F$3:$H$9,3,0))</f>
        <v>1065</v>
      </c>
      <c r="D56" s="6">
        <f ca="1">RANDBETWEEN(VLOOKUP(B56,'Ver3'!$B$4:$D$10,2,0),VLOOKUP(B56,'Ver3'!$B$4:$D$10,3,0))</f>
        <v>1620</v>
      </c>
      <c r="E56" s="6">
        <f t="shared" ca="1" si="1"/>
        <v>1725300</v>
      </c>
      <c r="F56" s="6">
        <f ca="1">RANDBETWEEN(VLOOKUP(B56,'Ver3'!$B$13:$D$19,2,0),VLOOKUP(B56,'Ver3'!$B$13:$D$19,3,0))/100</f>
        <v>0.56999999999999995</v>
      </c>
      <c r="G56" s="6">
        <f ca="1">RANDBETWEEN(VLOOKUP(B56,'Ver3'!$F$13:$H$19,2,0),VLOOKUP(B56,'Ver3'!$F$13:$H$19,3,0))/100</f>
        <v>0.45</v>
      </c>
      <c r="H56" s="6">
        <f t="shared" ca="1" si="2"/>
        <v>0.25650000000000001</v>
      </c>
      <c r="I56" s="6">
        <f t="shared" ca="1" si="9"/>
        <v>0.32</v>
      </c>
      <c r="J56" s="6">
        <f t="shared" ca="1" si="3"/>
        <v>0.18239999999999998</v>
      </c>
      <c r="K56" s="6">
        <f ca="1">RANDBETWEEN(VLOOKUP(B56,'Ver3'!$F$23:$H$29,2,0),VLOOKUP(B56,'Ver3'!$F$23:$H$29,3,0))/100</f>
        <v>0.09</v>
      </c>
      <c r="L56" s="6">
        <f t="shared" ca="1" si="4"/>
        <v>5.1299999999999991E-2</v>
      </c>
      <c r="M56" s="16">
        <f t="shared" ca="1" si="5"/>
        <v>522.06299999999999</v>
      </c>
      <c r="N56" s="6">
        <f ca="1">(L56+J56+H56)*E56+Table134[[#This Row],[Hukuk Servisinde Tahsilat Tutarı]]</f>
        <v>1092018.2831999999</v>
      </c>
      <c r="O56" s="6">
        <f ca="1">C56*VLOOKUP(B56,'Ver3'!$J$3:$N$9,2,0)+(C56-C56*G56)*VLOOKUP(B56,'Ver3'!$J$3:$N$9,3,0)+(C56-C56*G56-C56*I56)*VLOOKUP(B56,'Ver3'!$J$3:$N$9,4,0)</f>
        <v>121676.25</v>
      </c>
      <c r="P56" s="6">
        <f t="shared" ca="1" si="6"/>
        <v>0.50980000000000003</v>
      </c>
      <c r="Q56" s="6">
        <f ca="1">C56*P56*VLOOKUP(B56,'Ver3'!$J$3:$N$9,5,0)</f>
        <v>162881.1</v>
      </c>
      <c r="R56" s="6">
        <f ca="1">VLOOKUP(Table134[[#This Row],[Ay]],'Ver3'!$J$3:$O$9,6,0)*Table134[[#This Row],[Hukuk Servisine Sevk Edilen]]*Table134[[#This Row],[Toplam Tutar]]</f>
        <v>246276.22320000001</v>
      </c>
      <c r="S56" s="6">
        <f t="shared" ca="1" si="7"/>
        <v>284557.34999999998</v>
      </c>
      <c r="T56" s="6">
        <f t="shared" ca="1" si="8"/>
        <v>929137.18319999997</v>
      </c>
      <c r="U56" s="4"/>
    </row>
    <row r="57" spans="1:25" x14ac:dyDescent="0.35">
      <c r="A57" s="9">
        <v>44951</v>
      </c>
      <c r="B57" s="6">
        <f t="shared" si="0"/>
        <v>1</v>
      </c>
      <c r="C57" s="6">
        <f ca="1">RANDBETWEEN(VLOOKUP(B57,'Ver3'!$F$3:$H$9,2,0),VLOOKUP(B57,'Ver3'!$F$3:$H$9,3,0))</f>
        <v>1120</v>
      </c>
      <c r="D57" s="6">
        <f ca="1">RANDBETWEEN(VLOOKUP(B57,'Ver3'!$B$4:$D$10,2,0),VLOOKUP(B57,'Ver3'!$B$4:$D$10,3,0))</f>
        <v>1348</v>
      </c>
      <c r="E57" s="6">
        <f t="shared" ca="1" si="1"/>
        <v>1509760</v>
      </c>
      <c r="F57" s="6">
        <f ca="1">RANDBETWEEN(VLOOKUP(B57,'Ver3'!$B$13:$D$19,2,0),VLOOKUP(B57,'Ver3'!$B$13:$D$19,3,0))/100</f>
        <v>0.59</v>
      </c>
      <c r="G57" s="6">
        <f ca="1">RANDBETWEEN(VLOOKUP(B57,'Ver3'!$F$13:$H$19,2,0),VLOOKUP(B57,'Ver3'!$F$13:$H$19,3,0))/100</f>
        <v>0.53</v>
      </c>
      <c r="H57" s="6">
        <f t="shared" ca="1" si="2"/>
        <v>0.31269999999999998</v>
      </c>
      <c r="I57" s="6">
        <f t="shared" ca="1" si="9"/>
        <v>0.28999999999999998</v>
      </c>
      <c r="J57" s="6">
        <f t="shared" ca="1" si="3"/>
        <v>0.17109999999999997</v>
      </c>
      <c r="K57" s="6">
        <f ca="1">RANDBETWEEN(VLOOKUP(B57,'Ver3'!$F$23:$H$29,2,0),VLOOKUP(B57,'Ver3'!$F$23:$H$29,3,0))/100</f>
        <v>0.08</v>
      </c>
      <c r="L57" s="6">
        <f t="shared" ca="1" si="4"/>
        <v>4.7199999999999999E-2</v>
      </c>
      <c r="M57" s="16">
        <f t="shared" ca="1" si="5"/>
        <v>594.71999999999991</v>
      </c>
      <c r="N57" s="6">
        <f ca="1">(L57+J57+H57)*E57+Table134[[#This Row],[Hukuk Servisinde Tahsilat Tutarı]]</f>
        <v>999944.24319999991</v>
      </c>
      <c r="O57" s="6">
        <f ca="1">C57*VLOOKUP(B57,'Ver3'!$J$3:$N$9,2,0)+(C57-C57*G57)*VLOOKUP(B57,'Ver3'!$J$3:$N$9,3,0)+(C57-C57*G57-C57*I57)*VLOOKUP(B57,'Ver3'!$J$3:$N$9,4,0)</f>
        <v>115640</v>
      </c>
      <c r="P57" s="6">
        <f t="shared" ca="1" si="6"/>
        <v>0.46900000000000008</v>
      </c>
      <c r="Q57" s="6">
        <f ca="1">C57*P57*VLOOKUP(B57,'Ver3'!$J$3:$N$9,5,0)</f>
        <v>157584.00000000003</v>
      </c>
      <c r="R57" s="6">
        <f ca="1">VLOOKUP(Table134[[#This Row],[Ay]],'Ver3'!$J$3:$O$9,6,0)*Table134[[#This Row],[Hukuk Servisine Sevk Edilen]]*Table134[[#This Row],[Toplam Tutar]]</f>
        <v>198261.68320000006</v>
      </c>
      <c r="S57" s="6">
        <f t="shared" ca="1" si="7"/>
        <v>273224</v>
      </c>
      <c r="T57" s="6">
        <f t="shared" ca="1" si="8"/>
        <v>842360.24319999991</v>
      </c>
      <c r="U57" s="4"/>
    </row>
    <row r="58" spans="1:25" x14ac:dyDescent="0.35">
      <c r="A58" s="9">
        <v>44952</v>
      </c>
      <c r="B58" s="6">
        <f t="shared" si="0"/>
        <v>1</v>
      </c>
      <c r="C58" s="6">
        <f ca="1">RANDBETWEEN(VLOOKUP(B58,'Ver3'!$F$3:$H$9,2,0),VLOOKUP(B58,'Ver3'!$F$3:$H$9,3,0))</f>
        <v>1191</v>
      </c>
      <c r="D58" s="6">
        <f ca="1">RANDBETWEEN(VLOOKUP(B58,'Ver3'!$B$4:$D$10,2,0),VLOOKUP(B58,'Ver3'!$B$4:$D$10,3,0))</f>
        <v>1654</v>
      </c>
      <c r="E58" s="6">
        <f t="shared" ca="1" si="1"/>
        <v>1969914</v>
      </c>
      <c r="F58" s="6">
        <f ca="1">RANDBETWEEN(VLOOKUP(B58,'Ver3'!$B$13:$D$19,2,0),VLOOKUP(B58,'Ver3'!$B$13:$D$19,3,0))/100</f>
        <v>0.43</v>
      </c>
      <c r="G58" s="6">
        <f ca="1">RANDBETWEEN(VLOOKUP(B58,'Ver3'!$F$13:$H$19,2,0),VLOOKUP(B58,'Ver3'!$F$13:$H$19,3,0))/100</f>
        <v>0.47</v>
      </c>
      <c r="H58" s="6">
        <f t="shared" ca="1" si="2"/>
        <v>0.20209999999999997</v>
      </c>
      <c r="I58" s="6">
        <f t="shared" ca="1" si="9"/>
        <v>0.23</v>
      </c>
      <c r="J58" s="6">
        <f t="shared" ca="1" si="3"/>
        <v>9.8900000000000002E-2</v>
      </c>
      <c r="K58" s="6">
        <f ca="1">RANDBETWEEN(VLOOKUP(B58,'Ver3'!$F$23:$H$29,2,0),VLOOKUP(B58,'Ver3'!$F$23:$H$29,3,0))/100</f>
        <v>0.06</v>
      </c>
      <c r="L58" s="6">
        <f t="shared" ca="1" si="4"/>
        <v>2.58E-2</v>
      </c>
      <c r="M58" s="16">
        <f t="shared" ca="1" si="5"/>
        <v>389.21879999999999</v>
      </c>
      <c r="N58" s="6">
        <f ca="1">(L58+J58+H58)*E58+Table134[[#This Row],[Hukuk Servisinde Tahsilat Tutarı]]</f>
        <v>1015088.804544</v>
      </c>
      <c r="O58" s="6">
        <f ca="1">C58*VLOOKUP(B58,'Ver3'!$J$3:$N$9,2,0)+(C58-C58*G58)*VLOOKUP(B58,'Ver3'!$J$3:$N$9,3,0)+(C58-C58*G58-C58*I58)*VLOOKUP(B58,'Ver3'!$J$3:$N$9,4,0)</f>
        <v>142622.25</v>
      </c>
      <c r="P58" s="6">
        <f t="shared" ca="1" si="6"/>
        <v>0.67320000000000002</v>
      </c>
      <c r="Q58" s="6">
        <f ca="1">C58*P58*VLOOKUP(B58,'Ver3'!$J$3:$N$9,5,0)</f>
        <v>240534.36000000002</v>
      </c>
      <c r="R58" s="6">
        <f ca="1">VLOOKUP(Table134[[#This Row],[Ay]],'Ver3'!$J$3:$O$9,6,0)*Table134[[#This Row],[Hukuk Servisine Sevk Edilen]]*Table134[[#This Row],[Toplam Tutar]]</f>
        <v>371320.90934400004</v>
      </c>
      <c r="S58" s="6">
        <f t="shared" ca="1" si="7"/>
        <v>383156.61</v>
      </c>
      <c r="T58" s="6">
        <f t="shared" ca="1" si="8"/>
        <v>774554.44454399997</v>
      </c>
      <c r="U58" s="4"/>
    </row>
    <row r="59" spans="1:25" x14ac:dyDescent="0.35">
      <c r="A59" s="9">
        <v>44953</v>
      </c>
      <c r="B59" s="6">
        <f t="shared" si="0"/>
        <v>1</v>
      </c>
      <c r="C59" s="6">
        <f ca="1">RANDBETWEEN(VLOOKUP(B59,'Ver3'!$F$3:$H$9,2,0),VLOOKUP(B59,'Ver3'!$F$3:$H$9,3,0))</f>
        <v>840</v>
      </c>
      <c r="D59" s="6">
        <f ca="1">RANDBETWEEN(VLOOKUP(B59,'Ver3'!$B$4:$D$10,2,0),VLOOKUP(B59,'Ver3'!$B$4:$D$10,3,0))</f>
        <v>1424</v>
      </c>
      <c r="E59" s="6">
        <f t="shared" ca="1" si="1"/>
        <v>1196160</v>
      </c>
      <c r="F59" s="6">
        <f ca="1">RANDBETWEEN(VLOOKUP(B59,'Ver3'!$B$13:$D$19,2,0),VLOOKUP(B59,'Ver3'!$B$13:$D$19,3,0))/100</f>
        <v>0.4</v>
      </c>
      <c r="G59" s="6">
        <f ca="1">RANDBETWEEN(VLOOKUP(B59,'Ver3'!$F$13:$H$19,2,0),VLOOKUP(B59,'Ver3'!$F$13:$H$19,3,0))/100</f>
        <v>0.46</v>
      </c>
      <c r="H59" s="6">
        <f t="shared" ca="1" si="2"/>
        <v>0.18400000000000002</v>
      </c>
      <c r="I59" s="6">
        <f t="shared" ca="1" si="9"/>
        <v>0.34</v>
      </c>
      <c r="J59" s="6">
        <f t="shared" ca="1" si="3"/>
        <v>0.13600000000000001</v>
      </c>
      <c r="K59" s="6">
        <f ca="1">RANDBETWEEN(VLOOKUP(B59,'Ver3'!$F$23:$H$29,2,0),VLOOKUP(B59,'Ver3'!$F$23:$H$29,3,0))/100</f>
        <v>0.08</v>
      </c>
      <c r="L59" s="6">
        <f t="shared" ca="1" si="4"/>
        <v>3.2000000000000001E-2</v>
      </c>
      <c r="M59" s="16">
        <f t="shared" ca="1" si="5"/>
        <v>295.68</v>
      </c>
      <c r="N59" s="6">
        <f ca="1">(L59+J59+H59)*E59+Table134[[#This Row],[Hukuk Servisinde Tahsilat Tutarı]]</f>
        <v>638079.5904000001</v>
      </c>
      <c r="O59" s="6">
        <f ca="1">C59*VLOOKUP(B59,'Ver3'!$J$3:$N$9,2,0)+(C59-C59*G59)*VLOOKUP(B59,'Ver3'!$J$3:$N$9,3,0)+(C59-C59*G59-C59*I59)*VLOOKUP(B59,'Ver3'!$J$3:$N$9,4,0)</f>
        <v>92820</v>
      </c>
      <c r="P59" s="6">
        <f t="shared" ca="1" si="6"/>
        <v>0.64799999999999991</v>
      </c>
      <c r="Q59" s="6">
        <f ca="1">C59*P59*VLOOKUP(B59,'Ver3'!$J$3:$N$9,5,0)</f>
        <v>163295.99999999997</v>
      </c>
      <c r="R59" s="6">
        <f ca="1">VLOOKUP(Table134[[#This Row],[Ay]],'Ver3'!$J$3:$O$9,6,0)*Table134[[#This Row],[Hukuk Servisine Sevk Edilen]]*Table134[[#This Row],[Toplam Tutar]]</f>
        <v>217031.27039999998</v>
      </c>
      <c r="S59" s="6">
        <f t="shared" ca="1" si="7"/>
        <v>256115.99999999997</v>
      </c>
      <c r="T59" s="6">
        <f t="shared" ca="1" si="8"/>
        <v>474783.5904000001</v>
      </c>
      <c r="U59" s="4"/>
    </row>
    <row r="60" spans="1:25" x14ac:dyDescent="0.35">
      <c r="A60" s="9">
        <v>44954</v>
      </c>
      <c r="B60" s="6">
        <f t="shared" si="0"/>
        <v>1</v>
      </c>
      <c r="C60" s="6">
        <f ca="1">RANDBETWEEN(VLOOKUP(B60,'Ver3'!$F$3:$H$9,2,0),VLOOKUP(B60,'Ver3'!$F$3:$H$9,3,0))</f>
        <v>870</v>
      </c>
      <c r="D60" s="6">
        <f ca="1">RANDBETWEEN(VLOOKUP(B60,'Ver3'!$B$4:$D$10,2,0),VLOOKUP(B60,'Ver3'!$B$4:$D$10,3,0))</f>
        <v>1695</v>
      </c>
      <c r="E60" s="6">
        <f t="shared" ca="1" si="1"/>
        <v>1474650</v>
      </c>
      <c r="F60" s="6">
        <f ca="1">RANDBETWEEN(VLOOKUP(B60,'Ver3'!$B$13:$D$19,2,0),VLOOKUP(B60,'Ver3'!$B$13:$D$19,3,0))/100</f>
        <v>0.54</v>
      </c>
      <c r="G60" s="6">
        <f ca="1">RANDBETWEEN(VLOOKUP(B60,'Ver3'!$F$13:$H$19,2,0),VLOOKUP(B60,'Ver3'!$F$13:$H$19,3,0))/100</f>
        <v>0.49</v>
      </c>
      <c r="H60" s="6">
        <f t="shared" ca="1" si="2"/>
        <v>0.2646</v>
      </c>
      <c r="I60" s="6">
        <f t="shared" ca="1" si="9"/>
        <v>0.35</v>
      </c>
      <c r="J60" s="6">
        <f t="shared" ca="1" si="3"/>
        <v>0.189</v>
      </c>
      <c r="K60" s="6">
        <f ca="1">RANDBETWEEN(VLOOKUP(B60,'Ver3'!$F$23:$H$29,2,0),VLOOKUP(B60,'Ver3'!$F$23:$H$29,3,0))/100</f>
        <v>7.0000000000000007E-2</v>
      </c>
      <c r="L60" s="6">
        <f t="shared" ca="1" si="4"/>
        <v>3.7800000000000007E-2</v>
      </c>
      <c r="M60" s="16">
        <f t="shared" ca="1" si="5"/>
        <v>427.51800000000003</v>
      </c>
      <c r="N60" s="6">
        <f ca="1">(L60+J60+H60)*E60+Table134[[#This Row],[Hukuk Servisinde Tahsilat Tutarı]]</f>
        <v>934644.96720000007</v>
      </c>
      <c r="O60" s="6">
        <f ca="1">C60*VLOOKUP(B60,'Ver3'!$J$3:$N$9,2,0)+(C60-C60*G60)*VLOOKUP(B60,'Ver3'!$J$3:$N$9,3,0)+(C60-C60*G60-C60*I60)*VLOOKUP(B60,'Ver3'!$J$3:$N$9,4,0)</f>
        <v>90697.5</v>
      </c>
      <c r="P60" s="6">
        <f t="shared" ca="1" si="6"/>
        <v>0.50859999999999994</v>
      </c>
      <c r="Q60" s="6">
        <f ca="1">C60*P60*VLOOKUP(B60,'Ver3'!$J$3:$N$9,5,0)</f>
        <v>132744.59999999998</v>
      </c>
      <c r="R60" s="6">
        <f ca="1">VLOOKUP(Table134[[#This Row],[Ay]],'Ver3'!$J$3:$O$9,6,0)*Table134[[#This Row],[Hukuk Servisine Sevk Edilen]]*Table134[[#This Row],[Toplam Tutar]]</f>
        <v>210001.9572</v>
      </c>
      <c r="S60" s="6">
        <f t="shared" ca="1" si="7"/>
        <v>223442.09999999998</v>
      </c>
      <c r="T60" s="6">
        <f t="shared" ca="1" si="8"/>
        <v>801900.3672000001</v>
      </c>
      <c r="U60" s="4"/>
    </row>
    <row r="61" spans="1:25" x14ac:dyDescent="0.35">
      <c r="A61" s="9">
        <v>44955</v>
      </c>
      <c r="B61" s="6">
        <f t="shared" si="0"/>
        <v>1</v>
      </c>
      <c r="C61" s="6">
        <f ca="1">RANDBETWEEN(VLOOKUP(B61,'Ver3'!$F$3:$H$9,2,0),VLOOKUP(B61,'Ver3'!$F$3:$H$9,3,0))</f>
        <v>1147</v>
      </c>
      <c r="D61" s="6">
        <f ca="1">RANDBETWEEN(VLOOKUP(B61,'Ver3'!$B$4:$D$10,2,0),VLOOKUP(B61,'Ver3'!$B$4:$D$10,3,0))</f>
        <v>1680</v>
      </c>
      <c r="E61" s="6">
        <f t="shared" ca="1" si="1"/>
        <v>1926960</v>
      </c>
      <c r="F61" s="6">
        <f ca="1">RANDBETWEEN(VLOOKUP(B61,'Ver3'!$B$13:$D$19,2,0),VLOOKUP(B61,'Ver3'!$B$13:$D$19,3,0))/100</f>
        <v>0.55000000000000004</v>
      </c>
      <c r="G61" s="6">
        <f ca="1">RANDBETWEEN(VLOOKUP(B61,'Ver3'!$F$13:$H$19,2,0),VLOOKUP(B61,'Ver3'!$F$13:$H$19,3,0))/100</f>
        <v>0.54</v>
      </c>
      <c r="H61" s="6">
        <f t="shared" ca="1" si="2"/>
        <v>0.29700000000000004</v>
      </c>
      <c r="I61" s="6">
        <f t="shared" ca="1" si="9"/>
        <v>0.33</v>
      </c>
      <c r="J61" s="6">
        <f t="shared" ca="1" si="3"/>
        <v>0.18150000000000002</v>
      </c>
      <c r="K61" s="6">
        <f ca="1">RANDBETWEEN(VLOOKUP(B61,'Ver3'!$F$23:$H$29,2,0),VLOOKUP(B61,'Ver3'!$F$23:$H$29,3,0))/100</f>
        <v>0.09</v>
      </c>
      <c r="L61" s="6">
        <f t="shared" ca="1" si="4"/>
        <v>4.9500000000000002E-2</v>
      </c>
      <c r="M61" s="16">
        <f t="shared" ca="1" si="5"/>
        <v>605.61599999999999</v>
      </c>
      <c r="N61" s="6">
        <f ca="1">(L61+J61+H61)*E61+Table134[[#This Row],[Hukuk Servisinde Tahsilat Tutarı]]</f>
        <v>1272101.9136000001</v>
      </c>
      <c r="O61" s="6">
        <f ca="1">C61*VLOOKUP(B61,'Ver3'!$J$3:$N$9,2,0)+(C61-C61*G61)*VLOOKUP(B61,'Ver3'!$J$3:$N$9,3,0)+(C61-C61*G61-C61*I61)*VLOOKUP(B61,'Ver3'!$J$3:$N$9,4,0)</f>
        <v>111832.5</v>
      </c>
      <c r="P61" s="6">
        <f t="shared" ca="1" si="6"/>
        <v>0.47199999999999998</v>
      </c>
      <c r="Q61" s="6">
        <f ca="1">C61*P61*VLOOKUP(B61,'Ver3'!$J$3:$N$9,5,0)</f>
        <v>162415.20000000001</v>
      </c>
      <c r="R61" s="6">
        <f ca="1">VLOOKUP(Table134[[#This Row],[Ay]],'Ver3'!$J$3:$O$9,6,0)*Table134[[#This Row],[Hukuk Servisine Sevk Edilen]]*Table134[[#This Row],[Toplam Tutar]]</f>
        <v>254667.0336</v>
      </c>
      <c r="S61" s="6">
        <f t="shared" ca="1" si="7"/>
        <v>274247.7</v>
      </c>
      <c r="T61" s="6">
        <f t="shared" ca="1" si="8"/>
        <v>1109686.7136000001</v>
      </c>
      <c r="U61" s="4"/>
    </row>
    <row r="62" spans="1:25" x14ac:dyDescent="0.35">
      <c r="A62" s="9">
        <v>44956</v>
      </c>
      <c r="B62" s="6">
        <f t="shared" si="0"/>
        <v>1</v>
      </c>
      <c r="C62" s="6">
        <f ca="1">RANDBETWEEN(VLOOKUP(B62,'Ver3'!$F$3:$H$9,2,0),VLOOKUP(B62,'Ver3'!$F$3:$H$9,3,0))</f>
        <v>1148</v>
      </c>
      <c r="D62" s="6">
        <f ca="1">RANDBETWEEN(VLOOKUP(B62,'Ver3'!$B$4:$D$10,2,0),VLOOKUP(B62,'Ver3'!$B$4:$D$10,3,0))</f>
        <v>1392</v>
      </c>
      <c r="E62" s="6">
        <f t="shared" ca="1" si="1"/>
        <v>1598016</v>
      </c>
      <c r="F62" s="6">
        <f ca="1">RANDBETWEEN(VLOOKUP(B62,'Ver3'!$B$13:$D$19,2,0),VLOOKUP(B62,'Ver3'!$B$13:$D$19,3,0))/100</f>
        <v>0.61</v>
      </c>
      <c r="G62" s="6">
        <f ca="1">RANDBETWEEN(VLOOKUP(B62,'Ver3'!$F$13:$H$19,2,0),VLOOKUP(B62,'Ver3'!$F$13:$H$19,3,0))/100</f>
        <v>0.47</v>
      </c>
      <c r="H62" s="6">
        <f t="shared" ca="1" si="2"/>
        <v>0.28669999999999995</v>
      </c>
      <c r="I62" s="6">
        <f t="shared" ca="1" si="9"/>
        <v>0.26</v>
      </c>
      <c r="J62" s="6">
        <f t="shared" ca="1" si="3"/>
        <v>0.15859999999999999</v>
      </c>
      <c r="K62" s="6">
        <f ca="1">RANDBETWEEN(VLOOKUP(B62,'Ver3'!$F$23:$H$29,2,0),VLOOKUP(B62,'Ver3'!$F$23:$H$29,3,0))/100</f>
        <v>0.1</v>
      </c>
      <c r="L62" s="6">
        <f t="shared" ca="1" si="4"/>
        <v>6.0999999999999999E-2</v>
      </c>
      <c r="M62" s="16">
        <f t="shared" ca="1" si="5"/>
        <v>581.23239999999998</v>
      </c>
      <c r="N62" s="6">
        <f ca="1">(L62+J62+H62)*E62+Table134[[#This Row],[Hukuk Servisinde Tahsilat Tutarı]]</f>
        <v>1029978.8405759999</v>
      </c>
      <c r="O62" s="6">
        <f ca="1">C62*VLOOKUP(B62,'Ver3'!$J$3:$N$9,2,0)+(C62-C62*G62)*VLOOKUP(B62,'Ver3'!$J$3:$N$9,3,0)+(C62-C62*G62-C62*I62)*VLOOKUP(B62,'Ver3'!$J$3:$N$9,4,0)</f>
        <v>134029</v>
      </c>
      <c r="P62" s="6">
        <f t="shared" ca="1" si="6"/>
        <v>0.49370000000000003</v>
      </c>
      <c r="Q62" s="6">
        <f ca="1">C62*P62*VLOOKUP(B62,'Ver3'!$J$3:$N$9,5,0)</f>
        <v>170030.28</v>
      </c>
      <c r="R62" s="6">
        <f ca="1">VLOOKUP(Table134[[#This Row],[Ay]],'Ver3'!$J$3:$O$9,6,0)*Table134[[#This Row],[Hukuk Servisine Sevk Edilen]]*Table134[[#This Row],[Toplam Tutar]]</f>
        <v>220903.33977600004</v>
      </c>
      <c r="S62" s="6">
        <f t="shared" ca="1" si="7"/>
        <v>304059.28000000003</v>
      </c>
      <c r="T62" s="6">
        <f t="shared" ca="1" si="8"/>
        <v>859948.5605759999</v>
      </c>
      <c r="U62" s="4"/>
    </row>
    <row r="63" spans="1:25" x14ac:dyDescent="0.35">
      <c r="A63" s="9">
        <v>44957</v>
      </c>
      <c r="B63" s="6">
        <f t="shared" si="0"/>
        <v>1</v>
      </c>
      <c r="C63" s="6">
        <f ca="1">RANDBETWEEN(VLOOKUP(B63,'Ver3'!$F$3:$H$9,2,0),VLOOKUP(B63,'Ver3'!$F$3:$H$9,3,0))</f>
        <v>1018</v>
      </c>
      <c r="D63" s="6">
        <f ca="1">RANDBETWEEN(VLOOKUP(B63,'Ver3'!$B$4:$D$10,2,0),VLOOKUP(B63,'Ver3'!$B$4:$D$10,3,0))</f>
        <v>1602</v>
      </c>
      <c r="E63" s="6">
        <f t="shared" ca="1" si="1"/>
        <v>1630836</v>
      </c>
      <c r="F63" s="6">
        <f ca="1">RANDBETWEEN(VLOOKUP(B63,'Ver3'!$B$13:$D$19,2,0),VLOOKUP(B63,'Ver3'!$B$13:$D$19,3,0))/100</f>
        <v>0.63</v>
      </c>
      <c r="G63" s="6">
        <f ca="1">RANDBETWEEN(VLOOKUP(B63,'Ver3'!$F$13:$H$19,2,0),VLOOKUP(B63,'Ver3'!$F$13:$H$19,3,0))/100</f>
        <v>0.45</v>
      </c>
      <c r="H63" s="6">
        <f t="shared" ca="1" si="2"/>
        <v>0.28350000000000003</v>
      </c>
      <c r="I63" s="6">
        <f t="shared" ca="1" si="9"/>
        <v>0.35</v>
      </c>
      <c r="J63" s="6">
        <f t="shared" ca="1" si="3"/>
        <v>0.22049999999999997</v>
      </c>
      <c r="K63" s="6">
        <f ca="1">RANDBETWEEN(VLOOKUP(B63,'Ver3'!$F$23:$H$29,2,0),VLOOKUP(B63,'Ver3'!$F$23:$H$29,3,0))/100</f>
        <v>0.08</v>
      </c>
      <c r="L63" s="6">
        <f t="shared" ca="1" si="4"/>
        <v>5.04E-2</v>
      </c>
      <c r="M63" s="16">
        <f t="shared" ca="1" si="5"/>
        <v>564.37919999999997</v>
      </c>
      <c r="N63" s="6">
        <f ca="1">(L63+J63+H63)*E63+Table134[[#This Row],[Hukuk Servisinde Tahsilat Tutarı]]</f>
        <v>1107611.624448</v>
      </c>
      <c r="O63" s="6">
        <f ca="1">C63*VLOOKUP(B63,'Ver3'!$J$3:$N$9,2,0)+(C63-C63*G63)*VLOOKUP(B63,'Ver3'!$J$3:$N$9,3,0)+(C63-C63*G63-C63*I63)*VLOOKUP(B63,'Ver3'!$J$3:$N$9,4,0)</f>
        <v>113252.5</v>
      </c>
      <c r="P63" s="6">
        <f t="shared" ca="1" si="6"/>
        <v>0.4456</v>
      </c>
      <c r="Q63" s="6">
        <f ca="1">C63*P63*VLOOKUP(B63,'Ver3'!$J$3:$N$9,5,0)</f>
        <v>136086.24</v>
      </c>
      <c r="R63" s="6">
        <f ca="1">VLOOKUP(Table134[[#This Row],[Ay]],'Ver3'!$J$3:$O$9,6,0)*Table134[[#This Row],[Hukuk Servisine Sevk Edilen]]*Table134[[#This Row],[Toplam Tutar]]</f>
        <v>203476.146048</v>
      </c>
      <c r="S63" s="6">
        <f t="shared" ca="1" si="7"/>
        <v>249338.74</v>
      </c>
      <c r="T63" s="6">
        <f t="shared" ca="1" si="8"/>
        <v>971525.384448</v>
      </c>
      <c r="U63" s="4"/>
    </row>
    <row r="64" spans="1:25" x14ac:dyDescent="0.35">
      <c r="A64" s="9">
        <v>44958</v>
      </c>
      <c r="B64" s="6">
        <f t="shared" si="0"/>
        <v>2</v>
      </c>
      <c r="C64" s="6">
        <f ca="1">RANDBETWEEN(VLOOKUP(B64,'Ver3'!$F$3:$H$9,2,0),VLOOKUP(B64,'Ver3'!$F$3:$H$9,3,0))</f>
        <v>1085</v>
      </c>
      <c r="D64" s="6">
        <f ca="1">RANDBETWEEN(VLOOKUP(B64,'Ver3'!$B$4:$D$10,2,0),VLOOKUP(B64,'Ver3'!$B$4:$D$10,3,0))</f>
        <v>1613</v>
      </c>
      <c r="E64" s="6">
        <f t="shared" ca="1" si="1"/>
        <v>1750105</v>
      </c>
      <c r="F64" s="6">
        <f ca="1">RANDBETWEEN(VLOOKUP(B64,'Ver3'!$B$13:$D$19,2,0),VLOOKUP(B64,'Ver3'!$B$13:$D$19,3,0))/100</f>
        <v>0.35</v>
      </c>
      <c r="G64" s="6">
        <f ca="1">RANDBETWEEN(VLOOKUP(B64,'Ver3'!$F$13:$H$19,2,0),VLOOKUP(B64,'Ver3'!$F$13:$H$19,3,0))/100</f>
        <v>0.55000000000000004</v>
      </c>
      <c r="H64" s="6">
        <f t="shared" ca="1" si="2"/>
        <v>0.1925</v>
      </c>
      <c r="I64" s="6">
        <f t="shared" ca="1" si="9"/>
        <v>0.22</v>
      </c>
      <c r="J64" s="6">
        <f t="shared" ca="1" si="3"/>
        <v>7.6999999999999999E-2</v>
      </c>
      <c r="K64" s="6">
        <f ca="1">RANDBETWEEN(VLOOKUP(B64,'Ver3'!$F$23:$H$29,2,0),VLOOKUP(B64,'Ver3'!$F$23:$H$29,3,0))/100</f>
        <v>0.05</v>
      </c>
      <c r="L64" s="6">
        <f t="shared" ca="1" si="4"/>
        <v>1.7499999999999998E-2</v>
      </c>
      <c r="M64" s="16">
        <f t="shared" ca="1" si="5"/>
        <v>311.39500000000004</v>
      </c>
      <c r="N64" s="6">
        <f ca="1">(L64+J64+H64)*E64+Table134[[#This Row],[Hukuk Servisinde Tahsilat Tutarı]]</f>
        <v>814236.35125000007</v>
      </c>
      <c r="O64" s="6">
        <f ca="1">C64*VLOOKUP(B64,'Ver3'!$J$3:$N$9,2,0)+(C64-C64*G64)*VLOOKUP(B64,'Ver3'!$J$3:$N$9,3,0)+(C64-C64*G64-C64*I64)*VLOOKUP(B64,'Ver3'!$J$3:$N$9,4,0)</f>
        <v>115823.75</v>
      </c>
      <c r="P64" s="6">
        <f t="shared" ca="1" si="6"/>
        <v>0.71299999999999997</v>
      </c>
      <c r="Q64" s="6">
        <f ca="1">C64*P64*VLOOKUP(B64,'Ver3'!$J$3:$N$9,5,0)</f>
        <v>232081.5</v>
      </c>
      <c r="R64" s="6">
        <f ca="1">VLOOKUP(Table134[[#This Row],[Ay]],'Ver3'!$J$3:$O$9,6,0)*Table134[[#This Row],[Hukuk Servisine Sevk Edilen]]*Table134[[#This Row],[Toplam Tutar]]</f>
        <v>311956.21625</v>
      </c>
      <c r="S64" s="6">
        <f t="shared" ca="1" si="7"/>
        <v>347905.25</v>
      </c>
      <c r="T64" s="6">
        <f t="shared" ca="1" si="8"/>
        <v>582154.85125000007</v>
      </c>
      <c r="U64" s="4"/>
    </row>
    <row r="65" spans="1:21" x14ac:dyDescent="0.35">
      <c r="A65" s="9">
        <v>44959</v>
      </c>
      <c r="B65" s="6">
        <f t="shared" si="0"/>
        <v>2</v>
      </c>
      <c r="C65" s="6">
        <f ca="1">RANDBETWEEN(VLOOKUP(B65,'Ver3'!$F$3:$H$9,2,0),VLOOKUP(B65,'Ver3'!$F$3:$H$9,3,0))</f>
        <v>1115</v>
      </c>
      <c r="D65" s="6">
        <f ca="1">RANDBETWEEN(VLOOKUP(B65,'Ver3'!$B$4:$D$10,2,0),VLOOKUP(B65,'Ver3'!$B$4:$D$10,3,0))</f>
        <v>1428</v>
      </c>
      <c r="E65" s="6">
        <f t="shared" ca="1" si="1"/>
        <v>1592220</v>
      </c>
      <c r="F65" s="6">
        <f ca="1">RANDBETWEEN(VLOOKUP(B65,'Ver3'!$B$13:$D$19,2,0),VLOOKUP(B65,'Ver3'!$B$13:$D$19,3,0))/100</f>
        <v>0.61</v>
      </c>
      <c r="G65" s="6">
        <f ca="1">RANDBETWEEN(VLOOKUP(B65,'Ver3'!$F$13:$H$19,2,0),VLOOKUP(B65,'Ver3'!$F$13:$H$19,3,0))/100</f>
        <v>0.47</v>
      </c>
      <c r="H65" s="6">
        <f t="shared" ca="1" si="2"/>
        <v>0.28669999999999995</v>
      </c>
      <c r="I65" s="6">
        <f t="shared" ca="1" si="9"/>
        <v>0.23</v>
      </c>
      <c r="J65" s="6">
        <f t="shared" ca="1" si="3"/>
        <v>0.14030000000000001</v>
      </c>
      <c r="K65" s="6">
        <f ca="1">RANDBETWEEN(VLOOKUP(B65,'Ver3'!$F$23:$H$29,2,0),VLOOKUP(B65,'Ver3'!$F$23:$H$29,3,0))/100</f>
        <v>0.05</v>
      </c>
      <c r="L65" s="6">
        <f t="shared" ca="1" si="4"/>
        <v>3.0499999999999999E-2</v>
      </c>
      <c r="M65" s="16">
        <f t="shared" ca="1" si="5"/>
        <v>510.11249999999995</v>
      </c>
      <c r="N65" s="6">
        <f ca="1">(L65+J65+H65)*E65+Table134[[#This Row],[Hukuk Servisinde Tahsilat Tutarı]]</f>
        <v>944385.48749999993</v>
      </c>
      <c r="O65" s="6">
        <f ca="1">C65*VLOOKUP(B65,'Ver3'!$J$3:$N$9,2,0)+(C65-C65*G65)*VLOOKUP(B65,'Ver3'!$J$3:$N$9,3,0)+(C65-C65*G65-C65*I65)*VLOOKUP(B65,'Ver3'!$J$3:$N$9,4,0)</f>
        <v>133521.25</v>
      </c>
      <c r="P65" s="6">
        <f t="shared" ca="1" si="6"/>
        <v>0.54249999999999998</v>
      </c>
      <c r="Q65" s="6">
        <f ca="1">C65*P65*VLOOKUP(B65,'Ver3'!$J$3:$N$9,5,0)</f>
        <v>181466.24999999997</v>
      </c>
      <c r="R65" s="6">
        <f ca="1">VLOOKUP(Table134[[#This Row],[Ay]],'Ver3'!$J$3:$O$9,6,0)*Table134[[#This Row],[Hukuk Servisine Sevk Edilen]]*Table134[[#This Row],[Toplam Tutar]]</f>
        <v>215944.83749999999</v>
      </c>
      <c r="S65" s="6">
        <f t="shared" ca="1" si="7"/>
        <v>314987.5</v>
      </c>
      <c r="T65" s="6">
        <f t="shared" ca="1" si="8"/>
        <v>762919.23749999993</v>
      </c>
      <c r="U65" s="4"/>
    </row>
    <row r="66" spans="1:21" x14ac:dyDescent="0.35">
      <c r="A66" s="9">
        <v>44960</v>
      </c>
      <c r="B66" s="6">
        <f t="shared" ref="B66:B129" si="10">MONTH(A66)</f>
        <v>2</v>
      </c>
      <c r="C66" s="6">
        <f ca="1">RANDBETWEEN(VLOOKUP(B66,'Ver3'!$F$3:$H$9,2,0),VLOOKUP(B66,'Ver3'!$F$3:$H$9,3,0))</f>
        <v>1376</v>
      </c>
      <c r="D66" s="6">
        <f ca="1">RANDBETWEEN(VLOOKUP(B66,'Ver3'!$B$4:$D$10,2,0),VLOOKUP(B66,'Ver3'!$B$4:$D$10,3,0))</f>
        <v>1698</v>
      </c>
      <c r="E66" s="6">
        <f t="shared" ref="E66:E129" ca="1" si="11">C66*D66</f>
        <v>2336448</v>
      </c>
      <c r="F66" s="6">
        <f ca="1">RANDBETWEEN(VLOOKUP(B66,'Ver3'!$B$13:$D$19,2,0),VLOOKUP(B66,'Ver3'!$B$13:$D$19,3,0))/100</f>
        <v>0.61</v>
      </c>
      <c r="G66" s="6">
        <f ca="1">RANDBETWEEN(VLOOKUP(B66,'Ver3'!$F$13:$H$19,2,0),VLOOKUP(B66,'Ver3'!$F$13:$H$19,3,0))/100</f>
        <v>0.48</v>
      </c>
      <c r="H66" s="6">
        <f t="shared" ref="H66:H129" ca="1" si="12">F66*G66</f>
        <v>0.2928</v>
      </c>
      <c r="I66" s="6">
        <f t="shared" ca="1" si="9"/>
        <v>0.2</v>
      </c>
      <c r="J66" s="6">
        <f t="shared" ref="J66:J129" ca="1" si="13">I66*F66</f>
        <v>0.122</v>
      </c>
      <c r="K66" s="6">
        <f ca="1">RANDBETWEEN(VLOOKUP(B66,'Ver3'!$F$23:$H$29,2,0),VLOOKUP(B66,'Ver3'!$F$23:$H$29,3,0))/100</f>
        <v>0.08</v>
      </c>
      <c r="L66" s="6">
        <f t="shared" ref="L66:L129" ca="1" si="14">K66*F66</f>
        <v>4.8800000000000003E-2</v>
      </c>
      <c r="M66" s="16">
        <f t="shared" ref="M66:M129" ca="1" si="15">(L66+J66+H66)*C66</f>
        <v>637.91359999999997</v>
      </c>
      <c r="N66" s="6">
        <f ca="1">(L66+J66+H66)*E66+Table134[[#This Row],[Hukuk Servisinde Tahsilat Tutarı]]</f>
        <v>1396494.9696</v>
      </c>
      <c r="O66" s="6">
        <f ca="1">C66*VLOOKUP(B66,'Ver3'!$J$3:$N$9,2,0)+(C66-C66*G66)*VLOOKUP(B66,'Ver3'!$J$3:$N$9,3,0)+(C66-C66*G66-C66*I66)*VLOOKUP(B66,'Ver3'!$J$3:$N$9,4,0)</f>
        <v>166496</v>
      </c>
      <c r="P66" s="6">
        <f t="shared" ref="P66:P129" ca="1" si="16">1-(L66+J66+H66)</f>
        <v>0.53639999999999999</v>
      </c>
      <c r="Q66" s="6">
        <f ca="1">C66*P66*VLOOKUP(B66,'Ver3'!$J$3:$N$9,5,0)</f>
        <v>221425.92000000001</v>
      </c>
      <c r="R66" s="6">
        <f ca="1">VLOOKUP(Table134[[#This Row],[Ay]],'Ver3'!$J$3:$O$9,6,0)*Table134[[#This Row],[Hukuk Servisine Sevk Edilen]]*Table134[[#This Row],[Toplam Tutar]]</f>
        <v>313317.67680000002</v>
      </c>
      <c r="S66" s="6">
        <f t="shared" ref="S66:S129" ca="1" si="17">O66+Q66</f>
        <v>387921.92000000004</v>
      </c>
      <c r="T66" s="6">
        <f t="shared" ref="T66:T129" ca="1" si="18">N66-Q66</f>
        <v>1175069.0496</v>
      </c>
      <c r="U66" s="4"/>
    </row>
    <row r="67" spans="1:21" x14ac:dyDescent="0.35">
      <c r="A67" s="9">
        <v>44961</v>
      </c>
      <c r="B67" s="6">
        <f t="shared" si="10"/>
        <v>2</v>
      </c>
      <c r="C67" s="6">
        <f ca="1">RANDBETWEEN(VLOOKUP(B67,'Ver3'!$F$3:$H$9,2,0),VLOOKUP(B67,'Ver3'!$F$3:$H$9,3,0))</f>
        <v>1293</v>
      </c>
      <c r="D67" s="6">
        <f ca="1">RANDBETWEEN(VLOOKUP(B67,'Ver3'!$B$4:$D$10,2,0),VLOOKUP(B67,'Ver3'!$B$4:$D$10,3,0))</f>
        <v>1398</v>
      </c>
      <c r="E67" s="6">
        <f t="shared" ca="1" si="11"/>
        <v>1807614</v>
      </c>
      <c r="F67" s="6">
        <f ca="1">RANDBETWEEN(VLOOKUP(B67,'Ver3'!$B$13:$D$19,2,0),VLOOKUP(B67,'Ver3'!$B$13:$D$19,3,0))/100</f>
        <v>0.49</v>
      </c>
      <c r="G67" s="6">
        <f ca="1">RANDBETWEEN(VLOOKUP(B67,'Ver3'!$F$13:$H$19,2,0),VLOOKUP(B67,'Ver3'!$F$13:$H$19,3,0))/100</f>
        <v>0.54</v>
      </c>
      <c r="H67" s="6">
        <f t="shared" ca="1" si="12"/>
        <v>0.2646</v>
      </c>
      <c r="I67" s="6">
        <f t="shared" ref="I67:I130" ca="1" si="19">RANDBETWEEN(20,35)/100</f>
        <v>0.22</v>
      </c>
      <c r="J67" s="6">
        <f t="shared" ca="1" si="13"/>
        <v>0.10779999999999999</v>
      </c>
      <c r="K67" s="6">
        <f ca="1">RANDBETWEEN(VLOOKUP(B67,'Ver3'!$F$23:$H$29,2,0),VLOOKUP(B67,'Ver3'!$F$23:$H$29,3,0))/100</f>
        <v>0.06</v>
      </c>
      <c r="L67" s="6">
        <f t="shared" ca="1" si="14"/>
        <v>2.9399999999999999E-2</v>
      </c>
      <c r="M67" s="16">
        <f t="shared" ca="1" si="15"/>
        <v>519.52739999999994</v>
      </c>
      <c r="N67" s="6">
        <f ca="1">(L67+J67+H67)*E67+Table134[[#This Row],[Hukuk Servisinde Tahsilat Tutarı]]</f>
        <v>996627.97889999999</v>
      </c>
      <c r="O67" s="6">
        <f ca="1">C67*VLOOKUP(B67,'Ver3'!$J$3:$N$9,2,0)+(C67-C67*G67)*VLOOKUP(B67,'Ver3'!$J$3:$N$9,3,0)+(C67-C67*G67-C67*I67)*VLOOKUP(B67,'Ver3'!$J$3:$N$9,4,0)</f>
        <v>140290.5</v>
      </c>
      <c r="P67" s="6">
        <f t="shared" ca="1" si="16"/>
        <v>0.59820000000000007</v>
      </c>
      <c r="Q67" s="6">
        <f ca="1">C67*P67*VLOOKUP(B67,'Ver3'!$J$3:$N$9,5,0)</f>
        <v>232041.78000000003</v>
      </c>
      <c r="R67" s="6">
        <f ca="1">VLOOKUP(Table134[[#This Row],[Ay]],'Ver3'!$J$3:$O$9,6,0)*Table134[[#This Row],[Hukuk Servisine Sevk Edilen]]*Table134[[#This Row],[Toplam Tutar]]</f>
        <v>270328.67370000004</v>
      </c>
      <c r="S67" s="6">
        <f t="shared" ca="1" si="17"/>
        <v>372332.28</v>
      </c>
      <c r="T67" s="6">
        <f t="shared" ca="1" si="18"/>
        <v>764586.19889999996</v>
      </c>
      <c r="U67" s="4"/>
    </row>
    <row r="68" spans="1:21" x14ac:dyDescent="0.35">
      <c r="A68" s="9">
        <v>44962</v>
      </c>
      <c r="B68" s="6">
        <f t="shared" si="10"/>
        <v>2</v>
      </c>
      <c r="C68" s="6">
        <f ca="1">RANDBETWEEN(VLOOKUP(B68,'Ver3'!$F$3:$H$9,2,0),VLOOKUP(B68,'Ver3'!$F$3:$H$9,3,0))</f>
        <v>1175</v>
      </c>
      <c r="D68" s="6">
        <f ca="1">RANDBETWEEN(VLOOKUP(B68,'Ver3'!$B$4:$D$10,2,0),VLOOKUP(B68,'Ver3'!$B$4:$D$10,3,0))</f>
        <v>1589</v>
      </c>
      <c r="E68" s="6">
        <f t="shared" ca="1" si="11"/>
        <v>1867075</v>
      </c>
      <c r="F68" s="6">
        <f ca="1">RANDBETWEEN(VLOOKUP(B68,'Ver3'!$B$13:$D$19,2,0),VLOOKUP(B68,'Ver3'!$B$13:$D$19,3,0))/100</f>
        <v>0.52</v>
      </c>
      <c r="G68" s="6">
        <f ca="1">RANDBETWEEN(VLOOKUP(B68,'Ver3'!$F$13:$H$19,2,0),VLOOKUP(B68,'Ver3'!$F$13:$H$19,3,0))/100</f>
        <v>0.46</v>
      </c>
      <c r="H68" s="6">
        <f t="shared" ca="1" si="12"/>
        <v>0.23920000000000002</v>
      </c>
      <c r="I68" s="6">
        <f t="shared" ca="1" si="19"/>
        <v>0.22</v>
      </c>
      <c r="J68" s="6">
        <f t="shared" ca="1" si="13"/>
        <v>0.1144</v>
      </c>
      <c r="K68" s="6">
        <f ca="1">RANDBETWEEN(VLOOKUP(B68,'Ver3'!$F$23:$H$29,2,0),VLOOKUP(B68,'Ver3'!$F$23:$H$29,3,0))/100</f>
        <v>0.1</v>
      </c>
      <c r="L68" s="6">
        <f t="shared" ca="1" si="14"/>
        <v>5.2000000000000005E-2</v>
      </c>
      <c r="M68" s="16">
        <f t="shared" ca="1" si="15"/>
        <v>476.58000000000004</v>
      </c>
      <c r="N68" s="6">
        <f ca="1">(L68+J68+H68)*E68+Table134[[#This Row],[Hukuk Servisinde Tahsilat Tutarı]]</f>
        <v>1034732.9650000001</v>
      </c>
      <c r="O68" s="6">
        <f ca="1">C68*VLOOKUP(B68,'Ver3'!$J$3:$N$9,2,0)+(C68-C68*G68)*VLOOKUP(B68,'Ver3'!$J$3:$N$9,3,0)+(C68-C68*G68-C68*I68)*VLOOKUP(B68,'Ver3'!$J$3:$N$9,4,0)</f>
        <v>143937.5</v>
      </c>
      <c r="P68" s="6">
        <f t="shared" ca="1" si="16"/>
        <v>0.59440000000000004</v>
      </c>
      <c r="Q68" s="6">
        <f ca="1">C68*P68*VLOOKUP(B68,'Ver3'!$J$3:$N$9,5,0)</f>
        <v>209526.00000000003</v>
      </c>
      <c r="R68" s="6">
        <f ca="1">VLOOKUP(Table134[[#This Row],[Ay]],'Ver3'!$J$3:$O$9,6,0)*Table134[[#This Row],[Hukuk Servisine Sevk Edilen]]*Table134[[#This Row],[Toplam Tutar]]</f>
        <v>277447.34500000003</v>
      </c>
      <c r="S68" s="6">
        <f t="shared" ca="1" si="17"/>
        <v>353463.5</v>
      </c>
      <c r="T68" s="6">
        <f t="shared" ca="1" si="18"/>
        <v>825206.96500000008</v>
      </c>
      <c r="U68" s="4"/>
    </row>
    <row r="69" spans="1:21" x14ac:dyDescent="0.35">
      <c r="A69" s="9">
        <v>44963</v>
      </c>
      <c r="B69" s="6">
        <f t="shared" si="10"/>
        <v>2</v>
      </c>
      <c r="C69" s="6">
        <f ca="1">RANDBETWEEN(VLOOKUP(B69,'Ver3'!$F$3:$H$9,2,0),VLOOKUP(B69,'Ver3'!$F$3:$H$9,3,0))</f>
        <v>1277</v>
      </c>
      <c r="D69" s="6">
        <f ca="1">RANDBETWEEN(VLOOKUP(B69,'Ver3'!$B$4:$D$10,2,0),VLOOKUP(B69,'Ver3'!$B$4:$D$10,3,0))</f>
        <v>1318</v>
      </c>
      <c r="E69" s="6">
        <f t="shared" ca="1" si="11"/>
        <v>1683086</v>
      </c>
      <c r="F69" s="6">
        <f ca="1">RANDBETWEEN(VLOOKUP(B69,'Ver3'!$B$13:$D$19,2,0),VLOOKUP(B69,'Ver3'!$B$13:$D$19,3,0))/100</f>
        <v>0.59</v>
      </c>
      <c r="G69" s="6">
        <f ca="1">RANDBETWEEN(VLOOKUP(B69,'Ver3'!$F$13:$H$19,2,0),VLOOKUP(B69,'Ver3'!$F$13:$H$19,3,0))/100</f>
        <v>0.55000000000000004</v>
      </c>
      <c r="H69" s="6">
        <f t="shared" ca="1" si="12"/>
        <v>0.32450000000000001</v>
      </c>
      <c r="I69" s="6">
        <f t="shared" ca="1" si="19"/>
        <v>0.25</v>
      </c>
      <c r="J69" s="6">
        <f t="shared" ca="1" si="13"/>
        <v>0.14749999999999999</v>
      </c>
      <c r="K69" s="6">
        <f ca="1">RANDBETWEEN(VLOOKUP(B69,'Ver3'!$F$23:$H$29,2,0),VLOOKUP(B69,'Ver3'!$F$23:$H$29,3,0))/100</f>
        <v>0.06</v>
      </c>
      <c r="L69" s="6">
        <f t="shared" ca="1" si="14"/>
        <v>3.5399999999999994E-2</v>
      </c>
      <c r="M69" s="16">
        <f t="shared" ca="1" si="15"/>
        <v>647.94979999999998</v>
      </c>
      <c r="N69" s="6">
        <f ca="1">(L69+J69+H69)*E69+Table134[[#This Row],[Hukuk Servisinde Tahsilat Tutarı]]</f>
        <v>1061269.8772999998</v>
      </c>
      <c r="O69" s="6">
        <f ca="1">C69*VLOOKUP(B69,'Ver3'!$J$3:$N$9,2,0)+(C69-C69*G69)*VLOOKUP(B69,'Ver3'!$J$3:$N$9,3,0)+(C69-C69*G69-C69*I69)*VLOOKUP(B69,'Ver3'!$J$3:$N$9,4,0)</f>
        <v>132488.75</v>
      </c>
      <c r="P69" s="6">
        <f t="shared" ca="1" si="16"/>
        <v>0.49260000000000004</v>
      </c>
      <c r="Q69" s="6">
        <f ca="1">C69*P69*VLOOKUP(B69,'Ver3'!$J$3:$N$9,5,0)</f>
        <v>188715.06</v>
      </c>
      <c r="R69" s="6">
        <f ca="1">VLOOKUP(Table134[[#This Row],[Ay]],'Ver3'!$J$3:$O$9,6,0)*Table134[[#This Row],[Hukuk Servisine Sevk Edilen]]*Table134[[#This Row],[Toplam Tutar]]</f>
        <v>207272.04090000002</v>
      </c>
      <c r="S69" s="6">
        <f t="shared" ca="1" si="17"/>
        <v>321203.81</v>
      </c>
      <c r="T69" s="6">
        <f t="shared" ca="1" si="18"/>
        <v>872554.81729999976</v>
      </c>
      <c r="U69" s="4"/>
    </row>
    <row r="70" spans="1:21" x14ac:dyDescent="0.35">
      <c r="A70" s="9">
        <v>44964</v>
      </c>
      <c r="B70" s="6">
        <f t="shared" si="10"/>
        <v>2</v>
      </c>
      <c r="C70" s="6">
        <f ca="1">RANDBETWEEN(VLOOKUP(B70,'Ver3'!$F$3:$H$9,2,0),VLOOKUP(B70,'Ver3'!$F$3:$H$9,3,0))</f>
        <v>1473</v>
      </c>
      <c r="D70" s="6">
        <f ca="1">RANDBETWEEN(VLOOKUP(B70,'Ver3'!$B$4:$D$10,2,0),VLOOKUP(B70,'Ver3'!$B$4:$D$10,3,0))</f>
        <v>1482</v>
      </c>
      <c r="E70" s="6">
        <f t="shared" ca="1" si="11"/>
        <v>2182986</v>
      </c>
      <c r="F70" s="6">
        <f ca="1">RANDBETWEEN(VLOOKUP(B70,'Ver3'!$B$13:$D$19,2,0),VLOOKUP(B70,'Ver3'!$B$13:$D$19,3,0))/100</f>
        <v>0.55000000000000004</v>
      </c>
      <c r="G70" s="6">
        <f ca="1">RANDBETWEEN(VLOOKUP(B70,'Ver3'!$F$13:$H$19,2,0),VLOOKUP(B70,'Ver3'!$F$13:$H$19,3,0))/100</f>
        <v>0.47</v>
      </c>
      <c r="H70" s="6">
        <f t="shared" ca="1" si="12"/>
        <v>0.25850000000000001</v>
      </c>
      <c r="I70" s="6">
        <f t="shared" ca="1" si="19"/>
        <v>0.2</v>
      </c>
      <c r="J70" s="6">
        <f t="shared" ca="1" si="13"/>
        <v>0.11000000000000001</v>
      </c>
      <c r="K70" s="6">
        <f ca="1">RANDBETWEEN(VLOOKUP(B70,'Ver3'!$F$23:$H$29,2,0),VLOOKUP(B70,'Ver3'!$F$23:$H$29,3,0))/100</f>
        <v>0.08</v>
      </c>
      <c r="L70" s="6">
        <f t="shared" ca="1" si="14"/>
        <v>4.4000000000000004E-2</v>
      </c>
      <c r="M70" s="16">
        <f t="shared" ca="1" si="15"/>
        <v>607.61250000000007</v>
      </c>
      <c r="N70" s="6">
        <f ca="1">(L70+J70+H70)*E70+Table134[[#This Row],[Hukuk Servisinde Tahsilat Tutarı]]</f>
        <v>1221107.7937500002</v>
      </c>
      <c r="O70" s="6">
        <f ca="1">C70*VLOOKUP(B70,'Ver3'!$J$3:$N$9,2,0)+(C70-C70*G70)*VLOOKUP(B70,'Ver3'!$J$3:$N$9,3,0)+(C70-C70*G70-C70*I70)*VLOOKUP(B70,'Ver3'!$J$3:$N$9,4,0)</f>
        <v>180810.75</v>
      </c>
      <c r="P70" s="6">
        <f t="shared" ca="1" si="16"/>
        <v>0.58749999999999991</v>
      </c>
      <c r="Q70" s="6">
        <f ca="1">C70*P70*VLOOKUP(B70,'Ver3'!$J$3:$N$9,5,0)</f>
        <v>259616.24999999994</v>
      </c>
      <c r="R70" s="6">
        <f ca="1">VLOOKUP(Table134[[#This Row],[Ay]],'Ver3'!$J$3:$O$9,6,0)*Table134[[#This Row],[Hukuk Servisine Sevk Edilen]]*Table134[[#This Row],[Toplam Tutar]]</f>
        <v>320626.06874999998</v>
      </c>
      <c r="S70" s="6">
        <f t="shared" ca="1" si="17"/>
        <v>440426.99999999994</v>
      </c>
      <c r="T70" s="6">
        <f t="shared" ca="1" si="18"/>
        <v>961491.54375000019</v>
      </c>
      <c r="U70" s="4"/>
    </row>
    <row r="71" spans="1:21" x14ac:dyDescent="0.35">
      <c r="A71" s="9">
        <v>44965</v>
      </c>
      <c r="B71" s="6">
        <f t="shared" si="10"/>
        <v>2</v>
      </c>
      <c r="C71" s="6">
        <f ca="1">RANDBETWEEN(VLOOKUP(B71,'Ver3'!$F$3:$H$9,2,0),VLOOKUP(B71,'Ver3'!$F$3:$H$9,3,0))</f>
        <v>1404</v>
      </c>
      <c r="D71" s="6">
        <f ca="1">RANDBETWEEN(VLOOKUP(B71,'Ver3'!$B$4:$D$10,2,0),VLOOKUP(B71,'Ver3'!$B$4:$D$10,3,0))</f>
        <v>1611</v>
      </c>
      <c r="E71" s="6">
        <f t="shared" ca="1" si="11"/>
        <v>2261844</v>
      </c>
      <c r="F71" s="6">
        <f ca="1">RANDBETWEEN(VLOOKUP(B71,'Ver3'!$B$13:$D$19,2,0),VLOOKUP(B71,'Ver3'!$B$13:$D$19,3,0))/100</f>
        <v>0.57999999999999996</v>
      </c>
      <c r="G71" s="6">
        <f ca="1">RANDBETWEEN(VLOOKUP(B71,'Ver3'!$F$13:$H$19,2,0),VLOOKUP(B71,'Ver3'!$F$13:$H$19,3,0))/100</f>
        <v>0.49</v>
      </c>
      <c r="H71" s="6">
        <f t="shared" ca="1" si="12"/>
        <v>0.28419999999999995</v>
      </c>
      <c r="I71" s="6">
        <f t="shared" ca="1" si="19"/>
        <v>0.2</v>
      </c>
      <c r="J71" s="6">
        <f t="shared" ca="1" si="13"/>
        <v>0.11599999999999999</v>
      </c>
      <c r="K71" s="6">
        <f ca="1">RANDBETWEEN(VLOOKUP(B71,'Ver3'!$F$23:$H$29,2,0),VLOOKUP(B71,'Ver3'!$F$23:$H$29,3,0))/100</f>
        <v>0.08</v>
      </c>
      <c r="L71" s="6">
        <f t="shared" ca="1" si="14"/>
        <v>4.6399999999999997E-2</v>
      </c>
      <c r="M71" s="16">
        <f t="shared" ca="1" si="15"/>
        <v>627.02639999999997</v>
      </c>
      <c r="N71" s="6">
        <f ca="1">(L71+J71+H71)*E71+Table134[[#This Row],[Hukuk Servisinde Tahsilat Tutarı]]</f>
        <v>1323065.6477999999</v>
      </c>
      <c r="O71" s="6">
        <f ca="1">C71*VLOOKUP(B71,'Ver3'!$J$3:$N$9,2,0)+(C71-C71*G71)*VLOOKUP(B71,'Ver3'!$J$3:$N$9,3,0)+(C71-C71*G71-C71*I71)*VLOOKUP(B71,'Ver3'!$J$3:$N$9,4,0)</f>
        <v>167427</v>
      </c>
      <c r="P71" s="6">
        <f t="shared" ca="1" si="16"/>
        <v>0.55340000000000011</v>
      </c>
      <c r="Q71" s="6">
        <f ca="1">C71*P71*VLOOKUP(B71,'Ver3'!$J$3:$N$9,5,0)</f>
        <v>233092.08000000005</v>
      </c>
      <c r="R71" s="6">
        <f ca="1">VLOOKUP(Table134[[#This Row],[Ay]],'Ver3'!$J$3:$O$9,6,0)*Table134[[#This Row],[Hukuk Servisine Sevk Edilen]]*Table134[[#This Row],[Toplam Tutar]]</f>
        <v>312926.11740000005</v>
      </c>
      <c r="S71" s="6">
        <f t="shared" ca="1" si="17"/>
        <v>400519.08000000007</v>
      </c>
      <c r="T71" s="6">
        <f t="shared" ca="1" si="18"/>
        <v>1089973.5677999998</v>
      </c>
      <c r="U71" s="4"/>
    </row>
    <row r="72" spans="1:21" x14ac:dyDescent="0.35">
      <c r="A72" s="9">
        <v>44966</v>
      </c>
      <c r="B72" s="6">
        <f t="shared" si="10"/>
        <v>2</v>
      </c>
      <c r="C72" s="6">
        <f ca="1">RANDBETWEEN(VLOOKUP(B72,'Ver3'!$F$3:$H$9,2,0),VLOOKUP(B72,'Ver3'!$F$3:$H$9,3,0))</f>
        <v>1073</v>
      </c>
      <c r="D72" s="6">
        <f ca="1">RANDBETWEEN(VLOOKUP(B72,'Ver3'!$B$4:$D$10,2,0),VLOOKUP(B72,'Ver3'!$B$4:$D$10,3,0))</f>
        <v>1700</v>
      </c>
      <c r="E72" s="6">
        <f t="shared" ca="1" si="11"/>
        <v>1824100</v>
      </c>
      <c r="F72" s="6">
        <f ca="1">RANDBETWEEN(VLOOKUP(B72,'Ver3'!$B$13:$D$19,2,0),VLOOKUP(B72,'Ver3'!$B$13:$D$19,3,0))/100</f>
        <v>0.38</v>
      </c>
      <c r="G72" s="6">
        <f ca="1">RANDBETWEEN(VLOOKUP(B72,'Ver3'!$F$13:$H$19,2,0),VLOOKUP(B72,'Ver3'!$F$13:$H$19,3,0))/100</f>
        <v>0.53</v>
      </c>
      <c r="H72" s="6">
        <f t="shared" ca="1" si="12"/>
        <v>0.20140000000000002</v>
      </c>
      <c r="I72" s="6">
        <f t="shared" ca="1" si="19"/>
        <v>0.21</v>
      </c>
      <c r="J72" s="6">
        <f t="shared" ca="1" si="13"/>
        <v>7.9799999999999996E-2</v>
      </c>
      <c r="K72" s="6">
        <f ca="1">RANDBETWEEN(VLOOKUP(B72,'Ver3'!$F$23:$H$29,2,0),VLOOKUP(B72,'Ver3'!$F$23:$H$29,3,0))/100</f>
        <v>0.06</v>
      </c>
      <c r="L72" s="6">
        <f t="shared" ca="1" si="14"/>
        <v>2.2800000000000001E-2</v>
      </c>
      <c r="M72" s="16">
        <f t="shared" ca="1" si="15"/>
        <v>326.19200000000006</v>
      </c>
      <c r="N72" s="6">
        <f ca="1">(L72+J72+H72)*E72+Table134[[#This Row],[Hukuk Servisinde Tahsilat Tutarı]]</f>
        <v>871919.8</v>
      </c>
      <c r="O72" s="6">
        <f ca="1">C72*VLOOKUP(B72,'Ver3'!$J$3:$N$9,2,0)+(C72-C72*G72)*VLOOKUP(B72,'Ver3'!$J$3:$N$9,3,0)+(C72-C72*G72-C72*I72)*VLOOKUP(B72,'Ver3'!$J$3:$N$9,4,0)</f>
        <v>119371.25</v>
      </c>
      <c r="P72" s="6">
        <f t="shared" ca="1" si="16"/>
        <v>0.69599999999999995</v>
      </c>
      <c r="Q72" s="6">
        <f ca="1">C72*P72*VLOOKUP(B72,'Ver3'!$J$3:$N$9,5,0)</f>
        <v>224042.4</v>
      </c>
      <c r="R72" s="6">
        <f ca="1">VLOOKUP(Table134[[#This Row],[Ay]],'Ver3'!$J$3:$O$9,6,0)*Table134[[#This Row],[Hukuk Servisine Sevk Edilen]]*Table134[[#This Row],[Toplam Tutar]]</f>
        <v>317393.39999999997</v>
      </c>
      <c r="S72" s="6">
        <f t="shared" ca="1" si="17"/>
        <v>343413.65</v>
      </c>
      <c r="T72" s="6">
        <f t="shared" ca="1" si="18"/>
        <v>647877.4</v>
      </c>
      <c r="U72" s="4"/>
    </row>
    <row r="73" spans="1:21" x14ac:dyDescent="0.35">
      <c r="A73" s="9">
        <v>44967</v>
      </c>
      <c r="B73" s="6">
        <f t="shared" si="10"/>
        <v>2</v>
      </c>
      <c r="C73" s="6">
        <f ca="1">RANDBETWEEN(VLOOKUP(B73,'Ver3'!$F$3:$H$9,2,0),VLOOKUP(B73,'Ver3'!$F$3:$H$9,3,0))</f>
        <v>1435</v>
      </c>
      <c r="D73" s="6">
        <f ca="1">RANDBETWEEN(VLOOKUP(B73,'Ver3'!$B$4:$D$10,2,0),VLOOKUP(B73,'Ver3'!$B$4:$D$10,3,0))</f>
        <v>1265</v>
      </c>
      <c r="E73" s="6">
        <f t="shared" ca="1" si="11"/>
        <v>1815275</v>
      </c>
      <c r="F73" s="6">
        <f ca="1">RANDBETWEEN(VLOOKUP(B73,'Ver3'!$B$13:$D$19,2,0),VLOOKUP(B73,'Ver3'!$B$13:$D$19,3,0))/100</f>
        <v>0.38</v>
      </c>
      <c r="G73" s="6">
        <f ca="1">RANDBETWEEN(VLOOKUP(B73,'Ver3'!$F$13:$H$19,2,0),VLOOKUP(B73,'Ver3'!$F$13:$H$19,3,0))/100</f>
        <v>0.52</v>
      </c>
      <c r="H73" s="6">
        <f t="shared" ca="1" si="12"/>
        <v>0.1976</v>
      </c>
      <c r="I73" s="6">
        <f t="shared" ca="1" si="19"/>
        <v>0.28000000000000003</v>
      </c>
      <c r="J73" s="6">
        <f t="shared" ca="1" si="13"/>
        <v>0.10640000000000001</v>
      </c>
      <c r="K73" s="6">
        <f ca="1">RANDBETWEEN(VLOOKUP(B73,'Ver3'!$F$23:$H$29,2,0),VLOOKUP(B73,'Ver3'!$F$23:$H$29,3,0))/100</f>
        <v>7.0000000000000007E-2</v>
      </c>
      <c r="L73" s="6">
        <f t="shared" ca="1" si="14"/>
        <v>2.6600000000000002E-2</v>
      </c>
      <c r="M73" s="16">
        <f t="shared" ca="1" si="15"/>
        <v>474.411</v>
      </c>
      <c r="N73" s="6">
        <f ca="1">(L73+J73+H73)*E73+Table134[[#This Row],[Hukuk Servisinde Tahsilat Tutarı]]</f>
        <v>903916.18625000003</v>
      </c>
      <c r="O73" s="6">
        <f ca="1">C73*VLOOKUP(B73,'Ver3'!$J$3:$N$9,2,0)+(C73-C73*G73)*VLOOKUP(B73,'Ver3'!$J$3:$N$9,3,0)+(C73-C73*G73-C73*I73)*VLOOKUP(B73,'Ver3'!$J$3:$N$9,4,0)</f>
        <v>152110</v>
      </c>
      <c r="P73" s="6">
        <f t="shared" ca="1" si="16"/>
        <v>0.6694</v>
      </c>
      <c r="Q73" s="6">
        <f ca="1">C73*P73*VLOOKUP(B73,'Ver3'!$J$3:$N$9,5,0)</f>
        <v>288176.69999999995</v>
      </c>
      <c r="R73" s="6">
        <f ca="1">VLOOKUP(Table134[[#This Row],[Ay]],'Ver3'!$J$3:$O$9,6,0)*Table134[[#This Row],[Hukuk Servisine Sevk Edilen]]*Table134[[#This Row],[Toplam Tutar]]</f>
        <v>303786.27124999999</v>
      </c>
      <c r="S73" s="6">
        <f t="shared" ca="1" si="17"/>
        <v>440286.69999999995</v>
      </c>
      <c r="T73" s="6">
        <f t="shared" ca="1" si="18"/>
        <v>615739.48625000007</v>
      </c>
      <c r="U73" s="4"/>
    </row>
    <row r="74" spans="1:21" x14ac:dyDescent="0.35">
      <c r="A74" s="9">
        <v>44968</v>
      </c>
      <c r="B74" s="6">
        <f t="shared" si="10"/>
        <v>2</v>
      </c>
      <c r="C74" s="6">
        <f ca="1">RANDBETWEEN(VLOOKUP(B74,'Ver3'!$F$3:$H$9,2,0),VLOOKUP(B74,'Ver3'!$F$3:$H$9,3,0))</f>
        <v>1226</v>
      </c>
      <c r="D74" s="6">
        <f ca="1">RANDBETWEEN(VLOOKUP(B74,'Ver3'!$B$4:$D$10,2,0),VLOOKUP(B74,'Ver3'!$B$4:$D$10,3,0))</f>
        <v>1464</v>
      </c>
      <c r="E74" s="6">
        <f t="shared" ca="1" si="11"/>
        <v>1794864</v>
      </c>
      <c r="F74" s="6">
        <f ca="1">RANDBETWEEN(VLOOKUP(B74,'Ver3'!$B$13:$D$19,2,0),VLOOKUP(B74,'Ver3'!$B$13:$D$19,3,0))/100</f>
        <v>0.54</v>
      </c>
      <c r="G74" s="6">
        <f ca="1">RANDBETWEEN(VLOOKUP(B74,'Ver3'!$F$13:$H$19,2,0),VLOOKUP(B74,'Ver3'!$F$13:$H$19,3,0))/100</f>
        <v>0.49</v>
      </c>
      <c r="H74" s="6">
        <f t="shared" ca="1" si="12"/>
        <v>0.2646</v>
      </c>
      <c r="I74" s="6">
        <f t="shared" ca="1" si="19"/>
        <v>0.3</v>
      </c>
      <c r="J74" s="6">
        <f t="shared" ca="1" si="13"/>
        <v>0.16200000000000001</v>
      </c>
      <c r="K74" s="6">
        <f ca="1">RANDBETWEEN(VLOOKUP(B74,'Ver3'!$F$23:$H$29,2,0),VLOOKUP(B74,'Ver3'!$F$23:$H$29,3,0))/100</f>
        <v>7.0000000000000007E-2</v>
      </c>
      <c r="L74" s="6">
        <f t="shared" ca="1" si="14"/>
        <v>3.7800000000000007E-2</v>
      </c>
      <c r="M74" s="16">
        <f t="shared" ca="1" si="15"/>
        <v>569.35440000000006</v>
      </c>
      <c r="N74" s="6">
        <f ca="1">(L74+J74+H74)*E74+Table134[[#This Row],[Hukuk Servisinde Tahsilat Tutarı]]</f>
        <v>1073867.1311999999</v>
      </c>
      <c r="O74" s="6">
        <f ca="1">C74*VLOOKUP(B74,'Ver3'!$J$3:$N$9,2,0)+(C74-C74*G74)*VLOOKUP(B74,'Ver3'!$J$3:$N$9,3,0)+(C74-C74*G74-C74*I74)*VLOOKUP(B74,'Ver3'!$J$3:$N$9,4,0)</f>
        <v>133940.5</v>
      </c>
      <c r="P74" s="6">
        <f t="shared" ca="1" si="16"/>
        <v>0.53559999999999997</v>
      </c>
      <c r="Q74" s="6">
        <f ca="1">C74*P74*VLOOKUP(B74,'Ver3'!$J$3:$N$9,5,0)</f>
        <v>196993.68</v>
      </c>
      <c r="R74" s="6">
        <f ca="1">VLOOKUP(Table134[[#This Row],[Ay]],'Ver3'!$J$3:$O$9,6,0)*Table134[[#This Row],[Hukuk Servisine Sevk Edilen]]*Table134[[#This Row],[Toplam Tutar]]</f>
        <v>240332.28959999999</v>
      </c>
      <c r="S74" s="6">
        <f t="shared" ca="1" si="17"/>
        <v>330934.18</v>
      </c>
      <c r="T74" s="6">
        <f t="shared" ca="1" si="18"/>
        <v>876873.45120000001</v>
      </c>
      <c r="U74" s="4"/>
    </row>
    <row r="75" spans="1:21" x14ac:dyDescent="0.35">
      <c r="A75" s="9">
        <v>44969</v>
      </c>
      <c r="B75" s="6">
        <f t="shared" si="10"/>
        <v>2</v>
      </c>
      <c r="C75" s="6">
        <f ca="1">RANDBETWEEN(VLOOKUP(B75,'Ver3'!$F$3:$H$9,2,0),VLOOKUP(B75,'Ver3'!$F$3:$H$9,3,0))</f>
        <v>1107</v>
      </c>
      <c r="D75" s="6">
        <f ca="1">RANDBETWEEN(VLOOKUP(B75,'Ver3'!$B$4:$D$10,2,0),VLOOKUP(B75,'Ver3'!$B$4:$D$10,3,0))</f>
        <v>1696</v>
      </c>
      <c r="E75" s="6">
        <f t="shared" ca="1" si="11"/>
        <v>1877472</v>
      </c>
      <c r="F75" s="6">
        <f ca="1">RANDBETWEEN(VLOOKUP(B75,'Ver3'!$B$13:$D$19,2,0),VLOOKUP(B75,'Ver3'!$B$13:$D$19,3,0))/100</f>
        <v>0.55000000000000004</v>
      </c>
      <c r="G75" s="6">
        <f ca="1">RANDBETWEEN(VLOOKUP(B75,'Ver3'!$F$13:$H$19,2,0),VLOOKUP(B75,'Ver3'!$F$13:$H$19,3,0))/100</f>
        <v>0.47</v>
      </c>
      <c r="H75" s="6">
        <f t="shared" ca="1" si="12"/>
        <v>0.25850000000000001</v>
      </c>
      <c r="I75" s="6">
        <f t="shared" ca="1" si="19"/>
        <v>0.32</v>
      </c>
      <c r="J75" s="6">
        <f t="shared" ca="1" si="13"/>
        <v>0.17600000000000002</v>
      </c>
      <c r="K75" s="6">
        <f ca="1">RANDBETWEEN(VLOOKUP(B75,'Ver3'!$F$23:$H$29,2,0),VLOOKUP(B75,'Ver3'!$F$23:$H$29,3,0))/100</f>
        <v>0.09</v>
      </c>
      <c r="L75" s="6">
        <f t="shared" ca="1" si="14"/>
        <v>4.9500000000000002E-2</v>
      </c>
      <c r="M75" s="16">
        <f t="shared" ca="1" si="15"/>
        <v>535.78800000000001</v>
      </c>
      <c r="N75" s="6">
        <f ca="1">(L75+J75+H75)*E75+Table134[[#This Row],[Hukuk Servisinde Tahsilat Tutarı]]</f>
        <v>1150890.3360000001</v>
      </c>
      <c r="O75" s="6">
        <f ca="1">C75*VLOOKUP(B75,'Ver3'!$J$3:$N$9,2,0)+(C75-C75*G75)*VLOOKUP(B75,'Ver3'!$J$3:$N$9,3,0)+(C75-C75*G75-C75*I75)*VLOOKUP(B75,'Ver3'!$J$3:$N$9,4,0)</f>
        <v>122600.25</v>
      </c>
      <c r="P75" s="6">
        <f t="shared" ca="1" si="16"/>
        <v>0.51600000000000001</v>
      </c>
      <c r="Q75" s="6">
        <f ca="1">C75*P75*VLOOKUP(B75,'Ver3'!$J$3:$N$9,5,0)</f>
        <v>171363.6</v>
      </c>
      <c r="R75" s="6">
        <f ca="1">VLOOKUP(Table134[[#This Row],[Ay]],'Ver3'!$J$3:$O$9,6,0)*Table134[[#This Row],[Hukuk Servisine Sevk Edilen]]*Table134[[#This Row],[Toplam Tutar]]</f>
        <v>242193.88800000001</v>
      </c>
      <c r="S75" s="6">
        <f t="shared" ca="1" si="17"/>
        <v>293963.84999999998</v>
      </c>
      <c r="T75" s="6">
        <f t="shared" ca="1" si="18"/>
        <v>979526.73600000015</v>
      </c>
      <c r="U75" s="4"/>
    </row>
    <row r="76" spans="1:21" x14ac:dyDescent="0.35">
      <c r="A76" s="9">
        <v>44970</v>
      </c>
      <c r="B76" s="6">
        <f t="shared" si="10"/>
        <v>2</v>
      </c>
      <c r="C76" s="6">
        <f ca="1">RANDBETWEEN(VLOOKUP(B76,'Ver3'!$F$3:$H$9,2,0),VLOOKUP(B76,'Ver3'!$F$3:$H$9,3,0))</f>
        <v>1368</v>
      </c>
      <c r="D76" s="6">
        <f ca="1">RANDBETWEEN(VLOOKUP(B76,'Ver3'!$B$4:$D$10,2,0),VLOOKUP(B76,'Ver3'!$B$4:$D$10,3,0))</f>
        <v>1642</v>
      </c>
      <c r="E76" s="6">
        <f t="shared" ca="1" si="11"/>
        <v>2246256</v>
      </c>
      <c r="F76" s="6">
        <f ca="1">RANDBETWEEN(VLOOKUP(B76,'Ver3'!$B$13:$D$19,2,0),VLOOKUP(B76,'Ver3'!$B$13:$D$19,3,0))/100</f>
        <v>0.39</v>
      </c>
      <c r="G76" s="6">
        <f ca="1">RANDBETWEEN(VLOOKUP(B76,'Ver3'!$F$13:$H$19,2,0),VLOOKUP(B76,'Ver3'!$F$13:$H$19,3,0))/100</f>
        <v>0.46</v>
      </c>
      <c r="H76" s="6">
        <f t="shared" ca="1" si="12"/>
        <v>0.1794</v>
      </c>
      <c r="I76" s="6">
        <f t="shared" ca="1" si="19"/>
        <v>0.32</v>
      </c>
      <c r="J76" s="6">
        <f t="shared" ca="1" si="13"/>
        <v>0.12480000000000001</v>
      </c>
      <c r="K76" s="6">
        <f ca="1">RANDBETWEEN(VLOOKUP(B76,'Ver3'!$F$23:$H$29,2,0),VLOOKUP(B76,'Ver3'!$F$23:$H$29,3,0))/100</f>
        <v>0.06</v>
      </c>
      <c r="L76" s="6">
        <f t="shared" ca="1" si="14"/>
        <v>2.3400000000000001E-2</v>
      </c>
      <c r="M76" s="16">
        <f t="shared" ca="1" si="15"/>
        <v>448.15679999999998</v>
      </c>
      <c r="N76" s="6">
        <f ca="1">(L76+J76+H76)*E76+Table134[[#This Row],[Hukuk Servisinde Tahsilat Tutarı]]</f>
        <v>1113469.0992000001</v>
      </c>
      <c r="O76" s="6">
        <f ca="1">C76*VLOOKUP(B76,'Ver3'!$J$3:$N$9,2,0)+(C76-C76*G76)*VLOOKUP(B76,'Ver3'!$J$3:$N$9,3,0)+(C76-C76*G76-C76*I76)*VLOOKUP(B76,'Ver3'!$J$3:$N$9,4,0)</f>
        <v>153900</v>
      </c>
      <c r="P76" s="6">
        <f t="shared" ca="1" si="16"/>
        <v>0.6724</v>
      </c>
      <c r="Q76" s="6">
        <f ca="1">C76*P76*VLOOKUP(B76,'Ver3'!$J$3:$N$9,5,0)</f>
        <v>275952.96000000002</v>
      </c>
      <c r="R76" s="6">
        <f ca="1">VLOOKUP(Table134[[#This Row],[Ay]],'Ver3'!$J$3:$O$9,6,0)*Table134[[#This Row],[Hukuk Servisine Sevk Edilen]]*Table134[[#This Row],[Toplam Tutar]]</f>
        <v>377595.6336</v>
      </c>
      <c r="S76" s="6">
        <f t="shared" ca="1" si="17"/>
        <v>429852.96</v>
      </c>
      <c r="T76" s="6">
        <f t="shared" ca="1" si="18"/>
        <v>837516.13920000009</v>
      </c>
      <c r="U76" s="4"/>
    </row>
    <row r="77" spans="1:21" x14ac:dyDescent="0.35">
      <c r="A77" s="9">
        <v>44971</v>
      </c>
      <c r="B77" s="6">
        <f t="shared" si="10"/>
        <v>2</v>
      </c>
      <c r="C77" s="6">
        <f ca="1">RANDBETWEEN(VLOOKUP(B77,'Ver3'!$F$3:$H$9,2,0),VLOOKUP(B77,'Ver3'!$F$3:$H$9,3,0))</f>
        <v>1317</v>
      </c>
      <c r="D77" s="6">
        <f ca="1">RANDBETWEEN(VLOOKUP(B77,'Ver3'!$B$4:$D$10,2,0),VLOOKUP(B77,'Ver3'!$B$4:$D$10,3,0))</f>
        <v>1579</v>
      </c>
      <c r="E77" s="6">
        <f t="shared" ca="1" si="11"/>
        <v>2079543</v>
      </c>
      <c r="F77" s="6">
        <f ca="1">RANDBETWEEN(VLOOKUP(B77,'Ver3'!$B$13:$D$19,2,0),VLOOKUP(B77,'Ver3'!$B$13:$D$19,3,0))/100</f>
        <v>0.53</v>
      </c>
      <c r="G77" s="6">
        <f ca="1">RANDBETWEEN(VLOOKUP(B77,'Ver3'!$F$13:$H$19,2,0),VLOOKUP(B77,'Ver3'!$F$13:$H$19,3,0))/100</f>
        <v>0.5</v>
      </c>
      <c r="H77" s="6">
        <f t="shared" ca="1" si="12"/>
        <v>0.26500000000000001</v>
      </c>
      <c r="I77" s="6">
        <f t="shared" ca="1" si="19"/>
        <v>0.22</v>
      </c>
      <c r="J77" s="6">
        <f t="shared" ca="1" si="13"/>
        <v>0.11660000000000001</v>
      </c>
      <c r="K77" s="6">
        <f ca="1">RANDBETWEEN(VLOOKUP(B77,'Ver3'!$F$23:$H$29,2,0),VLOOKUP(B77,'Ver3'!$F$23:$H$29,3,0))/100</f>
        <v>0.09</v>
      </c>
      <c r="L77" s="6">
        <f t="shared" ca="1" si="14"/>
        <v>4.7699999999999999E-2</v>
      </c>
      <c r="M77" s="16">
        <f t="shared" ca="1" si="15"/>
        <v>565.38810000000001</v>
      </c>
      <c r="N77" s="6">
        <f ca="1">(L77+J77+H77)*E77+Table134[[#This Row],[Hukuk Servisinde Tahsilat Tutarı]]</f>
        <v>1189446.6074250001</v>
      </c>
      <c r="O77" s="6">
        <f ca="1">C77*VLOOKUP(B77,'Ver3'!$J$3:$N$9,2,0)+(C77-C77*G77)*VLOOKUP(B77,'Ver3'!$J$3:$N$9,3,0)+(C77-C77*G77-C77*I77)*VLOOKUP(B77,'Ver3'!$J$3:$N$9,4,0)</f>
        <v>152113.5</v>
      </c>
      <c r="P77" s="6">
        <f t="shared" ca="1" si="16"/>
        <v>0.57069999999999999</v>
      </c>
      <c r="Q77" s="6">
        <f ca="1">C77*P77*VLOOKUP(B77,'Ver3'!$J$3:$N$9,5,0)</f>
        <v>225483.57</v>
      </c>
      <c r="R77" s="6">
        <f ca="1">VLOOKUP(Table134[[#This Row],[Ay]],'Ver3'!$J$3:$O$9,6,0)*Table134[[#This Row],[Hukuk Servisine Sevk Edilen]]*Table134[[#This Row],[Toplam Tutar]]</f>
        <v>296698.797525</v>
      </c>
      <c r="S77" s="6">
        <f t="shared" ca="1" si="17"/>
        <v>377597.07</v>
      </c>
      <c r="T77" s="6">
        <f t="shared" ca="1" si="18"/>
        <v>963963.03742499999</v>
      </c>
      <c r="U77" s="4"/>
    </row>
    <row r="78" spans="1:21" x14ac:dyDescent="0.35">
      <c r="A78" s="9">
        <v>44972</v>
      </c>
      <c r="B78" s="6">
        <f t="shared" si="10"/>
        <v>2</v>
      </c>
      <c r="C78" s="6">
        <f ca="1">RANDBETWEEN(VLOOKUP(B78,'Ver3'!$F$3:$H$9,2,0),VLOOKUP(B78,'Ver3'!$F$3:$H$9,3,0))</f>
        <v>1086</v>
      </c>
      <c r="D78" s="6">
        <f ca="1">RANDBETWEEN(VLOOKUP(B78,'Ver3'!$B$4:$D$10,2,0),VLOOKUP(B78,'Ver3'!$B$4:$D$10,3,0))</f>
        <v>1340</v>
      </c>
      <c r="E78" s="6">
        <f t="shared" ca="1" si="11"/>
        <v>1455240</v>
      </c>
      <c r="F78" s="6">
        <f ca="1">RANDBETWEEN(VLOOKUP(B78,'Ver3'!$B$13:$D$19,2,0),VLOOKUP(B78,'Ver3'!$B$13:$D$19,3,0))/100</f>
        <v>0.61</v>
      </c>
      <c r="G78" s="6">
        <f ca="1">RANDBETWEEN(VLOOKUP(B78,'Ver3'!$F$13:$H$19,2,0),VLOOKUP(B78,'Ver3'!$F$13:$H$19,3,0))/100</f>
        <v>0.51</v>
      </c>
      <c r="H78" s="6">
        <f t="shared" ca="1" si="12"/>
        <v>0.31109999999999999</v>
      </c>
      <c r="I78" s="6">
        <f t="shared" ca="1" si="19"/>
        <v>0.31</v>
      </c>
      <c r="J78" s="6">
        <f t="shared" ca="1" si="13"/>
        <v>0.18909999999999999</v>
      </c>
      <c r="K78" s="6">
        <f ca="1">RANDBETWEEN(VLOOKUP(B78,'Ver3'!$F$23:$H$29,2,0),VLOOKUP(B78,'Ver3'!$F$23:$H$29,3,0))/100</f>
        <v>0.05</v>
      </c>
      <c r="L78" s="6">
        <f t="shared" ca="1" si="14"/>
        <v>3.0499999999999999E-2</v>
      </c>
      <c r="M78" s="16">
        <f t="shared" ca="1" si="15"/>
        <v>576.34019999999998</v>
      </c>
      <c r="N78" s="6">
        <f ca="1">(L78+J78+H78)*E78+Table134[[#This Row],[Hukuk Servisinde Tahsilat Tutarı]]</f>
        <v>943031.90099999995</v>
      </c>
      <c r="O78" s="6">
        <f ca="1">C78*VLOOKUP(B78,'Ver3'!$J$3:$N$9,2,0)+(C78-C78*G78)*VLOOKUP(B78,'Ver3'!$J$3:$N$9,3,0)+(C78-C78*G78-C78*I78)*VLOOKUP(B78,'Ver3'!$J$3:$N$9,4,0)</f>
        <v>113758.5</v>
      </c>
      <c r="P78" s="6">
        <f t="shared" ca="1" si="16"/>
        <v>0.46930000000000005</v>
      </c>
      <c r="Q78" s="6">
        <f ca="1">C78*P78*VLOOKUP(B78,'Ver3'!$J$3:$N$9,5,0)</f>
        <v>152897.94000000003</v>
      </c>
      <c r="R78" s="6">
        <f ca="1">VLOOKUP(Table134[[#This Row],[Ay]],'Ver3'!$J$3:$O$9,6,0)*Table134[[#This Row],[Hukuk Servisine Sevk Edilen]]*Table134[[#This Row],[Toplam Tutar]]</f>
        <v>170736.03300000002</v>
      </c>
      <c r="S78" s="6">
        <f t="shared" ca="1" si="17"/>
        <v>266656.44000000006</v>
      </c>
      <c r="T78" s="6">
        <f t="shared" ca="1" si="18"/>
        <v>790133.96099999989</v>
      </c>
      <c r="U78" s="4"/>
    </row>
    <row r="79" spans="1:21" x14ac:dyDescent="0.35">
      <c r="A79" s="9">
        <v>44973</v>
      </c>
      <c r="B79" s="6">
        <f t="shared" si="10"/>
        <v>2</v>
      </c>
      <c r="C79" s="6">
        <f ca="1">RANDBETWEEN(VLOOKUP(B79,'Ver3'!$F$3:$H$9,2,0),VLOOKUP(B79,'Ver3'!$F$3:$H$9,3,0))</f>
        <v>1465</v>
      </c>
      <c r="D79" s="6">
        <f ca="1">RANDBETWEEN(VLOOKUP(B79,'Ver3'!$B$4:$D$10,2,0),VLOOKUP(B79,'Ver3'!$B$4:$D$10,3,0))</f>
        <v>1571</v>
      </c>
      <c r="E79" s="6">
        <f t="shared" ca="1" si="11"/>
        <v>2301515</v>
      </c>
      <c r="F79" s="6">
        <f ca="1">RANDBETWEEN(VLOOKUP(B79,'Ver3'!$B$13:$D$19,2,0),VLOOKUP(B79,'Ver3'!$B$13:$D$19,3,0))/100</f>
        <v>0.35</v>
      </c>
      <c r="G79" s="6">
        <f ca="1">RANDBETWEEN(VLOOKUP(B79,'Ver3'!$F$13:$H$19,2,0),VLOOKUP(B79,'Ver3'!$F$13:$H$19,3,0))/100</f>
        <v>0.52</v>
      </c>
      <c r="H79" s="6">
        <f t="shared" ca="1" si="12"/>
        <v>0.182</v>
      </c>
      <c r="I79" s="6">
        <f t="shared" ca="1" si="19"/>
        <v>0.34</v>
      </c>
      <c r="J79" s="6">
        <f t="shared" ca="1" si="13"/>
        <v>0.11899999999999999</v>
      </c>
      <c r="K79" s="6">
        <f ca="1">RANDBETWEEN(VLOOKUP(B79,'Ver3'!$F$23:$H$29,2,0),VLOOKUP(B79,'Ver3'!$F$23:$H$29,3,0))/100</f>
        <v>0.08</v>
      </c>
      <c r="L79" s="6">
        <f t="shared" ca="1" si="14"/>
        <v>2.7999999999999997E-2</v>
      </c>
      <c r="M79" s="16">
        <f t="shared" ca="1" si="15"/>
        <v>481.98499999999996</v>
      </c>
      <c r="N79" s="6">
        <f ca="1">(L79+J79+H79)*E79+Table134[[#This Row],[Hukuk Servisinde Tahsilat Tutarı]]</f>
        <v>1143277.5762499999</v>
      </c>
      <c r="O79" s="6">
        <f ca="1">C79*VLOOKUP(B79,'Ver3'!$J$3:$N$9,2,0)+(C79-C79*G79)*VLOOKUP(B79,'Ver3'!$J$3:$N$9,3,0)+(C79-C79*G79-C79*I79)*VLOOKUP(B79,'Ver3'!$J$3:$N$9,4,0)</f>
        <v>146500</v>
      </c>
      <c r="P79" s="6">
        <f t="shared" ca="1" si="16"/>
        <v>0.67100000000000004</v>
      </c>
      <c r="Q79" s="6">
        <f ca="1">C79*P79*VLOOKUP(B79,'Ver3'!$J$3:$N$9,5,0)</f>
        <v>294904.50000000006</v>
      </c>
      <c r="R79" s="6">
        <f ca="1">VLOOKUP(Table134[[#This Row],[Ay]],'Ver3'!$J$3:$O$9,6,0)*Table134[[#This Row],[Hukuk Servisine Sevk Edilen]]*Table134[[#This Row],[Toplam Tutar]]</f>
        <v>386079.14125000004</v>
      </c>
      <c r="S79" s="6">
        <f t="shared" ca="1" si="17"/>
        <v>441404.50000000006</v>
      </c>
      <c r="T79" s="6">
        <f t="shared" ca="1" si="18"/>
        <v>848373.07624999993</v>
      </c>
      <c r="U79" s="4"/>
    </row>
    <row r="80" spans="1:21" x14ac:dyDescent="0.35">
      <c r="A80" s="9">
        <v>44974</v>
      </c>
      <c r="B80" s="6">
        <f t="shared" si="10"/>
        <v>2</v>
      </c>
      <c r="C80" s="6">
        <f ca="1">RANDBETWEEN(VLOOKUP(B80,'Ver3'!$F$3:$H$9,2,0),VLOOKUP(B80,'Ver3'!$F$3:$H$9,3,0))</f>
        <v>1385</v>
      </c>
      <c r="D80" s="6">
        <f ca="1">RANDBETWEEN(VLOOKUP(B80,'Ver3'!$B$4:$D$10,2,0),VLOOKUP(B80,'Ver3'!$B$4:$D$10,3,0))</f>
        <v>1701</v>
      </c>
      <c r="E80" s="6">
        <f t="shared" ca="1" si="11"/>
        <v>2355885</v>
      </c>
      <c r="F80" s="6">
        <f ca="1">RANDBETWEEN(VLOOKUP(B80,'Ver3'!$B$13:$D$19,2,0),VLOOKUP(B80,'Ver3'!$B$13:$D$19,3,0))/100</f>
        <v>0.59</v>
      </c>
      <c r="G80" s="6">
        <f ca="1">RANDBETWEEN(VLOOKUP(B80,'Ver3'!$F$13:$H$19,2,0),VLOOKUP(B80,'Ver3'!$F$13:$H$19,3,0))/100</f>
        <v>0.51</v>
      </c>
      <c r="H80" s="6">
        <f t="shared" ca="1" si="12"/>
        <v>0.3009</v>
      </c>
      <c r="I80" s="6">
        <f t="shared" ca="1" si="19"/>
        <v>0.25</v>
      </c>
      <c r="J80" s="6">
        <f t="shared" ca="1" si="13"/>
        <v>0.14749999999999999</v>
      </c>
      <c r="K80" s="6">
        <f ca="1">RANDBETWEEN(VLOOKUP(B80,'Ver3'!$F$23:$H$29,2,0),VLOOKUP(B80,'Ver3'!$F$23:$H$29,3,0))/100</f>
        <v>0.1</v>
      </c>
      <c r="L80" s="6">
        <f t="shared" ca="1" si="14"/>
        <v>5.8999999999999997E-2</v>
      </c>
      <c r="M80" s="16">
        <f t="shared" ca="1" si="15"/>
        <v>702.74899999999991</v>
      </c>
      <c r="N80" s="6">
        <f ca="1">(L80+J80+H80)*E80+Table134[[#This Row],[Hukuk Servisinde Tahsilat Tutarı]]</f>
        <v>1485503.28675</v>
      </c>
      <c r="O80" s="6">
        <f ca="1">C80*VLOOKUP(B80,'Ver3'!$J$3:$N$9,2,0)+(C80-C80*G80)*VLOOKUP(B80,'Ver3'!$J$3:$N$9,3,0)+(C80-C80*G80-C80*I80)*VLOOKUP(B80,'Ver3'!$J$3:$N$9,4,0)</f>
        <v>153388.75</v>
      </c>
      <c r="P80" s="6">
        <f t="shared" ca="1" si="16"/>
        <v>0.49260000000000004</v>
      </c>
      <c r="Q80" s="6">
        <f ca="1">C80*P80*VLOOKUP(B80,'Ver3'!$J$3:$N$9,5,0)</f>
        <v>204675.30000000002</v>
      </c>
      <c r="R80" s="6">
        <f ca="1">VLOOKUP(Table134[[#This Row],[Ay]],'Ver3'!$J$3:$O$9,6,0)*Table134[[#This Row],[Hukuk Servisine Sevk Edilen]]*Table134[[#This Row],[Toplam Tutar]]</f>
        <v>290127.23775000003</v>
      </c>
      <c r="S80" s="6">
        <f t="shared" ca="1" si="17"/>
        <v>358064.05000000005</v>
      </c>
      <c r="T80" s="6">
        <f t="shared" ca="1" si="18"/>
        <v>1280827.9867499999</v>
      </c>
      <c r="U80" s="4"/>
    </row>
    <row r="81" spans="1:21" x14ac:dyDescent="0.35">
      <c r="A81" s="9">
        <v>44975</v>
      </c>
      <c r="B81" s="6">
        <f t="shared" si="10"/>
        <v>2</v>
      </c>
      <c r="C81" s="6">
        <f ca="1">RANDBETWEEN(VLOOKUP(B81,'Ver3'!$F$3:$H$9,2,0),VLOOKUP(B81,'Ver3'!$F$3:$H$9,3,0))</f>
        <v>1405</v>
      </c>
      <c r="D81" s="6">
        <f ca="1">RANDBETWEEN(VLOOKUP(B81,'Ver3'!$B$4:$D$10,2,0),VLOOKUP(B81,'Ver3'!$B$4:$D$10,3,0))</f>
        <v>1337</v>
      </c>
      <c r="E81" s="6">
        <f t="shared" ca="1" si="11"/>
        <v>1878485</v>
      </c>
      <c r="F81" s="6">
        <f ca="1">RANDBETWEEN(VLOOKUP(B81,'Ver3'!$B$13:$D$19,2,0),VLOOKUP(B81,'Ver3'!$B$13:$D$19,3,0))/100</f>
        <v>0.44</v>
      </c>
      <c r="G81" s="6">
        <f ca="1">RANDBETWEEN(VLOOKUP(B81,'Ver3'!$F$13:$H$19,2,0),VLOOKUP(B81,'Ver3'!$F$13:$H$19,3,0))/100</f>
        <v>0.47</v>
      </c>
      <c r="H81" s="6">
        <f t="shared" ca="1" si="12"/>
        <v>0.20679999999999998</v>
      </c>
      <c r="I81" s="6">
        <f t="shared" ca="1" si="19"/>
        <v>0.34</v>
      </c>
      <c r="J81" s="6">
        <f t="shared" ca="1" si="13"/>
        <v>0.14960000000000001</v>
      </c>
      <c r="K81" s="6">
        <f ca="1">RANDBETWEEN(VLOOKUP(B81,'Ver3'!$F$23:$H$29,2,0),VLOOKUP(B81,'Ver3'!$F$23:$H$29,3,0))/100</f>
        <v>0.06</v>
      </c>
      <c r="L81" s="6">
        <f t="shared" ca="1" si="14"/>
        <v>2.64E-2</v>
      </c>
      <c r="M81" s="16">
        <f t="shared" ca="1" si="15"/>
        <v>537.83400000000006</v>
      </c>
      <c r="N81" s="6">
        <f ca="1">(L81+J81+H81)*E81+Table134[[#This Row],[Hukuk Servisinde Tahsilat Tutarı]]</f>
        <v>1008934.2935000001</v>
      </c>
      <c r="O81" s="6">
        <f ca="1">C81*VLOOKUP(B81,'Ver3'!$J$3:$N$9,2,0)+(C81-C81*G81)*VLOOKUP(B81,'Ver3'!$J$3:$N$9,3,0)+(C81-C81*G81-C81*I81)*VLOOKUP(B81,'Ver3'!$J$3:$N$9,4,0)</f>
        <v>152793.75</v>
      </c>
      <c r="P81" s="6">
        <f t="shared" ca="1" si="16"/>
        <v>0.61719999999999997</v>
      </c>
      <c r="Q81" s="6">
        <f ca="1">C81*P81*VLOOKUP(B81,'Ver3'!$J$3:$N$9,5,0)</f>
        <v>260149.8</v>
      </c>
      <c r="R81" s="6">
        <f ca="1">VLOOKUP(Table134[[#This Row],[Ay]],'Ver3'!$J$3:$O$9,6,0)*Table134[[#This Row],[Hukuk Servisine Sevk Edilen]]*Table134[[#This Row],[Toplam Tutar]]</f>
        <v>289850.23550000001</v>
      </c>
      <c r="S81" s="6">
        <f t="shared" ca="1" si="17"/>
        <v>412943.55</v>
      </c>
      <c r="T81" s="6">
        <f t="shared" ca="1" si="18"/>
        <v>748784.4935000001</v>
      </c>
      <c r="U81" s="4"/>
    </row>
    <row r="82" spans="1:21" x14ac:dyDescent="0.35">
      <c r="A82" s="9">
        <v>44976</v>
      </c>
      <c r="B82" s="6">
        <f t="shared" si="10"/>
        <v>2</v>
      </c>
      <c r="C82" s="6">
        <f ca="1">RANDBETWEEN(VLOOKUP(B82,'Ver3'!$F$3:$H$9,2,0),VLOOKUP(B82,'Ver3'!$F$3:$H$9,3,0))</f>
        <v>1073</v>
      </c>
      <c r="D82" s="6">
        <f ca="1">RANDBETWEEN(VLOOKUP(B82,'Ver3'!$B$4:$D$10,2,0),VLOOKUP(B82,'Ver3'!$B$4:$D$10,3,0))</f>
        <v>1303</v>
      </c>
      <c r="E82" s="6">
        <f t="shared" ca="1" si="11"/>
        <v>1398119</v>
      </c>
      <c r="F82" s="6">
        <f ca="1">RANDBETWEEN(VLOOKUP(B82,'Ver3'!$B$13:$D$19,2,0),VLOOKUP(B82,'Ver3'!$B$13:$D$19,3,0))/100</f>
        <v>0.36</v>
      </c>
      <c r="G82" s="6">
        <f ca="1">RANDBETWEEN(VLOOKUP(B82,'Ver3'!$F$13:$H$19,2,0),VLOOKUP(B82,'Ver3'!$F$13:$H$19,3,0))/100</f>
        <v>0.54</v>
      </c>
      <c r="H82" s="6">
        <f t="shared" ca="1" si="12"/>
        <v>0.19440000000000002</v>
      </c>
      <c r="I82" s="6">
        <f t="shared" ca="1" si="19"/>
        <v>0.23</v>
      </c>
      <c r="J82" s="6">
        <f t="shared" ca="1" si="13"/>
        <v>8.2799999999999999E-2</v>
      </c>
      <c r="K82" s="6">
        <f ca="1">RANDBETWEEN(VLOOKUP(B82,'Ver3'!$F$23:$H$29,2,0),VLOOKUP(B82,'Ver3'!$F$23:$H$29,3,0))/100</f>
        <v>0.1</v>
      </c>
      <c r="L82" s="6">
        <f t="shared" ca="1" si="14"/>
        <v>3.5999999999999997E-2</v>
      </c>
      <c r="M82" s="16">
        <f t="shared" ca="1" si="15"/>
        <v>336.06360000000001</v>
      </c>
      <c r="N82" s="6">
        <f ca="1">(L82+J82+H82)*E82+Table134[[#This Row],[Hukuk Servisinde Tahsilat Tutarı]]</f>
        <v>677947.9031</v>
      </c>
      <c r="O82" s="6">
        <f ca="1">C82*VLOOKUP(B82,'Ver3'!$J$3:$N$9,2,0)+(C82-C82*G82)*VLOOKUP(B82,'Ver3'!$J$3:$N$9,3,0)+(C82-C82*G82-C82*I82)*VLOOKUP(B82,'Ver3'!$J$3:$N$9,4,0)</f>
        <v>115347.49999999999</v>
      </c>
      <c r="P82" s="6">
        <f t="shared" ca="1" si="16"/>
        <v>0.68679999999999997</v>
      </c>
      <c r="Q82" s="6">
        <f ca="1">C82*P82*VLOOKUP(B82,'Ver3'!$J$3:$N$9,5,0)</f>
        <v>221080.91999999998</v>
      </c>
      <c r="R82" s="6">
        <f ca="1">VLOOKUP(Table134[[#This Row],[Ay]],'Ver3'!$J$3:$O$9,6,0)*Table134[[#This Row],[Hukuk Servisine Sevk Edilen]]*Table134[[#This Row],[Toplam Tutar]]</f>
        <v>240057.03229999999</v>
      </c>
      <c r="S82" s="6">
        <f t="shared" ca="1" si="17"/>
        <v>336428.42</v>
      </c>
      <c r="T82" s="6">
        <f t="shared" ca="1" si="18"/>
        <v>456866.98310000001</v>
      </c>
      <c r="U82" s="4"/>
    </row>
    <row r="83" spans="1:21" x14ac:dyDescent="0.35">
      <c r="A83" s="9">
        <v>44977</v>
      </c>
      <c r="B83" s="6">
        <f t="shared" si="10"/>
        <v>2</v>
      </c>
      <c r="C83" s="6">
        <f ca="1">RANDBETWEEN(VLOOKUP(B83,'Ver3'!$F$3:$H$9,2,0),VLOOKUP(B83,'Ver3'!$F$3:$H$9,3,0))</f>
        <v>1081</v>
      </c>
      <c r="D83" s="6">
        <f ca="1">RANDBETWEEN(VLOOKUP(B83,'Ver3'!$B$4:$D$10,2,0),VLOOKUP(B83,'Ver3'!$B$4:$D$10,3,0))</f>
        <v>1250</v>
      </c>
      <c r="E83" s="6">
        <f t="shared" ca="1" si="11"/>
        <v>1351250</v>
      </c>
      <c r="F83" s="6">
        <f ca="1">RANDBETWEEN(VLOOKUP(B83,'Ver3'!$B$13:$D$19,2,0),VLOOKUP(B83,'Ver3'!$B$13:$D$19,3,0))/100</f>
        <v>0.59</v>
      </c>
      <c r="G83" s="6">
        <f ca="1">RANDBETWEEN(VLOOKUP(B83,'Ver3'!$F$13:$H$19,2,0),VLOOKUP(B83,'Ver3'!$F$13:$H$19,3,0))/100</f>
        <v>0.5</v>
      </c>
      <c r="H83" s="6">
        <f t="shared" ca="1" si="12"/>
        <v>0.29499999999999998</v>
      </c>
      <c r="I83" s="6">
        <f t="shared" ca="1" si="19"/>
        <v>0.22</v>
      </c>
      <c r="J83" s="6">
        <f t="shared" ca="1" si="13"/>
        <v>0.1298</v>
      </c>
      <c r="K83" s="6">
        <f ca="1">RANDBETWEEN(VLOOKUP(B83,'Ver3'!$F$23:$H$29,2,0),VLOOKUP(B83,'Ver3'!$F$23:$H$29,3,0))/100</f>
        <v>0.05</v>
      </c>
      <c r="L83" s="6">
        <f t="shared" ca="1" si="14"/>
        <v>2.9499999999999998E-2</v>
      </c>
      <c r="M83" s="16">
        <f t="shared" ca="1" si="15"/>
        <v>491.09829999999999</v>
      </c>
      <c r="N83" s="6">
        <f ca="1">(L83+J83+H83)*E83+Table134[[#This Row],[Hukuk Servisinde Tahsilat Tutarı]]</f>
        <v>798217.15625</v>
      </c>
      <c r="O83" s="6">
        <f ca="1">C83*VLOOKUP(B83,'Ver3'!$J$3:$N$9,2,0)+(C83-C83*G83)*VLOOKUP(B83,'Ver3'!$J$3:$N$9,3,0)+(C83-C83*G83-C83*I83)*VLOOKUP(B83,'Ver3'!$J$3:$N$9,4,0)</f>
        <v>124855.5</v>
      </c>
      <c r="P83" s="6">
        <f t="shared" ca="1" si="16"/>
        <v>0.54570000000000007</v>
      </c>
      <c r="Q83" s="6">
        <f ca="1">C83*P83*VLOOKUP(B83,'Ver3'!$J$3:$N$9,5,0)</f>
        <v>176970.51000000004</v>
      </c>
      <c r="R83" s="6">
        <f ca="1">VLOOKUP(Table134[[#This Row],[Ay]],'Ver3'!$J$3:$O$9,6,0)*Table134[[#This Row],[Hukuk Servisine Sevk Edilen]]*Table134[[#This Row],[Toplam Tutar]]</f>
        <v>184344.28125000003</v>
      </c>
      <c r="S83" s="6">
        <f t="shared" ca="1" si="17"/>
        <v>301826.01</v>
      </c>
      <c r="T83" s="6">
        <f t="shared" ca="1" si="18"/>
        <v>621246.64624999999</v>
      </c>
      <c r="U83" s="4"/>
    </row>
    <row r="84" spans="1:21" x14ac:dyDescent="0.35">
      <c r="A84" s="9">
        <v>44978</v>
      </c>
      <c r="B84" s="6">
        <f t="shared" si="10"/>
        <v>2</v>
      </c>
      <c r="C84" s="6">
        <f ca="1">RANDBETWEEN(VLOOKUP(B84,'Ver3'!$F$3:$H$9,2,0),VLOOKUP(B84,'Ver3'!$F$3:$H$9,3,0))</f>
        <v>1235</v>
      </c>
      <c r="D84" s="6">
        <f ca="1">RANDBETWEEN(VLOOKUP(B84,'Ver3'!$B$4:$D$10,2,0),VLOOKUP(B84,'Ver3'!$B$4:$D$10,3,0))</f>
        <v>1470</v>
      </c>
      <c r="E84" s="6">
        <f t="shared" ca="1" si="11"/>
        <v>1815450</v>
      </c>
      <c r="F84" s="6">
        <f ca="1">RANDBETWEEN(VLOOKUP(B84,'Ver3'!$B$13:$D$19,2,0),VLOOKUP(B84,'Ver3'!$B$13:$D$19,3,0))/100</f>
        <v>0.56999999999999995</v>
      </c>
      <c r="G84" s="6">
        <f ca="1">RANDBETWEEN(VLOOKUP(B84,'Ver3'!$F$13:$H$19,2,0),VLOOKUP(B84,'Ver3'!$F$13:$H$19,3,0))/100</f>
        <v>0.55000000000000004</v>
      </c>
      <c r="H84" s="6">
        <f t="shared" ca="1" si="12"/>
        <v>0.3135</v>
      </c>
      <c r="I84" s="6">
        <f t="shared" ca="1" si="19"/>
        <v>0.25</v>
      </c>
      <c r="J84" s="6">
        <f t="shared" ca="1" si="13"/>
        <v>0.14249999999999999</v>
      </c>
      <c r="K84" s="6">
        <f ca="1">RANDBETWEEN(VLOOKUP(B84,'Ver3'!$F$23:$H$29,2,0),VLOOKUP(B84,'Ver3'!$F$23:$H$29,3,0))/100</f>
        <v>0.09</v>
      </c>
      <c r="L84" s="6">
        <f t="shared" ca="1" si="14"/>
        <v>5.1299999999999991E-2</v>
      </c>
      <c r="M84" s="16">
        <f t="shared" ca="1" si="15"/>
        <v>626.51549999999997</v>
      </c>
      <c r="N84" s="6">
        <f ca="1">(L84+J84+H84)*E84+Table134[[#This Row],[Hukuk Servisinde Tahsilat Tutarı]]</f>
        <v>1144595.8387499999</v>
      </c>
      <c r="O84" s="6">
        <f ca="1">C84*VLOOKUP(B84,'Ver3'!$J$3:$N$9,2,0)+(C84-C84*G84)*VLOOKUP(B84,'Ver3'!$J$3:$N$9,3,0)+(C84-C84*G84-C84*I84)*VLOOKUP(B84,'Ver3'!$J$3:$N$9,4,0)</f>
        <v>128131.25</v>
      </c>
      <c r="P84" s="6">
        <f t="shared" ca="1" si="16"/>
        <v>0.49270000000000003</v>
      </c>
      <c r="Q84" s="6">
        <f ca="1">C84*P84*VLOOKUP(B84,'Ver3'!$J$3:$N$9,5,0)</f>
        <v>182545.35</v>
      </c>
      <c r="R84" s="6">
        <f ca="1">VLOOKUP(Table134[[#This Row],[Ay]],'Ver3'!$J$3:$O$9,6,0)*Table134[[#This Row],[Hukuk Servisine Sevk Edilen]]*Table134[[#This Row],[Toplam Tutar]]</f>
        <v>223618.05375000002</v>
      </c>
      <c r="S84" s="6">
        <f t="shared" ca="1" si="17"/>
        <v>310676.59999999998</v>
      </c>
      <c r="T84" s="6">
        <f t="shared" ca="1" si="18"/>
        <v>962050.4887499999</v>
      </c>
      <c r="U84" s="4"/>
    </row>
    <row r="85" spans="1:21" x14ac:dyDescent="0.35">
      <c r="A85" s="9">
        <v>44979</v>
      </c>
      <c r="B85" s="6">
        <f t="shared" si="10"/>
        <v>2</v>
      </c>
      <c r="C85" s="6">
        <f ca="1">RANDBETWEEN(VLOOKUP(B85,'Ver3'!$F$3:$H$9,2,0),VLOOKUP(B85,'Ver3'!$F$3:$H$9,3,0))</f>
        <v>1461</v>
      </c>
      <c r="D85" s="6">
        <f ca="1">RANDBETWEEN(VLOOKUP(B85,'Ver3'!$B$4:$D$10,2,0),VLOOKUP(B85,'Ver3'!$B$4:$D$10,3,0))</f>
        <v>1300</v>
      </c>
      <c r="E85" s="6">
        <f t="shared" ca="1" si="11"/>
        <v>1899300</v>
      </c>
      <c r="F85" s="6">
        <f ca="1">RANDBETWEEN(VLOOKUP(B85,'Ver3'!$B$13:$D$19,2,0),VLOOKUP(B85,'Ver3'!$B$13:$D$19,3,0))/100</f>
        <v>0.39</v>
      </c>
      <c r="G85" s="6">
        <f ca="1">RANDBETWEEN(VLOOKUP(B85,'Ver3'!$F$13:$H$19,2,0),VLOOKUP(B85,'Ver3'!$F$13:$H$19,3,0))/100</f>
        <v>0.51</v>
      </c>
      <c r="H85" s="6">
        <f t="shared" ca="1" si="12"/>
        <v>0.19890000000000002</v>
      </c>
      <c r="I85" s="6">
        <f t="shared" ca="1" si="19"/>
        <v>0.28999999999999998</v>
      </c>
      <c r="J85" s="6">
        <f t="shared" ca="1" si="13"/>
        <v>0.11309999999999999</v>
      </c>
      <c r="K85" s="6">
        <f ca="1">RANDBETWEEN(VLOOKUP(B85,'Ver3'!$F$23:$H$29,2,0),VLOOKUP(B85,'Ver3'!$F$23:$H$29,3,0))/100</f>
        <v>7.0000000000000007E-2</v>
      </c>
      <c r="L85" s="6">
        <f t="shared" ca="1" si="14"/>
        <v>2.7300000000000005E-2</v>
      </c>
      <c r="M85" s="16">
        <f t="shared" ca="1" si="15"/>
        <v>495.71730000000008</v>
      </c>
      <c r="N85" s="6">
        <f ca="1">(L85+J85+H85)*E85+Table134[[#This Row],[Hukuk Servisinde Tahsilat Tutarı]]</f>
        <v>958149.36750000017</v>
      </c>
      <c r="O85" s="6">
        <f ca="1">C85*VLOOKUP(B85,'Ver3'!$J$3:$N$9,2,0)+(C85-C85*G85)*VLOOKUP(B85,'Ver3'!$J$3:$N$9,3,0)+(C85-C85*G85-C85*I85)*VLOOKUP(B85,'Ver3'!$J$3:$N$9,4,0)</f>
        <v>155961.75</v>
      </c>
      <c r="P85" s="6">
        <f t="shared" ca="1" si="16"/>
        <v>0.66069999999999995</v>
      </c>
      <c r="Q85" s="6">
        <f ca="1">C85*P85*VLOOKUP(B85,'Ver3'!$J$3:$N$9,5,0)</f>
        <v>289584.81</v>
      </c>
      <c r="R85" s="6">
        <f ca="1">VLOOKUP(Table134[[#This Row],[Ay]],'Ver3'!$J$3:$O$9,6,0)*Table134[[#This Row],[Hukuk Servisine Sevk Edilen]]*Table134[[#This Row],[Toplam Tutar]]</f>
        <v>313716.8775</v>
      </c>
      <c r="S85" s="6">
        <f t="shared" ca="1" si="17"/>
        <v>445546.56</v>
      </c>
      <c r="T85" s="6">
        <f t="shared" ca="1" si="18"/>
        <v>668564.55750000011</v>
      </c>
      <c r="U85" s="4"/>
    </row>
    <row r="86" spans="1:21" x14ac:dyDescent="0.35">
      <c r="A86" s="9">
        <v>44980</v>
      </c>
      <c r="B86" s="6">
        <f t="shared" si="10"/>
        <v>2</v>
      </c>
      <c r="C86" s="6">
        <f ca="1">RANDBETWEEN(VLOOKUP(B86,'Ver3'!$F$3:$H$9,2,0),VLOOKUP(B86,'Ver3'!$F$3:$H$9,3,0))</f>
        <v>1157</v>
      </c>
      <c r="D86" s="6">
        <f ca="1">RANDBETWEEN(VLOOKUP(B86,'Ver3'!$B$4:$D$10,2,0),VLOOKUP(B86,'Ver3'!$B$4:$D$10,3,0))</f>
        <v>1563</v>
      </c>
      <c r="E86" s="6">
        <f t="shared" ca="1" si="11"/>
        <v>1808391</v>
      </c>
      <c r="F86" s="6">
        <f ca="1">RANDBETWEEN(VLOOKUP(B86,'Ver3'!$B$13:$D$19,2,0),VLOOKUP(B86,'Ver3'!$B$13:$D$19,3,0))/100</f>
        <v>0.57999999999999996</v>
      </c>
      <c r="G86" s="6">
        <f ca="1">RANDBETWEEN(VLOOKUP(B86,'Ver3'!$F$13:$H$19,2,0),VLOOKUP(B86,'Ver3'!$F$13:$H$19,3,0))/100</f>
        <v>0.47</v>
      </c>
      <c r="H86" s="6">
        <f t="shared" ca="1" si="12"/>
        <v>0.27259999999999995</v>
      </c>
      <c r="I86" s="6">
        <f t="shared" ca="1" si="19"/>
        <v>0.32</v>
      </c>
      <c r="J86" s="6">
        <f t="shared" ca="1" si="13"/>
        <v>0.18559999999999999</v>
      </c>
      <c r="K86" s="6">
        <f ca="1">RANDBETWEEN(VLOOKUP(B86,'Ver3'!$F$23:$H$29,2,0),VLOOKUP(B86,'Ver3'!$F$23:$H$29,3,0))/100</f>
        <v>0.09</v>
      </c>
      <c r="L86" s="6">
        <f t="shared" ca="1" si="14"/>
        <v>5.2199999999999996E-2</v>
      </c>
      <c r="M86" s="16">
        <f t="shared" ca="1" si="15"/>
        <v>590.53279999999995</v>
      </c>
      <c r="N86" s="6">
        <f ca="1">(L86+J86+H86)*E86+Table134[[#This Row],[Hukuk Servisinde Tahsilat Tutarı]]</f>
        <v>1144349.8248000001</v>
      </c>
      <c r="O86" s="6">
        <f ca="1">C86*VLOOKUP(B86,'Ver3'!$J$3:$N$9,2,0)+(C86-C86*G86)*VLOOKUP(B86,'Ver3'!$J$3:$N$9,3,0)+(C86-C86*G86-C86*I86)*VLOOKUP(B86,'Ver3'!$J$3:$N$9,4,0)</f>
        <v>128137.75</v>
      </c>
      <c r="P86" s="6">
        <f t="shared" ca="1" si="16"/>
        <v>0.48960000000000004</v>
      </c>
      <c r="Q86" s="6">
        <f ca="1">C86*P86*VLOOKUP(B86,'Ver3'!$J$3:$N$9,5,0)</f>
        <v>169940.16</v>
      </c>
      <c r="R86" s="6">
        <f ca="1">VLOOKUP(Table134[[#This Row],[Ay]],'Ver3'!$J$3:$O$9,6,0)*Table134[[#This Row],[Hukuk Servisine Sevk Edilen]]*Table134[[#This Row],[Toplam Tutar]]</f>
        <v>221347.05840000001</v>
      </c>
      <c r="S86" s="6">
        <f t="shared" ca="1" si="17"/>
        <v>298077.91000000003</v>
      </c>
      <c r="T86" s="6">
        <f t="shared" ca="1" si="18"/>
        <v>974409.66480000003</v>
      </c>
      <c r="U86" s="4"/>
    </row>
    <row r="87" spans="1:21" x14ac:dyDescent="0.35">
      <c r="A87" s="9">
        <v>44981</v>
      </c>
      <c r="B87" s="6">
        <f t="shared" si="10"/>
        <v>2</v>
      </c>
      <c r="C87" s="6">
        <f ca="1">RANDBETWEEN(VLOOKUP(B87,'Ver3'!$F$3:$H$9,2,0),VLOOKUP(B87,'Ver3'!$F$3:$H$9,3,0))</f>
        <v>1482</v>
      </c>
      <c r="D87" s="6">
        <f ca="1">RANDBETWEEN(VLOOKUP(B87,'Ver3'!$B$4:$D$10,2,0),VLOOKUP(B87,'Ver3'!$B$4:$D$10,3,0))</f>
        <v>1602</v>
      </c>
      <c r="E87" s="6">
        <f t="shared" ca="1" si="11"/>
        <v>2374164</v>
      </c>
      <c r="F87" s="6">
        <f ca="1">RANDBETWEEN(VLOOKUP(B87,'Ver3'!$B$13:$D$19,2,0),VLOOKUP(B87,'Ver3'!$B$13:$D$19,3,0))/100</f>
        <v>0.59</v>
      </c>
      <c r="G87" s="6">
        <f ca="1">RANDBETWEEN(VLOOKUP(B87,'Ver3'!$F$13:$H$19,2,0),VLOOKUP(B87,'Ver3'!$F$13:$H$19,3,0))/100</f>
        <v>0.47</v>
      </c>
      <c r="H87" s="6">
        <f t="shared" ca="1" si="12"/>
        <v>0.27729999999999999</v>
      </c>
      <c r="I87" s="6">
        <f t="shared" ca="1" si="19"/>
        <v>0.28999999999999998</v>
      </c>
      <c r="J87" s="6">
        <f t="shared" ca="1" si="13"/>
        <v>0.17109999999999997</v>
      </c>
      <c r="K87" s="6">
        <f ca="1">RANDBETWEEN(VLOOKUP(B87,'Ver3'!$F$23:$H$29,2,0),VLOOKUP(B87,'Ver3'!$F$23:$H$29,3,0))/100</f>
        <v>0.06</v>
      </c>
      <c r="L87" s="6">
        <f t="shared" ca="1" si="14"/>
        <v>3.5399999999999994E-2</v>
      </c>
      <c r="M87" s="16">
        <f t="shared" ca="1" si="15"/>
        <v>716.99159999999995</v>
      </c>
      <c r="N87" s="6">
        <f ca="1">(L87+J87+H87)*E87+Table134[[#This Row],[Hukuk Servisinde Tahsilat Tutarı]]</f>
        <v>1455006.4073999999</v>
      </c>
      <c r="O87" s="6">
        <f ca="1">C87*VLOOKUP(B87,'Ver3'!$J$3:$N$9,2,0)+(C87-C87*G87)*VLOOKUP(B87,'Ver3'!$J$3:$N$9,3,0)+(C87-C87*G87-C87*I87)*VLOOKUP(B87,'Ver3'!$J$3:$N$9,4,0)</f>
        <v>168577.5</v>
      </c>
      <c r="P87" s="6">
        <f t="shared" ca="1" si="16"/>
        <v>0.51619999999999999</v>
      </c>
      <c r="Q87" s="6">
        <f ca="1">C87*P87*VLOOKUP(B87,'Ver3'!$J$3:$N$9,5,0)</f>
        <v>229502.52</v>
      </c>
      <c r="R87" s="6">
        <f ca="1">VLOOKUP(Table134[[#This Row],[Ay]],'Ver3'!$J$3:$O$9,6,0)*Table134[[#This Row],[Hukuk Servisine Sevk Edilen]]*Table134[[#This Row],[Toplam Tutar]]</f>
        <v>306385.86420000001</v>
      </c>
      <c r="S87" s="6">
        <f t="shared" ca="1" si="17"/>
        <v>398080.02</v>
      </c>
      <c r="T87" s="6">
        <f t="shared" ca="1" si="18"/>
        <v>1225503.8873999999</v>
      </c>
      <c r="U87" s="4"/>
    </row>
    <row r="88" spans="1:21" x14ac:dyDescent="0.35">
      <c r="A88" s="9">
        <v>44982</v>
      </c>
      <c r="B88" s="6">
        <f t="shared" si="10"/>
        <v>2</v>
      </c>
      <c r="C88" s="6">
        <f ca="1">RANDBETWEEN(VLOOKUP(B88,'Ver3'!$F$3:$H$9,2,0),VLOOKUP(B88,'Ver3'!$F$3:$H$9,3,0))</f>
        <v>1102</v>
      </c>
      <c r="D88" s="6">
        <f ca="1">RANDBETWEEN(VLOOKUP(B88,'Ver3'!$B$4:$D$10,2,0),VLOOKUP(B88,'Ver3'!$B$4:$D$10,3,0))</f>
        <v>1678</v>
      </c>
      <c r="E88" s="6">
        <f t="shared" ca="1" si="11"/>
        <v>1849156</v>
      </c>
      <c r="F88" s="6">
        <f ca="1">RANDBETWEEN(VLOOKUP(B88,'Ver3'!$B$13:$D$19,2,0),VLOOKUP(B88,'Ver3'!$B$13:$D$19,3,0))/100</f>
        <v>0.35</v>
      </c>
      <c r="G88" s="6">
        <f ca="1">RANDBETWEEN(VLOOKUP(B88,'Ver3'!$F$13:$H$19,2,0),VLOOKUP(B88,'Ver3'!$F$13:$H$19,3,0))/100</f>
        <v>0.49</v>
      </c>
      <c r="H88" s="6">
        <f t="shared" ca="1" si="12"/>
        <v>0.17149999999999999</v>
      </c>
      <c r="I88" s="6">
        <f t="shared" ca="1" si="19"/>
        <v>0.34</v>
      </c>
      <c r="J88" s="6">
        <f t="shared" ca="1" si="13"/>
        <v>0.11899999999999999</v>
      </c>
      <c r="K88" s="6">
        <f ca="1">RANDBETWEEN(VLOOKUP(B88,'Ver3'!$F$23:$H$29,2,0),VLOOKUP(B88,'Ver3'!$F$23:$H$29,3,0))/100</f>
        <v>7.0000000000000007E-2</v>
      </c>
      <c r="L88" s="6">
        <f t="shared" ca="1" si="14"/>
        <v>2.4500000000000001E-2</v>
      </c>
      <c r="M88" s="16">
        <f t="shared" ca="1" si="15"/>
        <v>347.12999999999994</v>
      </c>
      <c r="N88" s="6">
        <f ca="1">(L88+J88+H88)*E88+Table134[[#This Row],[Hukuk Servisinde Tahsilat Tutarı]]</f>
        <v>899152.10499999998</v>
      </c>
      <c r="O88" s="6">
        <f ca="1">C88*VLOOKUP(B88,'Ver3'!$J$3:$N$9,2,0)+(C88-C88*G88)*VLOOKUP(B88,'Ver3'!$J$3:$N$9,3,0)+(C88-C88*G88-C88*I88)*VLOOKUP(B88,'Ver3'!$J$3:$N$9,4,0)</f>
        <v>115985.5</v>
      </c>
      <c r="P88" s="6">
        <f t="shared" ca="1" si="16"/>
        <v>0.68500000000000005</v>
      </c>
      <c r="Q88" s="6">
        <f ca="1">C88*P88*VLOOKUP(B88,'Ver3'!$J$3:$N$9,5,0)</f>
        <v>226461</v>
      </c>
      <c r="R88" s="6">
        <f ca="1">VLOOKUP(Table134[[#This Row],[Ay]],'Ver3'!$J$3:$O$9,6,0)*Table134[[#This Row],[Hukuk Servisine Sevk Edilen]]*Table134[[#This Row],[Toplam Tutar]]</f>
        <v>316667.96500000003</v>
      </c>
      <c r="S88" s="6">
        <f t="shared" ca="1" si="17"/>
        <v>342446.5</v>
      </c>
      <c r="T88" s="6">
        <f t="shared" ca="1" si="18"/>
        <v>672691.10499999998</v>
      </c>
      <c r="U88" s="4"/>
    </row>
    <row r="89" spans="1:21" x14ac:dyDescent="0.35">
      <c r="A89" s="9">
        <v>44983</v>
      </c>
      <c r="B89" s="6">
        <f t="shared" si="10"/>
        <v>2</v>
      </c>
      <c r="C89" s="6">
        <f ca="1">RANDBETWEEN(VLOOKUP(B89,'Ver3'!$F$3:$H$9,2,0),VLOOKUP(B89,'Ver3'!$F$3:$H$9,3,0))</f>
        <v>1044</v>
      </c>
      <c r="D89" s="6">
        <f ca="1">RANDBETWEEN(VLOOKUP(B89,'Ver3'!$B$4:$D$10,2,0),VLOOKUP(B89,'Ver3'!$B$4:$D$10,3,0))</f>
        <v>1540</v>
      </c>
      <c r="E89" s="6">
        <f t="shared" ca="1" si="11"/>
        <v>1607760</v>
      </c>
      <c r="F89" s="6">
        <f ca="1">RANDBETWEEN(VLOOKUP(B89,'Ver3'!$B$13:$D$19,2,0),VLOOKUP(B89,'Ver3'!$B$13:$D$19,3,0))/100</f>
        <v>0.37</v>
      </c>
      <c r="G89" s="6">
        <f ca="1">RANDBETWEEN(VLOOKUP(B89,'Ver3'!$F$13:$H$19,2,0),VLOOKUP(B89,'Ver3'!$F$13:$H$19,3,0))/100</f>
        <v>0.54</v>
      </c>
      <c r="H89" s="6">
        <f t="shared" ca="1" si="12"/>
        <v>0.19980000000000001</v>
      </c>
      <c r="I89" s="6">
        <f t="shared" ca="1" si="19"/>
        <v>0.28000000000000003</v>
      </c>
      <c r="J89" s="6">
        <f t="shared" ca="1" si="13"/>
        <v>0.10360000000000001</v>
      </c>
      <c r="K89" s="6">
        <f ca="1">RANDBETWEEN(VLOOKUP(B89,'Ver3'!$F$23:$H$29,2,0),VLOOKUP(B89,'Ver3'!$F$23:$H$29,3,0))/100</f>
        <v>0.08</v>
      </c>
      <c r="L89" s="6">
        <f t="shared" ca="1" si="14"/>
        <v>2.9600000000000001E-2</v>
      </c>
      <c r="M89" s="16">
        <f t="shared" ca="1" si="15"/>
        <v>347.65200000000004</v>
      </c>
      <c r="N89" s="6">
        <f ca="1">(L89+J89+H89)*E89+Table134[[#This Row],[Hukuk Servisinde Tahsilat Tutarı]]</f>
        <v>803478.06</v>
      </c>
      <c r="O89" s="6">
        <f ca="1">C89*VLOOKUP(B89,'Ver3'!$J$3:$N$9,2,0)+(C89-C89*G89)*VLOOKUP(B89,'Ver3'!$J$3:$N$9,3,0)+(C89-C89*G89-C89*I89)*VLOOKUP(B89,'Ver3'!$J$3:$N$9,4,0)</f>
        <v>107010</v>
      </c>
      <c r="P89" s="6">
        <f t="shared" ca="1" si="16"/>
        <v>0.66700000000000004</v>
      </c>
      <c r="Q89" s="6">
        <f ca="1">C89*P89*VLOOKUP(B89,'Ver3'!$J$3:$N$9,5,0)</f>
        <v>208904.40000000002</v>
      </c>
      <c r="R89" s="6">
        <f ca="1">VLOOKUP(Table134[[#This Row],[Ay]],'Ver3'!$J$3:$O$9,6,0)*Table134[[#This Row],[Hukuk Servisine Sevk Edilen]]*Table134[[#This Row],[Toplam Tutar]]</f>
        <v>268093.98000000004</v>
      </c>
      <c r="S89" s="6">
        <f t="shared" ca="1" si="17"/>
        <v>315914.40000000002</v>
      </c>
      <c r="T89" s="6">
        <f t="shared" ca="1" si="18"/>
        <v>594573.66</v>
      </c>
      <c r="U89" s="4"/>
    </row>
    <row r="90" spans="1:21" x14ac:dyDescent="0.35">
      <c r="A90" s="9">
        <v>44984</v>
      </c>
      <c r="B90" s="6">
        <f t="shared" si="10"/>
        <v>2</v>
      </c>
      <c r="C90" s="6">
        <f ca="1">RANDBETWEEN(VLOOKUP(B90,'Ver3'!$F$3:$H$9,2,0),VLOOKUP(B90,'Ver3'!$F$3:$H$9,3,0))</f>
        <v>1224</v>
      </c>
      <c r="D90" s="6">
        <f ca="1">RANDBETWEEN(VLOOKUP(B90,'Ver3'!$B$4:$D$10,2,0),VLOOKUP(B90,'Ver3'!$B$4:$D$10,3,0))</f>
        <v>1284</v>
      </c>
      <c r="E90" s="6">
        <f t="shared" ca="1" si="11"/>
        <v>1571616</v>
      </c>
      <c r="F90" s="6">
        <f ca="1">RANDBETWEEN(VLOOKUP(B90,'Ver3'!$B$13:$D$19,2,0),VLOOKUP(B90,'Ver3'!$B$13:$D$19,3,0))/100</f>
        <v>0.64</v>
      </c>
      <c r="G90" s="6">
        <f ca="1">RANDBETWEEN(VLOOKUP(B90,'Ver3'!$F$13:$H$19,2,0),VLOOKUP(B90,'Ver3'!$F$13:$H$19,3,0))/100</f>
        <v>0.46</v>
      </c>
      <c r="H90" s="6">
        <f t="shared" ca="1" si="12"/>
        <v>0.2944</v>
      </c>
      <c r="I90" s="6">
        <f t="shared" ca="1" si="19"/>
        <v>0.3</v>
      </c>
      <c r="J90" s="6">
        <f t="shared" ca="1" si="13"/>
        <v>0.192</v>
      </c>
      <c r="K90" s="6">
        <f ca="1">RANDBETWEEN(VLOOKUP(B90,'Ver3'!$F$23:$H$29,2,0),VLOOKUP(B90,'Ver3'!$F$23:$H$29,3,0))/100</f>
        <v>0.06</v>
      </c>
      <c r="L90" s="6">
        <f t="shared" ca="1" si="14"/>
        <v>3.8399999999999997E-2</v>
      </c>
      <c r="M90" s="16">
        <f t="shared" ca="1" si="15"/>
        <v>642.35519999999997</v>
      </c>
      <c r="N90" s="6">
        <f ca="1">(L90+J90+H90)*E90+Table134[[#This Row],[Hukuk Servisinde Tahsilat Tutarı]]</f>
        <v>1011492.0575999999</v>
      </c>
      <c r="O90" s="6">
        <f ca="1">C90*VLOOKUP(B90,'Ver3'!$J$3:$N$9,2,0)+(C90-C90*G90)*VLOOKUP(B90,'Ver3'!$J$3:$N$9,3,0)+(C90-C90*G90-C90*I90)*VLOOKUP(B90,'Ver3'!$J$3:$N$9,4,0)</f>
        <v>140148</v>
      </c>
      <c r="P90" s="6">
        <f t="shared" ca="1" si="16"/>
        <v>0.47520000000000007</v>
      </c>
      <c r="Q90" s="6">
        <f ca="1">C90*P90*VLOOKUP(B90,'Ver3'!$J$3:$N$9,5,0)</f>
        <v>174493.44</v>
      </c>
      <c r="R90" s="6">
        <f ca="1">VLOOKUP(Table134[[#This Row],[Ay]],'Ver3'!$J$3:$O$9,6,0)*Table134[[#This Row],[Hukuk Servisine Sevk Edilen]]*Table134[[#This Row],[Toplam Tutar]]</f>
        <v>186707.98080000002</v>
      </c>
      <c r="S90" s="6">
        <f t="shared" ca="1" si="17"/>
        <v>314641.44</v>
      </c>
      <c r="T90" s="6">
        <f t="shared" ca="1" si="18"/>
        <v>836998.6176</v>
      </c>
      <c r="U90" s="4"/>
    </row>
    <row r="91" spans="1:21" x14ac:dyDescent="0.35">
      <c r="A91" s="9">
        <v>44985</v>
      </c>
      <c r="B91" s="6">
        <f t="shared" si="10"/>
        <v>2</v>
      </c>
      <c r="C91" s="6">
        <f ca="1">RANDBETWEEN(VLOOKUP(B91,'Ver3'!$F$3:$H$9,2,0),VLOOKUP(B91,'Ver3'!$F$3:$H$9,3,0))</f>
        <v>1086</v>
      </c>
      <c r="D91" s="6">
        <f ca="1">RANDBETWEEN(VLOOKUP(B91,'Ver3'!$B$4:$D$10,2,0),VLOOKUP(B91,'Ver3'!$B$4:$D$10,3,0))</f>
        <v>1658</v>
      </c>
      <c r="E91" s="6">
        <f t="shared" ca="1" si="11"/>
        <v>1800588</v>
      </c>
      <c r="F91" s="6">
        <f ca="1">RANDBETWEEN(VLOOKUP(B91,'Ver3'!$B$13:$D$19,2,0),VLOOKUP(B91,'Ver3'!$B$13:$D$19,3,0))/100</f>
        <v>0.37</v>
      </c>
      <c r="G91" s="6">
        <f ca="1">RANDBETWEEN(VLOOKUP(B91,'Ver3'!$F$13:$H$19,2,0),VLOOKUP(B91,'Ver3'!$F$13:$H$19,3,0))/100</f>
        <v>0.54</v>
      </c>
      <c r="H91" s="6">
        <f t="shared" ca="1" si="12"/>
        <v>0.19980000000000001</v>
      </c>
      <c r="I91" s="6">
        <f t="shared" ca="1" si="19"/>
        <v>0.28999999999999998</v>
      </c>
      <c r="J91" s="6">
        <f t="shared" ca="1" si="13"/>
        <v>0.10729999999999999</v>
      </c>
      <c r="K91" s="6">
        <f ca="1">RANDBETWEEN(VLOOKUP(B91,'Ver3'!$F$23:$H$29,2,0),VLOOKUP(B91,'Ver3'!$F$23:$H$29,3,0))/100</f>
        <v>0.1</v>
      </c>
      <c r="L91" s="6">
        <f t="shared" ca="1" si="14"/>
        <v>3.6999999999999998E-2</v>
      </c>
      <c r="M91" s="16">
        <f t="shared" ca="1" si="15"/>
        <v>373.69259999999997</v>
      </c>
      <c r="N91" s="6">
        <f ca="1">(L91+J91+H91)*E91+Table134[[#This Row],[Hukuk Servisinde Tahsilat Tutarı]]</f>
        <v>914833.74809999997</v>
      </c>
      <c r="O91" s="6">
        <f ca="1">C91*VLOOKUP(B91,'Ver3'!$J$3:$N$9,2,0)+(C91-C91*G91)*VLOOKUP(B91,'Ver3'!$J$3:$N$9,3,0)+(C91-C91*G91-C91*I91)*VLOOKUP(B91,'Ver3'!$J$3:$N$9,4,0)</f>
        <v>110229</v>
      </c>
      <c r="P91" s="6">
        <f t="shared" ca="1" si="16"/>
        <v>0.65590000000000004</v>
      </c>
      <c r="Q91" s="6">
        <f ca="1">C91*P91*VLOOKUP(B91,'Ver3'!$J$3:$N$9,5,0)</f>
        <v>213692.22</v>
      </c>
      <c r="R91" s="6">
        <f ca="1">VLOOKUP(Table134[[#This Row],[Ay]],'Ver3'!$J$3:$O$9,6,0)*Table134[[#This Row],[Hukuk Servisine Sevk Edilen]]*Table134[[#This Row],[Toplam Tutar]]</f>
        <v>295251.41730000003</v>
      </c>
      <c r="S91" s="6">
        <f t="shared" ca="1" si="17"/>
        <v>323921.21999999997</v>
      </c>
      <c r="T91" s="6">
        <f t="shared" ca="1" si="18"/>
        <v>701141.5281</v>
      </c>
      <c r="U91" s="4"/>
    </row>
    <row r="92" spans="1:21" x14ac:dyDescent="0.35">
      <c r="A92" s="9">
        <v>44986</v>
      </c>
      <c r="B92" s="6">
        <f t="shared" si="10"/>
        <v>3</v>
      </c>
      <c r="C92" s="6">
        <f ca="1">RANDBETWEEN(VLOOKUP(B92,'Ver3'!$F$3:$H$9,2,0),VLOOKUP(B92,'Ver3'!$F$3:$H$9,3,0))</f>
        <v>1180</v>
      </c>
      <c r="D92" s="6">
        <f ca="1">RANDBETWEEN(VLOOKUP(B92,'Ver3'!$B$4:$D$10,2,0),VLOOKUP(B92,'Ver3'!$B$4:$D$10,3,0))</f>
        <v>819</v>
      </c>
      <c r="E92" s="6">
        <f t="shared" ca="1" si="11"/>
        <v>966420</v>
      </c>
      <c r="F92" s="6">
        <f ca="1">RANDBETWEEN(VLOOKUP(B92,'Ver3'!$B$13:$D$19,2,0),VLOOKUP(B92,'Ver3'!$B$13:$D$19,3,0))/100</f>
        <v>0.46</v>
      </c>
      <c r="G92" s="6">
        <f ca="1">RANDBETWEEN(VLOOKUP(B92,'Ver3'!$F$13:$H$19,2,0),VLOOKUP(B92,'Ver3'!$F$13:$H$19,3,0))/100</f>
        <v>0.51</v>
      </c>
      <c r="H92" s="6">
        <f t="shared" ca="1" si="12"/>
        <v>0.2346</v>
      </c>
      <c r="I92" s="6">
        <f t="shared" ca="1" si="19"/>
        <v>0.34</v>
      </c>
      <c r="J92" s="6">
        <f t="shared" ca="1" si="13"/>
        <v>0.15640000000000001</v>
      </c>
      <c r="K92" s="6">
        <f ca="1">RANDBETWEEN(VLOOKUP(B92,'Ver3'!$F$23:$H$29,2,0),VLOOKUP(B92,'Ver3'!$F$23:$H$29,3,0))/100</f>
        <v>0.08</v>
      </c>
      <c r="L92" s="6">
        <f t="shared" ca="1" si="14"/>
        <v>3.6799999999999999E-2</v>
      </c>
      <c r="M92" s="16">
        <f t="shared" ca="1" si="15"/>
        <v>504.80400000000003</v>
      </c>
      <c r="N92" s="6">
        <f ca="1">(L92+J92+H92)*E92+Table134[[#This Row],[Hukuk Servisinde Tahsilat Tutarı]]</f>
        <v>413434.47600000002</v>
      </c>
      <c r="O92" s="6">
        <f ca="1">C92*VLOOKUP(B92,'Ver3'!$J$3:$N$9,2,0)+(C92-C92*G92)*VLOOKUP(B92,'Ver3'!$J$3:$N$9,3,0)+(C92-C92*G92-C92*I92)*VLOOKUP(B92,'Ver3'!$J$3:$N$9,4,0)</f>
        <v>120065</v>
      </c>
      <c r="P92" s="6">
        <f t="shared" ca="1" si="16"/>
        <v>0.57220000000000004</v>
      </c>
      <c r="Q92" s="6">
        <f ca="1">C92*P92*VLOOKUP(B92,'Ver3'!$J$3:$N$9,5,0)</f>
        <v>0</v>
      </c>
      <c r="R92" s="6">
        <f ca="1">VLOOKUP(Table134[[#This Row],[Ay]],'Ver3'!$J$3:$O$9,6,0)*Table134[[#This Row],[Hukuk Servisine Sevk Edilen]]*Table134[[#This Row],[Toplam Tutar]]</f>
        <v>0</v>
      </c>
      <c r="S92" s="6">
        <f t="shared" ca="1" si="17"/>
        <v>120065</v>
      </c>
      <c r="T92" s="6">
        <f t="shared" ca="1" si="18"/>
        <v>413434.47600000002</v>
      </c>
      <c r="U92" s="4"/>
    </row>
    <row r="93" spans="1:21" x14ac:dyDescent="0.35">
      <c r="A93" s="9">
        <v>44987</v>
      </c>
      <c r="B93" s="6">
        <f t="shared" si="10"/>
        <v>3</v>
      </c>
      <c r="C93" s="6">
        <f ca="1">RANDBETWEEN(VLOOKUP(B93,'Ver3'!$F$3:$H$9,2,0),VLOOKUP(B93,'Ver3'!$F$3:$H$9,3,0))</f>
        <v>1278</v>
      </c>
      <c r="D93" s="6">
        <f ca="1">RANDBETWEEN(VLOOKUP(B93,'Ver3'!$B$4:$D$10,2,0),VLOOKUP(B93,'Ver3'!$B$4:$D$10,3,0))</f>
        <v>943</v>
      </c>
      <c r="E93" s="6">
        <f t="shared" ca="1" si="11"/>
        <v>1205154</v>
      </c>
      <c r="F93" s="6">
        <f ca="1">RANDBETWEEN(VLOOKUP(B93,'Ver3'!$B$13:$D$19,2,0),VLOOKUP(B93,'Ver3'!$B$13:$D$19,3,0))/100</f>
        <v>0.38</v>
      </c>
      <c r="G93" s="6">
        <f ca="1">RANDBETWEEN(VLOOKUP(B93,'Ver3'!$F$13:$H$19,2,0),VLOOKUP(B93,'Ver3'!$F$13:$H$19,3,0))/100</f>
        <v>0.53</v>
      </c>
      <c r="H93" s="6">
        <f t="shared" ca="1" si="12"/>
        <v>0.20140000000000002</v>
      </c>
      <c r="I93" s="6">
        <f t="shared" ca="1" si="19"/>
        <v>0.27</v>
      </c>
      <c r="J93" s="6">
        <f t="shared" ca="1" si="13"/>
        <v>0.10260000000000001</v>
      </c>
      <c r="K93" s="6">
        <f ca="1">RANDBETWEEN(VLOOKUP(B93,'Ver3'!$F$23:$H$29,2,0),VLOOKUP(B93,'Ver3'!$F$23:$H$29,3,0))/100</f>
        <v>0.06</v>
      </c>
      <c r="L93" s="6">
        <f t="shared" ca="1" si="14"/>
        <v>2.2800000000000001E-2</v>
      </c>
      <c r="M93" s="16">
        <f t="shared" ca="1" si="15"/>
        <v>417.65040000000005</v>
      </c>
      <c r="N93" s="6">
        <f ca="1">(L93+J93+H93)*E93+Table134[[#This Row],[Hukuk Servisinde Tahsilat Tutarı]]</f>
        <v>393844.32720000006</v>
      </c>
      <c r="O93" s="6">
        <f ca="1">C93*VLOOKUP(B93,'Ver3'!$J$3:$N$9,2,0)+(C93-C93*G93)*VLOOKUP(B93,'Ver3'!$J$3:$N$9,3,0)+(C93-C93*G93-C93*I93)*VLOOKUP(B93,'Ver3'!$J$3:$N$9,4,0)</f>
        <v>134509.5</v>
      </c>
      <c r="P93" s="6">
        <f t="shared" ca="1" si="16"/>
        <v>0.67320000000000002</v>
      </c>
      <c r="Q93" s="6">
        <f ca="1">C93*P93*VLOOKUP(B93,'Ver3'!$J$3:$N$9,5,0)</f>
        <v>0</v>
      </c>
      <c r="R93" s="6">
        <f ca="1">VLOOKUP(Table134[[#This Row],[Ay]],'Ver3'!$J$3:$O$9,6,0)*Table134[[#This Row],[Hukuk Servisine Sevk Edilen]]*Table134[[#This Row],[Toplam Tutar]]</f>
        <v>0</v>
      </c>
      <c r="S93" s="6">
        <f t="shared" ca="1" si="17"/>
        <v>134509.5</v>
      </c>
      <c r="T93" s="6">
        <f t="shared" ca="1" si="18"/>
        <v>393844.32720000006</v>
      </c>
      <c r="U93" s="4"/>
    </row>
    <row r="94" spans="1:21" x14ac:dyDescent="0.35">
      <c r="A94" s="9">
        <v>44988</v>
      </c>
      <c r="B94" s="6">
        <f t="shared" si="10"/>
        <v>3</v>
      </c>
      <c r="C94" s="6">
        <f ca="1">RANDBETWEEN(VLOOKUP(B94,'Ver3'!$F$3:$H$9,2,0),VLOOKUP(B94,'Ver3'!$F$3:$H$9,3,0))</f>
        <v>1125</v>
      </c>
      <c r="D94" s="6">
        <f ca="1">RANDBETWEEN(VLOOKUP(B94,'Ver3'!$B$4:$D$10,2,0),VLOOKUP(B94,'Ver3'!$B$4:$D$10,3,0))</f>
        <v>1191</v>
      </c>
      <c r="E94" s="6">
        <f t="shared" ca="1" si="11"/>
        <v>1339875</v>
      </c>
      <c r="F94" s="6">
        <f ca="1">RANDBETWEEN(VLOOKUP(B94,'Ver3'!$B$13:$D$19,2,0),VLOOKUP(B94,'Ver3'!$B$13:$D$19,3,0))/100</f>
        <v>0.49</v>
      </c>
      <c r="G94" s="6">
        <f ca="1">RANDBETWEEN(VLOOKUP(B94,'Ver3'!$F$13:$H$19,2,0),VLOOKUP(B94,'Ver3'!$F$13:$H$19,3,0))/100</f>
        <v>0.53</v>
      </c>
      <c r="H94" s="6">
        <f t="shared" ca="1" si="12"/>
        <v>0.25969999999999999</v>
      </c>
      <c r="I94" s="6">
        <f t="shared" ca="1" si="19"/>
        <v>0.35</v>
      </c>
      <c r="J94" s="6">
        <f t="shared" ca="1" si="13"/>
        <v>0.17149999999999999</v>
      </c>
      <c r="K94" s="6">
        <f ca="1">RANDBETWEEN(VLOOKUP(B94,'Ver3'!$F$23:$H$29,2,0),VLOOKUP(B94,'Ver3'!$F$23:$H$29,3,0))/100</f>
        <v>0.08</v>
      </c>
      <c r="L94" s="6">
        <f t="shared" ca="1" si="14"/>
        <v>3.9199999999999999E-2</v>
      </c>
      <c r="M94" s="16">
        <f t="shared" ca="1" si="15"/>
        <v>529.19999999999993</v>
      </c>
      <c r="N94" s="6">
        <f ca="1">(L94+J94+H94)*E94+Table134[[#This Row],[Hukuk Servisinde Tahsilat Tutarı]]</f>
        <v>630277.19999999995</v>
      </c>
      <c r="O94" s="6">
        <f ca="1">C94*VLOOKUP(B94,'Ver3'!$J$3:$N$9,2,0)+(C94-C94*G94)*VLOOKUP(B94,'Ver3'!$J$3:$N$9,3,0)+(C94-C94*G94-C94*I94)*VLOOKUP(B94,'Ver3'!$J$3:$N$9,4,0)</f>
        <v>109406.25</v>
      </c>
      <c r="P94" s="6">
        <f t="shared" ca="1" si="16"/>
        <v>0.52960000000000007</v>
      </c>
      <c r="Q94" s="6">
        <f ca="1">C94*P94*VLOOKUP(B94,'Ver3'!$J$3:$N$9,5,0)</f>
        <v>0</v>
      </c>
      <c r="R94" s="6">
        <f ca="1">VLOOKUP(Table134[[#This Row],[Ay]],'Ver3'!$J$3:$O$9,6,0)*Table134[[#This Row],[Hukuk Servisine Sevk Edilen]]*Table134[[#This Row],[Toplam Tutar]]</f>
        <v>0</v>
      </c>
      <c r="S94" s="6">
        <f t="shared" ca="1" si="17"/>
        <v>109406.25</v>
      </c>
      <c r="T94" s="6">
        <f t="shared" ca="1" si="18"/>
        <v>630277.19999999995</v>
      </c>
      <c r="U94" s="4"/>
    </row>
    <row r="95" spans="1:21" x14ac:dyDescent="0.35">
      <c r="A95" s="9">
        <v>44989</v>
      </c>
      <c r="B95" s="6">
        <f t="shared" si="10"/>
        <v>3</v>
      </c>
      <c r="C95" s="6">
        <f ca="1">RANDBETWEEN(VLOOKUP(B95,'Ver3'!$F$3:$H$9,2,0),VLOOKUP(B95,'Ver3'!$F$3:$H$9,3,0))</f>
        <v>1019</v>
      </c>
      <c r="D95" s="6">
        <f ca="1">RANDBETWEEN(VLOOKUP(B95,'Ver3'!$B$4:$D$10,2,0),VLOOKUP(B95,'Ver3'!$B$4:$D$10,3,0))</f>
        <v>1157</v>
      </c>
      <c r="E95" s="6">
        <f t="shared" ca="1" si="11"/>
        <v>1178983</v>
      </c>
      <c r="F95" s="6">
        <f ca="1">RANDBETWEEN(VLOOKUP(B95,'Ver3'!$B$13:$D$19,2,0),VLOOKUP(B95,'Ver3'!$B$13:$D$19,3,0))/100</f>
        <v>0.46</v>
      </c>
      <c r="G95" s="6">
        <f ca="1">RANDBETWEEN(VLOOKUP(B95,'Ver3'!$F$13:$H$19,2,0),VLOOKUP(B95,'Ver3'!$F$13:$H$19,3,0))/100</f>
        <v>0.5</v>
      </c>
      <c r="H95" s="6">
        <f t="shared" ca="1" si="12"/>
        <v>0.23</v>
      </c>
      <c r="I95" s="6">
        <f t="shared" ca="1" si="19"/>
        <v>0.31</v>
      </c>
      <c r="J95" s="6">
        <f t="shared" ca="1" si="13"/>
        <v>0.1426</v>
      </c>
      <c r="K95" s="6">
        <f ca="1">RANDBETWEEN(VLOOKUP(B95,'Ver3'!$F$23:$H$29,2,0),VLOOKUP(B95,'Ver3'!$F$23:$H$29,3,0))/100</f>
        <v>0.06</v>
      </c>
      <c r="L95" s="6">
        <f t="shared" ca="1" si="14"/>
        <v>2.76E-2</v>
      </c>
      <c r="M95" s="16">
        <f t="shared" ca="1" si="15"/>
        <v>407.80380000000002</v>
      </c>
      <c r="N95" s="6">
        <f ca="1">(L95+J95+H95)*E95+Table134[[#This Row],[Hukuk Servisinde Tahsilat Tutarı]]</f>
        <v>471828.99660000001</v>
      </c>
      <c r="O95" s="6">
        <f ca="1">C95*VLOOKUP(B95,'Ver3'!$J$3:$N$9,2,0)+(C95-C95*G95)*VLOOKUP(B95,'Ver3'!$J$3:$N$9,3,0)+(C95-C95*G95-C95*I95)*VLOOKUP(B95,'Ver3'!$J$3:$N$9,4,0)</f>
        <v>108523.5</v>
      </c>
      <c r="P95" s="6">
        <f t="shared" ca="1" si="16"/>
        <v>0.5998</v>
      </c>
      <c r="Q95" s="6">
        <f ca="1">C95*P95*VLOOKUP(B95,'Ver3'!$J$3:$N$9,5,0)</f>
        <v>0</v>
      </c>
      <c r="R95" s="6">
        <f ca="1">VLOOKUP(Table134[[#This Row],[Ay]],'Ver3'!$J$3:$O$9,6,0)*Table134[[#This Row],[Hukuk Servisine Sevk Edilen]]*Table134[[#This Row],[Toplam Tutar]]</f>
        <v>0</v>
      </c>
      <c r="S95" s="6">
        <f t="shared" ca="1" si="17"/>
        <v>108523.5</v>
      </c>
      <c r="T95" s="6">
        <f t="shared" ca="1" si="18"/>
        <v>471828.99660000001</v>
      </c>
      <c r="U95" s="4"/>
    </row>
    <row r="96" spans="1:21" x14ac:dyDescent="0.35">
      <c r="A96" s="9">
        <v>44990</v>
      </c>
      <c r="B96" s="6">
        <f t="shared" si="10"/>
        <v>3</v>
      </c>
      <c r="C96" s="6">
        <f ca="1">RANDBETWEEN(VLOOKUP(B96,'Ver3'!$F$3:$H$9,2,0),VLOOKUP(B96,'Ver3'!$F$3:$H$9,3,0))</f>
        <v>1494</v>
      </c>
      <c r="D96" s="6">
        <f ca="1">RANDBETWEEN(VLOOKUP(B96,'Ver3'!$B$4:$D$10,2,0),VLOOKUP(B96,'Ver3'!$B$4:$D$10,3,0))</f>
        <v>857</v>
      </c>
      <c r="E96" s="6">
        <f t="shared" ca="1" si="11"/>
        <v>1280358</v>
      </c>
      <c r="F96" s="6">
        <f ca="1">RANDBETWEEN(VLOOKUP(B96,'Ver3'!$B$13:$D$19,2,0),VLOOKUP(B96,'Ver3'!$B$13:$D$19,3,0))/100</f>
        <v>0.43</v>
      </c>
      <c r="G96" s="6">
        <f ca="1">RANDBETWEEN(VLOOKUP(B96,'Ver3'!$F$13:$H$19,2,0),VLOOKUP(B96,'Ver3'!$F$13:$H$19,3,0))/100</f>
        <v>0.55000000000000004</v>
      </c>
      <c r="H96" s="6">
        <f t="shared" ca="1" si="12"/>
        <v>0.23650000000000002</v>
      </c>
      <c r="I96" s="6">
        <f t="shared" ca="1" si="19"/>
        <v>0.2</v>
      </c>
      <c r="J96" s="6">
        <f t="shared" ca="1" si="13"/>
        <v>8.6000000000000007E-2</v>
      </c>
      <c r="K96" s="6">
        <f ca="1">RANDBETWEEN(VLOOKUP(B96,'Ver3'!$F$23:$H$29,2,0),VLOOKUP(B96,'Ver3'!$F$23:$H$29,3,0))/100</f>
        <v>0.06</v>
      </c>
      <c r="L96" s="6">
        <f t="shared" ca="1" si="14"/>
        <v>2.58E-2</v>
      </c>
      <c r="M96" s="16">
        <f t="shared" ca="1" si="15"/>
        <v>520.36020000000008</v>
      </c>
      <c r="N96" s="6">
        <f ca="1">(L96+J96+H96)*E96+Table134[[#This Row],[Hukuk Servisinde Tahsilat Tutarı]]</f>
        <v>445948.69140000007</v>
      </c>
      <c r="O96" s="6">
        <f ca="1">C96*VLOOKUP(B96,'Ver3'!$J$3:$N$9,2,0)+(C96-C96*G96)*VLOOKUP(B96,'Ver3'!$J$3:$N$9,3,0)+(C96-C96*G96-C96*I96)*VLOOKUP(B96,'Ver3'!$J$3:$N$9,4,0)</f>
        <v>162472.5</v>
      </c>
      <c r="P96" s="6">
        <f t="shared" ca="1" si="16"/>
        <v>0.65169999999999995</v>
      </c>
      <c r="Q96" s="6">
        <f ca="1">C96*P96*VLOOKUP(B96,'Ver3'!$J$3:$N$9,5,0)</f>
        <v>0</v>
      </c>
      <c r="R96" s="6">
        <f ca="1">VLOOKUP(Table134[[#This Row],[Ay]],'Ver3'!$J$3:$O$9,6,0)*Table134[[#This Row],[Hukuk Servisine Sevk Edilen]]*Table134[[#This Row],[Toplam Tutar]]</f>
        <v>0</v>
      </c>
      <c r="S96" s="6">
        <f t="shared" ca="1" si="17"/>
        <v>162472.5</v>
      </c>
      <c r="T96" s="6">
        <f t="shared" ca="1" si="18"/>
        <v>445948.69140000007</v>
      </c>
      <c r="U96" s="4"/>
    </row>
    <row r="97" spans="1:21" x14ac:dyDescent="0.35">
      <c r="A97" s="9">
        <v>44991</v>
      </c>
      <c r="B97" s="6">
        <f t="shared" si="10"/>
        <v>3</v>
      </c>
      <c r="C97" s="6">
        <f ca="1">RANDBETWEEN(VLOOKUP(B97,'Ver3'!$F$3:$H$9,2,0),VLOOKUP(B97,'Ver3'!$F$3:$H$9,3,0))</f>
        <v>1260</v>
      </c>
      <c r="D97" s="6">
        <f ca="1">RANDBETWEEN(VLOOKUP(B97,'Ver3'!$B$4:$D$10,2,0),VLOOKUP(B97,'Ver3'!$B$4:$D$10,3,0))</f>
        <v>1193</v>
      </c>
      <c r="E97" s="6">
        <f t="shared" ca="1" si="11"/>
        <v>1503180</v>
      </c>
      <c r="F97" s="6">
        <f ca="1">RANDBETWEEN(VLOOKUP(B97,'Ver3'!$B$13:$D$19,2,0),VLOOKUP(B97,'Ver3'!$B$13:$D$19,3,0))/100</f>
        <v>0.42</v>
      </c>
      <c r="G97" s="6">
        <f ca="1">RANDBETWEEN(VLOOKUP(B97,'Ver3'!$F$13:$H$19,2,0),VLOOKUP(B97,'Ver3'!$F$13:$H$19,3,0))/100</f>
        <v>0.5</v>
      </c>
      <c r="H97" s="6">
        <f t="shared" ca="1" si="12"/>
        <v>0.21</v>
      </c>
      <c r="I97" s="6">
        <f t="shared" ca="1" si="19"/>
        <v>0.32</v>
      </c>
      <c r="J97" s="6">
        <f t="shared" ca="1" si="13"/>
        <v>0.13439999999999999</v>
      </c>
      <c r="K97" s="6">
        <f ca="1">RANDBETWEEN(VLOOKUP(B97,'Ver3'!$F$23:$H$29,2,0),VLOOKUP(B97,'Ver3'!$F$23:$H$29,3,0))/100</f>
        <v>0.1</v>
      </c>
      <c r="L97" s="6">
        <f t="shared" ca="1" si="14"/>
        <v>4.2000000000000003E-2</v>
      </c>
      <c r="M97" s="16">
        <f t="shared" ca="1" si="15"/>
        <v>486.86399999999998</v>
      </c>
      <c r="N97" s="6">
        <f ca="1">(L97+J97+H97)*E97+Table134[[#This Row],[Hukuk Servisinde Tahsilat Tutarı]]</f>
        <v>580828.75199999998</v>
      </c>
      <c r="O97" s="6">
        <f ca="1">C97*VLOOKUP(B97,'Ver3'!$J$3:$N$9,2,0)+(C97-C97*G97)*VLOOKUP(B97,'Ver3'!$J$3:$N$9,3,0)+(C97-C97*G97-C97*I97)*VLOOKUP(B97,'Ver3'!$J$3:$N$9,4,0)</f>
        <v>132930</v>
      </c>
      <c r="P97" s="6">
        <f t="shared" ca="1" si="16"/>
        <v>0.61360000000000003</v>
      </c>
      <c r="Q97" s="6">
        <f ca="1">C97*P97*VLOOKUP(B97,'Ver3'!$J$3:$N$9,5,0)</f>
        <v>0</v>
      </c>
      <c r="R97" s="6">
        <f ca="1">VLOOKUP(Table134[[#This Row],[Ay]],'Ver3'!$J$3:$O$9,6,0)*Table134[[#This Row],[Hukuk Servisine Sevk Edilen]]*Table134[[#This Row],[Toplam Tutar]]</f>
        <v>0</v>
      </c>
      <c r="S97" s="6">
        <f t="shared" ca="1" si="17"/>
        <v>132930</v>
      </c>
      <c r="T97" s="6">
        <f t="shared" ca="1" si="18"/>
        <v>580828.75199999998</v>
      </c>
      <c r="U97" s="4"/>
    </row>
    <row r="98" spans="1:21" x14ac:dyDescent="0.35">
      <c r="A98" s="9">
        <v>44992</v>
      </c>
      <c r="B98" s="6">
        <f t="shared" si="10"/>
        <v>3</v>
      </c>
      <c r="C98" s="6">
        <f ca="1">RANDBETWEEN(VLOOKUP(B98,'Ver3'!$F$3:$H$9,2,0),VLOOKUP(B98,'Ver3'!$F$3:$H$9,3,0))</f>
        <v>1054</v>
      </c>
      <c r="D98" s="6">
        <f ca="1">RANDBETWEEN(VLOOKUP(B98,'Ver3'!$B$4:$D$10,2,0),VLOOKUP(B98,'Ver3'!$B$4:$D$10,3,0))</f>
        <v>1071</v>
      </c>
      <c r="E98" s="6">
        <f t="shared" ca="1" si="11"/>
        <v>1128834</v>
      </c>
      <c r="F98" s="6">
        <f ca="1">RANDBETWEEN(VLOOKUP(B98,'Ver3'!$B$13:$D$19,2,0),VLOOKUP(B98,'Ver3'!$B$13:$D$19,3,0))/100</f>
        <v>0.51</v>
      </c>
      <c r="G98" s="6">
        <f ca="1">RANDBETWEEN(VLOOKUP(B98,'Ver3'!$F$13:$H$19,2,0),VLOOKUP(B98,'Ver3'!$F$13:$H$19,3,0))/100</f>
        <v>0.53</v>
      </c>
      <c r="H98" s="6">
        <f t="shared" ca="1" si="12"/>
        <v>0.27030000000000004</v>
      </c>
      <c r="I98" s="6">
        <f t="shared" ca="1" si="19"/>
        <v>0.28000000000000003</v>
      </c>
      <c r="J98" s="6">
        <f t="shared" ca="1" si="13"/>
        <v>0.14280000000000001</v>
      </c>
      <c r="K98" s="6">
        <f ca="1">RANDBETWEEN(VLOOKUP(B98,'Ver3'!$F$23:$H$29,2,0),VLOOKUP(B98,'Ver3'!$F$23:$H$29,3,0))/100</f>
        <v>0.06</v>
      </c>
      <c r="L98" s="6">
        <f t="shared" ca="1" si="14"/>
        <v>3.0599999999999999E-2</v>
      </c>
      <c r="M98" s="16">
        <f t="shared" ca="1" si="15"/>
        <v>467.65980000000002</v>
      </c>
      <c r="N98" s="6">
        <f ca="1">(L98+J98+H98)*E98+Table134[[#This Row],[Hukuk Servisinde Tahsilat Tutarı]]</f>
        <v>500863.64580000006</v>
      </c>
      <c r="O98" s="6">
        <f ca="1">C98*VLOOKUP(B98,'Ver3'!$J$3:$N$9,2,0)+(C98-C98*G98)*VLOOKUP(B98,'Ver3'!$J$3:$N$9,3,0)+(C98-C98*G98-C98*I98)*VLOOKUP(B98,'Ver3'!$J$3:$N$9,4,0)</f>
        <v>109879.5</v>
      </c>
      <c r="P98" s="6">
        <f t="shared" ca="1" si="16"/>
        <v>0.55630000000000002</v>
      </c>
      <c r="Q98" s="6">
        <f ca="1">C98*P98*VLOOKUP(B98,'Ver3'!$J$3:$N$9,5,0)</f>
        <v>0</v>
      </c>
      <c r="R98" s="6">
        <f ca="1">VLOOKUP(Table134[[#This Row],[Ay]],'Ver3'!$J$3:$O$9,6,0)*Table134[[#This Row],[Hukuk Servisine Sevk Edilen]]*Table134[[#This Row],[Toplam Tutar]]</f>
        <v>0</v>
      </c>
      <c r="S98" s="6">
        <f t="shared" ca="1" si="17"/>
        <v>109879.5</v>
      </c>
      <c r="T98" s="6">
        <f t="shared" ca="1" si="18"/>
        <v>500863.64580000006</v>
      </c>
      <c r="U98" s="4"/>
    </row>
    <row r="99" spans="1:21" x14ac:dyDescent="0.35">
      <c r="A99" s="9">
        <v>44993</v>
      </c>
      <c r="B99" s="6">
        <f t="shared" si="10"/>
        <v>3</v>
      </c>
      <c r="C99" s="6">
        <f ca="1">RANDBETWEEN(VLOOKUP(B99,'Ver3'!$F$3:$H$9,2,0),VLOOKUP(B99,'Ver3'!$F$3:$H$9,3,0))</f>
        <v>1378</v>
      </c>
      <c r="D99" s="6">
        <f ca="1">RANDBETWEEN(VLOOKUP(B99,'Ver3'!$B$4:$D$10,2,0),VLOOKUP(B99,'Ver3'!$B$4:$D$10,3,0))</f>
        <v>1185</v>
      </c>
      <c r="E99" s="6">
        <f t="shared" ca="1" si="11"/>
        <v>1632930</v>
      </c>
      <c r="F99" s="6">
        <f ca="1">RANDBETWEEN(VLOOKUP(B99,'Ver3'!$B$13:$D$19,2,0),VLOOKUP(B99,'Ver3'!$B$13:$D$19,3,0))/100</f>
        <v>0.59</v>
      </c>
      <c r="G99" s="6">
        <f ca="1">RANDBETWEEN(VLOOKUP(B99,'Ver3'!$F$13:$H$19,2,0),VLOOKUP(B99,'Ver3'!$F$13:$H$19,3,0))/100</f>
        <v>0.46</v>
      </c>
      <c r="H99" s="6">
        <f t="shared" ca="1" si="12"/>
        <v>0.27139999999999997</v>
      </c>
      <c r="I99" s="6">
        <f t="shared" ca="1" si="19"/>
        <v>0.3</v>
      </c>
      <c r="J99" s="6">
        <f t="shared" ca="1" si="13"/>
        <v>0.17699999999999999</v>
      </c>
      <c r="K99" s="6">
        <f ca="1">RANDBETWEEN(VLOOKUP(B99,'Ver3'!$F$23:$H$29,2,0),VLOOKUP(B99,'Ver3'!$F$23:$H$29,3,0))/100</f>
        <v>0.09</v>
      </c>
      <c r="L99" s="6">
        <f t="shared" ca="1" si="14"/>
        <v>5.3099999999999994E-2</v>
      </c>
      <c r="M99" s="16">
        <f t="shared" ca="1" si="15"/>
        <v>691.06699999999989</v>
      </c>
      <c r="N99" s="6">
        <f ca="1">(L99+J99+H99)*E99+Table134[[#This Row],[Hukuk Servisinde Tahsilat Tutarı]]</f>
        <v>818914.3949999999</v>
      </c>
      <c r="O99" s="6">
        <f ca="1">C99*VLOOKUP(B99,'Ver3'!$J$3:$N$9,2,0)+(C99-C99*G99)*VLOOKUP(B99,'Ver3'!$J$3:$N$9,3,0)+(C99-C99*G99-C99*I99)*VLOOKUP(B99,'Ver3'!$J$3:$N$9,4,0)</f>
        <v>157781</v>
      </c>
      <c r="P99" s="6">
        <f t="shared" ca="1" si="16"/>
        <v>0.49850000000000005</v>
      </c>
      <c r="Q99" s="6">
        <f ca="1">C99*P99*VLOOKUP(B99,'Ver3'!$J$3:$N$9,5,0)</f>
        <v>0</v>
      </c>
      <c r="R99" s="6">
        <f ca="1">VLOOKUP(Table134[[#This Row],[Ay]],'Ver3'!$J$3:$O$9,6,0)*Table134[[#This Row],[Hukuk Servisine Sevk Edilen]]*Table134[[#This Row],[Toplam Tutar]]</f>
        <v>0</v>
      </c>
      <c r="S99" s="6">
        <f t="shared" ca="1" si="17"/>
        <v>157781</v>
      </c>
      <c r="T99" s="6">
        <f t="shared" ca="1" si="18"/>
        <v>818914.3949999999</v>
      </c>
      <c r="U99" s="4"/>
    </row>
    <row r="100" spans="1:21" x14ac:dyDescent="0.35">
      <c r="A100" s="9">
        <v>44994</v>
      </c>
      <c r="B100" s="6">
        <f t="shared" si="10"/>
        <v>3</v>
      </c>
      <c r="C100" s="6">
        <f ca="1">RANDBETWEEN(VLOOKUP(B100,'Ver3'!$F$3:$H$9,2,0),VLOOKUP(B100,'Ver3'!$F$3:$H$9,3,0))</f>
        <v>1297</v>
      </c>
      <c r="D100" s="6">
        <f ca="1">RANDBETWEEN(VLOOKUP(B100,'Ver3'!$B$4:$D$10,2,0),VLOOKUP(B100,'Ver3'!$B$4:$D$10,3,0))</f>
        <v>996</v>
      </c>
      <c r="E100" s="6">
        <f t="shared" ca="1" si="11"/>
        <v>1291812</v>
      </c>
      <c r="F100" s="6">
        <f ca="1">RANDBETWEEN(VLOOKUP(B100,'Ver3'!$B$13:$D$19,2,0),VLOOKUP(B100,'Ver3'!$B$13:$D$19,3,0))/100</f>
        <v>0.42</v>
      </c>
      <c r="G100" s="6">
        <f ca="1">RANDBETWEEN(VLOOKUP(B100,'Ver3'!$F$13:$H$19,2,0),VLOOKUP(B100,'Ver3'!$F$13:$H$19,3,0))/100</f>
        <v>0.53</v>
      </c>
      <c r="H100" s="6">
        <f t="shared" ca="1" si="12"/>
        <v>0.22259999999999999</v>
      </c>
      <c r="I100" s="6">
        <f t="shared" ca="1" si="19"/>
        <v>0.23</v>
      </c>
      <c r="J100" s="6">
        <f t="shared" ca="1" si="13"/>
        <v>9.6600000000000005E-2</v>
      </c>
      <c r="K100" s="6">
        <f ca="1">RANDBETWEEN(VLOOKUP(B100,'Ver3'!$F$23:$H$29,2,0),VLOOKUP(B100,'Ver3'!$F$23:$H$29,3,0))/100</f>
        <v>0.1</v>
      </c>
      <c r="L100" s="6">
        <f t="shared" ca="1" si="14"/>
        <v>4.2000000000000003E-2</v>
      </c>
      <c r="M100" s="16">
        <f t="shared" ca="1" si="15"/>
        <v>468.47639999999996</v>
      </c>
      <c r="N100" s="6">
        <f ca="1">(L100+J100+H100)*E100+Table134[[#This Row],[Hukuk Servisinde Tahsilat Tutarı]]</f>
        <v>466602.49439999997</v>
      </c>
      <c r="O100" s="6">
        <f ca="1">C100*VLOOKUP(B100,'Ver3'!$J$3:$N$9,2,0)+(C100-C100*G100)*VLOOKUP(B100,'Ver3'!$J$3:$N$9,3,0)+(C100-C100*G100-C100*I100)*VLOOKUP(B100,'Ver3'!$J$3:$N$9,4,0)</f>
        <v>141697.25</v>
      </c>
      <c r="P100" s="6">
        <f t="shared" ca="1" si="16"/>
        <v>0.63880000000000003</v>
      </c>
      <c r="Q100" s="6">
        <f ca="1">C100*P100*VLOOKUP(B100,'Ver3'!$J$3:$N$9,5,0)</f>
        <v>0</v>
      </c>
      <c r="R100" s="6">
        <f ca="1">VLOOKUP(Table134[[#This Row],[Ay]],'Ver3'!$J$3:$O$9,6,0)*Table134[[#This Row],[Hukuk Servisine Sevk Edilen]]*Table134[[#This Row],[Toplam Tutar]]</f>
        <v>0</v>
      </c>
      <c r="S100" s="6">
        <f t="shared" ca="1" si="17"/>
        <v>141697.25</v>
      </c>
      <c r="T100" s="6">
        <f t="shared" ca="1" si="18"/>
        <v>466602.49439999997</v>
      </c>
      <c r="U100" s="4"/>
    </row>
    <row r="101" spans="1:21" x14ac:dyDescent="0.35">
      <c r="A101" s="9">
        <v>44995</v>
      </c>
      <c r="B101" s="6">
        <f t="shared" si="10"/>
        <v>3</v>
      </c>
      <c r="C101" s="6">
        <f ca="1">RANDBETWEEN(VLOOKUP(B101,'Ver3'!$F$3:$H$9,2,0),VLOOKUP(B101,'Ver3'!$F$3:$H$9,3,0))</f>
        <v>1163</v>
      </c>
      <c r="D101" s="6">
        <f ca="1">RANDBETWEEN(VLOOKUP(B101,'Ver3'!$B$4:$D$10,2,0),VLOOKUP(B101,'Ver3'!$B$4:$D$10,3,0))</f>
        <v>1089</v>
      </c>
      <c r="E101" s="6">
        <f t="shared" ca="1" si="11"/>
        <v>1266507</v>
      </c>
      <c r="F101" s="6">
        <f ca="1">RANDBETWEEN(VLOOKUP(B101,'Ver3'!$B$13:$D$19,2,0),VLOOKUP(B101,'Ver3'!$B$13:$D$19,3,0))/100</f>
        <v>0.48</v>
      </c>
      <c r="G101" s="6">
        <f ca="1">RANDBETWEEN(VLOOKUP(B101,'Ver3'!$F$13:$H$19,2,0),VLOOKUP(B101,'Ver3'!$F$13:$H$19,3,0))/100</f>
        <v>0.45</v>
      </c>
      <c r="H101" s="6">
        <f t="shared" ca="1" si="12"/>
        <v>0.216</v>
      </c>
      <c r="I101" s="6">
        <f t="shared" ca="1" si="19"/>
        <v>0.27</v>
      </c>
      <c r="J101" s="6">
        <f t="shared" ca="1" si="13"/>
        <v>0.12959999999999999</v>
      </c>
      <c r="K101" s="6">
        <f ca="1">RANDBETWEEN(VLOOKUP(B101,'Ver3'!$F$23:$H$29,2,0),VLOOKUP(B101,'Ver3'!$F$23:$H$29,3,0))/100</f>
        <v>0.06</v>
      </c>
      <c r="L101" s="6">
        <f t="shared" ca="1" si="14"/>
        <v>2.8799999999999999E-2</v>
      </c>
      <c r="M101" s="16">
        <f t="shared" ca="1" si="15"/>
        <v>435.42719999999997</v>
      </c>
      <c r="N101" s="6">
        <f ca="1">(L101+J101+H101)*E101+Table134[[#This Row],[Hukuk Servisinde Tahsilat Tutarı]]</f>
        <v>474180.22079999995</v>
      </c>
      <c r="O101" s="6">
        <f ca="1">C101*VLOOKUP(B101,'Ver3'!$J$3:$N$9,2,0)+(C101-C101*G101)*VLOOKUP(B101,'Ver3'!$J$3:$N$9,3,0)+(C101-C101*G101-C101*I101)*VLOOKUP(B101,'Ver3'!$J$3:$N$9,4,0)</f>
        <v>138687.75</v>
      </c>
      <c r="P101" s="6">
        <f t="shared" ca="1" si="16"/>
        <v>0.62560000000000004</v>
      </c>
      <c r="Q101" s="6">
        <f ca="1">C101*P101*VLOOKUP(B101,'Ver3'!$J$3:$N$9,5,0)</f>
        <v>0</v>
      </c>
      <c r="R101" s="6">
        <f ca="1">VLOOKUP(Table134[[#This Row],[Ay]],'Ver3'!$J$3:$O$9,6,0)*Table134[[#This Row],[Hukuk Servisine Sevk Edilen]]*Table134[[#This Row],[Toplam Tutar]]</f>
        <v>0</v>
      </c>
      <c r="S101" s="6">
        <f t="shared" ca="1" si="17"/>
        <v>138687.75</v>
      </c>
      <c r="T101" s="6">
        <f t="shared" ca="1" si="18"/>
        <v>474180.22079999995</v>
      </c>
      <c r="U101" s="4"/>
    </row>
    <row r="102" spans="1:21" x14ac:dyDescent="0.35">
      <c r="A102" s="9">
        <v>44996</v>
      </c>
      <c r="B102" s="6">
        <f t="shared" si="10"/>
        <v>3</v>
      </c>
      <c r="C102" s="6">
        <f ca="1">RANDBETWEEN(VLOOKUP(B102,'Ver3'!$F$3:$H$9,2,0),VLOOKUP(B102,'Ver3'!$F$3:$H$9,3,0))</f>
        <v>1152</v>
      </c>
      <c r="D102" s="6">
        <f ca="1">RANDBETWEEN(VLOOKUP(B102,'Ver3'!$B$4:$D$10,2,0),VLOOKUP(B102,'Ver3'!$B$4:$D$10,3,0))</f>
        <v>1011</v>
      </c>
      <c r="E102" s="6">
        <f t="shared" ca="1" si="11"/>
        <v>1164672</v>
      </c>
      <c r="F102" s="6">
        <f ca="1">RANDBETWEEN(VLOOKUP(B102,'Ver3'!$B$13:$D$19,2,0),VLOOKUP(B102,'Ver3'!$B$13:$D$19,3,0))/100</f>
        <v>0.47</v>
      </c>
      <c r="G102" s="6">
        <f ca="1">RANDBETWEEN(VLOOKUP(B102,'Ver3'!$F$13:$H$19,2,0),VLOOKUP(B102,'Ver3'!$F$13:$H$19,3,0))/100</f>
        <v>0.48</v>
      </c>
      <c r="H102" s="6">
        <f t="shared" ca="1" si="12"/>
        <v>0.22559999999999997</v>
      </c>
      <c r="I102" s="6">
        <f t="shared" ca="1" si="19"/>
        <v>0.23</v>
      </c>
      <c r="J102" s="6">
        <f t="shared" ca="1" si="13"/>
        <v>0.1081</v>
      </c>
      <c r="K102" s="6">
        <f ca="1">RANDBETWEEN(VLOOKUP(B102,'Ver3'!$F$23:$H$29,2,0),VLOOKUP(B102,'Ver3'!$F$23:$H$29,3,0))/100</f>
        <v>7.0000000000000007E-2</v>
      </c>
      <c r="L102" s="6">
        <f t="shared" ca="1" si="14"/>
        <v>3.2899999999999999E-2</v>
      </c>
      <c r="M102" s="16">
        <f t="shared" ca="1" si="15"/>
        <v>422.32319999999999</v>
      </c>
      <c r="N102" s="6">
        <f ca="1">(L102+J102+H102)*E102+Table134[[#This Row],[Hukuk Servisinde Tahsilat Tutarı]]</f>
        <v>426968.75519999996</v>
      </c>
      <c r="O102" s="6">
        <f ca="1">C102*VLOOKUP(B102,'Ver3'!$J$3:$N$9,2,0)+(C102-C102*G102)*VLOOKUP(B102,'Ver3'!$J$3:$N$9,3,0)+(C102-C102*G102-C102*I102)*VLOOKUP(B102,'Ver3'!$J$3:$N$9,4,0)</f>
        <v>135936</v>
      </c>
      <c r="P102" s="6">
        <f t="shared" ca="1" si="16"/>
        <v>0.63339999999999996</v>
      </c>
      <c r="Q102" s="6">
        <f ca="1">C102*P102*VLOOKUP(B102,'Ver3'!$J$3:$N$9,5,0)</f>
        <v>0</v>
      </c>
      <c r="R102" s="6">
        <f ca="1">VLOOKUP(Table134[[#This Row],[Ay]],'Ver3'!$J$3:$O$9,6,0)*Table134[[#This Row],[Hukuk Servisine Sevk Edilen]]*Table134[[#This Row],[Toplam Tutar]]</f>
        <v>0</v>
      </c>
      <c r="S102" s="6">
        <f t="shared" ca="1" si="17"/>
        <v>135936</v>
      </c>
      <c r="T102" s="6">
        <f t="shared" ca="1" si="18"/>
        <v>426968.75519999996</v>
      </c>
      <c r="U102" s="4"/>
    </row>
    <row r="103" spans="1:21" x14ac:dyDescent="0.35">
      <c r="A103" s="9">
        <v>44997</v>
      </c>
      <c r="B103" s="6">
        <f t="shared" si="10"/>
        <v>3</v>
      </c>
      <c r="C103" s="6">
        <f ca="1">RANDBETWEEN(VLOOKUP(B103,'Ver3'!$F$3:$H$9,2,0),VLOOKUP(B103,'Ver3'!$F$3:$H$9,3,0))</f>
        <v>1024</v>
      </c>
      <c r="D103" s="6">
        <f ca="1">RANDBETWEEN(VLOOKUP(B103,'Ver3'!$B$4:$D$10,2,0),VLOOKUP(B103,'Ver3'!$B$4:$D$10,3,0))</f>
        <v>1124</v>
      </c>
      <c r="E103" s="6">
        <f t="shared" ca="1" si="11"/>
        <v>1150976</v>
      </c>
      <c r="F103" s="6">
        <f ca="1">RANDBETWEEN(VLOOKUP(B103,'Ver3'!$B$13:$D$19,2,0),VLOOKUP(B103,'Ver3'!$B$13:$D$19,3,0))/100</f>
        <v>0.43</v>
      </c>
      <c r="G103" s="6">
        <f ca="1">RANDBETWEEN(VLOOKUP(B103,'Ver3'!$F$13:$H$19,2,0),VLOOKUP(B103,'Ver3'!$F$13:$H$19,3,0))/100</f>
        <v>0.51</v>
      </c>
      <c r="H103" s="6">
        <f t="shared" ca="1" si="12"/>
        <v>0.21929999999999999</v>
      </c>
      <c r="I103" s="6">
        <f t="shared" ca="1" si="19"/>
        <v>0.23</v>
      </c>
      <c r="J103" s="6">
        <f t="shared" ca="1" si="13"/>
        <v>9.8900000000000002E-2</v>
      </c>
      <c r="K103" s="6">
        <f ca="1">RANDBETWEEN(VLOOKUP(B103,'Ver3'!$F$23:$H$29,2,0),VLOOKUP(B103,'Ver3'!$F$23:$H$29,3,0))/100</f>
        <v>7.0000000000000007E-2</v>
      </c>
      <c r="L103" s="6">
        <f t="shared" ca="1" si="14"/>
        <v>3.0100000000000002E-2</v>
      </c>
      <c r="M103" s="16">
        <f t="shared" ca="1" si="15"/>
        <v>356.6592</v>
      </c>
      <c r="N103" s="6">
        <f ca="1">(L103+J103+H103)*E103+Table134[[#This Row],[Hukuk Servisinde Tahsilat Tutarı]]</f>
        <v>400884.94079999998</v>
      </c>
      <c r="O103" s="6">
        <f ca="1">C103*VLOOKUP(B103,'Ver3'!$J$3:$N$9,2,0)+(C103-C103*G103)*VLOOKUP(B103,'Ver3'!$J$3:$N$9,3,0)+(C103-C103*G103-C103*I103)*VLOOKUP(B103,'Ver3'!$J$3:$N$9,4,0)</f>
        <v>115456</v>
      </c>
      <c r="P103" s="6">
        <f t="shared" ca="1" si="16"/>
        <v>0.65169999999999995</v>
      </c>
      <c r="Q103" s="6">
        <f ca="1">C103*P103*VLOOKUP(B103,'Ver3'!$J$3:$N$9,5,0)</f>
        <v>0</v>
      </c>
      <c r="R103" s="6">
        <f ca="1">VLOOKUP(Table134[[#This Row],[Ay]],'Ver3'!$J$3:$O$9,6,0)*Table134[[#This Row],[Hukuk Servisine Sevk Edilen]]*Table134[[#This Row],[Toplam Tutar]]</f>
        <v>0</v>
      </c>
      <c r="S103" s="6">
        <f t="shared" ca="1" si="17"/>
        <v>115456</v>
      </c>
      <c r="T103" s="6">
        <f t="shared" ca="1" si="18"/>
        <v>400884.94079999998</v>
      </c>
      <c r="U103" s="4"/>
    </row>
    <row r="104" spans="1:21" x14ac:dyDescent="0.35">
      <c r="A104" s="9">
        <v>44998</v>
      </c>
      <c r="B104" s="6">
        <f t="shared" si="10"/>
        <v>3</v>
      </c>
      <c r="C104" s="6">
        <f ca="1">RANDBETWEEN(VLOOKUP(B104,'Ver3'!$F$3:$H$9,2,0),VLOOKUP(B104,'Ver3'!$F$3:$H$9,3,0))</f>
        <v>1355</v>
      </c>
      <c r="D104" s="6">
        <f ca="1">RANDBETWEEN(VLOOKUP(B104,'Ver3'!$B$4:$D$10,2,0),VLOOKUP(B104,'Ver3'!$B$4:$D$10,3,0))</f>
        <v>979</v>
      </c>
      <c r="E104" s="6">
        <f t="shared" ca="1" si="11"/>
        <v>1326545</v>
      </c>
      <c r="F104" s="6">
        <f ca="1">RANDBETWEEN(VLOOKUP(B104,'Ver3'!$B$13:$D$19,2,0),VLOOKUP(B104,'Ver3'!$B$13:$D$19,3,0))/100</f>
        <v>0.44</v>
      </c>
      <c r="G104" s="6">
        <f ca="1">RANDBETWEEN(VLOOKUP(B104,'Ver3'!$F$13:$H$19,2,0),VLOOKUP(B104,'Ver3'!$F$13:$H$19,3,0))/100</f>
        <v>0.49</v>
      </c>
      <c r="H104" s="6">
        <f t="shared" ca="1" si="12"/>
        <v>0.21559999999999999</v>
      </c>
      <c r="I104" s="6">
        <f t="shared" ca="1" si="19"/>
        <v>0.2</v>
      </c>
      <c r="J104" s="6">
        <f t="shared" ca="1" si="13"/>
        <v>8.8000000000000009E-2</v>
      </c>
      <c r="K104" s="6">
        <f ca="1">RANDBETWEEN(VLOOKUP(B104,'Ver3'!$F$23:$H$29,2,0),VLOOKUP(B104,'Ver3'!$F$23:$H$29,3,0))/100</f>
        <v>0.1</v>
      </c>
      <c r="L104" s="6">
        <f t="shared" ca="1" si="14"/>
        <v>4.4000000000000004E-2</v>
      </c>
      <c r="M104" s="16">
        <f t="shared" ca="1" si="15"/>
        <v>470.99800000000005</v>
      </c>
      <c r="N104" s="6">
        <f ca="1">(L104+J104+H104)*E104+Table134[[#This Row],[Hukuk Servisinde Tahsilat Tutarı]]</f>
        <v>461107.04200000002</v>
      </c>
      <c r="O104" s="6">
        <f ca="1">C104*VLOOKUP(B104,'Ver3'!$J$3:$N$9,2,0)+(C104-C104*G104)*VLOOKUP(B104,'Ver3'!$J$3:$N$9,3,0)+(C104-C104*G104-C104*I104)*VLOOKUP(B104,'Ver3'!$J$3:$N$9,4,0)</f>
        <v>161583.75</v>
      </c>
      <c r="P104" s="6">
        <f t="shared" ca="1" si="16"/>
        <v>0.65239999999999998</v>
      </c>
      <c r="Q104" s="6">
        <f ca="1">C104*P104*VLOOKUP(B104,'Ver3'!$J$3:$N$9,5,0)</f>
        <v>0</v>
      </c>
      <c r="R104" s="6">
        <f ca="1">VLOOKUP(Table134[[#This Row],[Ay]],'Ver3'!$J$3:$O$9,6,0)*Table134[[#This Row],[Hukuk Servisine Sevk Edilen]]*Table134[[#This Row],[Toplam Tutar]]</f>
        <v>0</v>
      </c>
      <c r="S104" s="6">
        <f t="shared" ca="1" si="17"/>
        <v>161583.75</v>
      </c>
      <c r="T104" s="6">
        <f t="shared" ca="1" si="18"/>
        <v>461107.04200000002</v>
      </c>
      <c r="U104" s="4"/>
    </row>
    <row r="105" spans="1:21" x14ac:dyDescent="0.35">
      <c r="A105" s="9">
        <v>44999</v>
      </c>
      <c r="B105" s="6">
        <f t="shared" si="10"/>
        <v>3</v>
      </c>
      <c r="C105" s="6">
        <f ca="1">RANDBETWEEN(VLOOKUP(B105,'Ver3'!$F$3:$H$9,2,0),VLOOKUP(B105,'Ver3'!$F$3:$H$9,3,0))</f>
        <v>1138</v>
      </c>
      <c r="D105" s="6">
        <f ca="1">RANDBETWEEN(VLOOKUP(B105,'Ver3'!$B$4:$D$10,2,0),VLOOKUP(B105,'Ver3'!$B$4:$D$10,3,0))</f>
        <v>1179</v>
      </c>
      <c r="E105" s="6">
        <f t="shared" ca="1" si="11"/>
        <v>1341702</v>
      </c>
      <c r="F105" s="6">
        <f ca="1">RANDBETWEEN(VLOOKUP(B105,'Ver3'!$B$13:$D$19,2,0),VLOOKUP(B105,'Ver3'!$B$13:$D$19,3,0))/100</f>
        <v>0.4</v>
      </c>
      <c r="G105" s="6">
        <f ca="1">RANDBETWEEN(VLOOKUP(B105,'Ver3'!$F$13:$H$19,2,0),VLOOKUP(B105,'Ver3'!$F$13:$H$19,3,0))/100</f>
        <v>0.55000000000000004</v>
      </c>
      <c r="H105" s="6">
        <f t="shared" ca="1" si="12"/>
        <v>0.22000000000000003</v>
      </c>
      <c r="I105" s="6">
        <f t="shared" ca="1" si="19"/>
        <v>0.32</v>
      </c>
      <c r="J105" s="6">
        <f t="shared" ca="1" si="13"/>
        <v>0.128</v>
      </c>
      <c r="K105" s="6">
        <f ca="1">RANDBETWEEN(VLOOKUP(B105,'Ver3'!$F$23:$H$29,2,0),VLOOKUP(B105,'Ver3'!$F$23:$H$29,3,0))/100</f>
        <v>0.05</v>
      </c>
      <c r="L105" s="6">
        <f t="shared" ca="1" si="14"/>
        <v>2.0000000000000004E-2</v>
      </c>
      <c r="M105" s="16">
        <f t="shared" ca="1" si="15"/>
        <v>418.78400000000005</v>
      </c>
      <c r="N105" s="6">
        <f ca="1">(L105+J105+H105)*E105+Table134[[#This Row],[Hukuk Servisinde Tahsilat Tutarı]]</f>
        <v>493746.33600000007</v>
      </c>
      <c r="O105" s="6">
        <f ca="1">C105*VLOOKUP(B105,'Ver3'!$J$3:$N$9,2,0)+(C105-C105*G105)*VLOOKUP(B105,'Ver3'!$J$3:$N$9,3,0)+(C105-C105*G105-C105*I105)*VLOOKUP(B105,'Ver3'!$J$3:$N$9,4,0)</f>
        <v>110101.49999999999</v>
      </c>
      <c r="P105" s="6">
        <f t="shared" ca="1" si="16"/>
        <v>0.6319999999999999</v>
      </c>
      <c r="Q105" s="6">
        <f ca="1">C105*P105*VLOOKUP(B105,'Ver3'!$J$3:$N$9,5,0)</f>
        <v>0</v>
      </c>
      <c r="R105" s="6">
        <f ca="1">VLOOKUP(Table134[[#This Row],[Ay]],'Ver3'!$J$3:$O$9,6,0)*Table134[[#This Row],[Hukuk Servisine Sevk Edilen]]*Table134[[#This Row],[Toplam Tutar]]</f>
        <v>0</v>
      </c>
      <c r="S105" s="6">
        <f t="shared" ca="1" si="17"/>
        <v>110101.49999999999</v>
      </c>
      <c r="T105" s="6">
        <f t="shared" ca="1" si="18"/>
        <v>493746.33600000007</v>
      </c>
      <c r="U105" s="4"/>
    </row>
    <row r="106" spans="1:21" x14ac:dyDescent="0.35">
      <c r="A106" s="9">
        <v>45000</v>
      </c>
      <c r="B106" s="6">
        <f t="shared" si="10"/>
        <v>3</v>
      </c>
      <c r="C106" s="6">
        <f ca="1">RANDBETWEEN(VLOOKUP(B106,'Ver3'!$F$3:$H$9,2,0),VLOOKUP(B106,'Ver3'!$F$3:$H$9,3,0))</f>
        <v>1348</v>
      </c>
      <c r="D106" s="6">
        <f ca="1">RANDBETWEEN(VLOOKUP(B106,'Ver3'!$B$4:$D$10,2,0),VLOOKUP(B106,'Ver3'!$B$4:$D$10,3,0))</f>
        <v>1112</v>
      </c>
      <c r="E106" s="6">
        <f t="shared" ca="1" si="11"/>
        <v>1498976</v>
      </c>
      <c r="F106" s="6">
        <f ca="1">RANDBETWEEN(VLOOKUP(B106,'Ver3'!$B$13:$D$19,2,0),VLOOKUP(B106,'Ver3'!$B$13:$D$19,3,0))/100</f>
        <v>0.52</v>
      </c>
      <c r="G106" s="6">
        <f ca="1">RANDBETWEEN(VLOOKUP(B106,'Ver3'!$F$13:$H$19,2,0),VLOOKUP(B106,'Ver3'!$F$13:$H$19,3,0))/100</f>
        <v>0.49</v>
      </c>
      <c r="H106" s="6">
        <f t="shared" ca="1" si="12"/>
        <v>0.25480000000000003</v>
      </c>
      <c r="I106" s="6">
        <f t="shared" ca="1" si="19"/>
        <v>0.34</v>
      </c>
      <c r="J106" s="6">
        <f t="shared" ca="1" si="13"/>
        <v>0.17680000000000001</v>
      </c>
      <c r="K106" s="6">
        <f ca="1">RANDBETWEEN(VLOOKUP(B106,'Ver3'!$F$23:$H$29,2,0),VLOOKUP(B106,'Ver3'!$F$23:$H$29,3,0))/100</f>
        <v>0.06</v>
      </c>
      <c r="L106" s="6">
        <f t="shared" ca="1" si="14"/>
        <v>3.1199999999999999E-2</v>
      </c>
      <c r="M106" s="16">
        <f t="shared" ca="1" si="15"/>
        <v>623.85440000000006</v>
      </c>
      <c r="N106" s="6">
        <f ca="1">(L106+J106+H106)*E106+Table134[[#This Row],[Hukuk Servisinde Tahsilat Tutarı]]</f>
        <v>693726.0928000001</v>
      </c>
      <c r="O106" s="6">
        <f ca="1">C106*VLOOKUP(B106,'Ver3'!$J$3:$N$9,2,0)+(C106-C106*G106)*VLOOKUP(B106,'Ver3'!$J$3:$N$9,3,0)+(C106-C106*G106-C106*I106)*VLOOKUP(B106,'Ver3'!$J$3:$N$9,4,0)</f>
        <v>141877</v>
      </c>
      <c r="P106" s="6">
        <f t="shared" ca="1" si="16"/>
        <v>0.5371999999999999</v>
      </c>
      <c r="Q106" s="6">
        <f ca="1">C106*P106*VLOOKUP(B106,'Ver3'!$J$3:$N$9,5,0)</f>
        <v>0</v>
      </c>
      <c r="R106" s="6">
        <f ca="1">VLOOKUP(Table134[[#This Row],[Ay]],'Ver3'!$J$3:$O$9,6,0)*Table134[[#This Row],[Hukuk Servisine Sevk Edilen]]*Table134[[#This Row],[Toplam Tutar]]</f>
        <v>0</v>
      </c>
      <c r="S106" s="6">
        <f t="shared" ca="1" si="17"/>
        <v>141877</v>
      </c>
      <c r="T106" s="6">
        <f t="shared" ca="1" si="18"/>
        <v>693726.0928000001</v>
      </c>
      <c r="U106" s="4"/>
    </row>
    <row r="107" spans="1:21" x14ac:dyDescent="0.35">
      <c r="A107" s="9">
        <v>45001</v>
      </c>
      <c r="B107" s="6">
        <f t="shared" si="10"/>
        <v>3</v>
      </c>
      <c r="C107" s="6">
        <f ca="1">RANDBETWEEN(VLOOKUP(B107,'Ver3'!$F$3:$H$9,2,0),VLOOKUP(B107,'Ver3'!$F$3:$H$9,3,0))</f>
        <v>1440</v>
      </c>
      <c r="D107" s="6">
        <f ca="1">RANDBETWEEN(VLOOKUP(B107,'Ver3'!$B$4:$D$10,2,0),VLOOKUP(B107,'Ver3'!$B$4:$D$10,3,0))</f>
        <v>777</v>
      </c>
      <c r="E107" s="6">
        <f t="shared" ca="1" si="11"/>
        <v>1118880</v>
      </c>
      <c r="F107" s="6">
        <f ca="1">RANDBETWEEN(VLOOKUP(B107,'Ver3'!$B$13:$D$19,2,0),VLOOKUP(B107,'Ver3'!$B$13:$D$19,3,0))/100</f>
        <v>0.43</v>
      </c>
      <c r="G107" s="6">
        <f ca="1">RANDBETWEEN(VLOOKUP(B107,'Ver3'!$F$13:$H$19,2,0),VLOOKUP(B107,'Ver3'!$F$13:$H$19,3,0))/100</f>
        <v>0.52</v>
      </c>
      <c r="H107" s="6">
        <f t="shared" ca="1" si="12"/>
        <v>0.22359999999999999</v>
      </c>
      <c r="I107" s="6">
        <f t="shared" ca="1" si="19"/>
        <v>0.24</v>
      </c>
      <c r="J107" s="6">
        <f t="shared" ca="1" si="13"/>
        <v>0.1032</v>
      </c>
      <c r="K107" s="6">
        <f ca="1">RANDBETWEEN(VLOOKUP(B107,'Ver3'!$F$23:$H$29,2,0),VLOOKUP(B107,'Ver3'!$F$23:$H$29,3,0))/100</f>
        <v>0.09</v>
      </c>
      <c r="L107" s="6">
        <f t="shared" ca="1" si="14"/>
        <v>3.8699999999999998E-2</v>
      </c>
      <c r="M107" s="16">
        <f t="shared" ca="1" si="15"/>
        <v>526.31999999999994</v>
      </c>
      <c r="N107" s="6">
        <f ca="1">(L107+J107+H107)*E107+Table134[[#This Row],[Hukuk Servisinde Tahsilat Tutarı]]</f>
        <v>408950.64</v>
      </c>
      <c r="O107" s="6">
        <f ca="1">C107*VLOOKUP(B107,'Ver3'!$J$3:$N$9,2,0)+(C107-C107*G107)*VLOOKUP(B107,'Ver3'!$J$3:$N$9,3,0)+(C107-C107*G107-C107*I107)*VLOOKUP(B107,'Ver3'!$J$3:$N$9,4,0)</f>
        <v>158400</v>
      </c>
      <c r="P107" s="6">
        <f t="shared" ca="1" si="16"/>
        <v>0.63450000000000006</v>
      </c>
      <c r="Q107" s="6">
        <f ca="1">C107*P107*VLOOKUP(B107,'Ver3'!$J$3:$N$9,5,0)</f>
        <v>0</v>
      </c>
      <c r="R107" s="6">
        <f ca="1">VLOOKUP(Table134[[#This Row],[Ay]],'Ver3'!$J$3:$O$9,6,0)*Table134[[#This Row],[Hukuk Servisine Sevk Edilen]]*Table134[[#This Row],[Toplam Tutar]]</f>
        <v>0</v>
      </c>
      <c r="S107" s="6">
        <f t="shared" ca="1" si="17"/>
        <v>158400</v>
      </c>
      <c r="T107" s="6">
        <f t="shared" ca="1" si="18"/>
        <v>408950.64</v>
      </c>
      <c r="U107" s="4"/>
    </row>
    <row r="108" spans="1:21" x14ac:dyDescent="0.35">
      <c r="A108" s="9">
        <v>45002</v>
      </c>
      <c r="B108" s="6">
        <f t="shared" si="10"/>
        <v>3</v>
      </c>
      <c r="C108" s="6">
        <f ca="1">RANDBETWEEN(VLOOKUP(B108,'Ver3'!$F$3:$H$9,2,0),VLOOKUP(B108,'Ver3'!$F$3:$H$9,3,0))</f>
        <v>1123</v>
      </c>
      <c r="D108" s="6">
        <f ca="1">RANDBETWEEN(VLOOKUP(B108,'Ver3'!$B$4:$D$10,2,0),VLOOKUP(B108,'Ver3'!$B$4:$D$10,3,0))</f>
        <v>955</v>
      </c>
      <c r="E108" s="6">
        <f t="shared" ca="1" si="11"/>
        <v>1072465</v>
      </c>
      <c r="F108" s="6">
        <f ca="1">RANDBETWEEN(VLOOKUP(B108,'Ver3'!$B$13:$D$19,2,0),VLOOKUP(B108,'Ver3'!$B$13:$D$19,3,0))/100</f>
        <v>0.64</v>
      </c>
      <c r="G108" s="6">
        <f ca="1">RANDBETWEEN(VLOOKUP(B108,'Ver3'!$F$13:$H$19,2,0),VLOOKUP(B108,'Ver3'!$F$13:$H$19,3,0))/100</f>
        <v>0.45</v>
      </c>
      <c r="H108" s="6">
        <f t="shared" ca="1" si="12"/>
        <v>0.28800000000000003</v>
      </c>
      <c r="I108" s="6">
        <f t="shared" ca="1" si="19"/>
        <v>0.25</v>
      </c>
      <c r="J108" s="6">
        <f t="shared" ca="1" si="13"/>
        <v>0.16</v>
      </c>
      <c r="K108" s="6">
        <f ca="1">RANDBETWEEN(VLOOKUP(B108,'Ver3'!$F$23:$H$29,2,0),VLOOKUP(B108,'Ver3'!$F$23:$H$29,3,0))/100</f>
        <v>0.05</v>
      </c>
      <c r="L108" s="6">
        <f t="shared" ca="1" si="14"/>
        <v>3.2000000000000001E-2</v>
      </c>
      <c r="M108" s="16">
        <f t="shared" ca="1" si="15"/>
        <v>539.04000000000008</v>
      </c>
      <c r="N108" s="6">
        <f ca="1">(L108+J108+H108)*E108+Table134[[#This Row],[Hukuk Servisinde Tahsilat Tutarı]]</f>
        <v>514783.2</v>
      </c>
      <c r="O108" s="6">
        <f ca="1">C108*VLOOKUP(B108,'Ver3'!$J$3:$N$9,2,0)+(C108-C108*G108)*VLOOKUP(B108,'Ver3'!$J$3:$N$9,3,0)+(C108-C108*G108-C108*I108)*VLOOKUP(B108,'Ver3'!$J$3:$N$9,4,0)</f>
        <v>136163.75</v>
      </c>
      <c r="P108" s="6">
        <f t="shared" ca="1" si="16"/>
        <v>0.52</v>
      </c>
      <c r="Q108" s="6">
        <f ca="1">C108*P108*VLOOKUP(B108,'Ver3'!$J$3:$N$9,5,0)</f>
        <v>0</v>
      </c>
      <c r="R108" s="6">
        <f ca="1">VLOOKUP(Table134[[#This Row],[Ay]],'Ver3'!$J$3:$O$9,6,0)*Table134[[#This Row],[Hukuk Servisine Sevk Edilen]]*Table134[[#This Row],[Toplam Tutar]]</f>
        <v>0</v>
      </c>
      <c r="S108" s="6">
        <f t="shared" ca="1" si="17"/>
        <v>136163.75</v>
      </c>
      <c r="T108" s="6">
        <f t="shared" ca="1" si="18"/>
        <v>514783.2</v>
      </c>
      <c r="U108" s="4"/>
    </row>
    <row r="109" spans="1:21" x14ac:dyDescent="0.35">
      <c r="A109" s="9">
        <v>45003</v>
      </c>
      <c r="B109" s="6">
        <f t="shared" si="10"/>
        <v>3</v>
      </c>
      <c r="C109" s="6">
        <f ca="1">RANDBETWEEN(VLOOKUP(B109,'Ver3'!$F$3:$H$9,2,0),VLOOKUP(B109,'Ver3'!$F$3:$H$9,3,0))</f>
        <v>1248</v>
      </c>
      <c r="D109" s="6">
        <f ca="1">RANDBETWEEN(VLOOKUP(B109,'Ver3'!$B$4:$D$10,2,0),VLOOKUP(B109,'Ver3'!$B$4:$D$10,3,0))</f>
        <v>925</v>
      </c>
      <c r="E109" s="6">
        <f t="shared" ca="1" si="11"/>
        <v>1154400</v>
      </c>
      <c r="F109" s="6">
        <f ca="1">RANDBETWEEN(VLOOKUP(B109,'Ver3'!$B$13:$D$19,2,0),VLOOKUP(B109,'Ver3'!$B$13:$D$19,3,0))/100</f>
        <v>0.36</v>
      </c>
      <c r="G109" s="6">
        <f ca="1">RANDBETWEEN(VLOOKUP(B109,'Ver3'!$F$13:$H$19,2,0),VLOOKUP(B109,'Ver3'!$F$13:$H$19,3,0))/100</f>
        <v>0.47</v>
      </c>
      <c r="H109" s="6">
        <f t="shared" ca="1" si="12"/>
        <v>0.16919999999999999</v>
      </c>
      <c r="I109" s="6">
        <f t="shared" ca="1" si="19"/>
        <v>0.31</v>
      </c>
      <c r="J109" s="6">
        <f t="shared" ca="1" si="13"/>
        <v>0.11159999999999999</v>
      </c>
      <c r="K109" s="6">
        <f ca="1">RANDBETWEEN(VLOOKUP(B109,'Ver3'!$F$23:$H$29,2,0),VLOOKUP(B109,'Ver3'!$F$23:$H$29,3,0))/100</f>
        <v>0.1</v>
      </c>
      <c r="L109" s="6">
        <f t="shared" ca="1" si="14"/>
        <v>3.5999999999999997E-2</v>
      </c>
      <c r="M109" s="16">
        <f t="shared" ca="1" si="15"/>
        <v>395.36639999999994</v>
      </c>
      <c r="N109" s="6">
        <f ca="1">(L109+J109+H109)*E109+Table134[[#This Row],[Hukuk Servisinde Tahsilat Tutarı]]</f>
        <v>365713.91999999998</v>
      </c>
      <c r="O109" s="6">
        <f ca="1">C109*VLOOKUP(B109,'Ver3'!$J$3:$N$9,2,0)+(C109-C109*G109)*VLOOKUP(B109,'Ver3'!$J$3:$N$9,3,0)+(C109-C109*G109-C109*I109)*VLOOKUP(B109,'Ver3'!$J$3:$N$9,4,0)</f>
        <v>139464</v>
      </c>
      <c r="P109" s="6">
        <f t="shared" ca="1" si="16"/>
        <v>0.68320000000000003</v>
      </c>
      <c r="Q109" s="6">
        <f ca="1">C109*P109*VLOOKUP(B109,'Ver3'!$J$3:$N$9,5,0)</f>
        <v>0</v>
      </c>
      <c r="R109" s="6">
        <f ca="1">VLOOKUP(Table134[[#This Row],[Ay]],'Ver3'!$J$3:$O$9,6,0)*Table134[[#This Row],[Hukuk Servisine Sevk Edilen]]*Table134[[#This Row],[Toplam Tutar]]</f>
        <v>0</v>
      </c>
      <c r="S109" s="6">
        <f t="shared" ca="1" si="17"/>
        <v>139464</v>
      </c>
      <c r="T109" s="6">
        <f t="shared" ca="1" si="18"/>
        <v>365713.91999999998</v>
      </c>
      <c r="U109" s="4"/>
    </row>
    <row r="110" spans="1:21" x14ac:dyDescent="0.35">
      <c r="A110" s="9">
        <v>45004</v>
      </c>
      <c r="B110" s="6">
        <f t="shared" si="10"/>
        <v>3</v>
      </c>
      <c r="C110" s="6">
        <f ca="1">RANDBETWEEN(VLOOKUP(B110,'Ver3'!$F$3:$H$9,2,0),VLOOKUP(B110,'Ver3'!$F$3:$H$9,3,0))</f>
        <v>1180</v>
      </c>
      <c r="D110" s="6">
        <f ca="1">RANDBETWEEN(VLOOKUP(B110,'Ver3'!$B$4:$D$10,2,0),VLOOKUP(B110,'Ver3'!$B$4:$D$10,3,0))</f>
        <v>1006</v>
      </c>
      <c r="E110" s="6">
        <f t="shared" ca="1" si="11"/>
        <v>1187080</v>
      </c>
      <c r="F110" s="6">
        <f ca="1">RANDBETWEEN(VLOOKUP(B110,'Ver3'!$B$13:$D$19,2,0),VLOOKUP(B110,'Ver3'!$B$13:$D$19,3,0))/100</f>
        <v>0.54</v>
      </c>
      <c r="G110" s="6">
        <f ca="1">RANDBETWEEN(VLOOKUP(B110,'Ver3'!$F$13:$H$19,2,0),VLOOKUP(B110,'Ver3'!$F$13:$H$19,3,0))/100</f>
        <v>0.51</v>
      </c>
      <c r="H110" s="6">
        <f t="shared" ca="1" si="12"/>
        <v>0.27540000000000003</v>
      </c>
      <c r="I110" s="6">
        <f t="shared" ca="1" si="19"/>
        <v>0.35</v>
      </c>
      <c r="J110" s="6">
        <f t="shared" ca="1" si="13"/>
        <v>0.189</v>
      </c>
      <c r="K110" s="6">
        <f ca="1">RANDBETWEEN(VLOOKUP(B110,'Ver3'!$F$23:$H$29,2,0),VLOOKUP(B110,'Ver3'!$F$23:$H$29,3,0))/100</f>
        <v>7.0000000000000007E-2</v>
      </c>
      <c r="L110" s="6">
        <f t="shared" ca="1" si="14"/>
        <v>3.7800000000000007E-2</v>
      </c>
      <c r="M110" s="16">
        <f t="shared" ca="1" si="15"/>
        <v>592.596</v>
      </c>
      <c r="N110" s="6">
        <f ca="1">(L110+J110+H110)*E110+Table134[[#This Row],[Hukuk Servisinde Tahsilat Tutarı]]</f>
        <v>596151.576</v>
      </c>
      <c r="O110" s="6">
        <f ca="1">C110*VLOOKUP(B110,'Ver3'!$J$3:$N$9,2,0)+(C110-C110*G110)*VLOOKUP(B110,'Ver3'!$J$3:$N$9,3,0)+(C110-C110*G110-C110*I110)*VLOOKUP(B110,'Ver3'!$J$3:$N$9,4,0)</f>
        <v>118885</v>
      </c>
      <c r="P110" s="6">
        <f t="shared" ca="1" si="16"/>
        <v>0.49780000000000002</v>
      </c>
      <c r="Q110" s="6">
        <f ca="1">C110*P110*VLOOKUP(B110,'Ver3'!$J$3:$N$9,5,0)</f>
        <v>0</v>
      </c>
      <c r="R110" s="6">
        <f ca="1">VLOOKUP(Table134[[#This Row],[Ay]],'Ver3'!$J$3:$O$9,6,0)*Table134[[#This Row],[Hukuk Servisine Sevk Edilen]]*Table134[[#This Row],[Toplam Tutar]]</f>
        <v>0</v>
      </c>
      <c r="S110" s="6">
        <f t="shared" ca="1" si="17"/>
        <v>118885</v>
      </c>
      <c r="T110" s="6">
        <f t="shared" ca="1" si="18"/>
        <v>596151.576</v>
      </c>
      <c r="U110" s="4"/>
    </row>
    <row r="111" spans="1:21" x14ac:dyDescent="0.35">
      <c r="A111" s="9">
        <v>45005</v>
      </c>
      <c r="B111" s="6">
        <f t="shared" si="10"/>
        <v>3</v>
      </c>
      <c r="C111" s="6">
        <f ca="1">RANDBETWEEN(VLOOKUP(B111,'Ver3'!$F$3:$H$9,2,0),VLOOKUP(B111,'Ver3'!$F$3:$H$9,3,0))</f>
        <v>1041</v>
      </c>
      <c r="D111" s="6">
        <f ca="1">RANDBETWEEN(VLOOKUP(B111,'Ver3'!$B$4:$D$10,2,0),VLOOKUP(B111,'Ver3'!$B$4:$D$10,3,0))</f>
        <v>975</v>
      </c>
      <c r="E111" s="6">
        <f t="shared" ca="1" si="11"/>
        <v>1014975</v>
      </c>
      <c r="F111" s="6">
        <f ca="1">RANDBETWEEN(VLOOKUP(B111,'Ver3'!$B$13:$D$19,2,0),VLOOKUP(B111,'Ver3'!$B$13:$D$19,3,0))/100</f>
        <v>0.41</v>
      </c>
      <c r="G111" s="6">
        <f ca="1">RANDBETWEEN(VLOOKUP(B111,'Ver3'!$F$13:$H$19,2,0),VLOOKUP(B111,'Ver3'!$F$13:$H$19,3,0))/100</f>
        <v>0.47</v>
      </c>
      <c r="H111" s="6">
        <f t="shared" ca="1" si="12"/>
        <v>0.19269999999999998</v>
      </c>
      <c r="I111" s="6">
        <f t="shared" ca="1" si="19"/>
        <v>0.23</v>
      </c>
      <c r="J111" s="6">
        <f t="shared" ca="1" si="13"/>
        <v>9.4299999999999995E-2</v>
      </c>
      <c r="K111" s="6">
        <f ca="1">RANDBETWEEN(VLOOKUP(B111,'Ver3'!$F$23:$H$29,2,0),VLOOKUP(B111,'Ver3'!$F$23:$H$29,3,0))/100</f>
        <v>0.06</v>
      </c>
      <c r="L111" s="6">
        <f t="shared" ca="1" si="14"/>
        <v>2.4599999999999997E-2</v>
      </c>
      <c r="M111" s="16">
        <f t="shared" ca="1" si="15"/>
        <v>324.37559999999996</v>
      </c>
      <c r="N111" s="6">
        <f ca="1">(L111+J111+H111)*E111+Table134[[#This Row],[Hukuk Servisinde Tahsilat Tutarı]]</f>
        <v>316266.20999999996</v>
      </c>
      <c r="O111" s="6">
        <f ca="1">C111*VLOOKUP(B111,'Ver3'!$J$3:$N$9,2,0)+(C111-C111*G111)*VLOOKUP(B111,'Ver3'!$J$3:$N$9,3,0)+(C111-C111*G111-C111*I111)*VLOOKUP(B111,'Ver3'!$J$3:$N$9,4,0)</f>
        <v>124659.75</v>
      </c>
      <c r="P111" s="6">
        <f t="shared" ca="1" si="16"/>
        <v>0.68840000000000001</v>
      </c>
      <c r="Q111" s="6">
        <f ca="1">C111*P111*VLOOKUP(B111,'Ver3'!$J$3:$N$9,5,0)</f>
        <v>0</v>
      </c>
      <c r="R111" s="6">
        <f ca="1">VLOOKUP(Table134[[#This Row],[Ay]],'Ver3'!$J$3:$O$9,6,0)*Table134[[#This Row],[Hukuk Servisine Sevk Edilen]]*Table134[[#This Row],[Toplam Tutar]]</f>
        <v>0</v>
      </c>
      <c r="S111" s="6">
        <f t="shared" ca="1" si="17"/>
        <v>124659.75</v>
      </c>
      <c r="T111" s="6">
        <f t="shared" ca="1" si="18"/>
        <v>316266.20999999996</v>
      </c>
      <c r="U111" s="4"/>
    </row>
    <row r="112" spans="1:21" x14ac:dyDescent="0.35">
      <c r="A112" s="9">
        <v>45006</v>
      </c>
      <c r="B112" s="6">
        <f t="shared" si="10"/>
        <v>3</v>
      </c>
      <c r="C112" s="6">
        <f ca="1">RANDBETWEEN(VLOOKUP(B112,'Ver3'!$F$3:$H$9,2,0),VLOOKUP(B112,'Ver3'!$F$3:$H$9,3,0))</f>
        <v>1310</v>
      </c>
      <c r="D112" s="6">
        <f ca="1">RANDBETWEEN(VLOOKUP(B112,'Ver3'!$B$4:$D$10,2,0),VLOOKUP(B112,'Ver3'!$B$4:$D$10,3,0))</f>
        <v>1080</v>
      </c>
      <c r="E112" s="6">
        <f t="shared" ca="1" si="11"/>
        <v>1414800</v>
      </c>
      <c r="F112" s="6">
        <f ca="1">RANDBETWEEN(VLOOKUP(B112,'Ver3'!$B$13:$D$19,2,0),VLOOKUP(B112,'Ver3'!$B$13:$D$19,3,0))/100</f>
        <v>0.41</v>
      </c>
      <c r="G112" s="6">
        <f ca="1">RANDBETWEEN(VLOOKUP(B112,'Ver3'!$F$13:$H$19,2,0),VLOOKUP(B112,'Ver3'!$F$13:$H$19,3,0))/100</f>
        <v>0.53</v>
      </c>
      <c r="H112" s="6">
        <f t="shared" ca="1" si="12"/>
        <v>0.21729999999999999</v>
      </c>
      <c r="I112" s="6">
        <f t="shared" ca="1" si="19"/>
        <v>0.25</v>
      </c>
      <c r="J112" s="6">
        <f t="shared" ca="1" si="13"/>
        <v>0.10249999999999999</v>
      </c>
      <c r="K112" s="6">
        <f ca="1">RANDBETWEEN(VLOOKUP(B112,'Ver3'!$F$23:$H$29,2,0),VLOOKUP(B112,'Ver3'!$F$23:$H$29,3,0))/100</f>
        <v>0.1</v>
      </c>
      <c r="L112" s="6">
        <f t="shared" ca="1" si="14"/>
        <v>4.1000000000000002E-2</v>
      </c>
      <c r="M112" s="16">
        <f t="shared" ca="1" si="15"/>
        <v>472.64800000000002</v>
      </c>
      <c r="N112" s="6">
        <f ca="1">(L112+J112+H112)*E112+Table134[[#This Row],[Hukuk Servisinde Tahsilat Tutarı]]</f>
        <v>510459.84</v>
      </c>
      <c r="O112" s="6">
        <f ca="1">C112*VLOOKUP(B112,'Ver3'!$J$3:$N$9,2,0)+(C112-C112*G112)*VLOOKUP(B112,'Ver3'!$J$3:$N$9,3,0)+(C112-C112*G112-C112*I112)*VLOOKUP(B112,'Ver3'!$J$3:$N$9,4,0)</f>
        <v>140497.5</v>
      </c>
      <c r="P112" s="6">
        <f t="shared" ca="1" si="16"/>
        <v>0.63919999999999999</v>
      </c>
      <c r="Q112" s="6">
        <f ca="1">C112*P112*VLOOKUP(B112,'Ver3'!$J$3:$N$9,5,0)</f>
        <v>0</v>
      </c>
      <c r="R112" s="6">
        <f ca="1">VLOOKUP(Table134[[#This Row],[Ay]],'Ver3'!$J$3:$O$9,6,0)*Table134[[#This Row],[Hukuk Servisine Sevk Edilen]]*Table134[[#This Row],[Toplam Tutar]]</f>
        <v>0</v>
      </c>
      <c r="S112" s="6">
        <f t="shared" ca="1" si="17"/>
        <v>140497.5</v>
      </c>
      <c r="T112" s="6">
        <f t="shared" ca="1" si="18"/>
        <v>510459.84</v>
      </c>
      <c r="U112" s="4"/>
    </row>
    <row r="113" spans="1:21" x14ac:dyDescent="0.35">
      <c r="A113" s="9">
        <v>45007</v>
      </c>
      <c r="B113" s="6">
        <f t="shared" si="10"/>
        <v>3</v>
      </c>
      <c r="C113" s="6">
        <f ca="1">RANDBETWEEN(VLOOKUP(B113,'Ver3'!$F$3:$H$9,2,0),VLOOKUP(B113,'Ver3'!$F$3:$H$9,3,0))</f>
        <v>1312</v>
      </c>
      <c r="D113" s="6">
        <f ca="1">RANDBETWEEN(VLOOKUP(B113,'Ver3'!$B$4:$D$10,2,0),VLOOKUP(B113,'Ver3'!$B$4:$D$10,3,0))</f>
        <v>1157</v>
      </c>
      <c r="E113" s="6">
        <f t="shared" ca="1" si="11"/>
        <v>1517984</v>
      </c>
      <c r="F113" s="6">
        <f ca="1">RANDBETWEEN(VLOOKUP(B113,'Ver3'!$B$13:$D$19,2,0),VLOOKUP(B113,'Ver3'!$B$13:$D$19,3,0))/100</f>
        <v>0.61</v>
      </c>
      <c r="G113" s="6">
        <f ca="1">RANDBETWEEN(VLOOKUP(B113,'Ver3'!$F$13:$H$19,2,0),VLOOKUP(B113,'Ver3'!$F$13:$H$19,3,0))/100</f>
        <v>0.5</v>
      </c>
      <c r="H113" s="6">
        <f t="shared" ca="1" si="12"/>
        <v>0.30499999999999999</v>
      </c>
      <c r="I113" s="6">
        <f t="shared" ca="1" si="19"/>
        <v>0.35</v>
      </c>
      <c r="J113" s="6">
        <f t="shared" ca="1" si="13"/>
        <v>0.2135</v>
      </c>
      <c r="K113" s="6">
        <f ca="1">RANDBETWEEN(VLOOKUP(B113,'Ver3'!$F$23:$H$29,2,0),VLOOKUP(B113,'Ver3'!$F$23:$H$29,3,0))/100</f>
        <v>7.0000000000000007E-2</v>
      </c>
      <c r="L113" s="6">
        <f t="shared" ca="1" si="14"/>
        <v>4.2700000000000002E-2</v>
      </c>
      <c r="M113" s="16">
        <f t="shared" ca="1" si="15"/>
        <v>736.29439999999988</v>
      </c>
      <c r="N113" s="6">
        <f ca="1">(L113+J113+H113)*E113+Table134[[#This Row],[Hukuk Servisinde Tahsilat Tutarı]]</f>
        <v>851892.62079999992</v>
      </c>
      <c r="O113" s="6">
        <f ca="1">C113*VLOOKUP(B113,'Ver3'!$J$3:$N$9,2,0)+(C113-C113*G113)*VLOOKUP(B113,'Ver3'!$J$3:$N$9,3,0)+(C113-C113*G113-C113*I113)*VLOOKUP(B113,'Ver3'!$J$3:$N$9,4,0)</f>
        <v>134480</v>
      </c>
      <c r="P113" s="6">
        <f t="shared" ca="1" si="16"/>
        <v>0.43880000000000008</v>
      </c>
      <c r="Q113" s="6">
        <f ca="1">C113*P113*VLOOKUP(B113,'Ver3'!$J$3:$N$9,5,0)</f>
        <v>0</v>
      </c>
      <c r="R113" s="6">
        <f ca="1">VLOOKUP(Table134[[#This Row],[Ay]],'Ver3'!$J$3:$O$9,6,0)*Table134[[#This Row],[Hukuk Servisine Sevk Edilen]]*Table134[[#This Row],[Toplam Tutar]]</f>
        <v>0</v>
      </c>
      <c r="S113" s="6">
        <f t="shared" ca="1" si="17"/>
        <v>134480</v>
      </c>
      <c r="T113" s="6">
        <f t="shared" ca="1" si="18"/>
        <v>851892.62079999992</v>
      </c>
      <c r="U113" s="4"/>
    </row>
    <row r="114" spans="1:21" x14ac:dyDescent="0.35">
      <c r="A114" s="9">
        <v>45008</v>
      </c>
      <c r="B114" s="6">
        <f t="shared" si="10"/>
        <v>3</v>
      </c>
      <c r="C114" s="6">
        <f ca="1">RANDBETWEEN(VLOOKUP(B114,'Ver3'!$F$3:$H$9,2,0),VLOOKUP(B114,'Ver3'!$F$3:$H$9,3,0))</f>
        <v>1400</v>
      </c>
      <c r="D114" s="6">
        <f ca="1">RANDBETWEEN(VLOOKUP(B114,'Ver3'!$B$4:$D$10,2,0),VLOOKUP(B114,'Ver3'!$B$4:$D$10,3,0))</f>
        <v>922</v>
      </c>
      <c r="E114" s="6">
        <f t="shared" ca="1" si="11"/>
        <v>1290800</v>
      </c>
      <c r="F114" s="6">
        <f ca="1">RANDBETWEEN(VLOOKUP(B114,'Ver3'!$B$13:$D$19,2,0),VLOOKUP(B114,'Ver3'!$B$13:$D$19,3,0))/100</f>
        <v>0.39</v>
      </c>
      <c r="G114" s="6">
        <f ca="1">RANDBETWEEN(VLOOKUP(B114,'Ver3'!$F$13:$H$19,2,0),VLOOKUP(B114,'Ver3'!$F$13:$H$19,3,0))/100</f>
        <v>0.54</v>
      </c>
      <c r="H114" s="6">
        <f t="shared" ca="1" si="12"/>
        <v>0.21060000000000001</v>
      </c>
      <c r="I114" s="6">
        <f t="shared" ca="1" si="19"/>
        <v>0.35</v>
      </c>
      <c r="J114" s="6">
        <f t="shared" ca="1" si="13"/>
        <v>0.13649999999999998</v>
      </c>
      <c r="K114" s="6">
        <f ca="1">RANDBETWEEN(VLOOKUP(B114,'Ver3'!$F$23:$H$29,2,0),VLOOKUP(B114,'Ver3'!$F$23:$H$29,3,0))/100</f>
        <v>0.05</v>
      </c>
      <c r="L114" s="6">
        <f t="shared" ca="1" si="14"/>
        <v>1.9500000000000003E-2</v>
      </c>
      <c r="M114" s="16">
        <f t="shared" ca="1" si="15"/>
        <v>513.24</v>
      </c>
      <c r="N114" s="6">
        <f ca="1">(L114+J114+H114)*E114+Table134[[#This Row],[Hukuk Servisinde Tahsilat Tutarı]]</f>
        <v>473207.27999999997</v>
      </c>
      <c r="O114" s="6">
        <f ca="1">C114*VLOOKUP(B114,'Ver3'!$J$3:$N$9,2,0)+(C114-C114*G114)*VLOOKUP(B114,'Ver3'!$J$3:$N$9,3,0)+(C114-C114*G114-C114*I114)*VLOOKUP(B114,'Ver3'!$J$3:$N$9,4,0)</f>
        <v>133700</v>
      </c>
      <c r="P114" s="6">
        <f t="shared" ca="1" si="16"/>
        <v>0.63339999999999996</v>
      </c>
      <c r="Q114" s="6">
        <f ca="1">C114*P114*VLOOKUP(B114,'Ver3'!$J$3:$N$9,5,0)</f>
        <v>0</v>
      </c>
      <c r="R114" s="6">
        <f ca="1">VLOOKUP(Table134[[#This Row],[Ay]],'Ver3'!$J$3:$O$9,6,0)*Table134[[#This Row],[Hukuk Servisine Sevk Edilen]]*Table134[[#This Row],[Toplam Tutar]]</f>
        <v>0</v>
      </c>
      <c r="S114" s="6">
        <f t="shared" ca="1" si="17"/>
        <v>133700</v>
      </c>
      <c r="T114" s="6">
        <f t="shared" ca="1" si="18"/>
        <v>473207.27999999997</v>
      </c>
      <c r="U114" s="4"/>
    </row>
    <row r="115" spans="1:21" x14ac:dyDescent="0.35">
      <c r="A115" s="9">
        <v>45009</v>
      </c>
      <c r="B115" s="6">
        <f t="shared" si="10"/>
        <v>3</v>
      </c>
      <c r="C115" s="6">
        <f ca="1">RANDBETWEEN(VLOOKUP(B115,'Ver3'!$F$3:$H$9,2,0),VLOOKUP(B115,'Ver3'!$F$3:$H$9,3,0))</f>
        <v>1069</v>
      </c>
      <c r="D115" s="6">
        <f ca="1">RANDBETWEEN(VLOOKUP(B115,'Ver3'!$B$4:$D$10,2,0),VLOOKUP(B115,'Ver3'!$B$4:$D$10,3,0))</f>
        <v>990</v>
      </c>
      <c r="E115" s="6">
        <f t="shared" ca="1" si="11"/>
        <v>1058310</v>
      </c>
      <c r="F115" s="6">
        <f ca="1">RANDBETWEEN(VLOOKUP(B115,'Ver3'!$B$13:$D$19,2,0),VLOOKUP(B115,'Ver3'!$B$13:$D$19,3,0))/100</f>
        <v>0.5</v>
      </c>
      <c r="G115" s="6">
        <f ca="1">RANDBETWEEN(VLOOKUP(B115,'Ver3'!$F$13:$H$19,2,0),VLOOKUP(B115,'Ver3'!$F$13:$H$19,3,0))/100</f>
        <v>0.46</v>
      </c>
      <c r="H115" s="6">
        <f t="shared" ca="1" si="12"/>
        <v>0.23</v>
      </c>
      <c r="I115" s="6">
        <f t="shared" ca="1" si="19"/>
        <v>0.28999999999999998</v>
      </c>
      <c r="J115" s="6">
        <f t="shared" ca="1" si="13"/>
        <v>0.14499999999999999</v>
      </c>
      <c r="K115" s="6">
        <f ca="1">RANDBETWEEN(VLOOKUP(B115,'Ver3'!$F$23:$H$29,2,0),VLOOKUP(B115,'Ver3'!$F$23:$H$29,3,0))/100</f>
        <v>0.09</v>
      </c>
      <c r="L115" s="6">
        <f t="shared" ca="1" si="14"/>
        <v>4.4999999999999998E-2</v>
      </c>
      <c r="M115" s="16">
        <f t="shared" ca="1" si="15"/>
        <v>448.98</v>
      </c>
      <c r="N115" s="6">
        <f ca="1">(L115+J115+H115)*E115+Table134[[#This Row],[Hukuk Servisinde Tahsilat Tutarı]]</f>
        <v>444490.20000000007</v>
      </c>
      <c r="O115" s="6">
        <f ca="1">C115*VLOOKUP(B115,'Ver3'!$J$3:$N$9,2,0)+(C115-C115*G115)*VLOOKUP(B115,'Ver3'!$J$3:$N$9,3,0)+(C115-C115*G115-C115*I115)*VLOOKUP(B115,'Ver3'!$J$3:$N$9,4,0)</f>
        <v>123469.5</v>
      </c>
      <c r="P115" s="6">
        <f t="shared" ca="1" si="16"/>
        <v>0.57999999999999996</v>
      </c>
      <c r="Q115" s="6">
        <f ca="1">C115*P115*VLOOKUP(B115,'Ver3'!$J$3:$N$9,5,0)</f>
        <v>0</v>
      </c>
      <c r="R115" s="6">
        <f ca="1">VLOOKUP(Table134[[#This Row],[Ay]],'Ver3'!$J$3:$O$9,6,0)*Table134[[#This Row],[Hukuk Servisine Sevk Edilen]]*Table134[[#This Row],[Toplam Tutar]]</f>
        <v>0</v>
      </c>
      <c r="S115" s="6">
        <f t="shared" ca="1" si="17"/>
        <v>123469.5</v>
      </c>
      <c r="T115" s="6">
        <f t="shared" ca="1" si="18"/>
        <v>444490.20000000007</v>
      </c>
      <c r="U115" s="4"/>
    </row>
    <row r="116" spans="1:21" x14ac:dyDescent="0.35">
      <c r="A116" s="9">
        <v>45010</v>
      </c>
      <c r="B116" s="6">
        <f t="shared" si="10"/>
        <v>3</v>
      </c>
      <c r="C116" s="6">
        <f ca="1">RANDBETWEEN(VLOOKUP(B116,'Ver3'!$F$3:$H$9,2,0),VLOOKUP(B116,'Ver3'!$F$3:$H$9,3,0))</f>
        <v>1153</v>
      </c>
      <c r="D116" s="6">
        <f ca="1">RANDBETWEEN(VLOOKUP(B116,'Ver3'!$B$4:$D$10,2,0),VLOOKUP(B116,'Ver3'!$B$4:$D$10,3,0))</f>
        <v>1064</v>
      </c>
      <c r="E116" s="6">
        <f t="shared" ca="1" si="11"/>
        <v>1226792</v>
      </c>
      <c r="F116" s="6">
        <f ca="1">RANDBETWEEN(VLOOKUP(B116,'Ver3'!$B$13:$D$19,2,0),VLOOKUP(B116,'Ver3'!$B$13:$D$19,3,0))/100</f>
        <v>0.55000000000000004</v>
      </c>
      <c r="G116" s="6">
        <f ca="1">RANDBETWEEN(VLOOKUP(B116,'Ver3'!$F$13:$H$19,2,0),VLOOKUP(B116,'Ver3'!$F$13:$H$19,3,0))/100</f>
        <v>0.46</v>
      </c>
      <c r="H116" s="6">
        <f t="shared" ca="1" si="12"/>
        <v>0.25300000000000006</v>
      </c>
      <c r="I116" s="6">
        <f t="shared" ca="1" si="19"/>
        <v>0.28999999999999998</v>
      </c>
      <c r="J116" s="6">
        <f t="shared" ca="1" si="13"/>
        <v>0.1595</v>
      </c>
      <c r="K116" s="6">
        <f ca="1">RANDBETWEEN(VLOOKUP(B116,'Ver3'!$F$23:$H$29,2,0),VLOOKUP(B116,'Ver3'!$F$23:$H$29,3,0))/100</f>
        <v>0.09</v>
      </c>
      <c r="L116" s="6">
        <f t="shared" ca="1" si="14"/>
        <v>4.9500000000000002E-2</v>
      </c>
      <c r="M116" s="16">
        <f t="shared" ca="1" si="15"/>
        <v>532.68600000000004</v>
      </c>
      <c r="N116" s="6">
        <f ca="1">(L116+J116+H116)*E116+Table134[[#This Row],[Hukuk Servisinde Tahsilat Tutarı]]</f>
        <v>566777.9040000001</v>
      </c>
      <c r="O116" s="6">
        <f ca="1">C116*VLOOKUP(B116,'Ver3'!$J$3:$N$9,2,0)+(C116-C116*G116)*VLOOKUP(B116,'Ver3'!$J$3:$N$9,3,0)+(C116-C116*G116-C116*I116)*VLOOKUP(B116,'Ver3'!$J$3:$N$9,4,0)</f>
        <v>133171.5</v>
      </c>
      <c r="P116" s="6">
        <f t="shared" ca="1" si="16"/>
        <v>0.53799999999999992</v>
      </c>
      <c r="Q116" s="6">
        <f ca="1">C116*P116*VLOOKUP(B116,'Ver3'!$J$3:$N$9,5,0)</f>
        <v>0</v>
      </c>
      <c r="R116" s="6">
        <f ca="1">VLOOKUP(Table134[[#This Row],[Ay]],'Ver3'!$J$3:$O$9,6,0)*Table134[[#This Row],[Hukuk Servisine Sevk Edilen]]*Table134[[#This Row],[Toplam Tutar]]</f>
        <v>0</v>
      </c>
      <c r="S116" s="6">
        <f t="shared" ca="1" si="17"/>
        <v>133171.5</v>
      </c>
      <c r="T116" s="6">
        <f t="shared" ca="1" si="18"/>
        <v>566777.9040000001</v>
      </c>
      <c r="U116" s="4"/>
    </row>
    <row r="117" spans="1:21" x14ac:dyDescent="0.35">
      <c r="A117" s="9">
        <v>45011</v>
      </c>
      <c r="B117" s="6">
        <f t="shared" si="10"/>
        <v>3</v>
      </c>
      <c r="C117" s="6">
        <f ca="1">RANDBETWEEN(VLOOKUP(B117,'Ver3'!$F$3:$H$9,2,0),VLOOKUP(B117,'Ver3'!$F$3:$H$9,3,0))</f>
        <v>1168</v>
      </c>
      <c r="D117" s="6">
        <f ca="1">RANDBETWEEN(VLOOKUP(B117,'Ver3'!$B$4:$D$10,2,0),VLOOKUP(B117,'Ver3'!$B$4:$D$10,3,0))</f>
        <v>996</v>
      </c>
      <c r="E117" s="6">
        <f t="shared" ca="1" si="11"/>
        <v>1163328</v>
      </c>
      <c r="F117" s="6">
        <f ca="1">RANDBETWEEN(VLOOKUP(B117,'Ver3'!$B$13:$D$19,2,0),VLOOKUP(B117,'Ver3'!$B$13:$D$19,3,0))/100</f>
        <v>0.65</v>
      </c>
      <c r="G117" s="6">
        <f ca="1">RANDBETWEEN(VLOOKUP(B117,'Ver3'!$F$13:$H$19,2,0),VLOOKUP(B117,'Ver3'!$F$13:$H$19,3,0))/100</f>
        <v>0.51</v>
      </c>
      <c r="H117" s="6">
        <f t="shared" ca="1" si="12"/>
        <v>0.33150000000000002</v>
      </c>
      <c r="I117" s="6">
        <f t="shared" ca="1" si="19"/>
        <v>0.2</v>
      </c>
      <c r="J117" s="6">
        <f t="shared" ca="1" si="13"/>
        <v>0.13</v>
      </c>
      <c r="K117" s="6">
        <f ca="1">RANDBETWEEN(VLOOKUP(B117,'Ver3'!$F$23:$H$29,2,0),VLOOKUP(B117,'Ver3'!$F$23:$H$29,3,0))/100</f>
        <v>0.05</v>
      </c>
      <c r="L117" s="6">
        <f t="shared" ca="1" si="14"/>
        <v>3.2500000000000001E-2</v>
      </c>
      <c r="M117" s="16">
        <f t="shared" ca="1" si="15"/>
        <v>576.99199999999996</v>
      </c>
      <c r="N117" s="6">
        <f ca="1">(L117+J117+H117)*E117+Table134[[#This Row],[Hukuk Servisinde Tahsilat Tutarı]]</f>
        <v>574684.03200000001</v>
      </c>
      <c r="O117" s="6">
        <f ca="1">C117*VLOOKUP(B117,'Ver3'!$J$3:$N$9,2,0)+(C117-C117*G117)*VLOOKUP(B117,'Ver3'!$J$3:$N$9,3,0)+(C117-C117*G117-C117*I117)*VLOOKUP(B117,'Ver3'!$J$3:$N$9,4,0)</f>
        <v>135196</v>
      </c>
      <c r="P117" s="6">
        <f t="shared" ca="1" si="16"/>
        <v>0.50600000000000001</v>
      </c>
      <c r="Q117" s="6">
        <f ca="1">C117*P117*VLOOKUP(B117,'Ver3'!$J$3:$N$9,5,0)</f>
        <v>0</v>
      </c>
      <c r="R117" s="6">
        <f ca="1">VLOOKUP(Table134[[#This Row],[Ay]],'Ver3'!$J$3:$O$9,6,0)*Table134[[#This Row],[Hukuk Servisine Sevk Edilen]]*Table134[[#This Row],[Toplam Tutar]]</f>
        <v>0</v>
      </c>
      <c r="S117" s="6">
        <f t="shared" ca="1" si="17"/>
        <v>135196</v>
      </c>
      <c r="T117" s="6">
        <f t="shared" ca="1" si="18"/>
        <v>574684.03200000001</v>
      </c>
      <c r="U117" s="4"/>
    </row>
    <row r="118" spans="1:21" x14ac:dyDescent="0.35">
      <c r="A118" s="9">
        <v>45012</v>
      </c>
      <c r="B118" s="6">
        <f t="shared" si="10"/>
        <v>3</v>
      </c>
      <c r="C118" s="6">
        <f ca="1">RANDBETWEEN(VLOOKUP(B118,'Ver3'!$F$3:$H$9,2,0),VLOOKUP(B118,'Ver3'!$F$3:$H$9,3,0))</f>
        <v>1045</v>
      </c>
      <c r="D118" s="6">
        <f ca="1">RANDBETWEEN(VLOOKUP(B118,'Ver3'!$B$4:$D$10,2,0),VLOOKUP(B118,'Ver3'!$B$4:$D$10,3,0))</f>
        <v>1134</v>
      </c>
      <c r="E118" s="6">
        <f t="shared" ca="1" si="11"/>
        <v>1185030</v>
      </c>
      <c r="F118" s="6">
        <f ca="1">RANDBETWEEN(VLOOKUP(B118,'Ver3'!$B$13:$D$19,2,0),VLOOKUP(B118,'Ver3'!$B$13:$D$19,3,0))/100</f>
        <v>0.35</v>
      </c>
      <c r="G118" s="6">
        <f ca="1">RANDBETWEEN(VLOOKUP(B118,'Ver3'!$F$13:$H$19,2,0),VLOOKUP(B118,'Ver3'!$F$13:$H$19,3,0))/100</f>
        <v>0.46</v>
      </c>
      <c r="H118" s="6">
        <f t="shared" ca="1" si="12"/>
        <v>0.161</v>
      </c>
      <c r="I118" s="6">
        <f t="shared" ca="1" si="19"/>
        <v>0.23</v>
      </c>
      <c r="J118" s="6">
        <f t="shared" ca="1" si="13"/>
        <v>8.0500000000000002E-2</v>
      </c>
      <c r="K118" s="6">
        <f ca="1">RANDBETWEEN(VLOOKUP(B118,'Ver3'!$F$23:$H$29,2,0),VLOOKUP(B118,'Ver3'!$F$23:$H$29,3,0))/100</f>
        <v>0.08</v>
      </c>
      <c r="L118" s="6">
        <f t="shared" ca="1" si="14"/>
        <v>2.7999999999999997E-2</v>
      </c>
      <c r="M118" s="16">
        <f t="shared" ca="1" si="15"/>
        <v>281.6275</v>
      </c>
      <c r="N118" s="6">
        <f ca="1">(L118+J118+H118)*E118+Table134[[#This Row],[Hukuk Servisinde Tahsilat Tutarı]]</f>
        <v>319365.58500000002</v>
      </c>
      <c r="O118" s="6">
        <f ca="1">C118*VLOOKUP(B118,'Ver3'!$J$3:$N$9,2,0)+(C118-C118*G118)*VLOOKUP(B118,'Ver3'!$J$3:$N$9,3,0)+(C118-C118*G118-C118*I118)*VLOOKUP(B118,'Ver3'!$J$3:$N$9,4,0)</f>
        <v>126967.5</v>
      </c>
      <c r="P118" s="6">
        <f t="shared" ca="1" si="16"/>
        <v>0.73049999999999993</v>
      </c>
      <c r="Q118" s="6">
        <f ca="1">C118*P118*VLOOKUP(B118,'Ver3'!$J$3:$N$9,5,0)</f>
        <v>0</v>
      </c>
      <c r="R118" s="6">
        <f ca="1">VLOOKUP(Table134[[#This Row],[Ay]],'Ver3'!$J$3:$O$9,6,0)*Table134[[#This Row],[Hukuk Servisine Sevk Edilen]]*Table134[[#This Row],[Toplam Tutar]]</f>
        <v>0</v>
      </c>
      <c r="S118" s="6">
        <f t="shared" ca="1" si="17"/>
        <v>126967.5</v>
      </c>
      <c r="T118" s="6">
        <f t="shared" ca="1" si="18"/>
        <v>319365.58500000002</v>
      </c>
      <c r="U118" s="4"/>
    </row>
    <row r="119" spans="1:21" x14ac:dyDescent="0.35">
      <c r="A119" s="9">
        <v>45013</v>
      </c>
      <c r="B119" s="6">
        <f t="shared" si="10"/>
        <v>3</v>
      </c>
      <c r="C119" s="6">
        <f ca="1">RANDBETWEEN(VLOOKUP(B119,'Ver3'!$F$3:$H$9,2,0),VLOOKUP(B119,'Ver3'!$F$3:$H$9,3,0))</f>
        <v>1383</v>
      </c>
      <c r="D119" s="6">
        <f ca="1">RANDBETWEEN(VLOOKUP(B119,'Ver3'!$B$4:$D$10,2,0),VLOOKUP(B119,'Ver3'!$B$4:$D$10,3,0))</f>
        <v>971</v>
      </c>
      <c r="E119" s="6">
        <f t="shared" ca="1" si="11"/>
        <v>1342893</v>
      </c>
      <c r="F119" s="6">
        <f ca="1">RANDBETWEEN(VLOOKUP(B119,'Ver3'!$B$13:$D$19,2,0),VLOOKUP(B119,'Ver3'!$B$13:$D$19,3,0))/100</f>
        <v>0.52</v>
      </c>
      <c r="G119" s="6">
        <f ca="1">RANDBETWEEN(VLOOKUP(B119,'Ver3'!$F$13:$H$19,2,0),VLOOKUP(B119,'Ver3'!$F$13:$H$19,3,0))/100</f>
        <v>0.49</v>
      </c>
      <c r="H119" s="6">
        <f t="shared" ca="1" si="12"/>
        <v>0.25480000000000003</v>
      </c>
      <c r="I119" s="6">
        <f t="shared" ca="1" si="19"/>
        <v>0.22</v>
      </c>
      <c r="J119" s="6">
        <f t="shared" ca="1" si="13"/>
        <v>0.1144</v>
      </c>
      <c r="K119" s="6">
        <f ca="1">RANDBETWEEN(VLOOKUP(B119,'Ver3'!$F$23:$H$29,2,0),VLOOKUP(B119,'Ver3'!$F$23:$H$29,3,0))/100</f>
        <v>0.08</v>
      </c>
      <c r="L119" s="6">
        <f t="shared" ca="1" si="14"/>
        <v>4.1600000000000005E-2</v>
      </c>
      <c r="M119" s="16">
        <f t="shared" ca="1" si="15"/>
        <v>568.13640000000009</v>
      </c>
      <c r="N119" s="6">
        <f ca="1">(L119+J119+H119)*E119+Table134[[#This Row],[Hukuk Servisinde Tahsilat Tutarı]]</f>
        <v>551660.44440000004</v>
      </c>
      <c r="O119" s="6">
        <f ca="1">C119*VLOOKUP(B119,'Ver3'!$J$3:$N$9,2,0)+(C119-C119*G119)*VLOOKUP(B119,'Ver3'!$J$3:$N$9,3,0)+(C119-C119*G119-C119*I119)*VLOOKUP(B119,'Ver3'!$J$3:$N$9,4,0)</f>
        <v>162156.75</v>
      </c>
      <c r="P119" s="6">
        <f t="shared" ca="1" si="16"/>
        <v>0.58919999999999995</v>
      </c>
      <c r="Q119" s="6">
        <f ca="1">C119*P119*VLOOKUP(B119,'Ver3'!$J$3:$N$9,5,0)</f>
        <v>0</v>
      </c>
      <c r="R119" s="6">
        <f ca="1">VLOOKUP(Table134[[#This Row],[Ay]],'Ver3'!$J$3:$O$9,6,0)*Table134[[#This Row],[Hukuk Servisine Sevk Edilen]]*Table134[[#This Row],[Toplam Tutar]]</f>
        <v>0</v>
      </c>
      <c r="S119" s="6">
        <f t="shared" ca="1" si="17"/>
        <v>162156.75</v>
      </c>
      <c r="T119" s="6">
        <f t="shared" ca="1" si="18"/>
        <v>551660.44440000004</v>
      </c>
      <c r="U119" s="4"/>
    </row>
    <row r="120" spans="1:21" x14ac:dyDescent="0.35">
      <c r="A120" s="9">
        <v>45014</v>
      </c>
      <c r="B120" s="6">
        <f t="shared" si="10"/>
        <v>3</v>
      </c>
      <c r="C120" s="6">
        <f ca="1">RANDBETWEEN(VLOOKUP(B120,'Ver3'!$F$3:$H$9,2,0),VLOOKUP(B120,'Ver3'!$F$3:$H$9,3,0))</f>
        <v>1128</v>
      </c>
      <c r="D120" s="6">
        <f ca="1">RANDBETWEEN(VLOOKUP(B120,'Ver3'!$B$4:$D$10,2,0),VLOOKUP(B120,'Ver3'!$B$4:$D$10,3,0))</f>
        <v>836</v>
      </c>
      <c r="E120" s="6">
        <f t="shared" ca="1" si="11"/>
        <v>943008</v>
      </c>
      <c r="F120" s="6">
        <f ca="1">RANDBETWEEN(VLOOKUP(B120,'Ver3'!$B$13:$D$19,2,0),VLOOKUP(B120,'Ver3'!$B$13:$D$19,3,0))/100</f>
        <v>0.65</v>
      </c>
      <c r="G120" s="6">
        <f ca="1">RANDBETWEEN(VLOOKUP(B120,'Ver3'!$F$13:$H$19,2,0),VLOOKUP(B120,'Ver3'!$F$13:$H$19,3,0))/100</f>
        <v>0.48</v>
      </c>
      <c r="H120" s="6">
        <f t="shared" ca="1" si="12"/>
        <v>0.312</v>
      </c>
      <c r="I120" s="6">
        <f t="shared" ca="1" si="19"/>
        <v>0.35</v>
      </c>
      <c r="J120" s="6">
        <f t="shared" ca="1" si="13"/>
        <v>0.22749999999999998</v>
      </c>
      <c r="K120" s="6">
        <f ca="1">RANDBETWEEN(VLOOKUP(B120,'Ver3'!$F$23:$H$29,2,0),VLOOKUP(B120,'Ver3'!$F$23:$H$29,3,0))/100</f>
        <v>0.09</v>
      </c>
      <c r="L120" s="6">
        <f t="shared" ca="1" si="14"/>
        <v>5.8499999999999996E-2</v>
      </c>
      <c r="M120" s="16">
        <f t="shared" ca="1" si="15"/>
        <v>674.54399999999998</v>
      </c>
      <c r="N120" s="6">
        <f ca="1">(L120+J120+H120)*E120+Table134[[#This Row],[Hukuk Servisinde Tahsilat Tutarı]]</f>
        <v>563918.78399999999</v>
      </c>
      <c r="O120" s="6">
        <f ca="1">C120*VLOOKUP(B120,'Ver3'!$J$3:$N$9,2,0)+(C120-C120*G120)*VLOOKUP(B120,'Ver3'!$J$3:$N$9,3,0)+(C120-C120*G120-C120*I120)*VLOOKUP(B120,'Ver3'!$J$3:$N$9,4,0)</f>
        <v>119568.00000000001</v>
      </c>
      <c r="P120" s="6">
        <f t="shared" ca="1" si="16"/>
        <v>0.40200000000000002</v>
      </c>
      <c r="Q120" s="6">
        <f ca="1">C120*P120*VLOOKUP(B120,'Ver3'!$J$3:$N$9,5,0)</f>
        <v>0</v>
      </c>
      <c r="R120" s="6">
        <f ca="1">VLOOKUP(Table134[[#This Row],[Ay]],'Ver3'!$J$3:$O$9,6,0)*Table134[[#This Row],[Hukuk Servisine Sevk Edilen]]*Table134[[#This Row],[Toplam Tutar]]</f>
        <v>0</v>
      </c>
      <c r="S120" s="6">
        <f t="shared" ca="1" si="17"/>
        <v>119568.00000000001</v>
      </c>
      <c r="T120" s="6">
        <f t="shared" ca="1" si="18"/>
        <v>563918.78399999999</v>
      </c>
      <c r="U120" s="4"/>
    </row>
    <row r="121" spans="1:21" x14ac:dyDescent="0.35">
      <c r="A121" s="9">
        <v>45015</v>
      </c>
      <c r="B121" s="6">
        <f t="shared" si="10"/>
        <v>3</v>
      </c>
      <c r="C121" s="6">
        <f ca="1">RANDBETWEEN(VLOOKUP(B121,'Ver3'!$F$3:$H$9,2,0),VLOOKUP(B121,'Ver3'!$F$3:$H$9,3,0))</f>
        <v>1244</v>
      </c>
      <c r="D121" s="6">
        <f ca="1">RANDBETWEEN(VLOOKUP(B121,'Ver3'!$B$4:$D$10,2,0),VLOOKUP(B121,'Ver3'!$B$4:$D$10,3,0))</f>
        <v>1137</v>
      </c>
      <c r="E121" s="6">
        <f t="shared" ca="1" si="11"/>
        <v>1414428</v>
      </c>
      <c r="F121" s="6">
        <f ca="1">RANDBETWEEN(VLOOKUP(B121,'Ver3'!$B$13:$D$19,2,0),VLOOKUP(B121,'Ver3'!$B$13:$D$19,3,0))/100</f>
        <v>0.43</v>
      </c>
      <c r="G121" s="6">
        <f ca="1">RANDBETWEEN(VLOOKUP(B121,'Ver3'!$F$13:$H$19,2,0),VLOOKUP(B121,'Ver3'!$F$13:$H$19,3,0))/100</f>
        <v>0.55000000000000004</v>
      </c>
      <c r="H121" s="6">
        <f t="shared" ca="1" si="12"/>
        <v>0.23650000000000002</v>
      </c>
      <c r="I121" s="6">
        <f t="shared" ca="1" si="19"/>
        <v>0.28000000000000003</v>
      </c>
      <c r="J121" s="6">
        <f t="shared" ca="1" si="13"/>
        <v>0.12040000000000001</v>
      </c>
      <c r="K121" s="6">
        <f ca="1">RANDBETWEEN(VLOOKUP(B121,'Ver3'!$F$23:$H$29,2,0),VLOOKUP(B121,'Ver3'!$F$23:$H$29,3,0))/100</f>
        <v>0.05</v>
      </c>
      <c r="L121" s="6">
        <f t="shared" ca="1" si="14"/>
        <v>2.1500000000000002E-2</v>
      </c>
      <c r="M121" s="16">
        <f t="shared" ca="1" si="15"/>
        <v>470.7296</v>
      </c>
      <c r="N121" s="6">
        <f ca="1">(L121+J121+H121)*E121+Table134[[#This Row],[Hukuk Servisinde Tahsilat Tutarı]]</f>
        <v>535219.55520000006</v>
      </c>
      <c r="O121" s="6">
        <f ca="1">C121*VLOOKUP(B121,'Ver3'!$J$3:$N$9,2,0)+(C121-C121*G121)*VLOOKUP(B121,'Ver3'!$J$3:$N$9,3,0)+(C121-C121*G121-C121*I121)*VLOOKUP(B121,'Ver3'!$J$3:$N$9,4,0)</f>
        <v>125332.99999999999</v>
      </c>
      <c r="P121" s="6">
        <f t="shared" ca="1" si="16"/>
        <v>0.62159999999999993</v>
      </c>
      <c r="Q121" s="6">
        <f ca="1">C121*P121*VLOOKUP(B121,'Ver3'!$J$3:$N$9,5,0)</f>
        <v>0</v>
      </c>
      <c r="R121" s="6">
        <f ca="1">VLOOKUP(Table134[[#This Row],[Ay]],'Ver3'!$J$3:$O$9,6,0)*Table134[[#This Row],[Hukuk Servisine Sevk Edilen]]*Table134[[#This Row],[Toplam Tutar]]</f>
        <v>0</v>
      </c>
      <c r="S121" s="6">
        <f t="shared" ca="1" si="17"/>
        <v>125332.99999999999</v>
      </c>
      <c r="T121" s="6">
        <f t="shared" ca="1" si="18"/>
        <v>535219.55520000006</v>
      </c>
      <c r="U121" s="4"/>
    </row>
    <row r="122" spans="1:21" x14ac:dyDescent="0.35">
      <c r="A122" s="9">
        <v>45016</v>
      </c>
      <c r="B122" s="6">
        <f t="shared" si="10"/>
        <v>3</v>
      </c>
      <c r="C122" s="6">
        <f ca="1">RANDBETWEEN(VLOOKUP(B122,'Ver3'!$F$3:$H$9,2,0),VLOOKUP(B122,'Ver3'!$F$3:$H$9,3,0))</f>
        <v>1298</v>
      </c>
      <c r="D122" s="6">
        <f ca="1">RANDBETWEEN(VLOOKUP(B122,'Ver3'!$B$4:$D$10,2,0),VLOOKUP(B122,'Ver3'!$B$4:$D$10,3,0))</f>
        <v>1133</v>
      </c>
      <c r="E122" s="6">
        <f t="shared" ca="1" si="11"/>
        <v>1470634</v>
      </c>
      <c r="F122" s="6">
        <f ca="1">RANDBETWEEN(VLOOKUP(B122,'Ver3'!$B$13:$D$19,2,0),VLOOKUP(B122,'Ver3'!$B$13:$D$19,3,0))/100</f>
        <v>0.63</v>
      </c>
      <c r="G122" s="6">
        <f ca="1">RANDBETWEEN(VLOOKUP(B122,'Ver3'!$F$13:$H$19,2,0),VLOOKUP(B122,'Ver3'!$F$13:$H$19,3,0))/100</f>
        <v>0.47</v>
      </c>
      <c r="H122" s="6">
        <f t="shared" ca="1" si="12"/>
        <v>0.29609999999999997</v>
      </c>
      <c r="I122" s="6">
        <f t="shared" ca="1" si="19"/>
        <v>0.25</v>
      </c>
      <c r="J122" s="6">
        <f t="shared" ca="1" si="13"/>
        <v>0.1575</v>
      </c>
      <c r="K122" s="6">
        <f ca="1">RANDBETWEEN(VLOOKUP(B122,'Ver3'!$F$23:$H$29,2,0),VLOOKUP(B122,'Ver3'!$F$23:$H$29,3,0))/100</f>
        <v>0.06</v>
      </c>
      <c r="L122" s="6">
        <f t="shared" ca="1" si="14"/>
        <v>3.78E-2</v>
      </c>
      <c r="M122" s="16">
        <f t="shared" ca="1" si="15"/>
        <v>637.83719999999994</v>
      </c>
      <c r="N122" s="6">
        <f ca="1">(L122+J122+H122)*E122+Table134[[#This Row],[Hukuk Servisinde Tahsilat Tutarı]]</f>
        <v>722669.54759999993</v>
      </c>
      <c r="O122" s="6">
        <f ca="1">C122*VLOOKUP(B122,'Ver3'!$J$3:$N$9,2,0)+(C122-C122*G122)*VLOOKUP(B122,'Ver3'!$J$3:$N$9,3,0)+(C122-C122*G122-C122*I122)*VLOOKUP(B122,'Ver3'!$J$3:$N$9,4,0)</f>
        <v>152839.5</v>
      </c>
      <c r="P122" s="6">
        <f t="shared" ca="1" si="16"/>
        <v>0.50860000000000005</v>
      </c>
      <c r="Q122" s="6">
        <f ca="1">C122*P122*VLOOKUP(B122,'Ver3'!$J$3:$N$9,5,0)</f>
        <v>0</v>
      </c>
      <c r="R122" s="6">
        <f ca="1">VLOOKUP(Table134[[#This Row],[Ay]],'Ver3'!$J$3:$O$9,6,0)*Table134[[#This Row],[Hukuk Servisine Sevk Edilen]]*Table134[[#This Row],[Toplam Tutar]]</f>
        <v>0</v>
      </c>
      <c r="S122" s="6">
        <f t="shared" ca="1" si="17"/>
        <v>152839.5</v>
      </c>
      <c r="T122" s="6">
        <f t="shared" ca="1" si="18"/>
        <v>722669.54759999993</v>
      </c>
      <c r="U122" s="4"/>
    </row>
    <row r="123" spans="1:21" x14ac:dyDescent="0.35">
      <c r="A123" s="9">
        <v>45017</v>
      </c>
      <c r="B123" s="6">
        <f t="shared" si="10"/>
        <v>4</v>
      </c>
      <c r="C123" s="6">
        <f ca="1">RANDBETWEEN(VLOOKUP(B123,'Ver3'!$F$3:$H$9,2,0),VLOOKUP(B123,'Ver3'!$F$3:$H$9,3,0))</f>
        <v>1411</v>
      </c>
      <c r="D123" s="6">
        <f ca="1">RANDBETWEEN(VLOOKUP(B123,'Ver3'!$B$4:$D$10,2,0),VLOOKUP(B123,'Ver3'!$B$4:$D$10,3,0))</f>
        <v>536</v>
      </c>
      <c r="E123" s="6">
        <f t="shared" ca="1" si="11"/>
        <v>756296</v>
      </c>
      <c r="F123" s="6">
        <f ca="1">RANDBETWEEN(VLOOKUP(B123,'Ver3'!$B$13:$D$19,2,0),VLOOKUP(B123,'Ver3'!$B$13:$D$19,3,0))/100</f>
        <v>0.39</v>
      </c>
      <c r="G123" s="6">
        <f ca="1">RANDBETWEEN(VLOOKUP(B123,'Ver3'!$F$13:$H$19,2,0),VLOOKUP(B123,'Ver3'!$F$13:$H$19,3,0))/100</f>
        <v>0.45</v>
      </c>
      <c r="H123" s="6">
        <f t="shared" ca="1" si="12"/>
        <v>0.17550000000000002</v>
      </c>
      <c r="I123" s="6">
        <f t="shared" ca="1" si="19"/>
        <v>0.21</v>
      </c>
      <c r="J123" s="6">
        <f t="shared" ca="1" si="13"/>
        <v>8.1900000000000001E-2</v>
      </c>
      <c r="K123" s="6">
        <f ca="1">RANDBETWEEN(VLOOKUP(B123,'Ver3'!$F$23:$H$29,2,0),VLOOKUP(B123,'Ver3'!$F$23:$H$29,3,0))/100</f>
        <v>0.06</v>
      </c>
      <c r="L123" s="6">
        <f t="shared" ca="1" si="14"/>
        <v>2.3400000000000001E-2</v>
      </c>
      <c r="M123" s="16">
        <f t="shared" ca="1" si="15"/>
        <v>396.20880000000005</v>
      </c>
      <c r="N123" s="6">
        <f ca="1">(L123+J123+H123)*E123+Table134[[#This Row],[Hukuk Servisinde Tahsilat Tutarı]]</f>
        <v>212367.91680000004</v>
      </c>
      <c r="O123" s="6">
        <f ca="1">C123*VLOOKUP(B123,'Ver3'!$J$3:$N$9,2,0)+(C123-C123*G123)*VLOOKUP(B123,'Ver3'!$J$3:$N$9,3,0)+(C123-C123*G123-C123*I123)*VLOOKUP(B123,'Ver3'!$J$3:$N$9,4,0)</f>
        <v>176727.75</v>
      </c>
      <c r="P123" s="6">
        <f t="shared" ca="1" si="16"/>
        <v>0.71919999999999995</v>
      </c>
      <c r="Q123" s="6">
        <f ca="1">C123*P123*VLOOKUP(B123,'Ver3'!$J$3:$N$9,5,0)</f>
        <v>0</v>
      </c>
      <c r="R123" s="6">
        <f ca="1">VLOOKUP(Table134[[#This Row],[Ay]],'Ver3'!$J$3:$O$9,6,0)*Table134[[#This Row],[Hukuk Servisine Sevk Edilen]]*Table134[[#This Row],[Toplam Tutar]]</f>
        <v>0</v>
      </c>
      <c r="S123" s="6">
        <f t="shared" ca="1" si="17"/>
        <v>176727.75</v>
      </c>
      <c r="T123" s="6">
        <f t="shared" ca="1" si="18"/>
        <v>212367.91680000004</v>
      </c>
      <c r="U123" s="4"/>
    </row>
    <row r="124" spans="1:21" x14ac:dyDescent="0.35">
      <c r="A124" s="9">
        <v>45018</v>
      </c>
      <c r="B124" s="6">
        <f t="shared" si="10"/>
        <v>4</v>
      </c>
      <c r="C124" s="6">
        <f ca="1">RANDBETWEEN(VLOOKUP(B124,'Ver3'!$F$3:$H$9,2,0),VLOOKUP(B124,'Ver3'!$F$3:$H$9,3,0))</f>
        <v>1164</v>
      </c>
      <c r="D124" s="6">
        <f ca="1">RANDBETWEEN(VLOOKUP(B124,'Ver3'!$B$4:$D$10,2,0),VLOOKUP(B124,'Ver3'!$B$4:$D$10,3,0))</f>
        <v>538</v>
      </c>
      <c r="E124" s="6">
        <f t="shared" ca="1" si="11"/>
        <v>626232</v>
      </c>
      <c r="F124" s="6">
        <f ca="1">RANDBETWEEN(VLOOKUP(B124,'Ver3'!$B$13:$D$19,2,0),VLOOKUP(B124,'Ver3'!$B$13:$D$19,3,0))/100</f>
        <v>0.3</v>
      </c>
      <c r="G124" s="6">
        <f ca="1">RANDBETWEEN(VLOOKUP(B124,'Ver3'!$F$13:$H$19,2,0),VLOOKUP(B124,'Ver3'!$F$13:$H$19,3,0))/100</f>
        <v>0.49</v>
      </c>
      <c r="H124" s="6">
        <f t="shared" ca="1" si="12"/>
        <v>0.14699999999999999</v>
      </c>
      <c r="I124" s="6">
        <f t="shared" ca="1" si="19"/>
        <v>0.22</v>
      </c>
      <c r="J124" s="6">
        <f t="shared" ca="1" si="13"/>
        <v>6.6000000000000003E-2</v>
      </c>
      <c r="K124" s="6">
        <f ca="1">RANDBETWEEN(VLOOKUP(B124,'Ver3'!$F$23:$H$29,2,0),VLOOKUP(B124,'Ver3'!$F$23:$H$29,3,0))/100</f>
        <v>0.06</v>
      </c>
      <c r="L124" s="6">
        <f t="shared" ca="1" si="14"/>
        <v>1.7999999999999999E-2</v>
      </c>
      <c r="M124" s="16">
        <f t="shared" ca="1" si="15"/>
        <v>268.88399999999996</v>
      </c>
      <c r="N124" s="6">
        <f ca="1">(L124+J124+H124)*E124+Table134[[#This Row],[Hukuk Servisinde Tahsilat Tutarı]]</f>
        <v>144659.59199999998</v>
      </c>
      <c r="O124" s="6">
        <f ca="1">C124*VLOOKUP(B124,'Ver3'!$J$3:$N$9,2,0)+(C124-C124*G124)*VLOOKUP(B124,'Ver3'!$J$3:$N$9,3,0)+(C124-C124*G124-C124*I124)*VLOOKUP(B124,'Ver3'!$J$3:$N$9,4,0)</f>
        <v>136479</v>
      </c>
      <c r="P124" s="6">
        <f t="shared" ca="1" si="16"/>
        <v>0.76900000000000002</v>
      </c>
      <c r="Q124" s="6">
        <f ca="1">C124*P124*VLOOKUP(B124,'Ver3'!$J$3:$N$9,5,0)</f>
        <v>0</v>
      </c>
      <c r="R124" s="6">
        <f ca="1">VLOOKUP(Table134[[#This Row],[Ay]],'Ver3'!$J$3:$O$9,6,0)*Table134[[#This Row],[Hukuk Servisine Sevk Edilen]]*Table134[[#This Row],[Toplam Tutar]]</f>
        <v>0</v>
      </c>
      <c r="S124" s="6">
        <f t="shared" ca="1" si="17"/>
        <v>136479</v>
      </c>
      <c r="T124" s="6">
        <f t="shared" ca="1" si="18"/>
        <v>144659.59199999998</v>
      </c>
      <c r="U124" s="4"/>
    </row>
    <row r="125" spans="1:21" x14ac:dyDescent="0.35">
      <c r="A125" s="9">
        <v>45019</v>
      </c>
      <c r="B125" s="6">
        <f t="shared" si="10"/>
        <v>4</v>
      </c>
      <c r="C125" s="6">
        <f ca="1">RANDBETWEEN(VLOOKUP(B125,'Ver3'!$F$3:$H$9,2,0),VLOOKUP(B125,'Ver3'!$F$3:$H$9,3,0))</f>
        <v>1326</v>
      </c>
      <c r="D125" s="6">
        <f ca="1">RANDBETWEEN(VLOOKUP(B125,'Ver3'!$B$4:$D$10,2,0),VLOOKUP(B125,'Ver3'!$B$4:$D$10,3,0))</f>
        <v>650</v>
      </c>
      <c r="E125" s="6">
        <f t="shared" ca="1" si="11"/>
        <v>861900</v>
      </c>
      <c r="F125" s="6">
        <f ca="1">RANDBETWEEN(VLOOKUP(B125,'Ver3'!$B$13:$D$19,2,0),VLOOKUP(B125,'Ver3'!$B$13:$D$19,3,0))/100</f>
        <v>0.34</v>
      </c>
      <c r="G125" s="6">
        <f ca="1">RANDBETWEEN(VLOOKUP(B125,'Ver3'!$F$13:$H$19,2,0),VLOOKUP(B125,'Ver3'!$F$13:$H$19,3,0))/100</f>
        <v>0.45</v>
      </c>
      <c r="H125" s="6">
        <f t="shared" ca="1" si="12"/>
        <v>0.15300000000000002</v>
      </c>
      <c r="I125" s="6">
        <f t="shared" ca="1" si="19"/>
        <v>0.35</v>
      </c>
      <c r="J125" s="6">
        <f t="shared" ca="1" si="13"/>
        <v>0.11899999999999999</v>
      </c>
      <c r="K125" s="6">
        <f ca="1">RANDBETWEEN(VLOOKUP(B125,'Ver3'!$F$23:$H$29,2,0),VLOOKUP(B125,'Ver3'!$F$23:$H$29,3,0))/100</f>
        <v>7.0000000000000007E-2</v>
      </c>
      <c r="L125" s="6">
        <f t="shared" ca="1" si="14"/>
        <v>2.3800000000000005E-2</v>
      </c>
      <c r="M125" s="16">
        <f t="shared" ca="1" si="15"/>
        <v>392.2308000000001</v>
      </c>
      <c r="N125" s="6">
        <f ca="1">(L125+J125+H125)*E125+Table134[[#This Row],[Hukuk Servisinde Tahsilat Tutarı]]</f>
        <v>254950.02000000005</v>
      </c>
      <c r="O125" s="6">
        <f ca="1">C125*VLOOKUP(B125,'Ver3'!$J$3:$N$9,2,0)+(C125-C125*G125)*VLOOKUP(B125,'Ver3'!$J$3:$N$9,3,0)+(C125-C125*G125-C125*I125)*VLOOKUP(B125,'Ver3'!$J$3:$N$9,4,0)</f>
        <v>147517.5</v>
      </c>
      <c r="P125" s="6">
        <f t="shared" ca="1" si="16"/>
        <v>0.70419999999999994</v>
      </c>
      <c r="Q125" s="6">
        <f ca="1">C125*P125*VLOOKUP(B125,'Ver3'!$J$3:$N$9,5,0)</f>
        <v>0</v>
      </c>
      <c r="R125" s="6">
        <f ca="1">VLOOKUP(Table134[[#This Row],[Ay]],'Ver3'!$J$3:$O$9,6,0)*Table134[[#This Row],[Hukuk Servisine Sevk Edilen]]*Table134[[#This Row],[Toplam Tutar]]</f>
        <v>0</v>
      </c>
      <c r="S125" s="6">
        <f t="shared" ca="1" si="17"/>
        <v>147517.5</v>
      </c>
      <c r="T125" s="6">
        <f t="shared" ca="1" si="18"/>
        <v>254950.02000000005</v>
      </c>
      <c r="U125" s="4"/>
    </row>
    <row r="126" spans="1:21" x14ac:dyDescent="0.35">
      <c r="A126" s="9">
        <v>45020</v>
      </c>
      <c r="B126" s="6">
        <f t="shared" si="10"/>
        <v>4</v>
      </c>
      <c r="C126" s="6">
        <f ca="1">RANDBETWEEN(VLOOKUP(B126,'Ver3'!$F$3:$H$9,2,0),VLOOKUP(B126,'Ver3'!$F$3:$H$9,3,0))</f>
        <v>1395</v>
      </c>
      <c r="D126" s="6">
        <f ca="1">RANDBETWEEN(VLOOKUP(B126,'Ver3'!$B$4:$D$10,2,0),VLOOKUP(B126,'Ver3'!$B$4:$D$10,3,0))</f>
        <v>383</v>
      </c>
      <c r="E126" s="6">
        <f t="shared" ca="1" si="11"/>
        <v>534285</v>
      </c>
      <c r="F126" s="6">
        <f ca="1">RANDBETWEEN(VLOOKUP(B126,'Ver3'!$B$13:$D$19,2,0),VLOOKUP(B126,'Ver3'!$B$13:$D$19,3,0))/100</f>
        <v>0.28000000000000003</v>
      </c>
      <c r="G126" s="6">
        <f ca="1">RANDBETWEEN(VLOOKUP(B126,'Ver3'!$F$13:$H$19,2,0),VLOOKUP(B126,'Ver3'!$F$13:$H$19,3,0))/100</f>
        <v>0.45</v>
      </c>
      <c r="H126" s="6">
        <f t="shared" ca="1" si="12"/>
        <v>0.12600000000000003</v>
      </c>
      <c r="I126" s="6">
        <f t="shared" ca="1" si="19"/>
        <v>0.33</v>
      </c>
      <c r="J126" s="6">
        <f t="shared" ca="1" si="13"/>
        <v>9.240000000000001E-2</v>
      </c>
      <c r="K126" s="6">
        <f ca="1">RANDBETWEEN(VLOOKUP(B126,'Ver3'!$F$23:$H$29,2,0),VLOOKUP(B126,'Ver3'!$F$23:$H$29,3,0))/100</f>
        <v>0.09</v>
      </c>
      <c r="L126" s="6">
        <f t="shared" ca="1" si="14"/>
        <v>2.52E-2</v>
      </c>
      <c r="M126" s="16">
        <f t="shared" ca="1" si="15"/>
        <v>339.82200000000006</v>
      </c>
      <c r="N126" s="6">
        <f ca="1">(L126+J126+H126)*E126+Table134[[#This Row],[Hukuk Servisinde Tahsilat Tutarı]]</f>
        <v>130151.82600000002</v>
      </c>
      <c r="O126" s="6">
        <f ca="1">C126*VLOOKUP(B126,'Ver3'!$J$3:$N$9,2,0)+(C126-C126*G126)*VLOOKUP(B126,'Ver3'!$J$3:$N$9,3,0)+(C126-C126*G126-C126*I126)*VLOOKUP(B126,'Ver3'!$J$3:$N$9,4,0)</f>
        <v>157983.75</v>
      </c>
      <c r="P126" s="6">
        <f t="shared" ca="1" si="16"/>
        <v>0.75639999999999996</v>
      </c>
      <c r="Q126" s="6">
        <f ca="1">C126*P126*VLOOKUP(B126,'Ver3'!$J$3:$N$9,5,0)</f>
        <v>0</v>
      </c>
      <c r="R126" s="6">
        <f ca="1">VLOOKUP(Table134[[#This Row],[Ay]],'Ver3'!$J$3:$O$9,6,0)*Table134[[#This Row],[Hukuk Servisine Sevk Edilen]]*Table134[[#This Row],[Toplam Tutar]]</f>
        <v>0</v>
      </c>
      <c r="S126" s="6">
        <f t="shared" ca="1" si="17"/>
        <v>157983.75</v>
      </c>
      <c r="T126" s="6">
        <f t="shared" ca="1" si="18"/>
        <v>130151.82600000002</v>
      </c>
      <c r="U126" s="4"/>
    </row>
    <row r="127" spans="1:21" x14ac:dyDescent="0.35">
      <c r="A127" s="9">
        <v>45021</v>
      </c>
      <c r="B127" s="6">
        <f t="shared" si="10"/>
        <v>4</v>
      </c>
      <c r="C127" s="6">
        <f ca="1">RANDBETWEEN(VLOOKUP(B127,'Ver3'!$F$3:$H$9,2,0),VLOOKUP(B127,'Ver3'!$F$3:$H$9,3,0))</f>
        <v>1295</v>
      </c>
      <c r="D127" s="6">
        <f ca="1">RANDBETWEEN(VLOOKUP(B127,'Ver3'!$B$4:$D$10,2,0),VLOOKUP(B127,'Ver3'!$B$4:$D$10,3,0))</f>
        <v>514</v>
      </c>
      <c r="E127" s="6">
        <f t="shared" ca="1" si="11"/>
        <v>665630</v>
      </c>
      <c r="F127" s="6">
        <f ca="1">RANDBETWEEN(VLOOKUP(B127,'Ver3'!$B$13:$D$19,2,0),VLOOKUP(B127,'Ver3'!$B$13:$D$19,3,0))/100</f>
        <v>0.38</v>
      </c>
      <c r="G127" s="6">
        <f ca="1">RANDBETWEEN(VLOOKUP(B127,'Ver3'!$F$13:$H$19,2,0),VLOOKUP(B127,'Ver3'!$F$13:$H$19,3,0))/100</f>
        <v>0.54</v>
      </c>
      <c r="H127" s="6">
        <f t="shared" ca="1" si="12"/>
        <v>0.20520000000000002</v>
      </c>
      <c r="I127" s="6">
        <f t="shared" ca="1" si="19"/>
        <v>0.21</v>
      </c>
      <c r="J127" s="6">
        <f t="shared" ca="1" si="13"/>
        <v>7.9799999999999996E-2</v>
      </c>
      <c r="K127" s="6">
        <f ca="1">RANDBETWEEN(VLOOKUP(B127,'Ver3'!$F$23:$H$29,2,0),VLOOKUP(B127,'Ver3'!$F$23:$H$29,3,0))/100</f>
        <v>0.05</v>
      </c>
      <c r="L127" s="6">
        <f t="shared" ca="1" si="14"/>
        <v>1.9000000000000003E-2</v>
      </c>
      <c r="M127" s="16">
        <f t="shared" ca="1" si="15"/>
        <v>393.68000000000006</v>
      </c>
      <c r="N127" s="6">
        <f ca="1">(L127+J127+H127)*E127+Table134[[#This Row],[Hukuk Servisinde Tahsilat Tutarı]]</f>
        <v>202351.52000000002</v>
      </c>
      <c r="O127" s="6">
        <f ca="1">C127*VLOOKUP(B127,'Ver3'!$J$3:$N$9,2,0)+(C127-C127*G127)*VLOOKUP(B127,'Ver3'!$J$3:$N$9,3,0)+(C127-C127*G127-C127*I127)*VLOOKUP(B127,'Ver3'!$J$3:$N$9,4,0)</f>
        <v>141802.5</v>
      </c>
      <c r="P127" s="6">
        <f t="shared" ca="1" si="16"/>
        <v>0.69599999999999995</v>
      </c>
      <c r="Q127" s="6">
        <f ca="1">C127*P127*VLOOKUP(B127,'Ver3'!$J$3:$N$9,5,0)</f>
        <v>0</v>
      </c>
      <c r="R127" s="6">
        <f ca="1">VLOOKUP(Table134[[#This Row],[Ay]],'Ver3'!$J$3:$O$9,6,0)*Table134[[#This Row],[Hukuk Servisine Sevk Edilen]]*Table134[[#This Row],[Toplam Tutar]]</f>
        <v>0</v>
      </c>
      <c r="S127" s="6">
        <f t="shared" ca="1" si="17"/>
        <v>141802.5</v>
      </c>
      <c r="T127" s="6">
        <f t="shared" ca="1" si="18"/>
        <v>202351.52000000002</v>
      </c>
      <c r="U127" s="4"/>
    </row>
    <row r="128" spans="1:21" x14ac:dyDescent="0.35">
      <c r="A128" s="9">
        <v>45022</v>
      </c>
      <c r="B128" s="6">
        <f t="shared" si="10"/>
        <v>4</v>
      </c>
      <c r="C128" s="6">
        <f ca="1">RANDBETWEEN(VLOOKUP(B128,'Ver3'!$F$3:$H$9,2,0),VLOOKUP(B128,'Ver3'!$F$3:$H$9,3,0))</f>
        <v>1378</v>
      </c>
      <c r="D128" s="6">
        <f ca="1">RANDBETWEEN(VLOOKUP(B128,'Ver3'!$B$4:$D$10,2,0),VLOOKUP(B128,'Ver3'!$B$4:$D$10,3,0))</f>
        <v>250</v>
      </c>
      <c r="E128" s="6">
        <f t="shared" ca="1" si="11"/>
        <v>344500</v>
      </c>
      <c r="F128" s="6">
        <f ca="1">RANDBETWEEN(VLOOKUP(B128,'Ver3'!$B$13:$D$19,2,0),VLOOKUP(B128,'Ver3'!$B$13:$D$19,3,0))/100</f>
        <v>0.24</v>
      </c>
      <c r="G128" s="6">
        <f ca="1">RANDBETWEEN(VLOOKUP(B128,'Ver3'!$F$13:$H$19,2,0),VLOOKUP(B128,'Ver3'!$F$13:$H$19,3,0))/100</f>
        <v>0.51</v>
      </c>
      <c r="H128" s="6">
        <f t="shared" ca="1" si="12"/>
        <v>0.12239999999999999</v>
      </c>
      <c r="I128" s="6">
        <f t="shared" ca="1" si="19"/>
        <v>0.27</v>
      </c>
      <c r="J128" s="6">
        <f t="shared" ca="1" si="13"/>
        <v>6.4799999999999996E-2</v>
      </c>
      <c r="K128" s="6">
        <f ca="1">RANDBETWEEN(VLOOKUP(B128,'Ver3'!$F$23:$H$29,2,0),VLOOKUP(B128,'Ver3'!$F$23:$H$29,3,0))/100</f>
        <v>0.09</v>
      </c>
      <c r="L128" s="6">
        <f t="shared" ca="1" si="14"/>
        <v>2.1599999999999998E-2</v>
      </c>
      <c r="M128" s="16">
        <f t="shared" ca="1" si="15"/>
        <v>287.72639999999996</v>
      </c>
      <c r="N128" s="6">
        <f ca="1">(L128+J128+H128)*E128+Table134[[#This Row],[Hukuk Servisinde Tahsilat Tutarı]]</f>
        <v>71931.599999999991</v>
      </c>
      <c r="O128" s="6">
        <f ca="1">C128*VLOOKUP(B128,'Ver3'!$J$3:$N$9,2,0)+(C128-C128*G128)*VLOOKUP(B128,'Ver3'!$J$3:$N$9,3,0)+(C128-C128*G128-C128*I128)*VLOOKUP(B128,'Ver3'!$J$3:$N$9,4,0)</f>
        <v>149857.5</v>
      </c>
      <c r="P128" s="6">
        <f t="shared" ca="1" si="16"/>
        <v>0.79120000000000001</v>
      </c>
      <c r="Q128" s="6">
        <f ca="1">C128*P128*VLOOKUP(B128,'Ver3'!$J$3:$N$9,5,0)</f>
        <v>0</v>
      </c>
      <c r="R128" s="6">
        <f ca="1">VLOOKUP(Table134[[#This Row],[Ay]],'Ver3'!$J$3:$O$9,6,0)*Table134[[#This Row],[Hukuk Servisine Sevk Edilen]]*Table134[[#This Row],[Toplam Tutar]]</f>
        <v>0</v>
      </c>
      <c r="S128" s="6">
        <f t="shared" ca="1" si="17"/>
        <v>149857.5</v>
      </c>
      <c r="T128" s="6">
        <f t="shared" ca="1" si="18"/>
        <v>71931.599999999991</v>
      </c>
      <c r="U128" s="4"/>
    </row>
    <row r="129" spans="1:21" x14ac:dyDescent="0.35">
      <c r="A129" s="9">
        <v>45023</v>
      </c>
      <c r="B129" s="6">
        <f t="shared" si="10"/>
        <v>4</v>
      </c>
      <c r="C129" s="6">
        <f ca="1">RANDBETWEEN(VLOOKUP(B129,'Ver3'!$F$3:$H$9,2,0),VLOOKUP(B129,'Ver3'!$F$3:$H$9,3,0))</f>
        <v>1386</v>
      </c>
      <c r="D129" s="6">
        <f ca="1">RANDBETWEEN(VLOOKUP(B129,'Ver3'!$B$4:$D$10,2,0),VLOOKUP(B129,'Ver3'!$B$4:$D$10,3,0))</f>
        <v>382</v>
      </c>
      <c r="E129" s="6">
        <f t="shared" ca="1" si="11"/>
        <v>529452</v>
      </c>
      <c r="F129" s="6">
        <f ca="1">RANDBETWEEN(VLOOKUP(B129,'Ver3'!$B$13:$D$19,2,0),VLOOKUP(B129,'Ver3'!$B$13:$D$19,3,0))/100</f>
        <v>0.35</v>
      </c>
      <c r="G129" s="6">
        <f ca="1">RANDBETWEEN(VLOOKUP(B129,'Ver3'!$F$13:$H$19,2,0),VLOOKUP(B129,'Ver3'!$F$13:$H$19,3,0))/100</f>
        <v>0.53</v>
      </c>
      <c r="H129" s="6">
        <f t="shared" ca="1" si="12"/>
        <v>0.1855</v>
      </c>
      <c r="I129" s="6">
        <f t="shared" ca="1" si="19"/>
        <v>0.33</v>
      </c>
      <c r="J129" s="6">
        <f t="shared" ca="1" si="13"/>
        <v>0.11549999999999999</v>
      </c>
      <c r="K129" s="6">
        <f ca="1">RANDBETWEEN(VLOOKUP(B129,'Ver3'!$F$23:$H$29,2,0),VLOOKUP(B129,'Ver3'!$F$23:$H$29,3,0))/100</f>
        <v>0.1</v>
      </c>
      <c r="L129" s="6">
        <f t="shared" ca="1" si="14"/>
        <v>3.4999999999999996E-2</v>
      </c>
      <c r="M129" s="16">
        <f t="shared" ca="1" si="15"/>
        <v>465.69599999999997</v>
      </c>
      <c r="N129" s="6">
        <f ca="1">(L129+J129+H129)*E129+Table134[[#This Row],[Hukuk Servisinde Tahsilat Tutarı]]</f>
        <v>177895.87199999997</v>
      </c>
      <c r="O129" s="6">
        <f ca="1">C129*VLOOKUP(B129,'Ver3'!$J$3:$N$9,2,0)+(C129-C129*G129)*VLOOKUP(B129,'Ver3'!$J$3:$N$9,3,0)+(C129-C129*G129-C129*I129)*VLOOKUP(B129,'Ver3'!$J$3:$N$9,4,0)</f>
        <v>137560.5</v>
      </c>
      <c r="P129" s="6">
        <f t="shared" ca="1" si="16"/>
        <v>0.66400000000000003</v>
      </c>
      <c r="Q129" s="6">
        <f ca="1">C129*P129*VLOOKUP(B129,'Ver3'!$J$3:$N$9,5,0)</f>
        <v>0</v>
      </c>
      <c r="R129" s="6">
        <f ca="1">VLOOKUP(Table134[[#This Row],[Ay]],'Ver3'!$J$3:$O$9,6,0)*Table134[[#This Row],[Hukuk Servisine Sevk Edilen]]*Table134[[#This Row],[Toplam Tutar]]</f>
        <v>0</v>
      </c>
      <c r="S129" s="6">
        <f t="shared" ca="1" si="17"/>
        <v>137560.5</v>
      </c>
      <c r="T129" s="6">
        <f t="shared" ca="1" si="18"/>
        <v>177895.87199999997</v>
      </c>
      <c r="U129" s="4"/>
    </row>
    <row r="130" spans="1:21" x14ac:dyDescent="0.35">
      <c r="A130" s="9">
        <v>45024</v>
      </c>
      <c r="B130" s="6">
        <f t="shared" ref="B130:B183" si="20">MONTH(A130)</f>
        <v>4</v>
      </c>
      <c r="C130" s="6">
        <f ca="1">RANDBETWEEN(VLOOKUP(B130,'Ver3'!$F$3:$H$9,2,0),VLOOKUP(B130,'Ver3'!$F$3:$H$9,3,0))</f>
        <v>1471</v>
      </c>
      <c r="D130" s="6">
        <f ca="1">RANDBETWEEN(VLOOKUP(B130,'Ver3'!$B$4:$D$10,2,0),VLOOKUP(B130,'Ver3'!$B$4:$D$10,3,0))</f>
        <v>328</v>
      </c>
      <c r="E130" s="6">
        <f t="shared" ref="E130:E183" ca="1" si="21">C130*D130</f>
        <v>482488</v>
      </c>
      <c r="F130" s="6">
        <f ca="1">RANDBETWEEN(VLOOKUP(B130,'Ver3'!$B$13:$D$19,2,0),VLOOKUP(B130,'Ver3'!$B$13:$D$19,3,0))/100</f>
        <v>0.26</v>
      </c>
      <c r="G130" s="6">
        <f ca="1">RANDBETWEEN(VLOOKUP(B130,'Ver3'!$F$13:$H$19,2,0),VLOOKUP(B130,'Ver3'!$F$13:$H$19,3,0))/100</f>
        <v>0.52</v>
      </c>
      <c r="H130" s="6">
        <f t="shared" ref="H130:H183" ca="1" si="22">F130*G130</f>
        <v>0.13520000000000001</v>
      </c>
      <c r="I130" s="6">
        <f t="shared" ca="1" si="19"/>
        <v>0.24</v>
      </c>
      <c r="J130" s="6">
        <f t="shared" ref="J130:J183" ca="1" si="23">I130*F130</f>
        <v>6.2399999999999997E-2</v>
      </c>
      <c r="K130" s="6">
        <f ca="1">RANDBETWEEN(VLOOKUP(B130,'Ver3'!$F$23:$H$29,2,0),VLOOKUP(B130,'Ver3'!$F$23:$H$29,3,0))/100</f>
        <v>0.09</v>
      </c>
      <c r="L130" s="6">
        <f t="shared" ref="L130:L183" ca="1" si="24">K130*F130</f>
        <v>2.3400000000000001E-2</v>
      </c>
      <c r="M130" s="16">
        <f t="shared" ref="M130:M183" ca="1" si="25">(L130+J130+H130)*C130</f>
        <v>325.09100000000007</v>
      </c>
      <c r="N130" s="6">
        <f ca="1">(L130+J130+H130)*E130+Table134[[#This Row],[Hukuk Servisinde Tahsilat Tutarı]]</f>
        <v>106629.84800000001</v>
      </c>
      <c r="O130" s="6">
        <f ca="1">C130*VLOOKUP(B130,'Ver3'!$J$3:$N$9,2,0)+(C130-C130*G130)*VLOOKUP(B130,'Ver3'!$J$3:$N$9,3,0)+(C130-C130*G130-C130*I130)*VLOOKUP(B130,'Ver3'!$J$3:$N$9,4,0)</f>
        <v>161810</v>
      </c>
      <c r="P130" s="6">
        <f t="shared" ref="P130:P183" ca="1" si="26">1-(L130+J130+H130)</f>
        <v>0.77899999999999991</v>
      </c>
      <c r="Q130" s="6">
        <f ca="1">C130*P130*VLOOKUP(B130,'Ver3'!$J$3:$N$9,5,0)</f>
        <v>0</v>
      </c>
      <c r="R130" s="6">
        <f ca="1">VLOOKUP(Table134[[#This Row],[Ay]],'Ver3'!$J$3:$O$9,6,0)*Table134[[#This Row],[Hukuk Servisine Sevk Edilen]]*Table134[[#This Row],[Toplam Tutar]]</f>
        <v>0</v>
      </c>
      <c r="S130" s="6">
        <f t="shared" ref="S130:S183" ca="1" si="27">O130+Q130</f>
        <v>161810</v>
      </c>
      <c r="T130" s="6">
        <f t="shared" ref="T130:T183" ca="1" si="28">N130-Q130</f>
        <v>106629.84800000001</v>
      </c>
      <c r="U130" s="4"/>
    </row>
    <row r="131" spans="1:21" x14ac:dyDescent="0.35">
      <c r="A131" s="9">
        <v>45025</v>
      </c>
      <c r="B131" s="6">
        <f t="shared" si="20"/>
        <v>4</v>
      </c>
      <c r="C131" s="6">
        <f ca="1">RANDBETWEEN(VLOOKUP(B131,'Ver3'!$F$3:$H$9,2,0),VLOOKUP(B131,'Ver3'!$F$3:$H$9,3,0))</f>
        <v>1092</v>
      </c>
      <c r="D131" s="6">
        <f ca="1">RANDBETWEEN(VLOOKUP(B131,'Ver3'!$B$4:$D$10,2,0),VLOOKUP(B131,'Ver3'!$B$4:$D$10,3,0))</f>
        <v>283</v>
      </c>
      <c r="E131" s="6">
        <f t="shared" ca="1" si="21"/>
        <v>309036</v>
      </c>
      <c r="F131" s="6">
        <f ca="1">RANDBETWEEN(VLOOKUP(B131,'Ver3'!$B$13:$D$19,2,0),VLOOKUP(B131,'Ver3'!$B$13:$D$19,3,0))/100</f>
        <v>0.31</v>
      </c>
      <c r="G131" s="6">
        <f ca="1">RANDBETWEEN(VLOOKUP(B131,'Ver3'!$F$13:$H$19,2,0),VLOOKUP(B131,'Ver3'!$F$13:$H$19,3,0))/100</f>
        <v>0.49</v>
      </c>
      <c r="H131" s="6">
        <f t="shared" ca="1" si="22"/>
        <v>0.15190000000000001</v>
      </c>
      <c r="I131" s="6">
        <f t="shared" ref="I131:I183" ca="1" si="29">RANDBETWEEN(20,35)/100</f>
        <v>0.24</v>
      </c>
      <c r="J131" s="6">
        <f t="shared" ca="1" si="23"/>
        <v>7.4399999999999994E-2</v>
      </c>
      <c r="K131" s="6">
        <f ca="1">RANDBETWEEN(VLOOKUP(B131,'Ver3'!$F$23:$H$29,2,0),VLOOKUP(B131,'Ver3'!$F$23:$H$29,3,0))/100</f>
        <v>0.05</v>
      </c>
      <c r="L131" s="6">
        <f t="shared" ca="1" si="24"/>
        <v>1.55E-2</v>
      </c>
      <c r="M131" s="16">
        <f t="shared" ca="1" si="25"/>
        <v>264.04560000000004</v>
      </c>
      <c r="N131" s="6">
        <f ca="1">(L131+J131+H131)*E131+Table134[[#This Row],[Hukuk Servisinde Tahsilat Tutarı]]</f>
        <v>74724.904800000004</v>
      </c>
      <c r="O131" s="6">
        <f ca="1">C131*VLOOKUP(B131,'Ver3'!$J$3:$N$9,2,0)+(C131-C131*G131)*VLOOKUP(B131,'Ver3'!$J$3:$N$9,3,0)+(C131-C131*G131-C131*I131)*VLOOKUP(B131,'Ver3'!$J$3:$N$9,4,0)</f>
        <v>125853</v>
      </c>
      <c r="P131" s="6">
        <f t="shared" ca="1" si="26"/>
        <v>0.75819999999999999</v>
      </c>
      <c r="Q131" s="6">
        <f ca="1">C131*P131*VLOOKUP(B131,'Ver3'!$J$3:$N$9,5,0)</f>
        <v>0</v>
      </c>
      <c r="R131" s="6">
        <f ca="1">VLOOKUP(Table134[[#This Row],[Ay]],'Ver3'!$J$3:$O$9,6,0)*Table134[[#This Row],[Hukuk Servisine Sevk Edilen]]*Table134[[#This Row],[Toplam Tutar]]</f>
        <v>0</v>
      </c>
      <c r="S131" s="6">
        <f t="shared" ca="1" si="27"/>
        <v>125853</v>
      </c>
      <c r="T131" s="6">
        <f t="shared" ca="1" si="28"/>
        <v>74724.904800000004</v>
      </c>
      <c r="U131" s="4"/>
    </row>
    <row r="132" spans="1:21" x14ac:dyDescent="0.35">
      <c r="A132" s="9">
        <v>45026</v>
      </c>
      <c r="B132" s="6">
        <f t="shared" si="20"/>
        <v>4</v>
      </c>
      <c r="C132" s="6">
        <f ca="1">RANDBETWEEN(VLOOKUP(B132,'Ver3'!$F$3:$H$9,2,0),VLOOKUP(B132,'Ver3'!$F$3:$H$9,3,0))</f>
        <v>1320</v>
      </c>
      <c r="D132" s="6">
        <f ca="1">RANDBETWEEN(VLOOKUP(B132,'Ver3'!$B$4:$D$10,2,0),VLOOKUP(B132,'Ver3'!$B$4:$D$10,3,0))</f>
        <v>475</v>
      </c>
      <c r="E132" s="6">
        <f t="shared" ca="1" si="21"/>
        <v>627000</v>
      </c>
      <c r="F132" s="6">
        <f ca="1">RANDBETWEEN(VLOOKUP(B132,'Ver3'!$B$13:$D$19,2,0),VLOOKUP(B132,'Ver3'!$B$13:$D$19,3,0))/100</f>
        <v>0.26</v>
      </c>
      <c r="G132" s="6">
        <f ca="1">RANDBETWEEN(VLOOKUP(B132,'Ver3'!$F$13:$H$19,2,0),VLOOKUP(B132,'Ver3'!$F$13:$H$19,3,0))/100</f>
        <v>0.53</v>
      </c>
      <c r="H132" s="6">
        <f t="shared" ca="1" si="22"/>
        <v>0.13780000000000001</v>
      </c>
      <c r="I132" s="6">
        <f t="shared" ca="1" si="29"/>
        <v>0.31</v>
      </c>
      <c r="J132" s="6">
        <f t="shared" ca="1" si="23"/>
        <v>8.0600000000000005E-2</v>
      </c>
      <c r="K132" s="6">
        <f ca="1">RANDBETWEEN(VLOOKUP(B132,'Ver3'!$F$23:$H$29,2,0),VLOOKUP(B132,'Ver3'!$F$23:$H$29,3,0))/100</f>
        <v>0.09</v>
      </c>
      <c r="L132" s="6">
        <f t="shared" ca="1" si="24"/>
        <v>2.3400000000000001E-2</v>
      </c>
      <c r="M132" s="16">
        <f t="shared" ca="1" si="25"/>
        <v>319.17600000000004</v>
      </c>
      <c r="N132" s="6">
        <f ca="1">(L132+J132+H132)*E132+Table134[[#This Row],[Hukuk Servisinde Tahsilat Tutarı]]</f>
        <v>151608.6</v>
      </c>
      <c r="O132" s="6">
        <f ca="1">C132*VLOOKUP(B132,'Ver3'!$J$3:$N$9,2,0)+(C132-C132*G132)*VLOOKUP(B132,'Ver3'!$J$3:$N$9,3,0)+(C132-C132*G132-C132*I132)*VLOOKUP(B132,'Ver3'!$J$3:$N$9,4,0)</f>
        <v>133650</v>
      </c>
      <c r="P132" s="6">
        <f t="shared" ca="1" si="26"/>
        <v>0.75819999999999999</v>
      </c>
      <c r="Q132" s="6">
        <f ca="1">C132*P132*VLOOKUP(B132,'Ver3'!$J$3:$N$9,5,0)</f>
        <v>0</v>
      </c>
      <c r="R132" s="6">
        <f ca="1">VLOOKUP(Table134[[#This Row],[Ay]],'Ver3'!$J$3:$O$9,6,0)*Table134[[#This Row],[Hukuk Servisine Sevk Edilen]]*Table134[[#This Row],[Toplam Tutar]]</f>
        <v>0</v>
      </c>
      <c r="S132" s="6">
        <f t="shared" ca="1" si="27"/>
        <v>133650</v>
      </c>
      <c r="T132" s="6">
        <f t="shared" ca="1" si="28"/>
        <v>151608.6</v>
      </c>
      <c r="U132" s="4"/>
    </row>
    <row r="133" spans="1:21" x14ac:dyDescent="0.35">
      <c r="A133" s="9">
        <v>45027</v>
      </c>
      <c r="B133" s="6">
        <f t="shared" si="20"/>
        <v>4</v>
      </c>
      <c r="C133" s="6">
        <f ca="1">RANDBETWEEN(VLOOKUP(B133,'Ver3'!$F$3:$H$9,2,0),VLOOKUP(B133,'Ver3'!$F$3:$H$9,3,0))</f>
        <v>1138</v>
      </c>
      <c r="D133" s="6">
        <f ca="1">RANDBETWEEN(VLOOKUP(B133,'Ver3'!$B$4:$D$10,2,0),VLOOKUP(B133,'Ver3'!$B$4:$D$10,3,0))</f>
        <v>577</v>
      </c>
      <c r="E133" s="6">
        <f t="shared" ca="1" si="21"/>
        <v>656626</v>
      </c>
      <c r="F133" s="6">
        <f ca="1">RANDBETWEEN(VLOOKUP(B133,'Ver3'!$B$13:$D$19,2,0),VLOOKUP(B133,'Ver3'!$B$13:$D$19,3,0))/100</f>
        <v>0.33</v>
      </c>
      <c r="G133" s="6">
        <f ca="1">RANDBETWEEN(VLOOKUP(B133,'Ver3'!$F$13:$H$19,2,0),VLOOKUP(B133,'Ver3'!$F$13:$H$19,3,0))/100</f>
        <v>0.49</v>
      </c>
      <c r="H133" s="6">
        <f t="shared" ca="1" si="22"/>
        <v>0.16170000000000001</v>
      </c>
      <c r="I133" s="6">
        <f t="shared" ca="1" si="29"/>
        <v>0.32</v>
      </c>
      <c r="J133" s="6">
        <f t="shared" ca="1" si="23"/>
        <v>0.10560000000000001</v>
      </c>
      <c r="K133" s="6">
        <f ca="1">RANDBETWEEN(VLOOKUP(B133,'Ver3'!$F$23:$H$29,2,0),VLOOKUP(B133,'Ver3'!$F$23:$H$29,3,0))/100</f>
        <v>0.09</v>
      </c>
      <c r="L133" s="6">
        <f t="shared" ca="1" si="24"/>
        <v>2.9700000000000001E-2</v>
      </c>
      <c r="M133" s="16">
        <f t="shared" ca="1" si="25"/>
        <v>337.98600000000005</v>
      </c>
      <c r="N133" s="6">
        <f ca="1">(L133+J133+H133)*E133+Table134[[#This Row],[Hukuk Servisinde Tahsilat Tutarı]]</f>
        <v>195017.92200000002</v>
      </c>
      <c r="O133" s="6">
        <f ca="1">C133*VLOOKUP(B133,'Ver3'!$J$3:$N$9,2,0)+(C133-C133*G133)*VLOOKUP(B133,'Ver3'!$J$3:$N$9,3,0)+(C133-C133*G133-C133*I133)*VLOOKUP(B133,'Ver3'!$J$3:$N$9,4,0)</f>
        <v>122050.5</v>
      </c>
      <c r="P133" s="6">
        <f t="shared" ca="1" si="26"/>
        <v>0.70299999999999996</v>
      </c>
      <c r="Q133" s="6">
        <f ca="1">C133*P133*VLOOKUP(B133,'Ver3'!$J$3:$N$9,5,0)</f>
        <v>0</v>
      </c>
      <c r="R133" s="6">
        <f ca="1">VLOOKUP(Table134[[#This Row],[Ay]],'Ver3'!$J$3:$O$9,6,0)*Table134[[#This Row],[Hukuk Servisine Sevk Edilen]]*Table134[[#This Row],[Toplam Tutar]]</f>
        <v>0</v>
      </c>
      <c r="S133" s="6">
        <f t="shared" ca="1" si="27"/>
        <v>122050.5</v>
      </c>
      <c r="T133" s="6">
        <f t="shared" ca="1" si="28"/>
        <v>195017.92200000002</v>
      </c>
      <c r="U133" s="4"/>
    </row>
    <row r="134" spans="1:21" x14ac:dyDescent="0.35">
      <c r="A134" s="9">
        <v>45028</v>
      </c>
      <c r="B134" s="6">
        <f t="shared" si="20"/>
        <v>4</v>
      </c>
      <c r="C134" s="6">
        <f ca="1">RANDBETWEEN(VLOOKUP(B134,'Ver3'!$F$3:$H$9,2,0),VLOOKUP(B134,'Ver3'!$F$3:$H$9,3,0))</f>
        <v>1153</v>
      </c>
      <c r="D134" s="6">
        <f ca="1">RANDBETWEEN(VLOOKUP(B134,'Ver3'!$B$4:$D$10,2,0),VLOOKUP(B134,'Ver3'!$B$4:$D$10,3,0))</f>
        <v>602</v>
      </c>
      <c r="E134" s="6">
        <f t="shared" ca="1" si="21"/>
        <v>694106</v>
      </c>
      <c r="F134" s="6">
        <f ca="1">RANDBETWEEN(VLOOKUP(B134,'Ver3'!$B$13:$D$19,2,0),VLOOKUP(B134,'Ver3'!$B$13:$D$19,3,0))/100</f>
        <v>0.22</v>
      </c>
      <c r="G134" s="6">
        <f ca="1">RANDBETWEEN(VLOOKUP(B134,'Ver3'!$F$13:$H$19,2,0),VLOOKUP(B134,'Ver3'!$F$13:$H$19,3,0))/100</f>
        <v>0.54</v>
      </c>
      <c r="H134" s="6">
        <f t="shared" ca="1" si="22"/>
        <v>0.1188</v>
      </c>
      <c r="I134" s="6">
        <f t="shared" ca="1" si="29"/>
        <v>0.35</v>
      </c>
      <c r="J134" s="6">
        <f t="shared" ca="1" si="23"/>
        <v>7.6999999999999999E-2</v>
      </c>
      <c r="K134" s="6">
        <f ca="1">RANDBETWEEN(VLOOKUP(B134,'Ver3'!$F$23:$H$29,2,0),VLOOKUP(B134,'Ver3'!$F$23:$H$29,3,0))/100</f>
        <v>0.05</v>
      </c>
      <c r="L134" s="6">
        <f t="shared" ca="1" si="24"/>
        <v>1.1000000000000001E-2</v>
      </c>
      <c r="M134" s="16">
        <f t="shared" ca="1" si="25"/>
        <v>238.44039999999998</v>
      </c>
      <c r="N134" s="6">
        <f ca="1">(L134+J134+H134)*E134+Table134[[#This Row],[Hukuk Servisinde Tahsilat Tutarı]]</f>
        <v>143541.12079999998</v>
      </c>
      <c r="O134" s="6">
        <f ca="1">C134*VLOOKUP(B134,'Ver3'!$J$3:$N$9,2,0)+(C134-C134*G134)*VLOOKUP(B134,'Ver3'!$J$3:$N$9,3,0)+(C134-C134*G134-C134*I134)*VLOOKUP(B134,'Ver3'!$J$3:$N$9,4,0)</f>
        <v>110111.5</v>
      </c>
      <c r="P134" s="6">
        <f t="shared" ca="1" si="26"/>
        <v>0.79320000000000002</v>
      </c>
      <c r="Q134" s="6">
        <f ca="1">C134*P134*VLOOKUP(B134,'Ver3'!$J$3:$N$9,5,0)</f>
        <v>0</v>
      </c>
      <c r="R134" s="6">
        <f ca="1">VLOOKUP(Table134[[#This Row],[Ay]],'Ver3'!$J$3:$O$9,6,0)*Table134[[#This Row],[Hukuk Servisine Sevk Edilen]]*Table134[[#This Row],[Toplam Tutar]]</f>
        <v>0</v>
      </c>
      <c r="S134" s="6">
        <f t="shared" ca="1" si="27"/>
        <v>110111.5</v>
      </c>
      <c r="T134" s="6">
        <f t="shared" ca="1" si="28"/>
        <v>143541.12079999998</v>
      </c>
      <c r="U134" s="4"/>
    </row>
    <row r="135" spans="1:21" x14ac:dyDescent="0.35">
      <c r="A135" s="9">
        <v>45029</v>
      </c>
      <c r="B135" s="6">
        <f t="shared" si="20"/>
        <v>4</v>
      </c>
      <c r="C135" s="6">
        <f ca="1">RANDBETWEEN(VLOOKUP(B135,'Ver3'!$F$3:$H$9,2,0),VLOOKUP(B135,'Ver3'!$F$3:$H$9,3,0))</f>
        <v>1066</v>
      </c>
      <c r="D135" s="6">
        <f ca="1">RANDBETWEEN(VLOOKUP(B135,'Ver3'!$B$4:$D$10,2,0),VLOOKUP(B135,'Ver3'!$B$4:$D$10,3,0))</f>
        <v>395</v>
      </c>
      <c r="E135" s="6">
        <f t="shared" ca="1" si="21"/>
        <v>421070</v>
      </c>
      <c r="F135" s="6">
        <f ca="1">RANDBETWEEN(VLOOKUP(B135,'Ver3'!$B$13:$D$19,2,0),VLOOKUP(B135,'Ver3'!$B$13:$D$19,3,0))/100</f>
        <v>0.23</v>
      </c>
      <c r="G135" s="6">
        <f ca="1">RANDBETWEEN(VLOOKUP(B135,'Ver3'!$F$13:$H$19,2,0),VLOOKUP(B135,'Ver3'!$F$13:$H$19,3,0))/100</f>
        <v>0.51</v>
      </c>
      <c r="H135" s="6">
        <f t="shared" ca="1" si="22"/>
        <v>0.1173</v>
      </c>
      <c r="I135" s="6">
        <f t="shared" ca="1" si="29"/>
        <v>0.31</v>
      </c>
      <c r="J135" s="6">
        <f t="shared" ca="1" si="23"/>
        <v>7.1300000000000002E-2</v>
      </c>
      <c r="K135" s="6">
        <f ca="1">RANDBETWEEN(VLOOKUP(B135,'Ver3'!$F$23:$H$29,2,0),VLOOKUP(B135,'Ver3'!$F$23:$H$29,3,0))/100</f>
        <v>0.1</v>
      </c>
      <c r="L135" s="6">
        <f t="shared" ca="1" si="24"/>
        <v>2.3000000000000003E-2</v>
      </c>
      <c r="M135" s="16">
        <f t="shared" ca="1" si="25"/>
        <v>225.56560000000002</v>
      </c>
      <c r="N135" s="6">
        <f ca="1">(L135+J135+H135)*E135+Table134[[#This Row],[Hukuk Servisinde Tahsilat Tutarı]]</f>
        <v>89098.412000000011</v>
      </c>
      <c r="O135" s="6">
        <f ca="1">C135*VLOOKUP(B135,'Ver3'!$J$3:$N$9,2,0)+(C135-C135*G135)*VLOOKUP(B135,'Ver3'!$J$3:$N$9,3,0)+(C135-C135*G135-C135*I135)*VLOOKUP(B135,'Ver3'!$J$3:$N$9,4,0)</f>
        <v>111663.5</v>
      </c>
      <c r="P135" s="6">
        <f t="shared" ca="1" si="26"/>
        <v>0.78839999999999999</v>
      </c>
      <c r="Q135" s="6">
        <f ca="1">C135*P135*VLOOKUP(B135,'Ver3'!$J$3:$N$9,5,0)</f>
        <v>0</v>
      </c>
      <c r="R135" s="6">
        <f ca="1">VLOOKUP(Table134[[#This Row],[Ay]],'Ver3'!$J$3:$O$9,6,0)*Table134[[#This Row],[Hukuk Servisine Sevk Edilen]]*Table134[[#This Row],[Toplam Tutar]]</f>
        <v>0</v>
      </c>
      <c r="S135" s="6">
        <f t="shared" ca="1" si="27"/>
        <v>111663.5</v>
      </c>
      <c r="T135" s="6">
        <f t="shared" ca="1" si="28"/>
        <v>89098.412000000011</v>
      </c>
      <c r="U135" s="4"/>
    </row>
    <row r="136" spans="1:21" x14ac:dyDescent="0.35">
      <c r="A136" s="9">
        <v>45030</v>
      </c>
      <c r="B136" s="6">
        <f t="shared" si="20"/>
        <v>4</v>
      </c>
      <c r="C136" s="6">
        <f ca="1">RANDBETWEEN(VLOOKUP(B136,'Ver3'!$F$3:$H$9,2,0),VLOOKUP(B136,'Ver3'!$F$3:$H$9,3,0))</f>
        <v>1479</v>
      </c>
      <c r="D136" s="6">
        <f ca="1">RANDBETWEEN(VLOOKUP(B136,'Ver3'!$B$4:$D$10,2,0),VLOOKUP(B136,'Ver3'!$B$4:$D$10,3,0))</f>
        <v>317</v>
      </c>
      <c r="E136" s="6">
        <f t="shared" ca="1" si="21"/>
        <v>468843</v>
      </c>
      <c r="F136" s="6">
        <f ca="1">RANDBETWEEN(VLOOKUP(B136,'Ver3'!$B$13:$D$19,2,0),VLOOKUP(B136,'Ver3'!$B$13:$D$19,3,0))/100</f>
        <v>0.27</v>
      </c>
      <c r="G136" s="6">
        <f ca="1">RANDBETWEEN(VLOOKUP(B136,'Ver3'!$F$13:$H$19,2,0),VLOOKUP(B136,'Ver3'!$F$13:$H$19,3,0))/100</f>
        <v>0.49</v>
      </c>
      <c r="H136" s="6">
        <f t="shared" ca="1" si="22"/>
        <v>0.1323</v>
      </c>
      <c r="I136" s="6">
        <f t="shared" ca="1" si="29"/>
        <v>0.3</v>
      </c>
      <c r="J136" s="6">
        <f t="shared" ca="1" si="23"/>
        <v>8.1000000000000003E-2</v>
      </c>
      <c r="K136" s="6">
        <f ca="1">RANDBETWEEN(VLOOKUP(B136,'Ver3'!$F$23:$H$29,2,0),VLOOKUP(B136,'Ver3'!$F$23:$H$29,3,0))/100</f>
        <v>0.1</v>
      </c>
      <c r="L136" s="6">
        <f t="shared" ca="1" si="24"/>
        <v>2.7000000000000003E-2</v>
      </c>
      <c r="M136" s="16">
        <f t="shared" ca="1" si="25"/>
        <v>355.40370000000001</v>
      </c>
      <c r="N136" s="6">
        <f ca="1">(L136+J136+H136)*E136+Table134[[#This Row],[Hukuk Servisinde Tahsilat Tutarı]]</f>
        <v>112662.97290000001</v>
      </c>
      <c r="O136" s="6">
        <f ca="1">C136*VLOOKUP(B136,'Ver3'!$J$3:$N$9,2,0)+(C136-C136*G136)*VLOOKUP(B136,'Ver3'!$J$3:$N$9,3,0)+(C136-C136*G136-C136*I136)*VLOOKUP(B136,'Ver3'!$J$3:$N$9,4,0)</f>
        <v>161580.75</v>
      </c>
      <c r="P136" s="6">
        <f t="shared" ca="1" si="26"/>
        <v>0.75970000000000004</v>
      </c>
      <c r="Q136" s="6">
        <f ca="1">C136*P136*VLOOKUP(B136,'Ver3'!$J$3:$N$9,5,0)</f>
        <v>0</v>
      </c>
      <c r="R136" s="6">
        <f ca="1">VLOOKUP(Table134[[#This Row],[Ay]],'Ver3'!$J$3:$O$9,6,0)*Table134[[#This Row],[Hukuk Servisine Sevk Edilen]]*Table134[[#This Row],[Toplam Tutar]]</f>
        <v>0</v>
      </c>
      <c r="S136" s="6">
        <f t="shared" ca="1" si="27"/>
        <v>161580.75</v>
      </c>
      <c r="T136" s="6">
        <f t="shared" ca="1" si="28"/>
        <v>112662.97290000001</v>
      </c>
      <c r="U136" s="4"/>
    </row>
    <row r="137" spans="1:21" x14ac:dyDescent="0.35">
      <c r="A137" s="9">
        <v>45031</v>
      </c>
      <c r="B137" s="6">
        <f t="shared" si="20"/>
        <v>4</v>
      </c>
      <c r="C137" s="6">
        <f ca="1">RANDBETWEEN(VLOOKUP(B137,'Ver3'!$F$3:$H$9,2,0),VLOOKUP(B137,'Ver3'!$F$3:$H$9,3,0))</f>
        <v>1280</v>
      </c>
      <c r="D137" s="6">
        <f ca="1">RANDBETWEEN(VLOOKUP(B137,'Ver3'!$B$4:$D$10,2,0),VLOOKUP(B137,'Ver3'!$B$4:$D$10,3,0))</f>
        <v>499</v>
      </c>
      <c r="E137" s="6">
        <f t="shared" ca="1" si="21"/>
        <v>638720</v>
      </c>
      <c r="F137" s="6">
        <f ca="1">RANDBETWEEN(VLOOKUP(B137,'Ver3'!$B$13:$D$19,2,0),VLOOKUP(B137,'Ver3'!$B$13:$D$19,3,0))/100</f>
        <v>0.22</v>
      </c>
      <c r="G137" s="6">
        <f ca="1">RANDBETWEEN(VLOOKUP(B137,'Ver3'!$F$13:$H$19,2,0),VLOOKUP(B137,'Ver3'!$F$13:$H$19,3,0))/100</f>
        <v>0.5</v>
      </c>
      <c r="H137" s="6">
        <f t="shared" ca="1" si="22"/>
        <v>0.11</v>
      </c>
      <c r="I137" s="6">
        <f t="shared" ca="1" si="29"/>
        <v>0.25</v>
      </c>
      <c r="J137" s="6">
        <f t="shared" ca="1" si="23"/>
        <v>5.5E-2</v>
      </c>
      <c r="K137" s="6">
        <f ca="1">RANDBETWEEN(VLOOKUP(B137,'Ver3'!$F$23:$H$29,2,0),VLOOKUP(B137,'Ver3'!$F$23:$H$29,3,0))/100</f>
        <v>0.08</v>
      </c>
      <c r="L137" s="6">
        <f t="shared" ca="1" si="24"/>
        <v>1.7600000000000001E-2</v>
      </c>
      <c r="M137" s="16">
        <f t="shared" ca="1" si="25"/>
        <v>233.72799999999998</v>
      </c>
      <c r="N137" s="6">
        <f ca="1">(L137+J137+H137)*E137+Table134[[#This Row],[Hukuk Servisinde Tahsilat Tutarı]]</f>
        <v>116630.272</v>
      </c>
      <c r="O137" s="6">
        <f ca="1">C137*VLOOKUP(B137,'Ver3'!$J$3:$N$9,2,0)+(C137-C137*G137)*VLOOKUP(B137,'Ver3'!$J$3:$N$9,3,0)+(C137-C137*G137-C137*I137)*VLOOKUP(B137,'Ver3'!$J$3:$N$9,4,0)</f>
        <v>144000</v>
      </c>
      <c r="P137" s="6">
        <f t="shared" ca="1" si="26"/>
        <v>0.81740000000000002</v>
      </c>
      <c r="Q137" s="6">
        <f ca="1">C137*P137*VLOOKUP(B137,'Ver3'!$J$3:$N$9,5,0)</f>
        <v>0</v>
      </c>
      <c r="R137" s="6">
        <f ca="1">VLOOKUP(Table134[[#This Row],[Ay]],'Ver3'!$J$3:$O$9,6,0)*Table134[[#This Row],[Hukuk Servisine Sevk Edilen]]*Table134[[#This Row],[Toplam Tutar]]</f>
        <v>0</v>
      </c>
      <c r="S137" s="6">
        <f t="shared" ca="1" si="27"/>
        <v>144000</v>
      </c>
      <c r="T137" s="6">
        <f t="shared" ca="1" si="28"/>
        <v>116630.272</v>
      </c>
      <c r="U137" s="4"/>
    </row>
    <row r="138" spans="1:21" x14ac:dyDescent="0.35">
      <c r="A138" s="9">
        <v>45032</v>
      </c>
      <c r="B138" s="6">
        <f t="shared" si="20"/>
        <v>4</v>
      </c>
      <c r="C138" s="6">
        <f ca="1">RANDBETWEEN(VLOOKUP(B138,'Ver3'!$F$3:$H$9,2,0),VLOOKUP(B138,'Ver3'!$F$3:$H$9,3,0))</f>
        <v>1340</v>
      </c>
      <c r="D138" s="6">
        <f ca="1">RANDBETWEEN(VLOOKUP(B138,'Ver3'!$B$4:$D$10,2,0),VLOOKUP(B138,'Ver3'!$B$4:$D$10,3,0))</f>
        <v>450</v>
      </c>
      <c r="E138" s="6">
        <f t="shared" ca="1" si="21"/>
        <v>603000</v>
      </c>
      <c r="F138" s="6">
        <f ca="1">RANDBETWEEN(VLOOKUP(B138,'Ver3'!$B$13:$D$19,2,0),VLOOKUP(B138,'Ver3'!$B$13:$D$19,3,0))/100</f>
        <v>0.38</v>
      </c>
      <c r="G138" s="6">
        <f ca="1">RANDBETWEEN(VLOOKUP(B138,'Ver3'!$F$13:$H$19,2,0),VLOOKUP(B138,'Ver3'!$F$13:$H$19,3,0))/100</f>
        <v>0.48</v>
      </c>
      <c r="H138" s="6">
        <f t="shared" ca="1" si="22"/>
        <v>0.18240000000000001</v>
      </c>
      <c r="I138" s="6">
        <f t="shared" ca="1" si="29"/>
        <v>0.31</v>
      </c>
      <c r="J138" s="6">
        <f t="shared" ca="1" si="23"/>
        <v>0.1178</v>
      </c>
      <c r="K138" s="6">
        <f ca="1">RANDBETWEEN(VLOOKUP(B138,'Ver3'!$F$23:$H$29,2,0),VLOOKUP(B138,'Ver3'!$F$23:$H$29,3,0))/100</f>
        <v>0.08</v>
      </c>
      <c r="L138" s="6">
        <f t="shared" ca="1" si="24"/>
        <v>3.04E-2</v>
      </c>
      <c r="M138" s="16">
        <f t="shared" ca="1" si="25"/>
        <v>443.00400000000002</v>
      </c>
      <c r="N138" s="6">
        <f ca="1">(L138+J138+H138)*E138+Table134[[#This Row],[Hukuk Servisinde Tahsilat Tutarı]]</f>
        <v>199351.80000000002</v>
      </c>
      <c r="O138" s="6">
        <f ca="1">C138*VLOOKUP(B138,'Ver3'!$J$3:$N$9,2,0)+(C138-C138*G138)*VLOOKUP(B138,'Ver3'!$J$3:$N$9,3,0)+(C138-C138*G138-C138*I138)*VLOOKUP(B138,'Ver3'!$J$3:$N$9,4,0)</f>
        <v>147400</v>
      </c>
      <c r="P138" s="6">
        <f t="shared" ca="1" si="26"/>
        <v>0.6694</v>
      </c>
      <c r="Q138" s="6">
        <f ca="1">C138*P138*VLOOKUP(B138,'Ver3'!$J$3:$N$9,5,0)</f>
        <v>0</v>
      </c>
      <c r="R138" s="6">
        <f ca="1">VLOOKUP(Table134[[#This Row],[Ay]],'Ver3'!$J$3:$O$9,6,0)*Table134[[#This Row],[Hukuk Servisine Sevk Edilen]]*Table134[[#This Row],[Toplam Tutar]]</f>
        <v>0</v>
      </c>
      <c r="S138" s="6">
        <f t="shared" ca="1" si="27"/>
        <v>147400</v>
      </c>
      <c r="T138" s="6">
        <f t="shared" ca="1" si="28"/>
        <v>199351.80000000002</v>
      </c>
      <c r="U138" s="4"/>
    </row>
    <row r="139" spans="1:21" x14ac:dyDescent="0.35">
      <c r="A139" s="9">
        <v>45033</v>
      </c>
      <c r="B139" s="6">
        <f t="shared" si="20"/>
        <v>4</v>
      </c>
      <c r="C139" s="6">
        <f ca="1">RANDBETWEEN(VLOOKUP(B139,'Ver3'!$F$3:$H$9,2,0),VLOOKUP(B139,'Ver3'!$F$3:$H$9,3,0))</f>
        <v>1284</v>
      </c>
      <c r="D139" s="6">
        <f ca="1">RANDBETWEEN(VLOOKUP(B139,'Ver3'!$B$4:$D$10,2,0),VLOOKUP(B139,'Ver3'!$B$4:$D$10,3,0))</f>
        <v>374</v>
      </c>
      <c r="E139" s="6">
        <f t="shared" ca="1" si="21"/>
        <v>480216</v>
      </c>
      <c r="F139" s="6">
        <f ca="1">RANDBETWEEN(VLOOKUP(B139,'Ver3'!$B$13:$D$19,2,0),VLOOKUP(B139,'Ver3'!$B$13:$D$19,3,0))/100</f>
        <v>0.22</v>
      </c>
      <c r="G139" s="6">
        <f ca="1">RANDBETWEEN(VLOOKUP(B139,'Ver3'!$F$13:$H$19,2,0),VLOOKUP(B139,'Ver3'!$F$13:$H$19,3,0))/100</f>
        <v>0.46</v>
      </c>
      <c r="H139" s="6">
        <f t="shared" ca="1" si="22"/>
        <v>0.1012</v>
      </c>
      <c r="I139" s="6">
        <f t="shared" ca="1" si="29"/>
        <v>0.28000000000000003</v>
      </c>
      <c r="J139" s="6">
        <f t="shared" ca="1" si="23"/>
        <v>6.1600000000000009E-2</v>
      </c>
      <c r="K139" s="6">
        <f ca="1">RANDBETWEEN(VLOOKUP(B139,'Ver3'!$F$23:$H$29,2,0),VLOOKUP(B139,'Ver3'!$F$23:$H$29,3,0))/100</f>
        <v>0.09</v>
      </c>
      <c r="L139" s="6">
        <f t="shared" ca="1" si="24"/>
        <v>1.9799999999999998E-2</v>
      </c>
      <c r="M139" s="16">
        <f t="shared" ca="1" si="25"/>
        <v>234.45839999999998</v>
      </c>
      <c r="N139" s="6">
        <f ca="1">(L139+J139+H139)*E139+Table134[[#This Row],[Hukuk Servisinde Tahsilat Tutarı]]</f>
        <v>87687.441599999991</v>
      </c>
      <c r="O139" s="6">
        <f ca="1">C139*VLOOKUP(B139,'Ver3'!$J$3:$N$9,2,0)+(C139-C139*G139)*VLOOKUP(B139,'Ver3'!$J$3:$N$9,3,0)+(C139-C139*G139-C139*I139)*VLOOKUP(B139,'Ver3'!$J$3:$N$9,4,0)</f>
        <v>149586</v>
      </c>
      <c r="P139" s="6">
        <f t="shared" ca="1" si="26"/>
        <v>0.81740000000000002</v>
      </c>
      <c r="Q139" s="6">
        <f ca="1">C139*P139*VLOOKUP(B139,'Ver3'!$J$3:$N$9,5,0)</f>
        <v>0</v>
      </c>
      <c r="R139" s="6">
        <f ca="1">VLOOKUP(Table134[[#This Row],[Ay]],'Ver3'!$J$3:$O$9,6,0)*Table134[[#This Row],[Hukuk Servisine Sevk Edilen]]*Table134[[#This Row],[Toplam Tutar]]</f>
        <v>0</v>
      </c>
      <c r="S139" s="6">
        <f t="shared" ca="1" si="27"/>
        <v>149586</v>
      </c>
      <c r="T139" s="6">
        <f t="shared" ca="1" si="28"/>
        <v>87687.441599999991</v>
      </c>
      <c r="U139" s="4"/>
    </row>
    <row r="140" spans="1:21" x14ac:dyDescent="0.35">
      <c r="A140" s="9">
        <v>45034</v>
      </c>
      <c r="B140" s="6">
        <f t="shared" si="20"/>
        <v>4</v>
      </c>
      <c r="C140" s="6">
        <f ca="1">RANDBETWEEN(VLOOKUP(B140,'Ver3'!$F$3:$H$9,2,0),VLOOKUP(B140,'Ver3'!$F$3:$H$9,3,0))</f>
        <v>1114</v>
      </c>
      <c r="D140" s="6">
        <f ca="1">RANDBETWEEN(VLOOKUP(B140,'Ver3'!$B$4:$D$10,2,0),VLOOKUP(B140,'Ver3'!$B$4:$D$10,3,0))</f>
        <v>525</v>
      </c>
      <c r="E140" s="6">
        <f t="shared" ca="1" si="21"/>
        <v>584850</v>
      </c>
      <c r="F140" s="6">
        <f ca="1">RANDBETWEEN(VLOOKUP(B140,'Ver3'!$B$13:$D$19,2,0),VLOOKUP(B140,'Ver3'!$B$13:$D$19,3,0))/100</f>
        <v>0.26</v>
      </c>
      <c r="G140" s="6">
        <f ca="1">RANDBETWEEN(VLOOKUP(B140,'Ver3'!$F$13:$H$19,2,0),VLOOKUP(B140,'Ver3'!$F$13:$H$19,3,0))/100</f>
        <v>0.5</v>
      </c>
      <c r="H140" s="6">
        <f t="shared" ca="1" si="22"/>
        <v>0.13</v>
      </c>
      <c r="I140" s="6">
        <f t="shared" ca="1" si="29"/>
        <v>0.28999999999999998</v>
      </c>
      <c r="J140" s="6">
        <f t="shared" ca="1" si="23"/>
        <v>7.5399999999999995E-2</v>
      </c>
      <c r="K140" s="6">
        <f ca="1">RANDBETWEEN(VLOOKUP(B140,'Ver3'!$F$23:$H$29,2,0),VLOOKUP(B140,'Ver3'!$F$23:$H$29,3,0))/100</f>
        <v>0.06</v>
      </c>
      <c r="L140" s="6">
        <f t="shared" ca="1" si="24"/>
        <v>1.5599999999999999E-2</v>
      </c>
      <c r="M140" s="16">
        <f t="shared" ca="1" si="25"/>
        <v>246.19399999999999</v>
      </c>
      <c r="N140" s="6">
        <f ca="1">(L140+J140+H140)*E140+Table134[[#This Row],[Hukuk Servisinde Tahsilat Tutarı]]</f>
        <v>129251.85</v>
      </c>
      <c r="O140" s="6">
        <f ca="1">C140*VLOOKUP(B140,'Ver3'!$J$3:$N$9,2,0)+(C140-C140*G140)*VLOOKUP(B140,'Ver3'!$J$3:$N$9,3,0)+(C140-C140*G140-C140*I140)*VLOOKUP(B140,'Ver3'!$J$3:$N$9,4,0)</f>
        <v>120869</v>
      </c>
      <c r="P140" s="6">
        <f t="shared" ca="1" si="26"/>
        <v>0.77900000000000003</v>
      </c>
      <c r="Q140" s="6">
        <f ca="1">C140*P140*VLOOKUP(B140,'Ver3'!$J$3:$N$9,5,0)</f>
        <v>0</v>
      </c>
      <c r="R140" s="6">
        <f ca="1">VLOOKUP(Table134[[#This Row],[Ay]],'Ver3'!$J$3:$O$9,6,0)*Table134[[#This Row],[Hukuk Servisine Sevk Edilen]]*Table134[[#This Row],[Toplam Tutar]]</f>
        <v>0</v>
      </c>
      <c r="S140" s="6">
        <f t="shared" ca="1" si="27"/>
        <v>120869</v>
      </c>
      <c r="T140" s="6">
        <f t="shared" ca="1" si="28"/>
        <v>129251.85</v>
      </c>
      <c r="U140" s="4"/>
    </row>
    <row r="141" spans="1:21" x14ac:dyDescent="0.35">
      <c r="A141" s="9">
        <v>45035</v>
      </c>
      <c r="B141" s="6">
        <f t="shared" si="20"/>
        <v>4</v>
      </c>
      <c r="C141" s="6">
        <f ca="1">RANDBETWEEN(VLOOKUP(B141,'Ver3'!$F$3:$H$9,2,0),VLOOKUP(B141,'Ver3'!$F$3:$H$9,3,0))</f>
        <v>1442</v>
      </c>
      <c r="D141" s="6">
        <f ca="1">RANDBETWEEN(VLOOKUP(B141,'Ver3'!$B$4:$D$10,2,0),VLOOKUP(B141,'Ver3'!$B$4:$D$10,3,0))</f>
        <v>432</v>
      </c>
      <c r="E141" s="6">
        <f t="shared" ca="1" si="21"/>
        <v>622944</v>
      </c>
      <c r="F141" s="6">
        <f ca="1">RANDBETWEEN(VLOOKUP(B141,'Ver3'!$B$13:$D$19,2,0),VLOOKUP(B141,'Ver3'!$B$13:$D$19,3,0))/100</f>
        <v>0.4</v>
      </c>
      <c r="G141" s="6">
        <f ca="1">RANDBETWEEN(VLOOKUP(B141,'Ver3'!$F$13:$H$19,2,0),VLOOKUP(B141,'Ver3'!$F$13:$H$19,3,0))/100</f>
        <v>0.45</v>
      </c>
      <c r="H141" s="6">
        <f t="shared" ca="1" si="22"/>
        <v>0.18000000000000002</v>
      </c>
      <c r="I141" s="6">
        <f t="shared" ca="1" si="29"/>
        <v>0.2</v>
      </c>
      <c r="J141" s="6">
        <f t="shared" ca="1" si="23"/>
        <v>8.0000000000000016E-2</v>
      </c>
      <c r="K141" s="6">
        <f ca="1">RANDBETWEEN(VLOOKUP(B141,'Ver3'!$F$23:$H$29,2,0),VLOOKUP(B141,'Ver3'!$F$23:$H$29,3,0))/100</f>
        <v>0.05</v>
      </c>
      <c r="L141" s="6">
        <f t="shared" ca="1" si="24"/>
        <v>2.0000000000000004E-2</v>
      </c>
      <c r="M141" s="16">
        <f t="shared" ca="1" si="25"/>
        <v>403.76000000000005</v>
      </c>
      <c r="N141" s="6">
        <f ca="1">(L141+J141+H141)*E141+Table134[[#This Row],[Hukuk Servisinde Tahsilat Tutarı]]</f>
        <v>174424.32000000001</v>
      </c>
      <c r="O141" s="6">
        <f ca="1">C141*VLOOKUP(B141,'Ver3'!$J$3:$N$9,2,0)+(C141-C141*G141)*VLOOKUP(B141,'Ver3'!$J$3:$N$9,3,0)+(C141-C141*G141-C141*I141)*VLOOKUP(B141,'Ver3'!$J$3:$N$9,4,0)</f>
        <v>182052.5</v>
      </c>
      <c r="P141" s="6">
        <f t="shared" ca="1" si="26"/>
        <v>0.72</v>
      </c>
      <c r="Q141" s="6">
        <f ca="1">C141*P141*VLOOKUP(B141,'Ver3'!$J$3:$N$9,5,0)</f>
        <v>0</v>
      </c>
      <c r="R141" s="6">
        <f ca="1">VLOOKUP(Table134[[#This Row],[Ay]],'Ver3'!$J$3:$O$9,6,0)*Table134[[#This Row],[Hukuk Servisine Sevk Edilen]]*Table134[[#This Row],[Toplam Tutar]]</f>
        <v>0</v>
      </c>
      <c r="S141" s="6">
        <f t="shared" ca="1" si="27"/>
        <v>182052.5</v>
      </c>
      <c r="T141" s="6">
        <f t="shared" ca="1" si="28"/>
        <v>174424.32000000001</v>
      </c>
      <c r="U141" s="4"/>
    </row>
    <row r="142" spans="1:21" x14ac:dyDescent="0.35">
      <c r="A142" s="9">
        <v>45036</v>
      </c>
      <c r="B142" s="6">
        <f t="shared" si="20"/>
        <v>4</v>
      </c>
      <c r="C142" s="6">
        <f ca="1">RANDBETWEEN(VLOOKUP(B142,'Ver3'!$F$3:$H$9,2,0),VLOOKUP(B142,'Ver3'!$F$3:$H$9,3,0))</f>
        <v>1153</v>
      </c>
      <c r="D142" s="6">
        <f ca="1">RANDBETWEEN(VLOOKUP(B142,'Ver3'!$B$4:$D$10,2,0),VLOOKUP(B142,'Ver3'!$B$4:$D$10,3,0))</f>
        <v>253</v>
      </c>
      <c r="E142" s="6">
        <f t="shared" ca="1" si="21"/>
        <v>291709</v>
      </c>
      <c r="F142" s="6">
        <f ca="1">RANDBETWEEN(VLOOKUP(B142,'Ver3'!$B$13:$D$19,2,0),VLOOKUP(B142,'Ver3'!$B$13:$D$19,3,0))/100</f>
        <v>0.39</v>
      </c>
      <c r="G142" s="6">
        <f ca="1">RANDBETWEEN(VLOOKUP(B142,'Ver3'!$F$13:$H$19,2,0),VLOOKUP(B142,'Ver3'!$F$13:$H$19,3,0))/100</f>
        <v>0.48</v>
      </c>
      <c r="H142" s="6">
        <f t="shared" ca="1" si="22"/>
        <v>0.18720000000000001</v>
      </c>
      <c r="I142" s="6">
        <f t="shared" ca="1" si="29"/>
        <v>0.3</v>
      </c>
      <c r="J142" s="6">
        <f t="shared" ca="1" si="23"/>
        <v>0.11699999999999999</v>
      </c>
      <c r="K142" s="6">
        <f ca="1">RANDBETWEEN(VLOOKUP(B142,'Ver3'!$F$23:$H$29,2,0),VLOOKUP(B142,'Ver3'!$F$23:$H$29,3,0))/100</f>
        <v>0.08</v>
      </c>
      <c r="L142" s="6">
        <f t="shared" ca="1" si="24"/>
        <v>3.1200000000000002E-2</v>
      </c>
      <c r="M142" s="16">
        <f t="shared" ca="1" si="25"/>
        <v>386.71620000000001</v>
      </c>
      <c r="N142" s="6">
        <f ca="1">(L142+J142+H142)*E142+Table134[[#This Row],[Hukuk Servisinde Tahsilat Tutarı]]</f>
        <v>97839.198600000003</v>
      </c>
      <c r="O142" s="6">
        <f ca="1">C142*VLOOKUP(B142,'Ver3'!$J$3:$N$9,2,0)+(C142-C142*G142)*VLOOKUP(B142,'Ver3'!$J$3:$N$9,3,0)+(C142-C142*G142-C142*I142)*VLOOKUP(B142,'Ver3'!$J$3:$N$9,4,0)</f>
        <v>127983</v>
      </c>
      <c r="P142" s="6">
        <f t="shared" ca="1" si="26"/>
        <v>0.66459999999999997</v>
      </c>
      <c r="Q142" s="6">
        <f ca="1">C142*P142*VLOOKUP(B142,'Ver3'!$J$3:$N$9,5,0)</f>
        <v>0</v>
      </c>
      <c r="R142" s="6">
        <f ca="1">VLOOKUP(Table134[[#This Row],[Ay]],'Ver3'!$J$3:$O$9,6,0)*Table134[[#This Row],[Hukuk Servisine Sevk Edilen]]*Table134[[#This Row],[Toplam Tutar]]</f>
        <v>0</v>
      </c>
      <c r="S142" s="6">
        <f t="shared" ca="1" si="27"/>
        <v>127983</v>
      </c>
      <c r="T142" s="6">
        <f t="shared" ca="1" si="28"/>
        <v>97839.198600000003</v>
      </c>
      <c r="U142" s="4"/>
    </row>
    <row r="143" spans="1:21" x14ac:dyDescent="0.35">
      <c r="A143" s="9">
        <v>45037</v>
      </c>
      <c r="B143" s="6">
        <f t="shared" si="20"/>
        <v>4</v>
      </c>
      <c r="C143" s="6">
        <f ca="1">RANDBETWEEN(VLOOKUP(B143,'Ver3'!$F$3:$H$9,2,0),VLOOKUP(B143,'Ver3'!$F$3:$H$9,3,0))</f>
        <v>1008</v>
      </c>
      <c r="D143" s="6">
        <f ca="1">RANDBETWEEN(VLOOKUP(B143,'Ver3'!$B$4:$D$10,2,0),VLOOKUP(B143,'Ver3'!$B$4:$D$10,3,0))</f>
        <v>292</v>
      </c>
      <c r="E143" s="6">
        <f t="shared" ca="1" si="21"/>
        <v>294336</v>
      </c>
      <c r="F143" s="6">
        <f ca="1">RANDBETWEEN(VLOOKUP(B143,'Ver3'!$B$13:$D$19,2,0),VLOOKUP(B143,'Ver3'!$B$13:$D$19,3,0))/100</f>
        <v>0.28000000000000003</v>
      </c>
      <c r="G143" s="6">
        <f ca="1">RANDBETWEEN(VLOOKUP(B143,'Ver3'!$F$13:$H$19,2,0),VLOOKUP(B143,'Ver3'!$F$13:$H$19,3,0))/100</f>
        <v>0.49</v>
      </c>
      <c r="H143" s="6">
        <f t="shared" ca="1" si="22"/>
        <v>0.13720000000000002</v>
      </c>
      <c r="I143" s="6">
        <f t="shared" ca="1" si="29"/>
        <v>0.27</v>
      </c>
      <c r="J143" s="6">
        <f t="shared" ca="1" si="23"/>
        <v>7.5600000000000014E-2</v>
      </c>
      <c r="K143" s="6">
        <f ca="1">RANDBETWEEN(VLOOKUP(B143,'Ver3'!$F$23:$H$29,2,0),VLOOKUP(B143,'Ver3'!$F$23:$H$29,3,0))/100</f>
        <v>0.05</v>
      </c>
      <c r="L143" s="6">
        <f t="shared" ca="1" si="24"/>
        <v>1.4000000000000002E-2</v>
      </c>
      <c r="M143" s="16">
        <f t="shared" ca="1" si="25"/>
        <v>228.61440000000002</v>
      </c>
      <c r="N143" s="6">
        <f ca="1">(L143+J143+H143)*E143+Table134[[#This Row],[Hukuk Servisinde Tahsilat Tutarı]]</f>
        <v>66755.404800000004</v>
      </c>
      <c r="O143" s="6">
        <f ca="1">C143*VLOOKUP(B143,'Ver3'!$J$3:$N$9,2,0)+(C143-C143*G143)*VLOOKUP(B143,'Ver3'!$J$3:$N$9,3,0)+(C143-C143*G143-C143*I143)*VLOOKUP(B143,'Ver3'!$J$3:$N$9,4,0)</f>
        <v>113147.99999999999</v>
      </c>
      <c r="P143" s="6">
        <f t="shared" ca="1" si="26"/>
        <v>0.7732</v>
      </c>
      <c r="Q143" s="6">
        <f ca="1">C143*P143*VLOOKUP(B143,'Ver3'!$J$3:$N$9,5,0)</f>
        <v>0</v>
      </c>
      <c r="R143" s="6">
        <f ca="1">VLOOKUP(Table134[[#This Row],[Ay]],'Ver3'!$J$3:$O$9,6,0)*Table134[[#This Row],[Hukuk Servisine Sevk Edilen]]*Table134[[#This Row],[Toplam Tutar]]</f>
        <v>0</v>
      </c>
      <c r="S143" s="6">
        <f t="shared" ca="1" si="27"/>
        <v>113147.99999999999</v>
      </c>
      <c r="T143" s="6">
        <f t="shared" ca="1" si="28"/>
        <v>66755.404800000004</v>
      </c>
      <c r="U143" s="4"/>
    </row>
    <row r="144" spans="1:21" x14ac:dyDescent="0.35">
      <c r="A144" s="9">
        <v>45038</v>
      </c>
      <c r="B144" s="6">
        <f t="shared" si="20"/>
        <v>4</v>
      </c>
      <c r="C144" s="6">
        <f ca="1">RANDBETWEEN(VLOOKUP(B144,'Ver3'!$F$3:$H$9,2,0),VLOOKUP(B144,'Ver3'!$F$3:$H$9,3,0))</f>
        <v>1245</v>
      </c>
      <c r="D144" s="6">
        <f ca="1">RANDBETWEEN(VLOOKUP(B144,'Ver3'!$B$4:$D$10,2,0),VLOOKUP(B144,'Ver3'!$B$4:$D$10,3,0))</f>
        <v>744</v>
      </c>
      <c r="E144" s="6">
        <f t="shared" ca="1" si="21"/>
        <v>926280</v>
      </c>
      <c r="F144" s="6">
        <f ca="1">RANDBETWEEN(VLOOKUP(B144,'Ver3'!$B$13:$D$19,2,0),VLOOKUP(B144,'Ver3'!$B$13:$D$19,3,0))/100</f>
        <v>0.28999999999999998</v>
      </c>
      <c r="G144" s="6">
        <f ca="1">RANDBETWEEN(VLOOKUP(B144,'Ver3'!$F$13:$H$19,2,0),VLOOKUP(B144,'Ver3'!$F$13:$H$19,3,0))/100</f>
        <v>0.45</v>
      </c>
      <c r="H144" s="6">
        <f t="shared" ca="1" si="22"/>
        <v>0.1305</v>
      </c>
      <c r="I144" s="6">
        <f t="shared" ca="1" si="29"/>
        <v>0.32</v>
      </c>
      <c r="J144" s="6">
        <f t="shared" ca="1" si="23"/>
        <v>9.2799999999999994E-2</v>
      </c>
      <c r="K144" s="6">
        <f ca="1">RANDBETWEEN(VLOOKUP(B144,'Ver3'!$F$23:$H$29,2,0),VLOOKUP(B144,'Ver3'!$F$23:$H$29,3,0))/100</f>
        <v>0.1</v>
      </c>
      <c r="L144" s="6">
        <f t="shared" ca="1" si="24"/>
        <v>2.8999999999999998E-2</v>
      </c>
      <c r="M144" s="16">
        <f t="shared" ca="1" si="25"/>
        <v>314.11349999999999</v>
      </c>
      <c r="N144" s="6">
        <f ca="1">(L144+J144+H144)*E144+Table134[[#This Row],[Hukuk Servisinde Tahsilat Tutarı]]</f>
        <v>233700.44399999996</v>
      </c>
      <c r="O144" s="6">
        <f ca="1">C144*VLOOKUP(B144,'Ver3'!$J$3:$N$9,2,0)+(C144-C144*G144)*VLOOKUP(B144,'Ver3'!$J$3:$N$9,3,0)+(C144-C144*G144-C144*I144)*VLOOKUP(B144,'Ver3'!$J$3:$N$9,4,0)</f>
        <v>142241.25</v>
      </c>
      <c r="P144" s="6">
        <f t="shared" ca="1" si="26"/>
        <v>0.74770000000000003</v>
      </c>
      <c r="Q144" s="6">
        <f ca="1">C144*P144*VLOOKUP(B144,'Ver3'!$J$3:$N$9,5,0)</f>
        <v>0</v>
      </c>
      <c r="R144" s="6">
        <f ca="1">VLOOKUP(Table134[[#This Row],[Ay]],'Ver3'!$J$3:$O$9,6,0)*Table134[[#This Row],[Hukuk Servisine Sevk Edilen]]*Table134[[#This Row],[Toplam Tutar]]</f>
        <v>0</v>
      </c>
      <c r="S144" s="6">
        <f t="shared" ca="1" si="27"/>
        <v>142241.25</v>
      </c>
      <c r="T144" s="6">
        <f t="shared" ca="1" si="28"/>
        <v>233700.44399999996</v>
      </c>
      <c r="U144" s="4"/>
    </row>
    <row r="145" spans="1:21" x14ac:dyDescent="0.35">
      <c r="A145" s="9">
        <v>45039</v>
      </c>
      <c r="B145" s="6">
        <f t="shared" si="20"/>
        <v>4</v>
      </c>
      <c r="C145" s="6">
        <f ca="1">RANDBETWEEN(VLOOKUP(B145,'Ver3'!$F$3:$H$9,2,0),VLOOKUP(B145,'Ver3'!$F$3:$H$9,3,0))</f>
        <v>1342</v>
      </c>
      <c r="D145" s="6">
        <f ca="1">RANDBETWEEN(VLOOKUP(B145,'Ver3'!$B$4:$D$10,2,0),VLOOKUP(B145,'Ver3'!$B$4:$D$10,3,0))</f>
        <v>532</v>
      </c>
      <c r="E145" s="6">
        <f t="shared" ca="1" si="21"/>
        <v>713944</v>
      </c>
      <c r="F145" s="6">
        <f ca="1">RANDBETWEEN(VLOOKUP(B145,'Ver3'!$B$13:$D$19,2,0),VLOOKUP(B145,'Ver3'!$B$13:$D$19,3,0))/100</f>
        <v>0.32</v>
      </c>
      <c r="G145" s="6">
        <f ca="1">RANDBETWEEN(VLOOKUP(B145,'Ver3'!$F$13:$H$19,2,0),VLOOKUP(B145,'Ver3'!$F$13:$H$19,3,0))/100</f>
        <v>0.51</v>
      </c>
      <c r="H145" s="6">
        <f t="shared" ca="1" si="22"/>
        <v>0.16320000000000001</v>
      </c>
      <c r="I145" s="6">
        <f t="shared" ca="1" si="29"/>
        <v>0.28999999999999998</v>
      </c>
      <c r="J145" s="6">
        <f t="shared" ca="1" si="23"/>
        <v>9.2799999999999994E-2</v>
      </c>
      <c r="K145" s="6">
        <f ca="1">RANDBETWEEN(VLOOKUP(B145,'Ver3'!$F$23:$H$29,2,0),VLOOKUP(B145,'Ver3'!$F$23:$H$29,3,0))/100</f>
        <v>0.05</v>
      </c>
      <c r="L145" s="6">
        <f t="shared" ca="1" si="24"/>
        <v>1.6E-2</v>
      </c>
      <c r="M145" s="16">
        <f t="shared" ca="1" si="25"/>
        <v>365.024</v>
      </c>
      <c r="N145" s="6">
        <f ca="1">(L145+J145+H145)*E145+Table134[[#This Row],[Hukuk Servisinde Tahsilat Tutarı]]</f>
        <v>194192.76800000001</v>
      </c>
      <c r="O145" s="6">
        <f ca="1">C145*VLOOKUP(B145,'Ver3'!$J$3:$N$9,2,0)+(C145-C145*G145)*VLOOKUP(B145,'Ver3'!$J$3:$N$9,3,0)+(C145-C145*G145-C145*I145)*VLOOKUP(B145,'Ver3'!$J$3:$N$9,4,0)</f>
        <v>143258.5</v>
      </c>
      <c r="P145" s="6">
        <f t="shared" ca="1" si="26"/>
        <v>0.72799999999999998</v>
      </c>
      <c r="Q145" s="6">
        <f ca="1">C145*P145*VLOOKUP(B145,'Ver3'!$J$3:$N$9,5,0)</f>
        <v>0</v>
      </c>
      <c r="R145" s="6">
        <f ca="1">VLOOKUP(Table134[[#This Row],[Ay]],'Ver3'!$J$3:$O$9,6,0)*Table134[[#This Row],[Hukuk Servisine Sevk Edilen]]*Table134[[#This Row],[Toplam Tutar]]</f>
        <v>0</v>
      </c>
      <c r="S145" s="6">
        <f t="shared" ca="1" si="27"/>
        <v>143258.5</v>
      </c>
      <c r="T145" s="6">
        <f t="shared" ca="1" si="28"/>
        <v>194192.76800000001</v>
      </c>
      <c r="U145" s="4"/>
    </row>
    <row r="146" spans="1:21" x14ac:dyDescent="0.35">
      <c r="A146" s="9">
        <v>45040</v>
      </c>
      <c r="B146" s="6">
        <f t="shared" si="20"/>
        <v>4</v>
      </c>
      <c r="C146" s="6">
        <f ca="1">RANDBETWEEN(VLOOKUP(B146,'Ver3'!$F$3:$H$9,2,0),VLOOKUP(B146,'Ver3'!$F$3:$H$9,3,0))</f>
        <v>1109</v>
      </c>
      <c r="D146" s="6">
        <f ca="1">RANDBETWEEN(VLOOKUP(B146,'Ver3'!$B$4:$D$10,2,0),VLOOKUP(B146,'Ver3'!$B$4:$D$10,3,0))</f>
        <v>747</v>
      </c>
      <c r="E146" s="6">
        <f t="shared" ca="1" si="21"/>
        <v>828423</v>
      </c>
      <c r="F146" s="6">
        <f ca="1">RANDBETWEEN(VLOOKUP(B146,'Ver3'!$B$13:$D$19,2,0),VLOOKUP(B146,'Ver3'!$B$13:$D$19,3,0))/100</f>
        <v>0.4</v>
      </c>
      <c r="G146" s="6">
        <f ca="1">RANDBETWEEN(VLOOKUP(B146,'Ver3'!$F$13:$H$19,2,0),VLOOKUP(B146,'Ver3'!$F$13:$H$19,3,0))/100</f>
        <v>0.46</v>
      </c>
      <c r="H146" s="6">
        <f t="shared" ca="1" si="22"/>
        <v>0.18400000000000002</v>
      </c>
      <c r="I146" s="6">
        <f t="shared" ca="1" si="29"/>
        <v>0.21</v>
      </c>
      <c r="J146" s="6">
        <f t="shared" ca="1" si="23"/>
        <v>8.4000000000000005E-2</v>
      </c>
      <c r="K146" s="6">
        <f ca="1">RANDBETWEEN(VLOOKUP(B146,'Ver3'!$F$23:$H$29,2,0),VLOOKUP(B146,'Ver3'!$F$23:$H$29,3,0))/100</f>
        <v>0.06</v>
      </c>
      <c r="L146" s="6">
        <f t="shared" ca="1" si="24"/>
        <v>2.4E-2</v>
      </c>
      <c r="M146" s="16">
        <f t="shared" ca="1" si="25"/>
        <v>323.82800000000003</v>
      </c>
      <c r="N146" s="6">
        <f ca="1">(L146+J146+H146)*E146+Table134[[#This Row],[Hukuk Servisinde Tahsilat Tutarı]]</f>
        <v>241899.51600000003</v>
      </c>
      <c r="O146" s="6">
        <f ca="1">C146*VLOOKUP(B146,'Ver3'!$J$3:$N$9,2,0)+(C146-C146*G146)*VLOOKUP(B146,'Ver3'!$J$3:$N$9,3,0)+(C146-C146*G146-C146*I146)*VLOOKUP(B146,'Ver3'!$J$3:$N$9,4,0)</f>
        <v>136961.5</v>
      </c>
      <c r="P146" s="6">
        <f t="shared" ca="1" si="26"/>
        <v>0.70799999999999996</v>
      </c>
      <c r="Q146" s="6">
        <f ca="1">C146*P146*VLOOKUP(B146,'Ver3'!$J$3:$N$9,5,0)</f>
        <v>0</v>
      </c>
      <c r="R146" s="6">
        <f ca="1">VLOOKUP(Table134[[#This Row],[Ay]],'Ver3'!$J$3:$O$9,6,0)*Table134[[#This Row],[Hukuk Servisine Sevk Edilen]]*Table134[[#This Row],[Toplam Tutar]]</f>
        <v>0</v>
      </c>
      <c r="S146" s="6">
        <f t="shared" ca="1" si="27"/>
        <v>136961.5</v>
      </c>
      <c r="T146" s="6">
        <f t="shared" ca="1" si="28"/>
        <v>241899.51600000003</v>
      </c>
      <c r="U146" s="4"/>
    </row>
    <row r="147" spans="1:21" x14ac:dyDescent="0.35">
      <c r="A147" s="9">
        <v>45041</v>
      </c>
      <c r="B147" s="6">
        <f t="shared" si="20"/>
        <v>4</v>
      </c>
      <c r="C147" s="6">
        <f ca="1">RANDBETWEEN(VLOOKUP(B147,'Ver3'!$F$3:$H$9,2,0),VLOOKUP(B147,'Ver3'!$F$3:$H$9,3,0))</f>
        <v>1000</v>
      </c>
      <c r="D147" s="6">
        <f ca="1">RANDBETWEEN(VLOOKUP(B147,'Ver3'!$B$4:$D$10,2,0),VLOOKUP(B147,'Ver3'!$B$4:$D$10,3,0))</f>
        <v>575</v>
      </c>
      <c r="E147" s="6">
        <f t="shared" ca="1" si="21"/>
        <v>575000</v>
      </c>
      <c r="F147" s="6">
        <f ca="1">RANDBETWEEN(VLOOKUP(B147,'Ver3'!$B$13:$D$19,2,0),VLOOKUP(B147,'Ver3'!$B$13:$D$19,3,0))/100</f>
        <v>0.2</v>
      </c>
      <c r="G147" s="6">
        <f ca="1">RANDBETWEEN(VLOOKUP(B147,'Ver3'!$F$13:$H$19,2,0),VLOOKUP(B147,'Ver3'!$F$13:$H$19,3,0))/100</f>
        <v>0.5</v>
      </c>
      <c r="H147" s="6">
        <f t="shared" ca="1" si="22"/>
        <v>0.1</v>
      </c>
      <c r="I147" s="6">
        <f t="shared" ca="1" si="29"/>
        <v>0.28999999999999998</v>
      </c>
      <c r="J147" s="6">
        <f t="shared" ca="1" si="23"/>
        <v>5.7999999999999996E-2</v>
      </c>
      <c r="K147" s="6">
        <f ca="1">RANDBETWEEN(VLOOKUP(B147,'Ver3'!$F$23:$H$29,2,0),VLOOKUP(B147,'Ver3'!$F$23:$H$29,3,0))/100</f>
        <v>0.05</v>
      </c>
      <c r="L147" s="6">
        <f t="shared" ca="1" si="24"/>
        <v>1.0000000000000002E-2</v>
      </c>
      <c r="M147" s="16">
        <f t="shared" ca="1" si="25"/>
        <v>168</v>
      </c>
      <c r="N147" s="6">
        <f ca="1">(L147+J147+H147)*E147+Table134[[#This Row],[Hukuk Servisinde Tahsilat Tutarı]]</f>
        <v>96600</v>
      </c>
      <c r="O147" s="6">
        <f ca="1">C147*VLOOKUP(B147,'Ver3'!$J$3:$N$9,2,0)+(C147-C147*G147)*VLOOKUP(B147,'Ver3'!$J$3:$N$9,3,0)+(C147-C147*G147-C147*I147)*VLOOKUP(B147,'Ver3'!$J$3:$N$9,4,0)</f>
        <v>108500</v>
      </c>
      <c r="P147" s="6">
        <f t="shared" ca="1" si="26"/>
        <v>0.83199999999999996</v>
      </c>
      <c r="Q147" s="6">
        <f ca="1">C147*P147*VLOOKUP(B147,'Ver3'!$J$3:$N$9,5,0)</f>
        <v>0</v>
      </c>
      <c r="R147" s="6">
        <f ca="1">VLOOKUP(Table134[[#This Row],[Ay]],'Ver3'!$J$3:$O$9,6,0)*Table134[[#This Row],[Hukuk Servisine Sevk Edilen]]*Table134[[#This Row],[Toplam Tutar]]</f>
        <v>0</v>
      </c>
      <c r="S147" s="6">
        <f t="shared" ca="1" si="27"/>
        <v>108500</v>
      </c>
      <c r="T147" s="6">
        <f t="shared" ca="1" si="28"/>
        <v>96600</v>
      </c>
      <c r="U147" s="4"/>
    </row>
    <row r="148" spans="1:21" x14ac:dyDescent="0.35">
      <c r="A148" s="9">
        <v>45042</v>
      </c>
      <c r="B148" s="6">
        <f t="shared" si="20"/>
        <v>4</v>
      </c>
      <c r="C148" s="6">
        <f ca="1">RANDBETWEEN(VLOOKUP(B148,'Ver3'!$F$3:$H$9,2,0),VLOOKUP(B148,'Ver3'!$F$3:$H$9,3,0))</f>
        <v>1423</v>
      </c>
      <c r="D148" s="6">
        <f ca="1">RANDBETWEEN(VLOOKUP(B148,'Ver3'!$B$4:$D$10,2,0),VLOOKUP(B148,'Ver3'!$B$4:$D$10,3,0))</f>
        <v>413</v>
      </c>
      <c r="E148" s="6">
        <f t="shared" ca="1" si="21"/>
        <v>587699</v>
      </c>
      <c r="F148" s="6">
        <f ca="1">RANDBETWEEN(VLOOKUP(B148,'Ver3'!$B$13:$D$19,2,0),VLOOKUP(B148,'Ver3'!$B$13:$D$19,3,0))/100</f>
        <v>0.3</v>
      </c>
      <c r="G148" s="6">
        <f ca="1">RANDBETWEEN(VLOOKUP(B148,'Ver3'!$F$13:$H$19,2,0),VLOOKUP(B148,'Ver3'!$F$13:$H$19,3,0))/100</f>
        <v>0.46</v>
      </c>
      <c r="H148" s="6">
        <f t="shared" ca="1" si="22"/>
        <v>0.13800000000000001</v>
      </c>
      <c r="I148" s="6">
        <f t="shared" ca="1" si="29"/>
        <v>0.33</v>
      </c>
      <c r="J148" s="6">
        <f t="shared" ca="1" si="23"/>
        <v>9.9000000000000005E-2</v>
      </c>
      <c r="K148" s="6">
        <f ca="1">RANDBETWEEN(VLOOKUP(B148,'Ver3'!$F$23:$H$29,2,0),VLOOKUP(B148,'Ver3'!$F$23:$H$29,3,0))/100</f>
        <v>7.0000000000000007E-2</v>
      </c>
      <c r="L148" s="6">
        <f t="shared" ca="1" si="24"/>
        <v>2.1000000000000001E-2</v>
      </c>
      <c r="M148" s="16">
        <f t="shared" ca="1" si="25"/>
        <v>367.13400000000001</v>
      </c>
      <c r="N148" s="6">
        <f ca="1">(L148+J148+H148)*E148+Table134[[#This Row],[Hukuk Servisinde Tahsilat Tutarı]]</f>
        <v>151626.342</v>
      </c>
      <c r="O148" s="6">
        <f ca="1">C148*VLOOKUP(B148,'Ver3'!$J$3:$N$9,2,0)+(C148-C148*G148)*VLOOKUP(B148,'Ver3'!$J$3:$N$9,3,0)+(C148-C148*G148-C148*I148)*VLOOKUP(B148,'Ver3'!$J$3:$N$9,4,0)</f>
        <v>158664.5</v>
      </c>
      <c r="P148" s="6">
        <f t="shared" ca="1" si="26"/>
        <v>0.74199999999999999</v>
      </c>
      <c r="Q148" s="6">
        <f ca="1">C148*P148*VLOOKUP(B148,'Ver3'!$J$3:$N$9,5,0)</f>
        <v>0</v>
      </c>
      <c r="R148" s="6">
        <f ca="1">VLOOKUP(Table134[[#This Row],[Ay]],'Ver3'!$J$3:$O$9,6,0)*Table134[[#This Row],[Hukuk Servisine Sevk Edilen]]*Table134[[#This Row],[Toplam Tutar]]</f>
        <v>0</v>
      </c>
      <c r="S148" s="6">
        <f t="shared" ca="1" si="27"/>
        <v>158664.5</v>
      </c>
      <c r="T148" s="6">
        <f t="shared" ca="1" si="28"/>
        <v>151626.342</v>
      </c>
      <c r="U148" s="4"/>
    </row>
    <row r="149" spans="1:21" x14ac:dyDescent="0.35">
      <c r="A149" s="9">
        <v>45043</v>
      </c>
      <c r="B149" s="6">
        <f t="shared" si="20"/>
        <v>4</v>
      </c>
      <c r="C149" s="6">
        <f ca="1">RANDBETWEEN(VLOOKUP(B149,'Ver3'!$F$3:$H$9,2,0),VLOOKUP(B149,'Ver3'!$F$3:$H$9,3,0))</f>
        <v>1030</v>
      </c>
      <c r="D149" s="6">
        <f ca="1">RANDBETWEEN(VLOOKUP(B149,'Ver3'!$B$4:$D$10,2,0),VLOOKUP(B149,'Ver3'!$B$4:$D$10,3,0))</f>
        <v>496</v>
      </c>
      <c r="E149" s="6">
        <f t="shared" ca="1" si="21"/>
        <v>510880</v>
      </c>
      <c r="F149" s="6">
        <f ca="1">RANDBETWEEN(VLOOKUP(B149,'Ver3'!$B$13:$D$19,2,0),VLOOKUP(B149,'Ver3'!$B$13:$D$19,3,0))/100</f>
        <v>0.22</v>
      </c>
      <c r="G149" s="6">
        <f ca="1">RANDBETWEEN(VLOOKUP(B149,'Ver3'!$F$13:$H$19,2,0),VLOOKUP(B149,'Ver3'!$F$13:$H$19,3,0))/100</f>
        <v>0.51</v>
      </c>
      <c r="H149" s="6">
        <f t="shared" ca="1" si="22"/>
        <v>0.11220000000000001</v>
      </c>
      <c r="I149" s="6">
        <f t="shared" ca="1" si="29"/>
        <v>0.24</v>
      </c>
      <c r="J149" s="6">
        <f t="shared" ca="1" si="23"/>
        <v>5.28E-2</v>
      </c>
      <c r="K149" s="6">
        <f ca="1">RANDBETWEEN(VLOOKUP(B149,'Ver3'!$F$23:$H$29,2,0),VLOOKUP(B149,'Ver3'!$F$23:$H$29,3,0))/100</f>
        <v>0.08</v>
      </c>
      <c r="L149" s="6">
        <f t="shared" ca="1" si="24"/>
        <v>1.7600000000000001E-2</v>
      </c>
      <c r="M149" s="16">
        <f t="shared" ca="1" si="25"/>
        <v>188.078</v>
      </c>
      <c r="N149" s="6">
        <f ca="1">(L149+J149+H149)*E149+Table134[[#This Row],[Hukuk Servisinde Tahsilat Tutarı]]</f>
        <v>93286.688000000009</v>
      </c>
      <c r="O149" s="6">
        <f ca="1">C149*VLOOKUP(B149,'Ver3'!$J$3:$N$9,2,0)+(C149-C149*G149)*VLOOKUP(B149,'Ver3'!$J$3:$N$9,3,0)+(C149-C149*G149-C149*I149)*VLOOKUP(B149,'Ver3'!$J$3:$N$9,4,0)</f>
        <v>115102.5</v>
      </c>
      <c r="P149" s="6">
        <f t="shared" ca="1" si="26"/>
        <v>0.81740000000000002</v>
      </c>
      <c r="Q149" s="6">
        <f ca="1">C149*P149*VLOOKUP(B149,'Ver3'!$J$3:$N$9,5,0)</f>
        <v>0</v>
      </c>
      <c r="R149" s="6">
        <f ca="1">VLOOKUP(Table134[[#This Row],[Ay]],'Ver3'!$J$3:$O$9,6,0)*Table134[[#This Row],[Hukuk Servisine Sevk Edilen]]*Table134[[#This Row],[Toplam Tutar]]</f>
        <v>0</v>
      </c>
      <c r="S149" s="6">
        <f t="shared" ca="1" si="27"/>
        <v>115102.5</v>
      </c>
      <c r="T149" s="6">
        <f t="shared" ca="1" si="28"/>
        <v>93286.688000000009</v>
      </c>
      <c r="U149" s="4"/>
    </row>
    <row r="150" spans="1:21" x14ac:dyDescent="0.35">
      <c r="A150" s="9">
        <v>45044</v>
      </c>
      <c r="B150" s="6">
        <f t="shared" si="20"/>
        <v>4</v>
      </c>
      <c r="C150" s="6">
        <f ca="1">RANDBETWEEN(VLOOKUP(B150,'Ver3'!$F$3:$H$9,2,0),VLOOKUP(B150,'Ver3'!$F$3:$H$9,3,0))</f>
        <v>1019</v>
      </c>
      <c r="D150" s="6">
        <f ca="1">RANDBETWEEN(VLOOKUP(B150,'Ver3'!$B$4:$D$10,2,0),VLOOKUP(B150,'Ver3'!$B$4:$D$10,3,0))</f>
        <v>586</v>
      </c>
      <c r="E150" s="6">
        <f t="shared" ca="1" si="21"/>
        <v>597134</v>
      </c>
      <c r="F150" s="6">
        <f ca="1">RANDBETWEEN(VLOOKUP(B150,'Ver3'!$B$13:$D$19,2,0),VLOOKUP(B150,'Ver3'!$B$13:$D$19,3,0))/100</f>
        <v>0.35</v>
      </c>
      <c r="G150" s="6">
        <f ca="1">RANDBETWEEN(VLOOKUP(B150,'Ver3'!$F$13:$H$19,2,0),VLOOKUP(B150,'Ver3'!$F$13:$H$19,3,0))/100</f>
        <v>0.45</v>
      </c>
      <c r="H150" s="6">
        <f t="shared" ca="1" si="22"/>
        <v>0.1575</v>
      </c>
      <c r="I150" s="6">
        <f t="shared" ca="1" si="29"/>
        <v>0.21</v>
      </c>
      <c r="J150" s="6">
        <f t="shared" ca="1" si="23"/>
        <v>7.3499999999999996E-2</v>
      </c>
      <c r="K150" s="6">
        <f ca="1">RANDBETWEEN(VLOOKUP(B150,'Ver3'!$F$23:$H$29,2,0),VLOOKUP(B150,'Ver3'!$F$23:$H$29,3,0))/100</f>
        <v>7.0000000000000007E-2</v>
      </c>
      <c r="L150" s="6">
        <f t="shared" ca="1" si="24"/>
        <v>2.4500000000000001E-2</v>
      </c>
      <c r="M150" s="16">
        <f t="shared" ca="1" si="25"/>
        <v>260.35450000000003</v>
      </c>
      <c r="N150" s="6">
        <f ca="1">(L150+J150+H150)*E150+Table134[[#This Row],[Hukuk Servisinde Tahsilat Tutarı]]</f>
        <v>152567.73699999999</v>
      </c>
      <c r="O150" s="6">
        <f ca="1">C150*VLOOKUP(B150,'Ver3'!$J$3:$N$9,2,0)+(C150-C150*G150)*VLOOKUP(B150,'Ver3'!$J$3:$N$9,3,0)+(C150-C150*G150-C150*I150)*VLOOKUP(B150,'Ver3'!$J$3:$N$9,4,0)</f>
        <v>127629.75</v>
      </c>
      <c r="P150" s="6">
        <f t="shared" ca="1" si="26"/>
        <v>0.74449999999999994</v>
      </c>
      <c r="Q150" s="6">
        <f ca="1">C150*P150*VLOOKUP(B150,'Ver3'!$J$3:$N$9,5,0)</f>
        <v>0</v>
      </c>
      <c r="R150" s="6">
        <f ca="1">VLOOKUP(Table134[[#This Row],[Ay]],'Ver3'!$J$3:$O$9,6,0)*Table134[[#This Row],[Hukuk Servisine Sevk Edilen]]*Table134[[#This Row],[Toplam Tutar]]</f>
        <v>0</v>
      </c>
      <c r="S150" s="6">
        <f t="shared" ca="1" si="27"/>
        <v>127629.75</v>
      </c>
      <c r="T150" s="6">
        <f t="shared" ca="1" si="28"/>
        <v>152567.73699999999</v>
      </c>
      <c r="U150" s="4"/>
    </row>
    <row r="151" spans="1:21" x14ac:dyDescent="0.35">
      <c r="A151" s="9">
        <v>45045</v>
      </c>
      <c r="B151" s="6">
        <f t="shared" si="20"/>
        <v>4</v>
      </c>
      <c r="C151" s="6">
        <f ca="1">RANDBETWEEN(VLOOKUP(B151,'Ver3'!$F$3:$H$9,2,0),VLOOKUP(B151,'Ver3'!$F$3:$H$9,3,0))</f>
        <v>1243</v>
      </c>
      <c r="D151" s="6">
        <f ca="1">RANDBETWEEN(VLOOKUP(B151,'Ver3'!$B$4:$D$10,2,0),VLOOKUP(B151,'Ver3'!$B$4:$D$10,3,0))</f>
        <v>400</v>
      </c>
      <c r="E151" s="6">
        <f t="shared" ca="1" si="21"/>
        <v>497200</v>
      </c>
      <c r="F151" s="6">
        <f ca="1">RANDBETWEEN(VLOOKUP(B151,'Ver3'!$B$13:$D$19,2,0),VLOOKUP(B151,'Ver3'!$B$13:$D$19,3,0))/100</f>
        <v>0.23</v>
      </c>
      <c r="G151" s="6">
        <f ca="1">RANDBETWEEN(VLOOKUP(B151,'Ver3'!$F$13:$H$19,2,0),VLOOKUP(B151,'Ver3'!$F$13:$H$19,3,0))/100</f>
        <v>0.53</v>
      </c>
      <c r="H151" s="6">
        <f t="shared" ca="1" si="22"/>
        <v>0.12190000000000001</v>
      </c>
      <c r="I151" s="6">
        <f t="shared" ca="1" si="29"/>
        <v>0.27</v>
      </c>
      <c r="J151" s="6">
        <f t="shared" ca="1" si="23"/>
        <v>6.2100000000000009E-2</v>
      </c>
      <c r="K151" s="6">
        <f ca="1">RANDBETWEEN(VLOOKUP(B151,'Ver3'!$F$23:$H$29,2,0),VLOOKUP(B151,'Ver3'!$F$23:$H$29,3,0))/100</f>
        <v>0.1</v>
      </c>
      <c r="L151" s="6">
        <f t="shared" ca="1" si="24"/>
        <v>2.3000000000000003E-2</v>
      </c>
      <c r="M151" s="16">
        <f t="shared" ca="1" si="25"/>
        <v>257.30100000000004</v>
      </c>
      <c r="N151" s="6">
        <f ca="1">(L151+J151+H151)*E151+Table134[[#This Row],[Hukuk Servisinde Tahsilat Tutarı]]</f>
        <v>102920.40000000001</v>
      </c>
      <c r="O151" s="6">
        <f ca="1">C151*VLOOKUP(B151,'Ver3'!$J$3:$N$9,2,0)+(C151-C151*G151)*VLOOKUP(B151,'Ver3'!$J$3:$N$9,3,0)+(C151-C151*G151-C151*I151)*VLOOKUP(B151,'Ver3'!$J$3:$N$9,4,0)</f>
        <v>130825.75</v>
      </c>
      <c r="P151" s="6">
        <f t="shared" ca="1" si="26"/>
        <v>0.79299999999999993</v>
      </c>
      <c r="Q151" s="6">
        <f ca="1">C151*P151*VLOOKUP(B151,'Ver3'!$J$3:$N$9,5,0)</f>
        <v>0</v>
      </c>
      <c r="R151" s="6">
        <f ca="1">VLOOKUP(Table134[[#This Row],[Ay]],'Ver3'!$J$3:$O$9,6,0)*Table134[[#This Row],[Hukuk Servisine Sevk Edilen]]*Table134[[#This Row],[Toplam Tutar]]</f>
        <v>0</v>
      </c>
      <c r="S151" s="6">
        <f t="shared" ca="1" si="27"/>
        <v>130825.75</v>
      </c>
      <c r="T151" s="6">
        <f t="shared" ca="1" si="28"/>
        <v>102920.40000000001</v>
      </c>
      <c r="U151" s="4"/>
    </row>
    <row r="152" spans="1:21" x14ac:dyDescent="0.35">
      <c r="A152" s="9">
        <v>45046</v>
      </c>
      <c r="B152" s="6">
        <f t="shared" si="20"/>
        <v>4</v>
      </c>
      <c r="C152" s="6">
        <f ca="1">RANDBETWEEN(VLOOKUP(B152,'Ver3'!$F$3:$H$9,2,0),VLOOKUP(B152,'Ver3'!$F$3:$H$9,3,0))</f>
        <v>1319</v>
      </c>
      <c r="D152" s="6">
        <f ca="1">RANDBETWEEN(VLOOKUP(B152,'Ver3'!$B$4:$D$10,2,0),VLOOKUP(B152,'Ver3'!$B$4:$D$10,3,0))</f>
        <v>403</v>
      </c>
      <c r="E152" s="6">
        <f t="shared" ca="1" si="21"/>
        <v>531557</v>
      </c>
      <c r="F152" s="6">
        <f ca="1">RANDBETWEEN(VLOOKUP(B152,'Ver3'!$B$13:$D$19,2,0),VLOOKUP(B152,'Ver3'!$B$13:$D$19,3,0))/100</f>
        <v>0.32</v>
      </c>
      <c r="G152" s="6">
        <f ca="1">RANDBETWEEN(VLOOKUP(B152,'Ver3'!$F$13:$H$19,2,0),VLOOKUP(B152,'Ver3'!$F$13:$H$19,3,0))/100</f>
        <v>0.52</v>
      </c>
      <c r="H152" s="6">
        <f t="shared" ca="1" si="22"/>
        <v>0.16640000000000002</v>
      </c>
      <c r="I152" s="6">
        <f t="shared" ca="1" si="29"/>
        <v>0.31</v>
      </c>
      <c r="J152" s="6">
        <f t="shared" ca="1" si="23"/>
        <v>9.9199999999999997E-2</v>
      </c>
      <c r="K152" s="6">
        <f ca="1">RANDBETWEEN(VLOOKUP(B152,'Ver3'!$F$23:$H$29,2,0),VLOOKUP(B152,'Ver3'!$F$23:$H$29,3,0))/100</f>
        <v>0.09</v>
      </c>
      <c r="L152" s="6">
        <f t="shared" ca="1" si="24"/>
        <v>2.8799999999999999E-2</v>
      </c>
      <c r="M152" s="16">
        <f t="shared" ca="1" si="25"/>
        <v>388.31360000000001</v>
      </c>
      <c r="N152" s="6">
        <f ca="1">(L152+J152+H152)*E152+Table134[[#This Row],[Hukuk Servisinde Tahsilat Tutarı]]</f>
        <v>156490.38079999998</v>
      </c>
      <c r="O152" s="6">
        <f ca="1">C152*VLOOKUP(B152,'Ver3'!$J$3:$N$9,2,0)+(C152-C152*G152)*VLOOKUP(B152,'Ver3'!$J$3:$N$9,3,0)+(C152-C152*G152-C152*I152)*VLOOKUP(B152,'Ver3'!$J$3:$N$9,4,0)</f>
        <v>135857</v>
      </c>
      <c r="P152" s="6">
        <f t="shared" ca="1" si="26"/>
        <v>0.7056</v>
      </c>
      <c r="Q152" s="6">
        <f ca="1">C152*P152*VLOOKUP(B152,'Ver3'!$J$3:$N$9,5,0)</f>
        <v>0</v>
      </c>
      <c r="R152" s="6">
        <f ca="1">VLOOKUP(Table134[[#This Row],[Ay]],'Ver3'!$J$3:$O$9,6,0)*Table134[[#This Row],[Hukuk Servisine Sevk Edilen]]*Table134[[#This Row],[Toplam Tutar]]</f>
        <v>0</v>
      </c>
      <c r="S152" s="6">
        <f t="shared" ca="1" si="27"/>
        <v>135857</v>
      </c>
      <c r="T152" s="6">
        <f t="shared" ca="1" si="28"/>
        <v>156490.38079999998</v>
      </c>
      <c r="U152" s="4"/>
    </row>
    <row r="153" spans="1:21" x14ac:dyDescent="0.35">
      <c r="A153" s="9">
        <v>45047</v>
      </c>
      <c r="B153" s="6">
        <f t="shared" si="20"/>
        <v>5</v>
      </c>
      <c r="C153" s="6">
        <f ca="1">RANDBETWEEN(VLOOKUP(B153,'Ver3'!$F$3:$H$9,2,0),VLOOKUP(B153,'Ver3'!$F$3:$H$9,3,0))</f>
        <v>1941</v>
      </c>
      <c r="D153" s="6">
        <f ca="1">RANDBETWEEN(VLOOKUP(B153,'Ver3'!$B$4:$D$10,2,0),VLOOKUP(B153,'Ver3'!$B$4:$D$10,3,0))</f>
        <v>171</v>
      </c>
      <c r="E153" s="6">
        <f t="shared" ca="1" si="21"/>
        <v>331911</v>
      </c>
      <c r="F153" s="6">
        <f ca="1">RANDBETWEEN(VLOOKUP(B153,'Ver3'!$B$13:$D$19,2,0),VLOOKUP(B153,'Ver3'!$B$13:$D$19,3,0))/100</f>
        <v>0.05</v>
      </c>
      <c r="G153" s="6">
        <f ca="1">RANDBETWEEN(VLOOKUP(B153,'Ver3'!$F$13:$H$19,2,0),VLOOKUP(B153,'Ver3'!$F$13:$H$19,3,0))/100</f>
        <v>0.46</v>
      </c>
      <c r="H153" s="6">
        <f t="shared" ca="1" si="22"/>
        <v>2.3000000000000003E-2</v>
      </c>
      <c r="I153" s="6">
        <f t="shared" ca="1" si="29"/>
        <v>0.27</v>
      </c>
      <c r="J153" s="6">
        <f t="shared" ca="1" si="23"/>
        <v>1.3500000000000002E-2</v>
      </c>
      <c r="K153" s="6">
        <f ca="1">RANDBETWEEN(VLOOKUP(B153,'Ver3'!$F$23:$H$29,2,0),VLOOKUP(B153,'Ver3'!$F$23:$H$29,3,0))/100</f>
        <v>7.0000000000000007E-2</v>
      </c>
      <c r="L153" s="6">
        <f t="shared" ca="1" si="24"/>
        <v>3.5000000000000005E-3</v>
      </c>
      <c r="M153" s="16">
        <f t="shared" ca="1" si="25"/>
        <v>77.640000000000015</v>
      </c>
      <c r="N153" s="6">
        <f ca="1">(L153+J153+H153)*E153+Table134[[#This Row],[Hukuk Servisinde Tahsilat Tutarı]]</f>
        <v>13276.440000000002</v>
      </c>
      <c r="O153" s="6">
        <f ca="1">C153*VLOOKUP(B153,'Ver3'!$J$3:$N$9,2,0)+(C153-C153*G153)*VLOOKUP(B153,'Ver3'!$J$3:$N$9,3,0)+(C153-C153*G153-C153*I153)*VLOOKUP(B153,'Ver3'!$J$3:$N$9,4,0)</f>
        <v>228067.5</v>
      </c>
      <c r="P153" s="6">
        <f t="shared" ca="1" si="26"/>
        <v>0.96</v>
      </c>
      <c r="Q153" s="6">
        <f ca="1">C153*P153*VLOOKUP(B153,'Ver3'!$J$3:$N$9,5,0)</f>
        <v>0</v>
      </c>
      <c r="R153" s="6">
        <f ca="1">VLOOKUP(Table134[[#This Row],[Ay]],'Ver3'!$J$3:$O$9,6,0)*Table134[[#This Row],[Hukuk Servisine Sevk Edilen]]*Table134[[#This Row],[Toplam Tutar]]</f>
        <v>0</v>
      </c>
      <c r="S153" s="6">
        <f t="shared" ca="1" si="27"/>
        <v>228067.5</v>
      </c>
      <c r="T153" s="6">
        <f t="shared" ca="1" si="28"/>
        <v>13276.440000000002</v>
      </c>
      <c r="U153" s="4"/>
    </row>
    <row r="154" spans="1:21" x14ac:dyDescent="0.35">
      <c r="A154" s="9">
        <v>45048</v>
      </c>
      <c r="B154" s="6">
        <f t="shared" si="20"/>
        <v>5</v>
      </c>
      <c r="C154" s="6">
        <f ca="1">RANDBETWEEN(VLOOKUP(B154,'Ver3'!$F$3:$H$9,2,0),VLOOKUP(B154,'Ver3'!$F$3:$H$9,3,0))</f>
        <v>1793</v>
      </c>
      <c r="D154" s="6">
        <f ca="1">RANDBETWEEN(VLOOKUP(B154,'Ver3'!$B$4:$D$10,2,0),VLOOKUP(B154,'Ver3'!$B$4:$D$10,3,0))</f>
        <v>143</v>
      </c>
      <c r="E154" s="6">
        <f t="shared" ca="1" si="21"/>
        <v>256399</v>
      </c>
      <c r="F154" s="6">
        <f ca="1">RANDBETWEEN(VLOOKUP(B154,'Ver3'!$B$13:$D$19,2,0),VLOOKUP(B154,'Ver3'!$B$13:$D$19,3,0))/100</f>
        <v>7.0000000000000007E-2</v>
      </c>
      <c r="G154" s="6">
        <f ca="1">RANDBETWEEN(VLOOKUP(B154,'Ver3'!$F$13:$H$19,2,0),VLOOKUP(B154,'Ver3'!$F$13:$H$19,3,0))/100</f>
        <v>0.48</v>
      </c>
      <c r="H154" s="6">
        <f t="shared" ca="1" si="22"/>
        <v>3.3600000000000005E-2</v>
      </c>
      <c r="I154" s="6">
        <f t="shared" ca="1" si="29"/>
        <v>0.28000000000000003</v>
      </c>
      <c r="J154" s="6">
        <f t="shared" ca="1" si="23"/>
        <v>1.9600000000000003E-2</v>
      </c>
      <c r="K154" s="6">
        <f ca="1">RANDBETWEEN(VLOOKUP(B154,'Ver3'!$F$23:$H$29,2,0),VLOOKUP(B154,'Ver3'!$F$23:$H$29,3,0))/100</f>
        <v>0.09</v>
      </c>
      <c r="L154" s="6">
        <f t="shared" ca="1" si="24"/>
        <v>6.3E-3</v>
      </c>
      <c r="M154" s="16">
        <f t="shared" ca="1" si="25"/>
        <v>106.68350000000002</v>
      </c>
      <c r="N154" s="6">
        <f ca="1">(L154+J154+H154)*E154+Table134[[#This Row],[Hukuk Servisinde Tahsilat Tutarı]]</f>
        <v>15255.740500000004</v>
      </c>
      <c r="O154" s="6">
        <f ca="1">C154*VLOOKUP(B154,'Ver3'!$J$3:$N$9,2,0)+(C154-C154*G154)*VLOOKUP(B154,'Ver3'!$J$3:$N$9,3,0)+(C154-C154*G154-C154*I154)*VLOOKUP(B154,'Ver3'!$J$3:$N$9,4,0)</f>
        <v>202609</v>
      </c>
      <c r="P154" s="6">
        <f t="shared" ca="1" si="26"/>
        <v>0.9405</v>
      </c>
      <c r="Q154" s="6">
        <f ca="1">C154*P154*VLOOKUP(B154,'Ver3'!$J$3:$N$9,5,0)</f>
        <v>0</v>
      </c>
      <c r="R154" s="6">
        <f ca="1">VLOOKUP(Table134[[#This Row],[Ay]],'Ver3'!$J$3:$O$9,6,0)*Table134[[#This Row],[Hukuk Servisine Sevk Edilen]]*Table134[[#This Row],[Toplam Tutar]]</f>
        <v>0</v>
      </c>
      <c r="S154" s="6">
        <f t="shared" ca="1" si="27"/>
        <v>202609</v>
      </c>
      <c r="T154" s="6">
        <f t="shared" ca="1" si="28"/>
        <v>15255.740500000004</v>
      </c>
      <c r="U154" s="4"/>
    </row>
    <row r="155" spans="1:21" x14ac:dyDescent="0.35">
      <c r="A155" s="9">
        <v>45049</v>
      </c>
      <c r="B155" s="6">
        <f t="shared" si="20"/>
        <v>5</v>
      </c>
      <c r="C155" s="6">
        <f ca="1">RANDBETWEEN(VLOOKUP(B155,'Ver3'!$F$3:$H$9,2,0),VLOOKUP(B155,'Ver3'!$F$3:$H$9,3,0))</f>
        <v>1823</v>
      </c>
      <c r="D155" s="6">
        <f ca="1">RANDBETWEEN(VLOOKUP(B155,'Ver3'!$B$4:$D$10,2,0),VLOOKUP(B155,'Ver3'!$B$4:$D$10,3,0))</f>
        <v>197</v>
      </c>
      <c r="E155" s="6">
        <f t="shared" ca="1" si="21"/>
        <v>359131</v>
      </c>
      <c r="F155" s="6">
        <f ca="1">RANDBETWEEN(VLOOKUP(B155,'Ver3'!$B$13:$D$19,2,0),VLOOKUP(B155,'Ver3'!$B$13:$D$19,3,0))/100</f>
        <v>0.08</v>
      </c>
      <c r="G155" s="6">
        <f ca="1">RANDBETWEEN(VLOOKUP(B155,'Ver3'!$F$13:$H$19,2,0),VLOOKUP(B155,'Ver3'!$F$13:$H$19,3,0))/100</f>
        <v>0.46</v>
      </c>
      <c r="H155" s="6">
        <f t="shared" ca="1" si="22"/>
        <v>3.6799999999999999E-2</v>
      </c>
      <c r="I155" s="6">
        <f t="shared" ca="1" si="29"/>
        <v>0.23</v>
      </c>
      <c r="J155" s="6">
        <f t="shared" ca="1" si="23"/>
        <v>1.84E-2</v>
      </c>
      <c r="K155" s="6">
        <f ca="1">RANDBETWEEN(VLOOKUP(B155,'Ver3'!$F$23:$H$29,2,0),VLOOKUP(B155,'Ver3'!$F$23:$H$29,3,0))/100</f>
        <v>0.09</v>
      </c>
      <c r="L155" s="6">
        <f t="shared" ca="1" si="24"/>
        <v>7.1999999999999998E-3</v>
      </c>
      <c r="M155" s="16">
        <f t="shared" ca="1" si="25"/>
        <v>113.75519999999999</v>
      </c>
      <c r="N155" s="6">
        <f ca="1">(L155+J155+H155)*E155+Table134[[#This Row],[Hukuk Servisinde Tahsilat Tutarı]]</f>
        <v>22409.774399999998</v>
      </c>
      <c r="O155" s="6">
        <f ca="1">C155*VLOOKUP(B155,'Ver3'!$J$3:$N$9,2,0)+(C155-C155*G155)*VLOOKUP(B155,'Ver3'!$J$3:$N$9,3,0)+(C155-C155*G155-C155*I155)*VLOOKUP(B155,'Ver3'!$J$3:$N$9,4,0)</f>
        <v>221494.5</v>
      </c>
      <c r="P155" s="6">
        <f t="shared" ca="1" si="26"/>
        <v>0.93759999999999999</v>
      </c>
      <c r="Q155" s="6">
        <f ca="1">C155*P155*VLOOKUP(B155,'Ver3'!$J$3:$N$9,5,0)</f>
        <v>0</v>
      </c>
      <c r="R155" s="6">
        <f ca="1">VLOOKUP(Table134[[#This Row],[Ay]],'Ver3'!$J$3:$O$9,6,0)*Table134[[#This Row],[Hukuk Servisine Sevk Edilen]]*Table134[[#This Row],[Toplam Tutar]]</f>
        <v>0</v>
      </c>
      <c r="S155" s="6">
        <f t="shared" ca="1" si="27"/>
        <v>221494.5</v>
      </c>
      <c r="T155" s="6">
        <f t="shared" ca="1" si="28"/>
        <v>22409.774399999998</v>
      </c>
      <c r="U155" s="4"/>
    </row>
    <row r="156" spans="1:21" x14ac:dyDescent="0.35">
      <c r="A156" s="9">
        <v>45050</v>
      </c>
      <c r="B156" s="6">
        <f t="shared" si="20"/>
        <v>5</v>
      </c>
      <c r="C156" s="6">
        <f ca="1">RANDBETWEEN(VLOOKUP(B156,'Ver3'!$F$3:$H$9,2,0),VLOOKUP(B156,'Ver3'!$F$3:$H$9,3,0))</f>
        <v>1871</v>
      </c>
      <c r="D156" s="6">
        <f ca="1">RANDBETWEEN(VLOOKUP(B156,'Ver3'!$B$4:$D$10,2,0),VLOOKUP(B156,'Ver3'!$B$4:$D$10,3,0))</f>
        <v>183</v>
      </c>
      <c r="E156" s="6">
        <f t="shared" ca="1" si="21"/>
        <v>342393</v>
      </c>
      <c r="F156" s="6">
        <f ca="1">RANDBETWEEN(VLOOKUP(B156,'Ver3'!$B$13:$D$19,2,0),VLOOKUP(B156,'Ver3'!$B$13:$D$19,3,0))/100</f>
        <v>7.0000000000000007E-2</v>
      </c>
      <c r="G156" s="6">
        <f ca="1">RANDBETWEEN(VLOOKUP(B156,'Ver3'!$F$13:$H$19,2,0),VLOOKUP(B156,'Ver3'!$F$13:$H$19,3,0))/100</f>
        <v>0.51</v>
      </c>
      <c r="H156" s="6">
        <f t="shared" ca="1" si="22"/>
        <v>3.5700000000000003E-2</v>
      </c>
      <c r="I156" s="6">
        <f t="shared" ca="1" si="29"/>
        <v>0.33</v>
      </c>
      <c r="J156" s="6">
        <f t="shared" ca="1" si="23"/>
        <v>2.3100000000000002E-2</v>
      </c>
      <c r="K156" s="6">
        <f ca="1">RANDBETWEEN(VLOOKUP(B156,'Ver3'!$F$23:$H$29,2,0),VLOOKUP(B156,'Ver3'!$F$23:$H$29,3,0))/100</f>
        <v>0.05</v>
      </c>
      <c r="L156" s="6">
        <f t="shared" ca="1" si="24"/>
        <v>3.5000000000000005E-3</v>
      </c>
      <c r="M156" s="16">
        <f t="shared" ca="1" si="25"/>
        <v>116.56330000000001</v>
      </c>
      <c r="N156" s="6">
        <f ca="1">(L156+J156+H156)*E156+Table134[[#This Row],[Hukuk Servisinde Tahsilat Tutarı]]</f>
        <v>21331.083900000001</v>
      </c>
      <c r="O156" s="6">
        <f ca="1">C156*VLOOKUP(B156,'Ver3'!$J$3:$N$9,2,0)+(C156-C156*G156)*VLOOKUP(B156,'Ver3'!$J$3:$N$9,3,0)+(C156-C156*G156-C156*I156)*VLOOKUP(B156,'Ver3'!$J$3:$N$9,4,0)</f>
        <v>192245.25</v>
      </c>
      <c r="P156" s="6">
        <f t="shared" ca="1" si="26"/>
        <v>0.93769999999999998</v>
      </c>
      <c r="Q156" s="6">
        <f ca="1">C156*P156*VLOOKUP(B156,'Ver3'!$J$3:$N$9,5,0)</f>
        <v>0</v>
      </c>
      <c r="R156" s="6">
        <f ca="1">VLOOKUP(Table134[[#This Row],[Ay]],'Ver3'!$J$3:$O$9,6,0)*Table134[[#This Row],[Hukuk Servisine Sevk Edilen]]*Table134[[#This Row],[Toplam Tutar]]</f>
        <v>0</v>
      </c>
      <c r="S156" s="6">
        <f t="shared" ca="1" si="27"/>
        <v>192245.25</v>
      </c>
      <c r="T156" s="6">
        <f t="shared" ca="1" si="28"/>
        <v>21331.083900000001</v>
      </c>
      <c r="U156" s="4"/>
    </row>
    <row r="157" spans="1:21" x14ac:dyDescent="0.35">
      <c r="A157" s="9">
        <v>45051</v>
      </c>
      <c r="B157" s="6">
        <f t="shared" si="20"/>
        <v>5</v>
      </c>
      <c r="C157" s="6">
        <f ca="1">RANDBETWEEN(VLOOKUP(B157,'Ver3'!$F$3:$H$9,2,0),VLOOKUP(B157,'Ver3'!$F$3:$H$9,3,0))</f>
        <v>1658</v>
      </c>
      <c r="D157" s="6">
        <f ca="1">RANDBETWEEN(VLOOKUP(B157,'Ver3'!$B$4:$D$10,2,0),VLOOKUP(B157,'Ver3'!$B$4:$D$10,3,0))</f>
        <v>159</v>
      </c>
      <c r="E157" s="6">
        <f t="shared" ca="1" si="21"/>
        <v>263622</v>
      </c>
      <c r="F157" s="6">
        <f ca="1">RANDBETWEEN(VLOOKUP(B157,'Ver3'!$B$13:$D$19,2,0),VLOOKUP(B157,'Ver3'!$B$13:$D$19,3,0))/100</f>
        <v>0.1</v>
      </c>
      <c r="G157" s="6">
        <f ca="1">RANDBETWEEN(VLOOKUP(B157,'Ver3'!$F$13:$H$19,2,0),VLOOKUP(B157,'Ver3'!$F$13:$H$19,3,0))/100</f>
        <v>0.54</v>
      </c>
      <c r="H157" s="6">
        <f t="shared" ca="1" si="22"/>
        <v>5.4000000000000006E-2</v>
      </c>
      <c r="I157" s="6">
        <f t="shared" ca="1" si="29"/>
        <v>0.35</v>
      </c>
      <c r="J157" s="6">
        <f t="shared" ca="1" si="23"/>
        <v>3.4999999999999996E-2</v>
      </c>
      <c r="K157" s="6">
        <f ca="1">RANDBETWEEN(VLOOKUP(B157,'Ver3'!$F$23:$H$29,2,0),VLOOKUP(B157,'Ver3'!$F$23:$H$29,3,0))/100</f>
        <v>0.09</v>
      </c>
      <c r="L157" s="6">
        <f t="shared" ca="1" si="24"/>
        <v>8.9999999999999993E-3</v>
      </c>
      <c r="M157" s="16">
        <f t="shared" ca="1" si="25"/>
        <v>162.48400000000001</v>
      </c>
      <c r="N157" s="6">
        <f ca="1">(L157+J157+H157)*E157+Table134[[#This Row],[Hukuk Servisinde Tahsilat Tutarı]]</f>
        <v>25834.956000000002</v>
      </c>
      <c r="O157" s="6">
        <f ca="1">C157*VLOOKUP(B157,'Ver3'!$J$3:$N$9,2,0)+(C157-C157*G157)*VLOOKUP(B157,'Ver3'!$J$3:$N$9,3,0)+(C157-C157*G157-C157*I157)*VLOOKUP(B157,'Ver3'!$J$3:$N$9,4,0)</f>
        <v>158339</v>
      </c>
      <c r="P157" s="6">
        <f t="shared" ca="1" si="26"/>
        <v>0.90200000000000002</v>
      </c>
      <c r="Q157" s="6">
        <f ca="1">C157*P157*VLOOKUP(B157,'Ver3'!$J$3:$N$9,5,0)</f>
        <v>0</v>
      </c>
      <c r="R157" s="6">
        <f ca="1">VLOOKUP(Table134[[#This Row],[Ay]],'Ver3'!$J$3:$O$9,6,0)*Table134[[#This Row],[Hukuk Servisine Sevk Edilen]]*Table134[[#This Row],[Toplam Tutar]]</f>
        <v>0</v>
      </c>
      <c r="S157" s="6">
        <f t="shared" ca="1" si="27"/>
        <v>158339</v>
      </c>
      <c r="T157" s="6">
        <f t="shared" ca="1" si="28"/>
        <v>25834.956000000002</v>
      </c>
      <c r="U157" s="4"/>
    </row>
    <row r="158" spans="1:21" x14ac:dyDescent="0.35">
      <c r="A158" s="9">
        <v>45052</v>
      </c>
      <c r="B158" s="6">
        <f t="shared" si="20"/>
        <v>5</v>
      </c>
      <c r="C158" s="6">
        <f ca="1">RANDBETWEEN(VLOOKUP(B158,'Ver3'!$F$3:$H$9,2,0),VLOOKUP(B158,'Ver3'!$F$3:$H$9,3,0))</f>
        <v>1882</v>
      </c>
      <c r="D158" s="6">
        <f ca="1">RANDBETWEEN(VLOOKUP(B158,'Ver3'!$B$4:$D$10,2,0),VLOOKUP(B158,'Ver3'!$B$4:$D$10,3,0))</f>
        <v>120</v>
      </c>
      <c r="E158" s="6">
        <f t="shared" ca="1" si="21"/>
        <v>225840</v>
      </c>
      <c r="F158" s="6">
        <f ca="1">RANDBETWEEN(VLOOKUP(B158,'Ver3'!$B$13:$D$19,2,0),VLOOKUP(B158,'Ver3'!$B$13:$D$19,3,0))/100</f>
        <v>0.05</v>
      </c>
      <c r="G158" s="6">
        <f ca="1">RANDBETWEEN(VLOOKUP(B158,'Ver3'!$F$13:$H$19,2,0),VLOOKUP(B158,'Ver3'!$F$13:$H$19,3,0))/100</f>
        <v>0.49</v>
      </c>
      <c r="H158" s="6">
        <f t="shared" ca="1" si="22"/>
        <v>2.4500000000000001E-2</v>
      </c>
      <c r="I158" s="6">
        <f t="shared" ca="1" si="29"/>
        <v>0.35</v>
      </c>
      <c r="J158" s="6">
        <f t="shared" ca="1" si="23"/>
        <v>1.7499999999999998E-2</v>
      </c>
      <c r="K158" s="6">
        <f ca="1">RANDBETWEEN(VLOOKUP(B158,'Ver3'!$F$23:$H$29,2,0),VLOOKUP(B158,'Ver3'!$F$23:$H$29,3,0))/100</f>
        <v>0.06</v>
      </c>
      <c r="L158" s="6">
        <f t="shared" ca="1" si="24"/>
        <v>3.0000000000000001E-3</v>
      </c>
      <c r="M158" s="16">
        <f t="shared" ca="1" si="25"/>
        <v>84.69</v>
      </c>
      <c r="N158" s="6">
        <f ca="1">(L158+J158+H158)*E158+Table134[[#This Row],[Hukuk Servisinde Tahsilat Tutarı]]</f>
        <v>10162.799999999999</v>
      </c>
      <c r="O158" s="6">
        <f ca="1">C158*VLOOKUP(B158,'Ver3'!$J$3:$N$9,2,0)+(C158-C158*G158)*VLOOKUP(B158,'Ver3'!$J$3:$N$9,3,0)+(C158-C158*G158-C158*I158)*VLOOKUP(B158,'Ver3'!$J$3:$N$9,4,0)</f>
        <v>196198.5</v>
      </c>
      <c r="P158" s="6">
        <f t="shared" ca="1" si="26"/>
        <v>0.95499999999999996</v>
      </c>
      <c r="Q158" s="6">
        <f ca="1">C158*P158*VLOOKUP(B158,'Ver3'!$J$3:$N$9,5,0)</f>
        <v>0</v>
      </c>
      <c r="R158" s="6">
        <f ca="1">VLOOKUP(Table134[[#This Row],[Ay]],'Ver3'!$J$3:$O$9,6,0)*Table134[[#This Row],[Hukuk Servisine Sevk Edilen]]*Table134[[#This Row],[Toplam Tutar]]</f>
        <v>0</v>
      </c>
      <c r="S158" s="6">
        <f t="shared" ca="1" si="27"/>
        <v>196198.5</v>
      </c>
      <c r="T158" s="6">
        <f t="shared" ca="1" si="28"/>
        <v>10162.799999999999</v>
      </c>
      <c r="U158" s="4"/>
    </row>
    <row r="159" spans="1:21" x14ac:dyDescent="0.35">
      <c r="A159" s="9">
        <v>45053</v>
      </c>
      <c r="B159" s="6">
        <f t="shared" si="20"/>
        <v>5</v>
      </c>
      <c r="C159" s="6">
        <f ca="1">RANDBETWEEN(VLOOKUP(B159,'Ver3'!$F$3:$H$9,2,0),VLOOKUP(B159,'Ver3'!$F$3:$H$9,3,0))</f>
        <v>1878</v>
      </c>
      <c r="D159" s="6">
        <f ca="1">RANDBETWEEN(VLOOKUP(B159,'Ver3'!$B$4:$D$10,2,0),VLOOKUP(B159,'Ver3'!$B$4:$D$10,3,0))</f>
        <v>159</v>
      </c>
      <c r="E159" s="6">
        <f t="shared" ca="1" si="21"/>
        <v>298602</v>
      </c>
      <c r="F159" s="6">
        <f ca="1">RANDBETWEEN(VLOOKUP(B159,'Ver3'!$B$13:$D$19,2,0),VLOOKUP(B159,'Ver3'!$B$13:$D$19,3,0))/100</f>
        <v>0.08</v>
      </c>
      <c r="G159" s="6">
        <f ca="1">RANDBETWEEN(VLOOKUP(B159,'Ver3'!$F$13:$H$19,2,0),VLOOKUP(B159,'Ver3'!$F$13:$H$19,3,0))/100</f>
        <v>0.48</v>
      </c>
      <c r="H159" s="6">
        <f t="shared" ca="1" si="22"/>
        <v>3.8399999999999997E-2</v>
      </c>
      <c r="I159" s="6">
        <f t="shared" ca="1" si="29"/>
        <v>0.25</v>
      </c>
      <c r="J159" s="6">
        <f t="shared" ca="1" si="23"/>
        <v>0.02</v>
      </c>
      <c r="K159" s="6">
        <f ca="1">RANDBETWEEN(VLOOKUP(B159,'Ver3'!$F$23:$H$29,2,0),VLOOKUP(B159,'Ver3'!$F$23:$H$29,3,0))/100</f>
        <v>0.1</v>
      </c>
      <c r="L159" s="6">
        <f t="shared" ca="1" si="24"/>
        <v>8.0000000000000002E-3</v>
      </c>
      <c r="M159" s="16">
        <f t="shared" ca="1" si="25"/>
        <v>124.6992</v>
      </c>
      <c r="N159" s="6">
        <f ca="1">(L159+J159+H159)*E159+Table134[[#This Row],[Hukuk Servisinde Tahsilat Tutarı]]</f>
        <v>19827.1728</v>
      </c>
      <c r="O159" s="6">
        <f ca="1">C159*VLOOKUP(B159,'Ver3'!$J$3:$N$9,2,0)+(C159-C159*G159)*VLOOKUP(B159,'Ver3'!$J$3:$N$9,3,0)+(C159-C159*G159-C159*I159)*VLOOKUP(B159,'Ver3'!$J$3:$N$9,4,0)</f>
        <v>217848</v>
      </c>
      <c r="P159" s="6">
        <f t="shared" ca="1" si="26"/>
        <v>0.93359999999999999</v>
      </c>
      <c r="Q159" s="6">
        <f ca="1">C159*P159*VLOOKUP(B159,'Ver3'!$J$3:$N$9,5,0)</f>
        <v>0</v>
      </c>
      <c r="R159" s="6">
        <f ca="1">VLOOKUP(Table134[[#This Row],[Ay]],'Ver3'!$J$3:$O$9,6,0)*Table134[[#This Row],[Hukuk Servisine Sevk Edilen]]*Table134[[#This Row],[Toplam Tutar]]</f>
        <v>0</v>
      </c>
      <c r="S159" s="6">
        <f t="shared" ca="1" si="27"/>
        <v>217848</v>
      </c>
      <c r="T159" s="6">
        <f t="shared" ca="1" si="28"/>
        <v>19827.1728</v>
      </c>
      <c r="U159" s="4"/>
    </row>
    <row r="160" spans="1:21" x14ac:dyDescent="0.35">
      <c r="A160" s="9">
        <v>45054</v>
      </c>
      <c r="B160" s="6">
        <f t="shared" si="20"/>
        <v>5</v>
      </c>
      <c r="C160" s="6">
        <f ca="1">RANDBETWEEN(VLOOKUP(B160,'Ver3'!$F$3:$H$9,2,0),VLOOKUP(B160,'Ver3'!$F$3:$H$9,3,0))</f>
        <v>1563</v>
      </c>
      <c r="D160" s="6">
        <f ca="1">RANDBETWEEN(VLOOKUP(B160,'Ver3'!$B$4:$D$10,2,0),VLOOKUP(B160,'Ver3'!$B$4:$D$10,3,0))</f>
        <v>125</v>
      </c>
      <c r="E160" s="6">
        <f t="shared" ca="1" si="21"/>
        <v>195375</v>
      </c>
      <c r="F160" s="6">
        <f ca="1">RANDBETWEEN(VLOOKUP(B160,'Ver3'!$B$13:$D$19,2,0),VLOOKUP(B160,'Ver3'!$B$13:$D$19,3,0))/100</f>
        <v>0.08</v>
      </c>
      <c r="G160" s="6">
        <f ca="1">RANDBETWEEN(VLOOKUP(B160,'Ver3'!$F$13:$H$19,2,0),VLOOKUP(B160,'Ver3'!$F$13:$H$19,3,0))/100</f>
        <v>0.48</v>
      </c>
      <c r="H160" s="6">
        <f t="shared" ca="1" si="22"/>
        <v>3.8399999999999997E-2</v>
      </c>
      <c r="I160" s="6">
        <f t="shared" ca="1" si="29"/>
        <v>0.21</v>
      </c>
      <c r="J160" s="6">
        <f t="shared" ca="1" si="23"/>
        <v>1.6799999999999999E-2</v>
      </c>
      <c r="K160" s="6">
        <f ca="1">RANDBETWEEN(VLOOKUP(B160,'Ver3'!$F$23:$H$29,2,0),VLOOKUP(B160,'Ver3'!$F$23:$H$29,3,0))/100</f>
        <v>0.09</v>
      </c>
      <c r="L160" s="6">
        <f t="shared" ca="1" si="24"/>
        <v>7.1999999999999998E-3</v>
      </c>
      <c r="M160" s="16">
        <f t="shared" ca="1" si="25"/>
        <v>97.531199999999998</v>
      </c>
      <c r="N160" s="6">
        <f ca="1">(L160+J160+H160)*E160+Table134[[#This Row],[Hukuk Servisinde Tahsilat Tutarı]]</f>
        <v>12191.4</v>
      </c>
      <c r="O160" s="6">
        <f ca="1">C160*VLOOKUP(B160,'Ver3'!$J$3:$N$9,2,0)+(C160-C160*G160)*VLOOKUP(B160,'Ver3'!$J$3:$N$9,3,0)+(C160-C160*G160-C160*I160)*VLOOKUP(B160,'Ver3'!$J$3:$N$9,4,0)</f>
        <v>187560</v>
      </c>
      <c r="P160" s="6">
        <f t="shared" ca="1" si="26"/>
        <v>0.93759999999999999</v>
      </c>
      <c r="Q160" s="6">
        <f ca="1">C160*P160*VLOOKUP(B160,'Ver3'!$J$3:$N$9,5,0)</f>
        <v>0</v>
      </c>
      <c r="R160" s="6">
        <f ca="1">VLOOKUP(Table134[[#This Row],[Ay]],'Ver3'!$J$3:$O$9,6,0)*Table134[[#This Row],[Hukuk Servisine Sevk Edilen]]*Table134[[#This Row],[Toplam Tutar]]</f>
        <v>0</v>
      </c>
      <c r="S160" s="6">
        <f t="shared" ca="1" si="27"/>
        <v>187560</v>
      </c>
      <c r="T160" s="6">
        <f t="shared" ca="1" si="28"/>
        <v>12191.4</v>
      </c>
      <c r="U160" s="4"/>
    </row>
    <row r="161" spans="1:21" x14ac:dyDescent="0.35">
      <c r="A161" s="9">
        <v>45055</v>
      </c>
      <c r="B161" s="6">
        <f t="shared" si="20"/>
        <v>5</v>
      </c>
      <c r="C161" s="6">
        <f ca="1">RANDBETWEEN(VLOOKUP(B161,'Ver3'!$F$3:$H$9,2,0),VLOOKUP(B161,'Ver3'!$F$3:$H$9,3,0))</f>
        <v>1796</v>
      </c>
      <c r="D161" s="6">
        <f ca="1">RANDBETWEEN(VLOOKUP(B161,'Ver3'!$B$4:$D$10,2,0),VLOOKUP(B161,'Ver3'!$B$4:$D$10,3,0))</f>
        <v>175</v>
      </c>
      <c r="E161" s="6">
        <f t="shared" ca="1" si="21"/>
        <v>314300</v>
      </c>
      <c r="F161" s="6">
        <f ca="1">RANDBETWEEN(VLOOKUP(B161,'Ver3'!$B$13:$D$19,2,0),VLOOKUP(B161,'Ver3'!$B$13:$D$19,3,0))/100</f>
        <v>7.0000000000000007E-2</v>
      </c>
      <c r="G161" s="6">
        <f ca="1">RANDBETWEEN(VLOOKUP(B161,'Ver3'!$F$13:$H$19,2,0),VLOOKUP(B161,'Ver3'!$F$13:$H$19,3,0))/100</f>
        <v>0.5</v>
      </c>
      <c r="H161" s="6">
        <f t="shared" ca="1" si="22"/>
        <v>3.5000000000000003E-2</v>
      </c>
      <c r="I161" s="6">
        <f t="shared" ca="1" si="29"/>
        <v>0.26</v>
      </c>
      <c r="J161" s="6">
        <f t="shared" ca="1" si="23"/>
        <v>1.8200000000000001E-2</v>
      </c>
      <c r="K161" s="6">
        <f ca="1">RANDBETWEEN(VLOOKUP(B161,'Ver3'!$F$23:$H$29,2,0),VLOOKUP(B161,'Ver3'!$F$23:$H$29,3,0))/100</f>
        <v>0.05</v>
      </c>
      <c r="L161" s="6">
        <f t="shared" ca="1" si="24"/>
        <v>3.5000000000000005E-3</v>
      </c>
      <c r="M161" s="16">
        <f t="shared" ca="1" si="25"/>
        <v>101.83320000000001</v>
      </c>
      <c r="N161" s="6">
        <f ca="1">(L161+J161+H161)*E161+Table134[[#This Row],[Hukuk Servisinde Tahsilat Tutarı]]</f>
        <v>17820.810000000001</v>
      </c>
      <c r="O161" s="6">
        <f ca="1">C161*VLOOKUP(B161,'Ver3'!$J$3:$N$9,2,0)+(C161-C161*G161)*VLOOKUP(B161,'Ver3'!$J$3:$N$9,3,0)+(C161-C161*G161-C161*I161)*VLOOKUP(B161,'Ver3'!$J$3:$N$9,4,0)</f>
        <v>200254</v>
      </c>
      <c r="P161" s="6">
        <f t="shared" ca="1" si="26"/>
        <v>0.94330000000000003</v>
      </c>
      <c r="Q161" s="6">
        <f ca="1">C161*P161*VLOOKUP(B161,'Ver3'!$J$3:$N$9,5,0)</f>
        <v>0</v>
      </c>
      <c r="R161" s="6">
        <f ca="1">VLOOKUP(Table134[[#This Row],[Ay]],'Ver3'!$J$3:$O$9,6,0)*Table134[[#This Row],[Hukuk Servisine Sevk Edilen]]*Table134[[#This Row],[Toplam Tutar]]</f>
        <v>0</v>
      </c>
      <c r="S161" s="6">
        <f t="shared" ca="1" si="27"/>
        <v>200254</v>
      </c>
      <c r="T161" s="6">
        <f t="shared" ca="1" si="28"/>
        <v>17820.810000000001</v>
      </c>
      <c r="U161" s="4"/>
    </row>
    <row r="162" spans="1:21" x14ac:dyDescent="0.35">
      <c r="A162" s="9">
        <v>45056</v>
      </c>
      <c r="B162" s="6">
        <f t="shared" si="20"/>
        <v>5</v>
      </c>
      <c r="C162" s="6">
        <f ca="1">RANDBETWEEN(VLOOKUP(B162,'Ver3'!$F$3:$H$9,2,0),VLOOKUP(B162,'Ver3'!$F$3:$H$9,3,0))</f>
        <v>1917</v>
      </c>
      <c r="D162" s="6">
        <f ca="1">RANDBETWEEN(VLOOKUP(B162,'Ver3'!$B$4:$D$10,2,0),VLOOKUP(B162,'Ver3'!$B$4:$D$10,3,0))</f>
        <v>206</v>
      </c>
      <c r="E162" s="6">
        <f t="shared" ca="1" si="21"/>
        <v>394902</v>
      </c>
      <c r="F162" s="6">
        <f ca="1">RANDBETWEEN(VLOOKUP(B162,'Ver3'!$B$13:$D$19,2,0),VLOOKUP(B162,'Ver3'!$B$13:$D$19,3,0))/100</f>
        <v>0.08</v>
      </c>
      <c r="G162" s="6">
        <f ca="1">RANDBETWEEN(VLOOKUP(B162,'Ver3'!$F$13:$H$19,2,0),VLOOKUP(B162,'Ver3'!$F$13:$H$19,3,0))/100</f>
        <v>0.5</v>
      </c>
      <c r="H162" s="6">
        <f t="shared" ca="1" si="22"/>
        <v>0.04</v>
      </c>
      <c r="I162" s="6">
        <f t="shared" ca="1" si="29"/>
        <v>0.2</v>
      </c>
      <c r="J162" s="6">
        <f t="shared" ca="1" si="23"/>
        <v>1.6E-2</v>
      </c>
      <c r="K162" s="6">
        <f ca="1">RANDBETWEEN(VLOOKUP(B162,'Ver3'!$F$23:$H$29,2,0),VLOOKUP(B162,'Ver3'!$F$23:$H$29,3,0))/100</f>
        <v>0.06</v>
      </c>
      <c r="L162" s="6">
        <f t="shared" ca="1" si="24"/>
        <v>4.7999999999999996E-3</v>
      </c>
      <c r="M162" s="16">
        <f t="shared" ca="1" si="25"/>
        <v>116.5536</v>
      </c>
      <c r="N162" s="6">
        <f ca="1">(L162+J162+H162)*E162+Table134[[#This Row],[Hukuk Servisinde Tahsilat Tutarı]]</f>
        <v>24010.0416</v>
      </c>
      <c r="O162" s="6">
        <f ca="1">C162*VLOOKUP(B162,'Ver3'!$J$3:$N$9,2,0)+(C162-C162*G162)*VLOOKUP(B162,'Ver3'!$J$3:$N$9,3,0)+(C162-C162*G162-C162*I162)*VLOOKUP(B162,'Ver3'!$J$3:$N$9,4,0)</f>
        <v>225247.5</v>
      </c>
      <c r="P162" s="6">
        <f t="shared" ca="1" si="26"/>
        <v>0.93920000000000003</v>
      </c>
      <c r="Q162" s="6">
        <f ca="1">C162*P162*VLOOKUP(B162,'Ver3'!$J$3:$N$9,5,0)</f>
        <v>0</v>
      </c>
      <c r="R162" s="6">
        <f ca="1">VLOOKUP(Table134[[#This Row],[Ay]],'Ver3'!$J$3:$O$9,6,0)*Table134[[#This Row],[Hukuk Servisine Sevk Edilen]]*Table134[[#This Row],[Toplam Tutar]]</f>
        <v>0</v>
      </c>
      <c r="S162" s="6">
        <f t="shared" ca="1" si="27"/>
        <v>225247.5</v>
      </c>
      <c r="T162" s="6">
        <f t="shared" ca="1" si="28"/>
        <v>24010.0416</v>
      </c>
      <c r="U162" s="4"/>
    </row>
    <row r="163" spans="1:21" x14ac:dyDescent="0.35">
      <c r="A163" s="9">
        <v>45057</v>
      </c>
      <c r="B163" s="6">
        <f t="shared" si="20"/>
        <v>5</v>
      </c>
      <c r="C163" s="6">
        <f ca="1">RANDBETWEEN(VLOOKUP(B163,'Ver3'!$F$3:$H$9,2,0),VLOOKUP(B163,'Ver3'!$F$3:$H$9,3,0))</f>
        <v>1544</v>
      </c>
      <c r="D163" s="6">
        <f ca="1">RANDBETWEEN(VLOOKUP(B163,'Ver3'!$B$4:$D$10,2,0),VLOOKUP(B163,'Ver3'!$B$4:$D$10,3,0))</f>
        <v>191</v>
      </c>
      <c r="E163" s="6">
        <f t="shared" ca="1" si="21"/>
        <v>294904</v>
      </c>
      <c r="F163" s="6">
        <f ca="1">RANDBETWEEN(VLOOKUP(B163,'Ver3'!$B$13:$D$19,2,0),VLOOKUP(B163,'Ver3'!$B$13:$D$19,3,0))/100</f>
        <v>7.0000000000000007E-2</v>
      </c>
      <c r="G163" s="6">
        <f ca="1">RANDBETWEEN(VLOOKUP(B163,'Ver3'!$F$13:$H$19,2,0),VLOOKUP(B163,'Ver3'!$F$13:$H$19,3,0))/100</f>
        <v>0.5</v>
      </c>
      <c r="H163" s="6">
        <f t="shared" ca="1" si="22"/>
        <v>3.5000000000000003E-2</v>
      </c>
      <c r="I163" s="6">
        <f t="shared" ca="1" si="29"/>
        <v>0.34</v>
      </c>
      <c r="J163" s="6">
        <f t="shared" ca="1" si="23"/>
        <v>2.3800000000000005E-2</v>
      </c>
      <c r="K163" s="6">
        <f ca="1">RANDBETWEEN(VLOOKUP(B163,'Ver3'!$F$23:$H$29,2,0),VLOOKUP(B163,'Ver3'!$F$23:$H$29,3,0))/100</f>
        <v>0.1</v>
      </c>
      <c r="L163" s="6">
        <f t="shared" ca="1" si="24"/>
        <v>7.000000000000001E-3</v>
      </c>
      <c r="M163" s="16">
        <f t="shared" ca="1" si="25"/>
        <v>101.59520000000002</v>
      </c>
      <c r="N163" s="6">
        <f ca="1">(L163+J163+H163)*E163+Table134[[#This Row],[Hukuk Servisinde Tahsilat Tutarı]]</f>
        <v>19404.683200000003</v>
      </c>
      <c r="O163" s="6">
        <f ca="1">C163*VLOOKUP(B163,'Ver3'!$J$3:$N$9,2,0)+(C163-C163*G163)*VLOOKUP(B163,'Ver3'!$J$3:$N$9,3,0)+(C163-C163*G163-C163*I163)*VLOOKUP(B163,'Ver3'!$J$3:$N$9,4,0)</f>
        <v>159804</v>
      </c>
      <c r="P163" s="6">
        <f t="shared" ca="1" si="26"/>
        <v>0.93420000000000003</v>
      </c>
      <c r="Q163" s="6">
        <f ca="1">C163*P163*VLOOKUP(B163,'Ver3'!$J$3:$N$9,5,0)</f>
        <v>0</v>
      </c>
      <c r="R163" s="6">
        <f ca="1">VLOOKUP(Table134[[#This Row],[Ay]],'Ver3'!$J$3:$O$9,6,0)*Table134[[#This Row],[Hukuk Servisine Sevk Edilen]]*Table134[[#This Row],[Toplam Tutar]]</f>
        <v>0</v>
      </c>
      <c r="S163" s="6">
        <f t="shared" ca="1" si="27"/>
        <v>159804</v>
      </c>
      <c r="T163" s="6">
        <f t="shared" ca="1" si="28"/>
        <v>19404.683200000003</v>
      </c>
      <c r="U163" s="4"/>
    </row>
    <row r="164" spans="1:21" x14ac:dyDescent="0.35">
      <c r="A164" s="9">
        <v>45058</v>
      </c>
      <c r="B164" s="6">
        <f t="shared" si="20"/>
        <v>5</v>
      </c>
      <c r="C164" s="6">
        <f ca="1">RANDBETWEEN(VLOOKUP(B164,'Ver3'!$F$3:$H$9,2,0),VLOOKUP(B164,'Ver3'!$F$3:$H$9,3,0))</f>
        <v>1591</v>
      </c>
      <c r="D164" s="6">
        <f ca="1">RANDBETWEEN(VLOOKUP(B164,'Ver3'!$B$4:$D$10,2,0),VLOOKUP(B164,'Ver3'!$B$4:$D$10,3,0))</f>
        <v>187</v>
      </c>
      <c r="E164" s="6">
        <f t="shared" ca="1" si="21"/>
        <v>297517</v>
      </c>
      <c r="F164" s="6">
        <f ca="1">RANDBETWEEN(VLOOKUP(B164,'Ver3'!$B$13:$D$19,2,0),VLOOKUP(B164,'Ver3'!$B$13:$D$19,3,0))/100</f>
        <v>0.08</v>
      </c>
      <c r="G164" s="6">
        <f ca="1">RANDBETWEEN(VLOOKUP(B164,'Ver3'!$F$13:$H$19,2,0),VLOOKUP(B164,'Ver3'!$F$13:$H$19,3,0))/100</f>
        <v>0.45</v>
      </c>
      <c r="H164" s="6">
        <f t="shared" ca="1" si="22"/>
        <v>3.6000000000000004E-2</v>
      </c>
      <c r="I164" s="6">
        <f t="shared" ca="1" si="29"/>
        <v>0.25</v>
      </c>
      <c r="J164" s="6">
        <f t="shared" ca="1" si="23"/>
        <v>0.02</v>
      </c>
      <c r="K164" s="6">
        <f ca="1">RANDBETWEEN(VLOOKUP(B164,'Ver3'!$F$23:$H$29,2,0),VLOOKUP(B164,'Ver3'!$F$23:$H$29,3,0))/100</f>
        <v>0.09</v>
      </c>
      <c r="L164" s="6">
        <f t="shared" ca="1" si="24"/>
        <v>7.1999999999999998E-3</v>
      </c>
      <c r="M164" s="16">
        <f t="shared" ca="1" si="25"/>
        <v>100.55120000000001</v>
      </c>
      <c r="N164" s="6">
        <f ca="1">(L164+J164+H164)*E164+Table134[[#This Row],[Hukuk Servisinde Tahsilat Tutarı]]</f>
        <v>18803.074400000001</v>
      </c>
      <c r="O164" s="6">
        <f ca="1">C164*VLOOKUP(B164,'Ver3'!$J$3:$N$9,2,0)+(C164-C164*G164)*VLOOKUP(B164,'Ver3'!$J$3:$N$9,3,0)+(C164-C164*G164-C164*I164)*VLOOKUP(B164,'Ver3'!$J$3:$N$9,4,0)</f>
        <v>192908.75</v>
      </c>
      <c r="P164" s="6">
        <f t="shared" ca="1" si="26"/>
        <v>0.93679999999999997</v>
      </c>
      <c r="Q164" s="6">
        <f ca="1">C164*P164*VLOOKUP(B164,'Ver3'!$J$3:$N$9,5,0)</f>
        <v>0</v>
      </c>
      <c r="R164" s="6">
        <f ca="1">VLOOKUP(Table134[[#This Row],[Ay]],'Ver3'!$J$3:$O$9,6,0)*Table134[[#This Row],[Hukuk Servisine Sevk Edilen]]*Table134[[#This Row],[Toplam Tutar]]</f>
        <v>0</v>
      </c>
      <c r="S164" s="6">
        <f t="shared" ca="1" si="27"/>
        <v>192908.75</v>
      </c>
      <c r="T164" s="6">
        <f t="shared" ca="1" si="28"/>
        <v>18803.074400000001</v>
      </c>
      <c r="U164" s="4"/>
    </row>
    <row r="165" spans="1:21" x14ac:dyDescent="0.35">
      <c r="A165" s="9">
        <v>45059</v>
      </c>
      <c r="B165" s="6">
        <f t="shared" si="20"/>
        <v>5</v>
      </c>
      <c r="C165" s="6">
        <f ca="1">RANDBETWEEN(VLOOKUP(B165,'Ver3'!$F$3:$H$9,2,0),VLOOKUP(B165,'Ver3'!$F$3:$H$9,3,0))</f>
        <v>1908</v>
      </c>
      <c r="D165" s="6">
        <f ca="1">RANDBETWEEN(VLOOKUP(B165,'Ver3'!$B$4:$D$10,2,0),VLOOKUP(B165,'Ver3'!$B$4:$D$10,3,0))</f>
        <v>113</v>
      </c>
      <c r="E165" s="6">
        <f t="shared" ca="1" si="21"/>
        <v>215604</v>
      </c>
      <c r="F165" s="6">
        <f ca="1">RANDBETWEEN(VLOOKUP(B165,'Ver3'!$B$13:$D$19,2,0),VLOOKUP(B165,'Ver3'!$B$13:$D$19,3,0))/100</f>
        <v>0.05</v>
      </c>
      <c r="G165" s="6">
        <f ca="1">RANDBETWEEN(VLOOKUP(B165,'Ver3'!$F$13:$H$19,2,0),VLOOKUP(B165,'Ver3'!$F$13:$H$19,3,0))/100</f>
        <v>0.45</v>
      </c>
      <c r="H165" s="6">
        <f t="shared" ca="1" si="22"/>
        <v>2.2500000000000003E-2</v>
      </c>
      <c r="I165" s="6">
        <f t="shared" ca="1" si="29"/>
        <v>0.34</v>
      </c>
      <c r="J165" s="6">
        <f t="shared" ca="1" si="23"/>
        <v>1.7000000000000001E-2</v>
      </c>
      <c r="K165" s="6">
        <f ca="1">RANDBETWEEN(VLOOKUP(B165,'Ver3'!$F$23:$H$29,2,0),VLOOKUP(B165,'Ver3'!$F$23:$H$29,3,0))/100</f>
        <v>0.08</v>
      </c>
      <c r="L165" s="6">
        <f t="shared" ca="1" si="24"/>
        <v>4.0000000000000001E-3</v>
      </c>
      <c r="M165" s="16">
        <f t="shared" ca="1" si="25"/>
        <v>82.998000000000005</v>
      </c>
      <c r="N165" s="6">
        <f ca="1">(L165+J165+H165)*E165+Table134[[#This Row],[Hukuk Servisinde Tahsilat Tutarı]]</f>
        <v>9378.7740000000013</v>
      </c>
      <c r="O165" s="6">
        <f ca="1">C165*VLOOKUP(B165,'Ver3'!$J$3:$N$9,2,0)+(C165-C165*G165)*VLOOKUP(B165,'Ver3'!$J$3:$N$9,3,0)+(C165-C165*G165-C165*I165)*VLOOKUP(B165,'Ver3'!$J$3:$N$9,4,0)</f>
        <v>214173</v>
      </c>
      <c r="P165" s="6">
        <f t="shared" ca="1" si="26"/>
        <v>0.95650000000000002</v>
      </c>
      <c r="Q165" s="6">
        <f ca="1">C165*P165*VLOOKUP(B165,'Ver3'!$J$3:$N$9,5,0)</f>
        <v>0</v>
      </c>
      <c r="R165" s="6">
        <f ca="1">VLOOKUP(Table134[[#This Row],[Ay]],'Ver3'!$J$3:$O$9,6,0)*Table134[[#This Row],[Hukuk Servisine Sevk Edilen]]*Table134[[#This Row],[Toplam Tutar]]</f>
        <v>0</v>
      </c>
      <c r="S165" s="6">
        <f t="shared" ca="1" si="27"/>
        <v>214173</v>
      </c>
      <c r="T165" s="6">
        <f t="shared" ca="1" si="28"/>
        <v>9378.7740000000013</v>
      </c>
      <c r="U165" s="4"/>
    </row>
    <row r="166" spans="1:21" x14ac:dyDescent="0.35">
      <c r="A166" s="9">
        <v>45060</v>
      </c>
      <c r="B166" s="6">
        <f t="shared" si="20"/>
        <v>5</v>
      </c>
      <c r="C166" s="6">
        <f ca="1">RANDBETWEEN(VLOOKUP(B166,'Ver3'!$F$3:$H$9,2,0),VLOOKUP(B166,'Ver3'!$F$3:$H$9,3,0))</f>
        <v>1684</v>
      </c>
      <c r="D166" s="6">
        <f ca="1">RANDBETWEEN(VLOOKUP(B166,'Ver3'!$B$4:$D$10,2,0),VLOOKUP(B166,'Ver3'!$B$4:$D$10,3,0))</f>
        <v>114</v>
      </c>
      <c r="E166" s="6">
        <f t="shared" ca="1" si="21"/>
        <v>191976</v>
      </c>
      <c r="F166" s="6">
        <f ca="1">RANDBETWEEN(VLOOKUP(B166,'Ver3'!$B$13:$D$19,2,0),VLOOKUP(B166,'Ver3'!$B$13:$D$19,3,0))/100</f>
        <v>0.05</v>
      </c>
      <c r="G166" s="6">
        <f ca="1">RANDBETWEEN(VLOOKUP(B166,'Ver3'!$F$13:$H$19,2,0),VLOOKUP(B166,'Ver3'!$F$13:$H$19,3,0))/100</f>
        <v>0.45</v>
      </c>
      <c r="H166" s="6">
        <f t="shared" ca="1" si="22"/>
        <v>2.2500000000000003E-2</v>
      </c>
      <c r="I166" s="6">
        <f t="shared" ca="1" si="29"/>
        <v>0.22</v>
      </c>
      <c r="J166" s="6">
        <f t="shared" ca="1" si="23"/>
        <v>1.1000000000000001E-2</v>
      </c>
      <c r="K166" s="6">
        <f ca="1">RANDBETWEEN(VLOOKUP(B166,'Ver3'!$F$23:$H$29,2,0),VLOOKUP(B166,'Ver3'!$F$23:$H$29,3,0))/100</f>
        <v>0.1</v>
      </c>
      <c r="L166" s="6">
        <f t="shared" ca="1" si="24"/>
        <v>5.000000000000001E-3</v>
      </c>
      <c r="M166" s="16">
        <f t="shared" ca="1" si="25"/>
        <v>64.834000000000017</v>
      </c>
      <c r="N166" s="6">
        <f ca="1">(L166+J166+H166)*E166+Table134[[#This Row],[Hukuk Servisinde Tahsilat Tutarı]]</f>
        <v>7391.0760000000009</v>
      </c>
      <c r="O166" s="6">
        <f ca="1">C166*VLOOKUP(B166,'Ver3'!$J$3:$N$9,2,0)+(C166-C166*G166)*VLOOKUP(B166,'Ver3'!$J$3:$N$9,3,0)+(C166-C166*G166-C166*I166)*VLOOKUP(B166,'Ver3'!$J$3:$N$9,4,0)</f>
        <v>209237</v>
      </c>
      <c r="P166" s="6">
        <f t="shared" ca="1" si="26"/>
        <v>0.96150000000000002</v>
      </c>
      <c r="Q166" s="6">
        <f ca="1">C166*P166*VLOOKUP(B166,'Ver3'!$J$3:$N$9,5,0)</f>
        <v>0</v>
      </c>
      <c r="R166" s="6">
        <f ca="1">VLOOKUP(Table134[[#This Row],[Ay]],'Ver3'!$J$3:$O$9,6,0)*Table134[[#This Row],[Hukuk Servisine Sevk Edilen]]*Table134[[#This Row],[Toplam Tutar]]</f>
        <v>0</v>
      </c>
      <c r="S166" s="6">
        <f t="shared" ca="1" si="27"/>
        <v>209237</v>
      </c>
      <c r="T166" s="6">
        <f t="shared" ca="1" si="28"/>
        <v>7391.0760000000009</v>
      </c>
      <c r="U166" s="4"/>
    </row>
    <row r="167" spans="1:21" x14ac:dyDescent="0.35">
      <c r="A167" s="9">
        <v>45061</v>
      </c>
      <c r="B167" s="6">
        <f t="shared" si="20"/>
        <v>5</v>
      </c>
      <c r="C167" s="6">
        <f ca="1">RANDBETWEEN(VLOOKUP(B167,'Ver3'!$F$3:$H$9,2,0),VLOOKUP(B167,'Ver3'!$F$3:$H$9,3,0))</f>
        <v>1852</v>
      </c>
      <c r="D167" s="6">
        <f ca="1">RANDBETWEEN(VLOOKUP(B167,'Ver3'!$B$4:$D$10,2,0),VLOOKUP(B167,'Ver3'!$B$4:$D$10,3,0))</f>
        <v>166</v>
      </c>
      <c r="E167" s="6">
        <f t="shared" ca="1" si="21"/>
        <v>307432</v>
      </c>
      <c r="F167" s="6">
        <f ca="1">RANDBETWEEN(VLOOKUP(B167,'Ver3'!$B$13:$D$19,2,0),VLOOKUP(B167,'Ver3'!$B$13:$D$19,3,0))/100</f>
        <v>0.1</v>
      </c>
      <c r="G167" s="6">
        <f ca="1">RANDBETWEEN(VLOOKUP(B167,'Ver3'!$F$13:$H$19,2,0),VLOOKUP(B167,'Ver3'!$F$13:$H$19,3,0))/100</f>
        <v>0.55000000000000004</v>
      </c>
      <c r="H167" s="6">
        <f t="shared" ca="1" si="22"/>
        <v>5.5000000000000007E-2</v>
      </c>
      <c r="I167" s="6">
        <f t="shared" ca="1" si="29"/>
        <v>0.31</v>
      </c>
      <c r="J167" s="6">
        <f t="shared" ca="1" si="23"/>
        <v>3.1E-2</v>
      </c>
      <c r="K167" s="6">
        <f ca="1">RANDBETWEEN(VLOOKUP(B167,'Ver3'!$F$23:$H$29,2,0),VLOOKUP(B167,'Ver3'!$F$23:$H$29,3,0))/100</f>
        <v>0.06</v>
      </c>
      <c r="L167" s="6">
        <f t="shared" ca="1" si="24"/>
        <v>6.0000000000000001E-3</v>
      </c>
      <c r="M167" s="16">
        <f t="shared" ca="1" si="25"/>
        <v>170.38399999999999</v>
      </c>
      <c r="N167" s="6">
        <f ca="1">(L167+J167+H167)*E167+Table134[[#This Row],[Hukuk Servisinde Tahsilat Tutarı]]</f>
        <v>28283.743999999999</v>
      </c>
      <c r="O167" s="6">
        <f ca="1">C167*VLOOKUP(B167,'Ver3'!$J$3:$N$9,2,0)+(C167-C167*G167)*VLOOKUP(B167,'Ver3'!$J$3:$N$9,3,0)+(C167-C167*G167-C167*I167)*VLOOKUP(B167,'Ver3'!$J$3:$N$9,4,0)</f>
        <v>181033</v>
      </c>
      <c r="P167" s="6">
        <f t="shared" ca="1" si="26"/>
        <v>0.90800000000000003</v>
      </c>
      <c r="Q167" s="6">
        <f ca="1">C167*P167*VLOOKUP(B167,'Ver3'!$J$3:$N$9,5,0)</f>
        <v>0</v>
      </c>
      <c r="R167" s="6">
        <f ca="1">VLOOKUP(Table134[[#This Row],[Ay]],'Ver3'!$J$3:$O$9,6,0)*Table134[[#This Row],[Hukuk Servisine Sevk Edilen]]*Table134[[#This Row],[Toplam Tutar]]</f>
        <v>0</v>
      </c>
      <c r="S167" s="6">
        <f t="shared" ca="1" si="27"/>
        <v>181033</v>
      </c>
      <c r="T167" s="6">
        <f t="shared" ca="1" si="28"/>
        <v>28283.743999999999</v>
      </c>
      <c r="U167" s="4"/>
    </row>
    <row r="168" spans="1:21" x14ac:dyDescent="0.35">
      <c r="A168" s="9">
        <v>45062</v>
      </c>
      <c r="B168" s="6">
        <f t="shared" si="20"/>
        <v>5</v>
      </c>
      <c r="C168" s="6">
        <f ca="1">RANDBETWEEN(VLOOKUP(B168,'Ver3'!$F$3:$H$9,2,0),VLOOKUP(B168,'Ver3'!$F$3:$H$9,3,0))</f>
        <v>1759</v>
      </c>
      <c r="D168" s="6">
        <f ca="1">RANDBETWEEN(VLOOKUP(B168,'Ver3'!$B$4:$D$10,2,0),VLOOKUP(B168,'Ver3'!$B$4:$D$10,3,0))</f>
        <v>117</v>
      </c>
      <c r="E168" s="6">
        <f t="shared" ca="1" si="21"/>
        <v>205803</v>
      </c>
      <c r="F168" s="6">
        <f ca="1">RANDBETWEEN(VLOOKUP(B168,'Ver3'!$B$13:$D$19,2,0),VLOOKUP(B168,'Ver3'!$B$13:$D$19,3,0))/100</f>
        <v>7.0000000000000007E-2</v>
      </c>
      <c r="G168" s="6">
        <f ca="1">RANDBETWEEN(VLOOKUP(B168,'Ver3'!$F$13:$H$19,2,0),VLOOKUP(B168,'Ver3'!$F$13:$H$19,3,0))/100</f>
        <v>0.52</v>
      </c>
      <c r="H168" s="6">
        <f t="shared" ca="1" si="22"/>
        <v>3.6400000000000002E-2</v>
      </c>
      <c r="I168" s="6">
        <f t="shared" ca="1" si="29"/>
        <v>0.26</v>
      </c>
      <c r="J168" s="6">
        <f t="shared" ca="1" si="23"/>
        <v>1.8200000000000001E-2</v>
      </c>
      <c r="K168" s="6">
        <f ca="1">RANDBETWEEN(VLOOKUP(B168,'Ver3'!$F$23:$H$29,2,0),VLOOKUP(B168,'Ver3'!$F$23:$H$29,3,0))/100</f>
        <v>0.09</v>
      </c>
      <c r="L168" s="6">
        <f t="shared" ca="1" si="24"/>
        <v>6.3E-3</v>
      </c>
      <c r="M168" s="16">
        <f t="shared" ca="1" si="25"/>
        <v>107.12310000000001</v>
      </c>
      <c r="N168" s="6">
        <f ca="1">(L168+J168+H168)*E168+Table134[[#This Row],[Hukuk Servisinde Tahsilat Tutarı]]</f>
        <v>12533.402700000001</v>
      </c>
      <c r="O168" s="6">
        <f ca="1">C168*VLOOKUP(B168,'Ver3'!$J$3:$N$9,2,0)+(C168-C168*G168)*VLOOKUP(B168,'Ver3'!$J$3:$N$9,3,0)+(C168-C168*G168-C168*I168)*VLOOKUP(B168,'Ver3'!$J$3:$N$9,4,0)</f>
        <v>189972</v>
      </c>
      <c r="P168" s="6">
        <f t="shared" ca="1" si="26"/>
        <v>0.93910000000000005</v>
      </c>
      <c r="Q168" s="6">
        <f ca="1">C168*P168*VLOOKUP(B168,'Ver3'!$J$3:$N$9,5,0)</f>
        <v>0</v>
      </c>
      <c r="R168" s="6">
        <f ca="1">VLOOKUP(Table134[[#This Row],[Ay]],'Ver3'!$J$3:$O$9,6,0)*Table134[[#This Row],[Hukuk Servisine Sevk Edilen]]*Table134[[#This Row],[Toplam Tutar]]</f>
        <v>0</v>
      </c>
      <c r="S168" s="6">
        <f t="shared" ca="1" si="27"/>
        <v>189972</v>
      </c>
      <c r="T168" s="6">
        <f t="shared" ca="1" si="28"/>
        <v>12533.402700000001</v>
      </c>
      <c r="U168" s="4"/>
    </row>
    <row r="169" spans="1:21" x14ac:dyDescent="0.35">
      <c r="A169" s="9">
        <v>45063</v>
      </c>
      <c r="B169" s="6">
        <f t="shared" si="20"/>
        <v>5</v>
      </c>
      <c r="C169" s="6">
        <f ca="1">RANDBETWEEN(VLOOKUP(B169,'Ver3'!$F$3:$H$9,2,0),VLOOKUP(B169,'Ver3'!$F$3:$H$9,3,0))</f>
        <v>1736</v>
      </c>
      <c r="D169" s="6">
        <f ca="1">RANDBETWEEN(VLOOKUP(B169,'Ver3'!$B$4:$D$10,2,0),VLOOKUP(B169,'Ver3'!$B$4:$D$10,3,0))</f>
        <v>215</v>
      </c>
      <c r="E169" s="6">
        <f t="shared" ca="1" si="21"/>
        <v>373240</v>
      </c>
      <c r="F169" s="6">
        <f ca="1">RANDBETWEEN(VLOOKUP(B169,'Ver3'!$B$13:$D$19,2,0),VLOOKUP(B169,'Ver3'!$B$13:$D$19,3,0))/100</f>
        <v>0.1</v>
      </c>
      <c r="G169" s="6">
        <f ca="1">RANDBETWEEN(VLOOKUP(B169,'Ver3'!$F$13:$H$19,2,0),VLOOKUP(B169,'Ver3'!$F$13:$H$19,3,0))/100</f>
        <v>0.46</v>
      </c>
      <c r="H169" s="6">
        <f t="shared" ca="1" si="22"/>
        <v>4.6000000000000006E-2</v>
      </c>
      <c r="I169" s="6">
        <f t="shared" ca="1" si="29"/>
        <v>0.31</v>
      </c>
      <c r="J169" s="6">
        <f t="shared" ca="1" si="23"/>
        <v>3.1E-2</v>
      </c>
      <c r="K169" s="6">
        <f ca="1">RANDBETWEEN(VLOOKUP(B169,'Ver3'!$F$23:$H$29,2,0),VLOOKUP(B169,'Ver3'!$F$23:$H$29,3,0))/100</f>
        <v>0.08</v>
      </c>
      <c r="L169" s="6">
        <f t="shared" ca="1" si="24"/>
        <v>8.0000000000000002E-3</v>
      </c>
      <c r="M169" s="16">
        <f t="shared" ca="1" si="25"/>
        <v>147.56</v>
      </c>
      <c r="N169" s="6">
        <f ca="1">(L169+J169+H169)*E169+Table134[[#This Row],[Hukuk Servisinde Tahsilat Tutarı]]</f>
        <v>31725.4</v>
      </c>
      <c r="O169" s="6">
        <f ca="1">C169*VLOOKUP(B169,'Ver3'!$J$3:$N$9,2,0)+(C169-C169*G169)*VLOOKUP(B169,'Ver3'!$J$3:$N$9,3,0)+(C169-C169*G169-C169*I169)*VLOOKUP(B169,'Ver3'!$J$3:$N$9,4,0)</f>
        <v>197036</v>
      </c>
      <c r="P169" s="6">
        <f t="shared" ca="1" si="26"/>
        <v>0.91500000000000004</v>
      </c>
      <c r="Q169" s="6">
        <f ca="1">C169*P169*VLOOKUP(B169,'Ver3'!$J$3:$N$9,5,0)</f>
        <v>0</v>
      </c>
      <c r="R169" s="6">
        <f ca="1">VLOOKUP(Table134[[#This Row],[Ay]],'Ver3'!$J$3:$O$9,6,0)*Table134[[#This Row],[Hukuk Servisine Sevk Edilen]]*Table134[[#This Row],[Toplam Tutar]]</f>
        <v>0</v>
      </c>
      <c r="S169" s="6">
        <f t="shared" ca="1" si="27"/>
        <v>197036</v>
      </c>
      <c r="T169" s="6">
        <f t="shared" ca="1" si="28"/>
        <v>31725.4</v>
      </c>
      <c r="U169" s="4"/>
    </row>
    <row r="170" spans="1:21" x14ac:dyDescent="0.35">
      <c r="A170" s="9">
        <v>45064</v>
      </c>
      <c r="B170" s="6">
        <f t="shared" si="20"/>
        <v>5</v>
      </c>
      <c r="C170" s="6">
        <f ca="1">RANDBETWEEN(VLOOKUP(B170,'Ver3'!$F$3:$H$9,2,0),VLOOKUP(B170,'Ver3'!$F$3:$H$9,3,0))</f>
        <v>1540</v>
      </c>
      <c r="D170" s="6">
        <f ca="1">RANDBETWEEN(VLOOKUP(B170,'Ver3'!$B$4:$D$10,2,0),VLOOKUP(B170,'Ver3'!$B$4:$D$10,3,0))</f>
        <v>134</v>
      </c>
      <c r="E170" s="6">
        <f t="shared" ca="1" si="21"/>
        <v>206360</v>
      </c>
      <c r="F170" s="6">
        <f ca="1">RANDBETWEEN(VLOOKUP(B170,'Ver3'!$B$13:$D$19,2,0),VLOOKUP(B170,'Ver3'!$B$13:$D$19,3,0))/100</f>
        <v>0.08</v>
      </c>
      <c r="G170" s="6">
        <f ca="1">RANDBETWEEN(VLOOKUP(B170,'Ver3'!$F$13:$H$19,2,0),VLOOKUP(B170,'Ver3'!$F$13:$H$19,3,0))/100</f>
        <v>0.51</v>
      </c>
      <c r="H170" s="6">
        <f t="shared" ca="1" si="22"/>
        <v>4.0800000000000003E-2</v>
      </c>
      <c r="I170" s="6">
        <f t="shared" ca="1" si="29"/>
        <v>0.25</v>
      </c>
      <c r="J170" s="6">
        <f t="shared" ca="1" si="23"/>
        <v>0.02</v>
      </c>
      <c r="K170" s="6">
        <f ca="1">RANDBETWEEN(VLOOKUP(B170,'Ver3'!$F$23:$H$29,2,0),VLOOKUP(B170,'Ver3'!$F$23:$H$29,3,0))/100</f>
        <v>0.06</v>
      </c>
      <c r="L170" s="6">
        <f t="shared" ca="1" si="24"/>
        <v>4.7999999999999996E-3</v>
      </c>
      <c r="M170" s="16">
        <f t="shared" ca="1" si="25"/>
        <v>101.02400000000002</v>
      </c>
      <c r="N170" s="6">
        <f ca="1">(L170+J170+H170)*E170+Table134[[#This Row],[Hukuk Servisinde Tahsilat Tutarı]]</f>
        <v>13537.216</v>
      </c>
      <c r="O170" s="6">
        <f ca="1">C170*VLOOKUP(B170,'Ver3'!$J$3:$N$9,2,0)+(C170-C170*G170)*VLOOKUP(B170,'Ver3'!$J$3:$N$9,3,0)+(C170-C170*G170-C170*I170)*VLOOKUP(B170,'Ver3'!$J$3:$N$9,4,0)</f>
        <v>170555</v>
      </c>
      <c r="P170" s="6">
        <f t="shared" ca="1" si="26"/>
        <v>0.93440000000000001</v>
      </c>
      <c r="Q170" s="6">
        <f ca="1">C170*P170*VLOOKUP(B170,'Ver3'!$J$3:$N$9,5,0)</f>
        <v>0</v>
      </c>
      <c r="R170" s="6">
        <f ca="1">VLOOKUP(Table134[[#This Row],[Ay]],'Ver3'!$J$3:$O$9,6,0)*Table134[[#This Row],[Hukuk Servisine Sevk Edilen]]*Table134[[#This Row],[Toplam Tutar]]</f>
        <v>0</v>
      </c>
      <c r="S170" s="6">
        <f t="shared" ca="1" si="27"/>
        <v>170555</v>
      </c>
      <c r="T170" s="6">
        <f t="shared" ca="1" si="28"/>
        <v>13537.216</v>
      </c>
      <c r="U170" s="4"/>
    </row>
    <row r="171" spans="1:21" x14ac:dyDescent="0.35">
      <c r="A171" s="9">
        <v>45065</v>
      </c>
      <c r="B171" s="6">
        <f t="shared" si="20"/>
        <v>5</v>
      </c>
      <c r="C171" s="6">
        <f ca="1">RANDBETWEEN(VLOOKUP(B171,'Ver3'!$F$3:$H$9,2,0),VLOOKUP(B171,'Ver3'!$F$3:$H$9,3,0))</f>
        <v>1746</v>
      </c>
      <c r="D171" s="6">
        <f ca="1">RANDBETWEEN(VLOOKUP(B171,'Ver3'!$B$4:$D$10,2,0),VLOOKUP(B171,'Ver3'!$B$4:$D$10,3,0))</f>
        <v>200</v>
      </c>
      <c r="E171" s="6">
        <f t="shared" ca="1" si="21"/>
        <v>349200</v>
      </c>
      <c r="F171" s="6">
        <f ca="1">RANDBETWEEN(VLOOKUP(B171,'Ver3'!$B$13:$D$19,2,0),VLOOKUP(B171,'Ver3'!$B$13:$D$19,3,0))/100</f>
        <v>0.08</v>
      </c>
      <c r="G171" s="6">
        <f ca="1">RANDBETWEEN(VLOOKUP(B171,'Ver3'!$F$13:$H$19,2,0),VLOOKUP(B171,'Ver3'!$F$13:$H$19,3,0))/100</f>
        <v>0.46</v>
      </c>
      <c r="H171" s="6">
        <f t="shared" ca="1" si="22"/>
        <v>3.6799999999999999E-2</v>
      </c>
      <c r="I171" s="6">
        <f t="shared" ca="1" si="29"/>
        <v>0.24</v>
      </c>
      <c r="J171" s="6">
        <f t="shared" ca="1" si="23"/>
        <v>1.9199999999999998E-2</v>
      </c>
      <c r="K171" s="6">
        <f ca="1">RANDBETWEEN(VLOOKUP(B171,'Ver3'!$F$23:$H$29,2,0),VLOOKUP(B171,'Ver3'!$F$23:$H$29,3,0))/100</f>
        <v>0.06</v>
      </c>
      <c r="L171" s="6">
        <f t="shared" ca="1" si="24"/>
        <v>4.7999999999999996E-3</v>
      </c>
      <c r="M171" s="16">
        <f t="shared" ca="1" si="25"/>
        <v>106.15679999999999</v>
      </c>
      <c r="N171" s="6">
        <f ca="1">(L171+J171+H171)*E171+Table134[[#This Row],[Hukuk Servisinde Tahsilat Tutarı]]</f>
        <v>21231.359999999997</v>
      </c>
      <c r="O171" s="6">
        <f ca="1">C171*VLOOKUP(B171,'Ver3'!$J$3:$N$9,2,0)+(C171-C171*G171)*VLOOKUP(B171,'Ver3'!$J$3:$N$9,3,0)+(C171-C171*G171-C171*I171)*VLOOKUP(B171,'Ver3'!$J$3:$N$9,4,0)</f>
        <v>210393</v>
      </c>
      <c r="P171" s="6">
        <f t="shared" ca="1" si="26"/>
        <v>0.93920000000000003</v>
      </c>
      <c r="Q171" s="6">
        <f ca="1">C171*P171*VLOOKUP(B171,'Ver3'!$J$3:$N$9,5,0)</f>
        <v>0</v>
      </c>
      <c r="R171" s="6">
        <f ca="1">VLOOKUP(Table134[[#This Row],[Ay]],'Ver3'!$J$3:$O$9,6,0)*Table134[[#This Row],[Hukuk Servisine Sevk Edilen]]*Table134[[#This Row],[Toplam Tutar]]</f>
        <v>0</v>
      </c>
      <c r="S171" s="6">
        <f t="shared" ca="1" si="27"/>
        <v>210393</v>
      </c>
      <c r="T171" s="6">
        <f t="shared" ca="1" si="28"/>
        <v>21231.359999999997</v>
      </c>
      <c r="U171" s="4"/>
    </row>
    <row r="172" spans="1:21" x14ac:dyDescent="0.35">
      <c r="A172" s="9">
        <v>45066</v>
      </c>
      <c r="B172" s="6">
        <f t="shared" si="20"/>
        <v>5</v>
      </c>
      <c r="C172" s="6">
        <f ca="1">RANDBETWEEN(VLOOKUP(B172,'Ver3'!$F$3:$H$9,2,0),VLOOKUP(B172,'Ver3'!$F$3:$H$9,3,0))</f>
        <v>1922</v>
      </c>
      <c r="D172" s="6">
        <f ca="1">RANDBETWEEN(VLOOKUP(B172,'Ver3'!$B$4:$D$10,2,0),VLOOKUP(B172,'Ver3'!$B$4:$D$10,3,0))</f>
        <v>140</v>
      </c>
      <c r="E172" s="6">
        <f t="shared" ca="1" si="21"/>
        <v>269080</v>
      </c>
      <c r="F172" s="6">
        <f ca="1">RANDBETWEEN(VLOOKUP(B172,'Ver3'!$B$13:$D$19,2,0),VLOOKUP(B172,'Ver3'!$B$13:$D$19,3,0))/100</f>
        <v>0.08</v>
      </c>
      <c r="G172" s="6">
        <f ca="1">RANDBETWEEN(VLOOKUP(B172,'Ver3'!$F$13:$H$19,2,0),VLOOKUP(B172,'Ver3'!$F$13:$H$19,3,0))/100</f>
        <v>0.47</v>
      </c>
      <c r="H172" s="6">
        <f t="shared" ca="1" si="22"/>
        <v>3.7600000000000001E-2</v>
      </c>
      <c r="I172" s="6">
        <f t="shared" ca="1" si="29"/>
        <v>0.35</v>
      </c>
      <c r="J172" s="6">
        <f t="shared" ca="1" si="23"/>
        <v>2.7999999999999997E-2</v>
      </c>
      <c r="K172" s="6">
        <f ca="1">RANDBETWEEN(VLOOKUP(B172,'Ver3'!$F$23:$H$29,2,0),VLOOKUP(B172,'Ver3'!$F$23:$H$29,3,0))/100</f>
        <v>0.09</v>
      </c>
      <c r="L172" s="6">
        <f t="shared" ca="1" si="24"/>
        <v>7.1999999999999998E-3</v>
      </c>
      <c r="M172" s="16">
        <f t="shared" ca="1" si="25"/>
        <v>139.92160000000001</v>
      </c>
      <c r="N172" s="6">
        <f ca="1">(L172+J172+H172)*E172+Table134[[#This Row],[Hukuk Servisinde Tahsilat Tutarı]]</f>
        <v>19589.024000000001</v>
      </c>
      <c r="O172" s="6">
        <f ca="1">C172*VLOOKUP(B172,'Ver3'!$J$3:$N$9,2,0)+(C172-C172*G172)*VLOOKUP(B172,'Ver3'!$J$3:$N$9,3,0)+(C172-C172*G172-C172*I172)*VLOOKUP(B172,'Ver3'!$J$3:$N$9,4,0)</f>
        <v>207095.5</v>
      </c>
      <c r="P172" s="6">
        <f t="shared" ca="1" si="26"/>
        <v>0.92720000000000002</v>
      </c>
      <c r="Q172" s="6">
        <f ca="1">C172*P172*VLOOKUP(B172,'Ver3'!$J$3:$N$9,5,0)</f>
        <v>0</v>
      </c>
      <c r="R172" s="6">
        <f ca="1">VLOOKUP(Table134[[#This Row],[Ay]],'Ver3'!$J$3:$O$9,6,0)*Table134[[#This Row],[Hukuk Servisine Sevk Edilen]]*Table134[[#This Row],[Toplam Tutar]]</f>
        <v>0</v>
      </c>
      <c r="S172" s="6">
        <f t="shared" ca="1" si="27"/>
        <v>207095.5</v>
      </c>
      <c r="T172" s="6">
        <f t="shared" ca="1" si="28"/>
        <v>19589.024000000001</v>
      </c>
      <c r="U172" s="4"/>
    </row>
    <row r="173" spans="1:21" x14ac:dyDescent="0.35">
      <c r="A173" s="9">
        <v>45067</v>
      </c>
      <c r="B173" s="6">
        <f t="shared" si="20"/>
        <v>5</v>
      </c>
      <c r="C173" s="6">
        <f ca="1">RANDBETWEEN(VLOOKUP(B173,'Ver3'!$F$3:$H$9,2,0),VLOOKUP(B173,'Ver3'!$F$3:$H$9,3,0))</f>
        <v>1946</v>
      </c>
      <c r="D173" s="6">
        <f ca="1">RANDBETWEEN(VLOOKUP(B173,'Ver3'!$B$4:$D$10,2,0),VLOOKUP(B173,'Ver3'!$B$4:$D$10,3,0))</f>
        <v>188</v>
      </c>
      <c r="E173" s="6">
        <f t="shared" ca="1" si="21"/>
        <v>365848</v>
      </c>
      <c r="F173" s="6">
        <f ca="1">RANDBETWEEN(VLOOKUP(B173,'Ver3'!$B$13:$D$19,2,0),VLOOKUP(B173,'Ver3'!$B$13:$D$19,3,0))/100</f>
        <v>7.0000000000000007E-2</v>
      </c>
      <c r="G173" s="6">
        <f ca="1">RANDBETWEEN(VLOOKUP(B173,'Ver3'!$F$13:$H$19,2,0),VLOOKUP(B173,'Ver3'!$F$13:$H$19,3,0))/100</f>
        <v>0.55000000000000004</v>
      </c>
      <c r="H173" s="6">
        <f t="shared" ca="1" si="22"/>
        <v>3.8500000000000006E-2</v>
      </c>
      <c r="I173" s="6">
        <f t="shared" ca="1" si="29"/>
        <v>0.26</v>
      </c>
      <c r="J173" s="6">
        <f t="shared" ca="1" si="23"/>
        <v>1.8200000000000001E-2</v>
      </c>
      <c r="K173" s="6">
        <f ca="1">RANDBETWEEN(VLOOKUP(B173,'Ver3'!$F$23:$H$29,2,0),VLOOKUP(B173,'Ver3'!$F$23:$H$29,3,0))/100</f>
        <v>0.1</v>
      </c>
      <c r="L173" s="6">
        <f t="shared" ca="1" si="24"/>
        <v>7.000000000000001E-3</v>
      </c>
      <c r="M173" s="16">
        <f t="shared" ca="1" si="25"/>
        <v>123.96020000000001</v>
      </c>
      <c r="N173" s="6">
        <f ca="1">(L173+J173+H173)*E173+Table134[[#This Row],[Hukuk Servisinde Tahsilat Tutarı]]</f>
        <v>23304.517600000003</v>
      </c>
      <c r="O173" s="6">
        <f ca="1">C173*VLOOKUP(B173,'Ver3'!$J$3:$N$9,2,0)+(C173-C173*G173)*VLOOKUP(B173,'Ver3'!$J$3:$N$9,3,0)+(C173-C173*G173-C173*I173)*VLOOKUP(B173,'Ver3'!$J$3:$N$9,4,0)</f>
        <v>199951.49999999997</v>
      </c>
      <c r="P173" s="6">
        <f t="shared" ca="1" si="26"/>
        <v>0.93630000000000002</v>
      </c>
      <c r="Q173" s="6">
        <f ca="1">C173*P173*VLOOKUP(B173,'Ver3'!$J$3:$N$9,5,0)</f>
        <v>0</v>
      </c>
      <c r="R173" s="6">
        <f ca="1">VLOOKUP(Table134[[#This Row],[Ay]],'Ver3'!$J$3:$O$9,6,0)*Table134[[#This Row],[Hukuk Servisine Sevk Edilen]]*Table134[[#This Row],[Toplam Tutar]]</f>
        <v>0</v>
      </c>
      <c r="S173" s="6">
        <f t="shared" ca="1" si="27"/>
        <v>199951.49999999997</v>
      </c>
      <c r="T173" s="6">
        <f t="shared" ca="1" si="28"/>
        <v>23304.517600000003</v>
      </c>
      <c r="U173" s="4"/>
    </row>
    <row r="174" spans="1:21" x14ac:dyDescent="0.35">
      <c r="A174" s="9">
        <v>45068</v>
      </c>
      <c r="B174" s="6">
        <f t="shared" si="20"/>
        <v>5</v>
      </c>
      <c r="C174" s="6">
        <f ca="1">RANDBETWEEN(VLOOKUP(B174,'Ver3'!$F$3:$H$9,2,0),VLOOKUP(B174,'Ver3'!$F$3:$H$9,3,0))</f>
        <v>1839</v>
      </c>
      <c r="D174" s="6">
        <f ca="1">RANDBETWEEN(VLOOKUP(B174,'Ver3'!$B$4:$D$10,2,0),VLOOKUP(B174,'Ver3'!$B$4:$D$10,3,0))</f>
        <v>245</v>
      </c>
      <c r="E174" s="6">
        <f t="shared" ca="1" si="21"/>
        <v>450555</v>
      </c>
      <c r="F174" s="6">
        <f ca="1">RANDBETWEEN(VLOOKUP(B174,'Ver3'!$B$13:$D$19,2,0),VLOOKUP(B174,'Ver3'!$B$13:$D$19,3,0))/100</f>
        <v>0.08</v>
      </c>
      <c r="G174" s="6">
        <f ca="1">RANDBETWEEN(VLOOKUP(B174,'Ver3'!$F$13:$H$19,2,0),VLOOKUP(B174,'Ver3'!$F$13:$H$19,3,0))/100</f>
        <v>0.53</v>
      </c>
      <c r="H174" s="6">
        <f t="shared" ca="1" si="22"/>
        <v>4.24E-2</v>
      </c>
      <c r="I174" s="6">
        <f t="shared" ca="1" si="29"/>
        <v>0.31</v>
      </c>
      <c r="J174" s="6">
        <f t="shared" ca="1" si="23"/>
        <v>2.4799999999999999E-2</v>
      </c>
      <c r="K174" s="6">
        <f ca="1">RANDBETWEEN(VLOOKUP(B174,'Ver3'!$F$23:$H$29,2,0),VLOOKUP(B174,'Ver3'!$F$23:$H$29,3,0))/100</f>
        <v>0.08</v>
      </c>
      <c r="L174" s="6">
        <f t="shared" ca="1" si="24"/>
        <v>6.4000000000000003E-3</v>
      </c>
      <c r="M174" s="16">
        <f t="shared" ca="1" si="25"/>
        <v>135.35040000000001</v>
      </c>
      <c r="N174" s="6">
        <f ca="1">(L174+J174+H174)*E174+Table134[[#This Row],[Hukuk Servisinde Tahsilat Tutarı]]</f>
        <v>33160.847999999998</v>
      </c>
      <c r="O174" s="6">
        <f ca="1">C174*VLOOKUP(B174,'Ver3'!$J$3:$N$9,2,0)+(C174-C174*G174)*VLOOKUP(B174,'Ver3'!$J$3:$N$9,3,0)+(C174-C174*G174-C174*I174)*VLOOKUP(B174,'Ver3'!$J$3:$N$9,4,0)</f>
        <v>186198.75</v>
      </c>
      <c r="P174" s="6">
        <f t="shared" ca="1" si="26"/>
        <v>0.9264</v>
      </c>
      <c r="Q174" s="6">
        <f ca="1">C174*P174*VLOOKUP(B174,'Ver3'!$J$3:$N$9,5,0)</f>
        <v>0</v>
      </c>
      <c r="R174" s="6">
        <f ca="1">VLOOKUP(Table134[[#This Row],[Ay]],'Ver3'!$J$3:$O$9,6,0)*Table134[[#This Row],[Hukuk Servisine Sevk Edilen]]*Table134[[#This Row],[Toplam Tutar]]</f>
        <v>0</v>
      </c>
      <c r="S174" s="6">
        <f t="shared" ca="1" si="27"/>
        <v>186198.75</v>
      </c>
      <c r="T174" s="6">
        <f t="shared" ca="1" si="28"/>
        <v>33160.847999999998</v>
      </c>
      <c r="U174" s="4"/>
    </row>
    <row r="175" spans="1:21" x14ac:dyDescent="0.35">
      <c r="A175" s="9">
        <v>45069</v>
      </c>
      <c r="B175" s="6">
        <f t="shared" si="20"/>
        <v>5</v>
      </c>
      <c r="C175" s="6">
        <f ca="1">RANDBETWEEN(VLOOKUP(B175,'Ver3'!$F$3:$H$9,2,0),VLOOKUP(B175,'Ver3'!$F$3:$H$9,3,0))</f>
        <v>1531</v>
      </c>
      <c r="D175" s="6">
        <f ca="1">RANDBETWEEN(VLOOKUP(B175,'Ver3'!$B$4:$D$10,2,0),VLOOKUP(B175,'Ver3'!$B$4:$D$10,3,0))</f>
        <v>100</v>
      </c>
      <c r="E175" s="6">
        <f t="shared" ca="1" si="21"/>
        <v>153100</v>
      </c>
      <c r="F175" s="6">
        <f ca="1">RANDBETWEEN(VLOOKUP(B175,'Ver3'!$B$13:$D$19,2,0),VLOOKUP(B175,'Ver3'!$B$13:$D$19,3,0))/100</f>
        <v>0.09</v>
      </c>
      <c r="G175" s="6">
        <f ca="1">RANDBETWEEN(VLOOKUP(B175,'Ver3'!$F$13:$H$19,2,0),VLOOKUP(B175,'Ver3'!$F$13:$H$19,3,0))/100</f>
        <v>0.47</v>
      </c>
      <c r="H175" s="6">
        <f t="shared" ca="1" si="22"/>
        <v>4.2299999999999997E-2</v>
      </c>
      <c r="I175" s="6">
        <f t="shared" ca="1" si="29"/>
        <v>0.21</v>
      </c>
      <c r="J175" s="6">
        <f t="shared" ca="1" si="23"/>
        <v>1.89E-2</v>
      </c>
      <c r="K175" s="6">
        <f ca="1">RANDBETWEEN(VLOOKUP(B175,'Ver3'!$F$23:$H$29,2,0),VLOOKUP(B175,'Ver3'!$F$23:$H$29,3,0))/100</f>
        <v>0.05</v>
      </c>
      <c r="L175" s="6">
        <f t="shared" ca="1" si="24"/>
        <v>4.4999999999999997E-3</v>
      </c>
      <c r="M175" s="16">
        <f t="shared" ca="1" si="25"/>
        <v>100.58669999999999</v>
      </c>
      <c r="N175" s="6">
        <f ca="1">(L175+J175+H175)*E175+Table134[[#This Row],[Hukuk Servisinde Tahsilat Tutarı]]</f>
        <v>10058.669999999998</v>
      </c>
      <c r="O175" s="6">
        <f ca="1">C175*VLOOKUP(B175,'Ver3'!$J$3:$N$9,2,0)+(C175-C175*G175)*VLOOKUP(B175,'Ver3'!$J$3:$N$9,3,0)+(C175-C175*G175-C175*I175)*VLOOKUP(B175,'Ver3'!$J$3:$N$9,4,0)</f>
        <v>186399.25</v>
      </c>
      <c r="P175" s="6">
        <f t="shared" ca="1" si="26"/>
        <v>0.93430000000000002</v>
      </c>
      <c r="Q175" s="6">
        <f ca="1">C175*P175*VLOOKUP(B175,'Ver3'!$J$3:$N$9,5,0)</f>
        <v>0</v>
      </c>
      <c r="R175" s="6">
        <f ca="1">VLOOKUP(Table134[[#This Row],[Ay]],'Ver3'!$J$3:$O$9,6,0)*Table134[[#This Row],[Hukuk Servisine Sevk Edilen]]*Table134[[#This Row],[Toplam Tutar]]</f>
        <v>0</v>
      </c>
      <c r="S175" s="6">
        <f t="shared" ca="1" si="27"/>
        <v>186399.25</v>
      </c>
      <c r="T175" s="6">
        <f t="shared" ca="1" si="28"/>
        <v>10058.669999999998</v>
      </c>
      <c r="U175" s="4"/>
    </row>
    <row r="176" spans="1:21" x14ac:dyDescent="0.35">
      <c r="A176" s="9">
        <v>45070</v>
      </c>
      <c r="B176" s="6">
        <f t="shared" si="20"/>
        <v>5</v>
      </c>
      <c r="C176" s="6">
        <f ca="1">RANDBETWEEN(VLOOKUP(B176,'Ver3'!$F$3:$H$9,2,0),VLOOKUP(B176,'Ver3'!$F$3:$H$9,3,0))</f>
        <v>1679</v>
      </c>
      <c r="D176" s="6">
        <f ca="1">RANDBETWEEN(VLOOKUP(B176,'Ver3'!$B$4:$D$10,2,0),VLOOKUP(B176,'Ver3'!$B$4:$D$10,3,0))</f>
        <v>207</v>
      </c>
      <c r="E176" s="6">
        <f t="shared" ca="1" si="21"/>
        <v>347553</v>
      </c>
      <c r="F176" s="6">
        <f ca="1">RANDBETWEEN(VLOOKUP(B176,'Ver3'!$B$13:$D$19,2,0),VLOOKUP(B176,'Ver3'!$B$13:$D$19,3,0))/100</f>
        <v>0.08</v>
      </c>
      <c r="G176" s="6">
        <f ca="1">RANDBETWEEN(VLOOKUP(B176,'Ver3'!$F$13:$H$19,2,0),VLOOKUP(B176,'Ver3'!$F$13:$H$19,3,0))/100</f>
        <v>0.52</v>
      </c>
      <c r="H176" s="6">
        <f t="shared" ca="1" si="22"/>
        <v>4.1600000000000005E-2</v>
      </c>
      <c r="I176" s="6">
        <f t="shared" ca="1" si="29"/>
        <v>0.27</v>
      </c>
      <c r="J176" s="6">
        <f t="shared" ca="1" si="23"/>
        <v>2.1600000000000001E-2</v>
      </c>
      <c r="K176" s="6">
        <f ca="1">RANDBETWEEN(VLOOKUP(B176,'Ver3'!$F$23:$H$29,2,0),VLOOKUP(B176,'Ver3'!$F$23:$H$29,3,0))/100</f>
        <v>0.05</v>
      </c>
      <c r="L176" s="6">
        <f t="shared" ca="1" si="24"/>
        <v>4.0000000000000001E-3</v>
      </c>
      <c r="M176" s="16">
        <f t="shared" ca="1" si="25"/>
        <v>112.82880000000002</v>
      </c>
      <c r="N176" s="6">
        <f ca="1">(L176+J176+H176)*E176+Table134[[#This Row],[Hukuk Servisinde Tahsilat Tutarı]]</f>
        <v>23355.561600000005</v>
      </c>
      <c r="O176" s="6">
        <f ca="1">C176*VLOOKUP(B176,'Ver3'!$J$3:$N$9,2,0)+(C176-C176*G176)*VLOOKUP(B176,'Ver3'!$J$3:$N$9,3,0)+(C176-C176*G176-C176*I176)*VLOOKUP(B176,'Ver3'!$J$3:$N$9,4,0)</f>
        <v>179653</v>
      </c>
      <c r="P176" s="6">
        <f t="shared" ca="1" si="26"/>
        <v>0.93279999999999996</v>
      </c>
      <c r="Q176" s="6">
        <f ca="1">C176*P176*VLOOKUP(B176,'Ver3'!$J$3:$N$9,5,0)</f>
        <v>0</v>
      </c>
      <c r="R176" s="6">
        <f ca="1">VLOOKUP(Table134[[#This Row],[Ay]],'Ver3'!$J$3:$O$9,6,0)*Table134[[#This Row],[Hukuk Servisine Sevk Edilen]]*Table134[[#This Row],[Toplam Tutar]]</f>
        <v>0</v>
      </c>
      <c r="S176" s="6">
        <f t="shared" ca="1" si="27"/>
        <v>179653</v>
      </c>
      <c r="T176" s="6">
        <f t="shared" ca="1" si="28"/>
        <v>23355.561600000005</v>
      </c>
      <c r="U176" s="4"/>
    </row>
    <row r="177" spans="1:21" x14ac:dyDescent="0.35">
      <c r="A177" s="9">
        <v>45071</v>
      </c>
      <c r="B177" s="6">
        <f t="shared" si="20"/>
        <v>5</v>
      </c>
      <c r="C177" s="6">
        <f ca="1">RANDBETWEEN(VLOOKUP(B177,'Ver3'!$F$3:$H$9,2,0),VLOOKUP(B177,'Ver3'!$F$3:$H$9,3,0))</f>
        <v>1976</v>
      </c>
      <c r="D177" s="6">
        <f ca="1">RANDBETWEEN(VLOOKUP(B177,'Ver3'!$B$4:$D$10,2,0),VLOOKUP(B177,'Ver3'!$B$4:$D$10,3,0))</f>
        <v>167</v>
      </c>
      <c r="E177" s="6">
        <f t="shared" ca="1" si="21"/>
        <v>329992</v>
      </c>
      <c r="F177" s="6">
        <f ca="1">RANDBETWEEN(VLOOKUP(B177,'Ver3'!$B$13:$D$19,2,0),VLOOKUP(B177,'Ver3'!$B$13:$D$19,3,0))/100</f>
        <v>0.05</v>
      </c>
      <c r="G177" s="6">
        <f ca="1">RANDBETWEEN(VLOOKUP(B177,'Ver3'!$F$13:$H$19,2,0),VLOOKUP(B177,'Ver3'!$F$13:$H$19,3,0))/100</f>
        <v>0.47</v>
      </c>
      <c r="H177" s="6">
        <f t="shared" ca="1" si="22"/>
        <v>2.35E-2</v>
      </c>
      <c r="I177" s="6">
        <f t="shared" ca="1" si="29"/>
        <v>0.25</v>
      </c>
      <c r="J177" s="6">
        <f t="shared" ca="1" si="23"/>
        <v>1.2500000000000001E-2</v>
      </c>
      <c r="K177" s="6">
        <f ca="1">RANDBETWEEN(VLOOKUP(B177,'Ver3'!$F$23:$H$29,2,0),VLOOKUP(B177,'Ver3'!$F$23:$H$29,3,0))/100</f>
        <v>0.05</v>
      </c>
      <c r="L177" s="6">
        <f t="shared" ca="1" si="24"/>
        <v>2.5000000000000005E-3</v>
      </c>
      <c r="M177" s="16">
        <f t="shared" ca="1" si="25"/>
        <v>76.075999999999993</v>
      </c>
      <c r="N177" s="6">
        <f ca="1">(L177+J177+H177)*E177+Table134[[#This Row],[Hukuk Servisinde Tahsilat Tutarı]]</f>
        <v>12704.691999999999</v>
      </c>
      <c r="O177" s="6">
        <f ca="1">C177*VLOOKUP(B177,'Ver3'!$J$3:$N$9,2,0)+(C177-C177*G177)*VLOOKUP(B177,'Ver3'!$J$3:$N$9,3,0)+(C177-C177*G177-C177*I177)*VLOOKUP(B177,'Ver3'!$J$3:$N$9,4,0)</f>
        <v>232674.00000000003</v>
      </c>
      <c r="P177" s="6">
        <f t="shared" ca="1" si="26"/>
        <v>0.96150000000000002</v>
      </c>
      <c r="Q177" s="6">
        <f ca="1">C177*P177*VLOOKUP(B177,'Ver3'!$J$3:$N$9,5,0)</f>
        <v>0</v>
      </c>
      <c r="R177" s="6">
        <f ca="1">VLOOKUP(Table134[[#This Row],[Ay]],'Ver3'!$J$3:$O$9,6,0)*Table134[[#This Row],[Hukuk Servisine Sevk Edilen]]*Table134[[#This Row],[Toplam Tutar]]</f>
        <v>0</v>
      </c>
      <c r="S177" s="6">
        <f t="shared" ca="1" si="27"/>
        <v>232674.00000000003</v>
      </c>
      <c r="T177" s="6">
        <f t="shared" ca="1" si="28"/>
        <v>12704.691999999999</v>
      </c>
      <c r="U177" s="4"/>
    </row>
    <row r="178" spans="1:21" x14ac:dyDescent="0.35">
      <c r="A178" s="9">
        <v>45072</v>
      </c>
      <c r="B178" s="6">
        <f t="shared" si="20"/>
        <v>5</v>
      </c>
      <c r="C178" s="6">
        <f ca="1">RANDBETWEEN(VLOOKUP(B178,'Ver3'!$F$3:$H$9,2,0),VLOOKUP(B178,'Ver3'!$F$3:$H$9,3,0))</f>
        <v>1624</v>
      </c>
      <c r="D178" s="6">
        <f ca="1">RANDBETWEEN(VLOOKUP(B178,'Ver3'!$B$4:$D$10,2,0),VLOOKUP(B178,'Ver3'!$B$4:$D$10,3,0))</f>
        <v>129</v>
      </c>
      <c r="E178" s="6">
        <f t="shared" ca="1" si="21"/>
        <v>209496</v>
      </c>
      <c r="F178" s="6">
        <f ca="1">RANDBETWEEN(VLOOKUP(B178,'Ver3'!$B$13:$D$19,2,0),VLOOKUP(B178,'Ver3'!$B$13:$D$19,3,0))/100</f>
        <v>0.09</v>
      </c>
      <c r="G178" s="6">
        <f ca="1">RANDBETWEEN(VLOOKUP(B178,'Ver3'!$F$13:$H$19,2,0),VLOOKUP(B178,'Ver3'!$F$13:$H$19,3,0))/100</f>
        <v>0.47</v>
      </c>
      <c r="H178" s="6">
        <f t="shared" ca="1" si="22"/>
        <v>4.2299999999999997E-2</v>
      </c>
      <c r="I178" s="6">
        <f t="shared" ca="1" si="29"/>
        <v>0.32</v>
      </c>
      <c r="J178" s="6">
        <f t="shared" ca="1" si="23"/>
        <v>2.8799999999999999E-2</v>
      </c>
      <c r="K178" s="6">
        <f ca="1">RANDBETWEEN(VLOOKUP(B178,'Ver3'!$F$23:$H$29,2,0),VLOOKUP(B178,'Ver3'!$F$23:$H$29,3,0))/100</f>
        <v>0.1</v>
      </c>
      <c r="L178" s="6">
        <f t="shared" ca="1" si="24"/>
        <v>8.9999999999999993E-3</v>
      </c>
      <c r="M178" s="16">
        <f t="shared" ca="1" si="25"/>
        <v>130.08240000000001</v>
      </c>
      <c r="N178" s="6">
        <f ca="1">(L178+J178+H178)*E178+Table134[[#This Row],[Hukuk Servisinde Tahsilat Tutarı]]</f>
        <v>16780.6296</v>
      </c>
      <c r="O178" s="6">
        <f ca="1">C178*VLOOKUP(B178,'Ver3'!$J$3:$N$9,2,0)+(C178-C178*G178)*VLOOKUP(B178,'Ver3'!$J$3:$N$9,3,0)+(C178-C178*G178-C178*I178)*VLOOKUP(B178,'Ver3'!$J$3:$N$9,4,0)</f>
        <v>179858</v>
      </c>
      <c r="P178" s="6">
        <f t="shared" ca="1" si="26"/>
        <v>0.91989999999999994</v>
      </c>
      <c r="Q178" s="6">
        <f ca="1">C178*P178*VLOOKUP(B178,'Ver3'!$J$3:$N$9,5,0)</f>
        <v>0</v>
      </c>
      <c r="R178" s="6">
        <f ca="1">VLOOKUP(Table134[[#This Row],[Ay]],'Ver3'!$J$3:$O$9,6,0)*Table134[[#This Row],[Hukuk Servisine Sevk Edilen]]*Table134[[#This Row],[Toplam Tutar]]</f>
        <v>0</v>
      </c>
      <c r="S178" s="6">
        <f t="shared" ca="1" si="27"/>
        <v>179858</v>
      </c>
      <c r="T178" s="6">
        <f t="shared" ca="1" si="28"/>
        <v>16780.6296</v>
      </c>
      <c r="U178" s="4"/>
    </row>
    <row r="179" spans="1:21" x14ac:dyDescent="0.35">
      <c r="A179" s="9">
        <v>45073</v>
      </c>
      <c r="B179" s="6">
        <f t="shared" si="20"/>
        <v>5</v>
      </c>
      <c r="C179" s="6">
        <f ca="1">RANDBETWEEN(VLOOKUP(B179,'Ver3'!$F$3:$H$9,2,0),VLOOKUP(B179,'Ver3'!$F$3:$H$9,3,0))</f>
        <v>1797</v>
      </c>
      <c r="D179" s="6">
        <f ca="1">RANDBETWEEN(VLOOKUP(B179,'Ver3'!$B$4:$D$10,2,0),VLOOKUP(B179,'Ver3'!$B$4:$D$10,3,0))</f>
        <v>169</v>
      </c>
      <c r="E179" s="6">
        <f t="shared" ca="1" si="21"/>
        <v>303693</v>
      </c>
      <c r="F179" s="6">
        <f ca="1">RANDBETWEEN(VLOOKUP(B179,'Ver3'!$B$13:$D$19,2,0),VLOOKUP(B179,'Ver3'!$B$13:$D$19,3,0))/100</f>
        <v>0.09</v>
      </c>
      <c r="G179" s="6">
        <f ca="1">RANDBETWEEN(VLOOKUP(B179,'Ver3'!$F$13:$H$19,2,0),VLOOKUP(B179,'Ver3'!$F$13:$H$19,3,0))/100</f>
        <v>0.45</v>
      </c>
      <c r="H179" s="6">
        <f t="shared" ca="1" si="22"/>
        <v>4.0500000000000001E-2</v>
      </c>
      <c r="I179" s="6">
        <f t="shared" ca="1" si="29"/>
        <v>0.25</v>
      </c>
      <c r="J179" s="6">
        <f t="shared" ca="1" si="23"/>
        <v>2.2499999999999999E-2</v>
      </c>
      <c r="K179" s="6">
        <f ca="1">RANDBETWEEN(VLOOKUP(B179,'Ver3'!$F$23:$H$29,2,0),VLOOKUP(B179,'Ver3'!$F$23:$H$29,3,0))/100</f>
        <v>0.08</v>
      </c>
      <c r="L179" s="6">
        <f t="shared" ca="1" si="24"/>
        <v>7.1999999999999998E-3</v>
      </c>
      <c r="M179" s="16">
        <f t="shared" ca="1" si="25"/>
        <v>126.1494</v>
      </c>
      <c r="N179" s="6">
        <f ca="1">(L179+J179+H179)*E179+Table134[[#This Row],[Hukuk Servisinde Tahsilat Tutarı]]</f>
        <v>21319.248599999999</v>
      </c>
      <c r="O179" s="6">
        <f ca="1">C179*VLOOKUP(B179,'Ver3'!$J$3:$N$9,2,0)+(C179-C179*G179)*VLOOKUP(B179,'Ver3'!$J$3:$N$9,3,0)+(C179-C179*G179-C179*I179)*VLOOKUP(B179,'Ver3'!$J$3:$N$9,4,0)</f>
        <v>217886.25</v>
      </c>
      <c r="P179" s="6">
        <f t="shared" ca="1" si="26"/>
        <v>0.92979999999999996</v>
      </c>
      <c r="Q179" s="6">
        <f ca="1">C179*P179*VLOOKUP(B179,'Ver3'!$J$3:$N$9,5,0)</f>
        <v>0</v>
      </c>
      <c r="R179" s="6">
        <f ca="1">VLOOKUP(Table134[[#This Row],[Ay]],'Ver3'!$J$3:$O$9,6,0)*Table134[[#This Row],[Hukuk Servisine Sevk Edilen]]*Table134[[#This Row],[Toplam Tutar]]</f>
        <v>0</v>
      </c>
      <c r="S179" s="6">
        <f t="shared" ca="1" si="27"/>
        <v>217886.25</v>
      </c>
      <c r="T179" s="6">
        <f t="shared" ca="1" si="28"/>
        <v>21319.248599999999</v>
      </c>
      <c r="U179" s="4"/>
    </row>
    <row r="180" spans="1:21" x14ac:dyDescent="0.35">
      <c r="A180" s="9">
        <v>45074</v>
      </c>
      <c r="B180" s="6">
        <f t="shared" si="20"/>
        <v>5</v>
      </c>
      <c r="C180" s="6">
        <f ca="1">RANDBETWEEN(VLOOKUP(B180,'Ver3'!$F$3:$H$9,2,0),VLOOKUP(B180,'Ver3'!$F$3:$H$9,3,0))</f>
        <v>1615</v>
      </c>
      <c r="D180" s="6">
        <f ca="1">RANDBETWEEN(VLOOKUP(B180,'Ver3'!$B$4:$D$10,2,0),VLOOKUP(B180,'Ver3'!$B$4:$D$10,3,0))</f>
        <v>219</v>
      </c>
      <c r="E180" s="6">
        <f t="shared" ca="1" si="21"/>
        <v>353685</v>
      </c>
      <c r="F180" s="6">
        <f ca="1">RANDBETWEEN(VLOOKUP(B180,'Ver3'!$B$13:$D$19,2,0),VLOOKUP(B180,'Ver3'!$B$13:$D$19,3,0))/100</f>
        <v>7.0000000000000007E-2</v>
      </c>
      <c r="G180" s="6">
        <f ca="1">RANDBETWEEN(VLOOKUP(B180,'Ver3'!$F$13:$H$19,2,0),VLOOKUP(B180,'Ver3'!$F$13:$H$19,3,0))/100</f>
        <v>0.52</v>
      </c>
      <c r="H180" s="6">
        <f t="shared" ca="1" si="22"/>
        <v>3.6400000000000002E-2</v>
      </c>
      <c r="I180" s="6">
        <f t="shared" ca="1" si="29"/>
        <v>0.28999999999999998</v>
      </c>
      <c r="J180" s="6">
        <f t="shared" ca="1" si="23"/>
        <v>2.0300000000000002E-2</v>
      </c>
      <c r="K180" s="6">
        <f ca="1">RANDBETWEEN(VLOOKUP(B180,'Ver3'!$F$23:$H$29,2,0),VLOOKUP(B180,'Ver3'!$F$23:$H$29,3,0))/100</f>
        <v>0.06</v>
      </c>
      <c r="L180" s="6">
        <f t="shared" ca="1" si="24"/>
        <v>4.2000000000000006E-3</v>
      </c>
      <c r="M180" s="16">
        <f t="shared" ca="1" si="25"/>
        <v>98.353500000000011</v>
      </c>
      <c r="N180" s="6">
        <f ca="1">(L180+J180+H180)*E180+Table134[[#This Row],[Hukuk Servisinde Tahsilat Tutarı]]</f>
        <v>21539.416499999999</v>
      </c>
      <c r="O180" s="6">
        <f ca="1">C180*VLOOKUP(B180,'Ver3'!$J$3:$N$9,2,0)+(C180-C180*G180)*VLOOKUP(B180,'Ver3'!$J$3:$N$9,3,0)+(C180-C180*G180-C180*I180)*VLOOKUP(B180,'Ver3'!$J$3:$N$9,4,0)</f>
        <v>169575</v>
      </c>
      <c r="P180" s="6">
        <f t="shared" ca="1" si="26"/>
        <v>0.93910000000000005</v>
      </c>
      <c r="Q180" s="6">
        <f ca="1">C180*P180*VLOOKUP(B180,'Ver3'!$J$3:$N$9,5,0)</f>
        <v>0</v>
      </c>
      <c r="R180" s="6">
        <f ca="1">VLOOKUP(Table134[[#This Row],[Ay]],'Ver3'!$J$3:$O$9,6,0)*Table134[[#This Row],[Hukuk Servisine Sevk Edilen]]*Table134[[#This Row],[Toplam Tutar]]</f>
        <v>0</v>
      </c>
      <c r="S180" s="6">
        <f t="shared" ca="1" si="27"/>
        <v>169575</v>
      </c>
      <c r="T180" s="6">
        <f t="shared" ca="1" si="28"/>
        <v>21539.416499999999</v>
      </c>
      <c r="U180" s="4"/>
    </row>
    <row r="181" spans="1:21" x14ac:dyDescent="0.35">
      <c r="A181" s="9">
        <v>45075</v>
      </c>
      <c r="B181" s="6">
        <f t="shared" si="20"/>
        <v>5</v>
      </c>
      <c r="C181" s="6">
        <f ca="1">RANDBETWEEN(VLOOKUP(B181,'Ver3'!$F$3:$H$9,2,0),VLOOKUP(B181,'Ver3'!$F$3:$H$9,3,0))</f>
        <v>1804</v>
      </c>
      <c r="D181" s="6">
        <f ca="1">RANDBETWEEN(VLOOKUP(B181,'Ver3'!$B$4:$D$10,2,0),VLOOKUP(B181,'Ver3'!$B$4:$D$10,3,0))</f>
        <v>149</v>
      </c>
      <c r="E181" s="6">
        <f t="shared" ca="1" si="21"/>
        <v>268796</v>
      </c>
      <c r="F181" s="6">
        <f ca="1">RANDBETWEEN(VLOOKUP(B181,'Ver3'!$B$13:$D$19,2,0),VLOOKUP(B181,'Ver3'!$B$13:$D$19,3,0))/100</f>
        <v>0.05</v>
      </c>
      <c r="G181" s="6">
        <f ca="1">RANDBETWEEN(VLOOKUP(B181,'Ver3'!$F$13:$H$19,2,0),VLOOKUP(B181,'Ver3'!$F$13:$H$19,3,0))/100</f>
        <v>0.49</v>
      </c>
      <c r="H181" s="6">
        <f t="shared" ca="1" si="22"/>
        <v>2.4500000000000001E-2</v>
      </c>
      <c r="I181" s="6">
        <f t="shared" ca="1" si="29"/>
        <v>0.23</v>
      </c>
      <c r="J181" s="6">
        <f t="shared" ca="1" si="23"/>
        <v>1.1500000000000002E-2</v>
      </c>
      <c r="K181" s="6">
        <f ca="1">RANDBETWEEN(VLOOKUP(B181,'Ver3'!$F$23:$H$29,2,0),VLOOKUP(B181,'Ver3'!$F$23:$H$29,3,0))/100</f>
        <v>0.05</v>
      </c>
      <c r="L181" s="6">
        <f t="shared" ca="1" si="24"/>
        <v>2.5000000000000005E-3</v>
      </c>
      <c r="M181" s="16">
        <f t="shared" ca="1" si="25"/>
        <v>69.454000000000008</v>
      </c>
      <c r="N181" s="6">
        <f ca="1">(L181+J181+H181)*E181+Table134[[#This Row],[Hukuk Servisinde Tahsilat Tutarı]]</f>
        <v>10348.646000000002</v>
      </c>
      <c r="O181" s="6">
        <f ca="1">C181*VLOOKUP(B181,'Ver3'!$J$3:$N$9,2,0)+(C181-C181*G181)*VLOOKUP(B181,'Ver3'!$J$3:$N$9,3,0)+(C181-C181*G181-C181*I181)*VLOOKUP(B181,'Ver3'!$J$3:$N$9,4,0)</f>
        <v>209715</v>
      </c>
      <c r="P181" s="6">
        <f t="shared" ca="1" si="26"/>
        <v>0.96150000000000002</v>
      </c>
      <c r="Q181" s="6">
        <f ca="1">C181*P181*VLOOKUP(B181,'Ver3'!$J$3:$N$9,5,0)</f>
        <v>0</v>
      </c>
      <c r="R181" s="6">
        <f ca="1">VLOOKUP(Table134[[#This Row],[Ay]],'Ver3'!$J$3:$O$9,6,0)*Table134[[#This Row],[Hukuk Servisine Sevk Edilen]]*Table134[[#This Row],[Toplam Tutar]]</f>
        <v>0</v>
      </c>
      <c r="S181" s="6">
        <f t="shared" ca="1" si="27"/>
        <v>209715</v>
      </c>
      <c r="T181" s="6">
        <f t="shared" ca="1" si="28"/>
        <v>10348.646000000002</v>
      </c>
      <c r="U181" s="4"/>
    </row>
    <row r="182" spans="1:21" x14ac:dyDescent="0.35">
      <c r="A182" s="9">
        <v>45076</v>
      </c>
      <c r="B182" s="6">
        <f t="shared" si="20"/>
        <v>5</v>
      </c>
      <c r="C182" s="6">
        <f ca="1">RANDBETWEEN(VLOOKUP(B182,'Ver3'!$F$3:$H$9,2,0),VLOOKUP(B182,'Ver3'!$F$3:$H$9,3,0))</f>
        <v>1618</v>
      </c>
      <c r="D182" s="6">
        <f ca="1">RANDBETWEEN(VLOOKUP(B182,'Ver3'!$B$4:$D$10,2,0),VLOOKUP(B182,'Ver3'!$B$4:$D$10,3,0))</f>
        <v>154</v>
      </c>
      <c r="E182" s="6">
        <f t="shared" ca="1" si="21"/>
        <v>249172</v>
      </c>
      <c r="F182" s="6">
        <f ca="1">RANDBETWEEN(VLOOKUP(B182,'Ver3'!$B$13:$D$19,2,0),VLOOKUP(B182,'Ver3'!$B$13:$D$19,3,0))/100</f>
        <v>0.1</v>
      </c>
      <c r="G182" s="6">
        <f ca="1">RANDBETWEEN(VLOOKUP(B182,'Ver3'!$F$13:$H$19,2,0),VLOOKUP(B182,'Ver3'!$F$13:$H$19,3,0))/100</f>
        <v>0.46</v>
      </c>
      <c r="H182" s="6">
        <f t="shared" ca="1" si="22"/>
        <v>4.6000000000000006E-2</v>
      </c>
      <c r="I182" s="6">
        <f t="shared" ca="1" si="29"/>
        <v>0.31</v>
      </c>
      <c r="J182" s="6">
        <f t="shared" ca="1" si="23"/>
        <v>3.1E-2</v>
      </c>
      <c r="K182" s="6">
        <f ca="1">RANDBETWEEN(VLOOKUP(B182,'Ver3'!$F$23:$H$29,2,0),VLOOKUP(B182,'Ver3'!$F$23:$H$29,3,0))/100</f>
        <v>0.05</v>
      </c>
      <c r="L182" s="6">
        <f t="shared" ca="1" si="24"/>
        <v>5.000000000000001E-3</v>
      </c>
      <c r="M182" s="16">
        <f t="shared" ca="1" si="25"/>
        <v>132.67600000000002</v>
      </c>
      <c r="N182" s="6">
        <f ca="1">(L182+J182+H182)*E182+Table134[[#This Row],[Hukuk Servisinde Tahsilat Tutarı]]</f>
        <v>20432.104000000003</v>
      </c>
      <c r="O182" s="6">
        <f ca="1">C182*VLOOKUP(B182,'Ver3'!$J$3:$N$9,2,0)+(C182-C182*G182)*VLOOKUP(B182,'Ver3'!$J$3:$N$9,3,0)+(C182-C182*G182-C182*I182)*VLOOKUP(B182,'Ver3'!$J$3:$N$9,4,0)</f>
        <v>183643</v>
      </c>
      <c r="P182" s="6">
        <f t="shared" ca="1" si="26"/>
        <v>0.91799999999999993</v>
      </c>
      <c r="Q182" s="6">
        <f ca="1">C182*P182*VLOOKUP(B182,'Ver3'!$J$3:$N$9,5,0)</f>
        <v>0</v>
      </c>
      <c r="R182" s="6">
        <f ca="1">VLOOKUP(Table134[[#This Row],[Ay]],'Ver3'!$J$3:$O$9,6,0)*Table134[[#This Row],[Hukuk Servisine Sevk Edilen]]*Table134[[#This Row],[Toplam Tutar]]</f>
        <v>0</v>
      </c>
      <c r="S182" s="6">
        <f t="shared" ca="1" si="27"/>
        <v>183643</v>
      </c>
      <c r="T182" s="6">
        <f t="shared" ca="1" si="28"/>
        <v>20432.104000000003</v>
      </c>
      <c r="U182" s="4"/>
    </row>
    <row r="183" spans="1:21" x14ac:dyDescent="0.35">
      <c r="A183" s="9">
        <v>45077</v>
      </c>
      <c r="B183" s="6">
        <f t="shared" si="20"/>
        <v>5</v>
      </c>
      <c r="C183" s="6">
        <f ca="1">RANDBETWEEN(VLOOKUP(B183,'Ver3'!$F$3:$H$9,2,0),VLOOKUP(B183,'Ver3'!$F$3:$H$9,3,0))</f>
        <v>1807</v>
      </c>
      <c r="D183" s="6">
        <f ca="1">RANDBETWEEN(VLOOKUP(B183,'Ver3'!$B$4:$D$10,2,0),VLOOKUP(B183,'Ver3'!$B$4:$D$10,3,0))</f>
        <v>101</v>
      </c>
      <c r="E183" s="6">
        <f t="shared" ca="1" si="21"/>
        <v>182507</v>
      </c>
      <c r="F183" s="6">
        <f ca="1">RANDBETWEEN(VLOOKUP(B183,'Ver3'!$B$13:$D$19,2,0),VLOOKUP(B183,'Ver3'!$B$13:$D$19,3,0))/100</f>
        <v>7.0000000000000007E-2</v>
      </c>
      <c r="G183" s="6">
        <f ca="1">RANDBETWEEN(VLOOKUP(B183,'Ver3'!$F$13:$H$19,2,0),VLOOKUP(B183,'Ver3'!$F$13:$H$19,3,0))/100</f>
        <v>0.49</v>
      </c>
      <c r="H183" s="6">
        <f t="shared" ca="1" si="22"/>
        <v>3.4300000000000004E-2</v>
      </c>
      <c r="I183" s="6">
        <f t="shared" ca="1" si="29"/>
        <v>0.26</v>
      </c>
      <c r="J183" s="6">
        <f t="shared" ca="1" si="23"/>
        <v>1.8200000000000001E-2</v>
      </c>
      <c r="K183" s="6">
        <f ca="1">RANDBETWEEN(VLOOKUP(B183,'Ver3'!$F$23:$H$29,2,0),VLOOKUP(B183,'Ver3'!$F$23:$H$29,3,0))/100</f>
        <v>0.09</v>
      </c>
      <c r="L183" s="6">
        <f t="shared" ca="1" si="24"/>
        <v>6.3E-3</v>
      </c>
      <c r="M183" s="16">
        <f t="shared" ca="1" si="25"/>
        <v>106.25160000000001</v>
      </c>
      <c r="N183" s="6">
        <f ca="1">(L183+J183+H183)*E183+Table134[[#This Row],[Hukuk Servisinde Tahsilat Tutarı]]</f>
        <v>10731.411600000001</v>
      </c>
      <c r="O183" s="6">
        <f ca="1">C183*VLOOKUP(B183,'Ver3'!$J$3:$N$9,2,0)+(C183-C183*G183)*VLOOKUP(B183,'Ver3'!$J$3:$N$9,3,0)+(C183-C183*G183-C183*I183)*VLOOKUP(B183,'Ver3'!$J$3:$N$9,4,0)</f>
        <v>204642.75</v>
      </c>
      <c r="P183" s="6">
        <f t="shared" ca="1" si="26"/>
        <v>0.94120000000000004</v>
      </c>
      <c r="Q183" s="6">
        <f ca="1">C183*P183*VLOOKUP(B183,'Ver3'!$J$3:$N$9,5,0)</f>
        <v>0</v>
      </c>
      <c r="R183" s="6">
        <f ca="1">VLOOKUP(Table134[[#This Row],[Ay]],'Ver3'!$J$3:$O$9,6,0)*Table134[[#This Row],[Hukuk Servisine Sevk Edilen]]*Table134[[#This Row],[Toplam Tutar]]</f>
        <v>0</v>
      </c>
      <c r="S183" s="6">
        <f t="shared" ca="1" si="27"/>
        <v>204642.75</v>
      </c>
      <c r="T183" s="6">
        <f t="shared" ca="1" si="28"/>
        <v>10731.411600000001</v>
      </c>
      <c r="U183" s="4"/>
    </row>
    <row r="184" spans="1:21" x14ac:dyDescent="0.35">
      <c r="B184" s="9"/>
    </row>
    <row r="185" spans="1:21" x14ac:dyDescent="0.35">
      <c r="B185" s="9"/>
    </row>
    <row r="186" spans="1:21" x14ac:dyDescent="0.35">
      <c r="B186" s="9"/>
    </row>
    <row r="187" spans="1:21" x14ac:dyDescent="0.35">
      <c r="B187" s="9"/>
    </row>
    <row r="188" spans="1:21" x14ac:dyDescent="0.35">
      <c r="B188" s="9"/>
    </row>
    <row r="189" spans="1:21" x14ac:dyDescent="0.35">
      <c r="B189" s="9"/>
    </row>
    <row r="190" spans="1:21" x14ac:dyDescent="0.35">
      <c r="B190" s="9"/>
    </row>
    <row r="191" spans="1:21" x14ac:dyDescent="0.35">
      <c r="B191" s="9"/>
    </row>
    <row r="192" spans="1:21" x14ac:dyDescent="0.35">
      <c r="B192" s="9"/>
    </row>
    <row r="193" spans="2:2" x14ac:dyDescent="0.35">
      <c r="B193" s="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8782-E659-C443-A70C-90D8508C5AF3}">
  <sheetPr>
    <tabColor theme="0" tint="-0.249977111117893"/>
  </sheetPr>
  <dimension ref="A2:O29"/>
  <sheetViews>
    <sheetView showGridLines="0" zoomScale="55" zoomScaleNormal="55" workbookViewId="0">
      <selection activeCell="V32" sqref="V32"/>
    </sheetView>
  </sheetViews>
  <sheetFormatPr defaultColWidth="8.81640625" defaultRowHeight="14.5" x14ac:dyDescent="0.35"/>
  <cols>
    <col min="1" max="1" width="9.1796875" customWidth="1"/>
    <col min="2" max="4" width="14.36328125" style="1" customWidth="1"/>
    <col min="5" max="5" width="3.81640625" style="1" customWidth="1"/>
    <col min="6" max="8" width="14.36328125" style="1" customWidth="1"/>
    <col min="10" max="10" width="6.36328125" style="1" bestFit="1" customWidth="1"/>
    <col min="11" max="13" width="28.81640625" style="1" bestFit="1" customWidth="1"/>
    <col min="14" max="14" width="25.1796875" style="1" bestFit="1" customWidth="1"/>
    <col min="15" max="15" width="23.6328125" style="1" bestFit="1" customWidth="1"/>
  </cols>
  <sheetData>
    <row r="2" spans="1:15" ht="15.5" x14ac:dyDescent="0.35">
      <c r="A2" s="13"/>
      <c r="B2" s="47" t="s">
        <v>16</v>
      </c>
      <c r="C2" s="47"/>
      <c r="D2" s="47"/>
      <c r="E2" s="15"/>
      <c r="F2" s="47" t="s">
        <v>15</v>
      </c>
      <c r="G2" s="47"/>
      <c r="H2" s="47"/>
      <c r="I2" s="3"/>
    </row>
    <row r="3" spans="1:15" s="13" customFormat="1" ht="15.5" x14ac:dyDescent="0.35">
      <c r="B3" s="18" t="s">
        <v>2</v>
      </c>
      <c r="C3" s="29" t="s">
        <v>10</v>
      </c>
      <c r="D3" s="18" t="s">
        <v>9</v>
      </c>
      <c r="E3" s="15"/>
      <c r="F3" s="18" t="s">
        <v>2</v>
      </c>
      <c r="G3" s="29" t="s">
        <v>8</v>
      </c>
      <c r="H3" s="18" t="s">
        <v>7</v>
      </c>
      <c r="I3" s="14"/>
      <c r="J3" s="18" t="s">
        <v>2</v>
      </c>
      <c r="K3" s="18" t="s">
        <v>14</v>
      </c>
      <c r="L3" s="18" t="s">
        <v>13</v>
      </c>
      <c r="M3" s="18" t="s">
        <v>12</v>
      </c>
      <c r="N3" s="18" t="s">
        <v>11</v>
      </c>
      <c r="O3" s="18" t="s">
        <v>28</v>
      </c>
    </row>
    <row r="4" spans="1:15" x14ac:dyDescent="0.35">
      <c r="B4" s="6">
        <v>12</v>
      </c>
      <c r="C4" s="31">
        <v>750</v>
      </c>
      <c r="D4" s="31">
        <v>1250</v>
      </c>
      <c r="E4" s="6"/>
      <c r="F4" s="21">
        <v>12</v>
      </c>
      <c r="G4" s="22">
        <v>250</v>
      </c>
      <c r="H4" s="21">
        <v>750</v>
      </c>
      <c r="I4" s="3"/>
      <c r="J4" s="6">
        <v>12</v>
      </c>
      <c r="K4" s="6">
        <v>50</v>
      </c>
      <c r="L4" s="6">
        <v>75</v>
      </c>
      <c r="M4" s="6">
        <v>100</v>
      </c>
      <c r="N4" s="6">
        <v>300</v>
      </c>
      <c r="O4" s="6">
        <v>0.3</v>
      </c>
    </row>
    <row r="5" spans="1:15" x14ac:dyDescent="0.35">
      <c r="B5" s="6">
        <v>1</v>
      </c>
      <c r="C5" s="31">
        <v>1250</v>
      </c>
      <c r="D5" s="31">
        <v>1750</v>
      </c>
      <c r="E5" s="6"/>
      <c r="F5" s="21">
        <v>1</v>
      </c>
      <c r="G5" s="22">
        <v>750</v>
      </c>
      <c r="H5" s="21">
        <v>1250</v>
      </c>
      <c r="I5" s="3"/>
      <c r="J5" s="6">
        <v>1</v>
      </c>
      <c r="K5" s="6">
        <v>50</v>
      </c>
      <c r="L5" s="6">
        <v>75</v>
      </c>
      <c r="M5" s="6">
        <v>100</v>
      </c>
      <c r="N5" s="6">
        <v>300</v>
      </c>
      <c r="O5" s="6">
        <v>0.28000000000000003</v>
      </c>
    </row>
    <row r="6" spans="1:15" x14ac:dyDescent="0.35">
      <c r="B6" s="6">
        <v>2</v>
      </c>
      <c r="C6" s="31">
        <v>1250</v>
      </c>
      <c r="D6" s="31">
        <v>1750</v>
      </c>
      <c r="E6" s="6"/>
      <c r="F6" s="21">
        <v>2</v>
      </c>
      <c r="G6" s="22">
        <v>1000</v>
      </c>
      <c r="H6" s="21">
        <v>1500</v>
      </c>
      <c r="I6" s="3"/>
      <c r="J6" s="6">
        <v>2</v>
      </c>
      <c r="K6" s="6">
        <v>50</v>
      </c>
      <c r="L6" s="6">
        <v>75</v>
      </c>
      <c r="M6" s="6">
        <v>100</v>
      </c>
      <c r="N6" s="6">
        <v>300</v>
      </c>
      <c r="O6" s="6">
        <v>0.25</v>
      </c>
    </row>
    <row r="7" spans="1:15" x14ac:dyDescent="0.35">
      <c r="B7" s="6">
        <v>3</v>
      </c>
      <c r="C7" s="31">
        <v>750</v>
      </c>
      <c r="D7" s="31">
        <v>1250</v>
      </c>
      <c r="E7" s="6"/>
      <c r="F7" s="21">
        <v>3</v>
      </c>
      <c r="G7" s="22">
        <v>1000</v>
      </c>
      <c r="H7" s="21">
        <v>1500</v>
      </c>
      <c r="I7" s="3"/>
      <c r="J7" s="6">
        <v>3</v>
      </c>
      <c r="K7" s="6">
        <v>50</v>
      </c>
      <c r="L7" s="6">
        <v>75</v>
      </c>
      <c r="M7" s="6">
        <v>100</v>
      </c>
      <c r="N7" s="6">
        <v>0</v>
      </c>
      <c r="O7" s="6">
        <v>0</v>
      </c>
    </row>
    <row r="8" spans="1:15" x14ac:dyDescent="0.35">
      <c r="B8" s="6">
        <v>4</v>
      </c>
      <c r="C8" s="31">
        <v>250</v>
      </c>
      <c r="D8" s="31">
        <v>750</v>
      </c>
      <c r="E8" s="23"/>
      <c r="F8" s="21">
        <v>4</v>
      </c>
      <c r="G8" s="22">
        <v>1000</v>
      </c>
      <c r="H8" s="21">
        <v>1500</v>
      </c>
      <c r="I8" s="3"/>
      <c r="J8" s="6">
        <v>4</v>
      </c>
      <c r="K8" s="6">
        <v>50</v>
      </c>
      <c r="L8" s="6">
        <v>75</v>
      </c>
      <c r="M8" s="6">
        <v>100</v>
      </c>
      <c r="N8" s="6">
        <v>0</v>
      </c>
      <c r="O8" s="6">
        <v>0</v>
      </c>
    </row>
    <row r="9" spans="1:15" x14ac:dyDescent="0.35">
      <c r="B9" s="17">
        <v>5</v>
      </c>
      <c r="C9" s="32">
        <v>100</v>
      </c>
      <c r="D9" s="32">
        <v>250</v>
      </c>
      <c r="E9" s="6"/>
      <c r="F9" s="25">
        <v>5</v>
      </c>
      <c r="G9" s="26">
        <v>1500</v>
      </c>
      <c r="H9" s="25">
        <v>2000</v>
      </c>
      <c r="I9" s="3"/>
      <c r="J9" s="17">
        <v>5</v>
      </c>
      <c r="K9" s="17">
        <v>50</v>
      </c>
      <c r="L9" s="17">
        <v>75</v>
      </c>
      <c r="M9" s="17">
        <v>100</v>
      </c>
      <c r="N9" s="17">
        <v>0</v>
      </c>
      <c r="O9" s="17">
        <v>0</v>
      </c>
    </row>
    <row r="10" spans="1:15" x14ac:dyDescent="0.35">
      <c r="B10" s="6"/>
      <c r="C10" s="6"/>
      <c r="D10" s="6"/>
      <c r="E10" s="23"/>
      <c r="F10" s="6"/>
      <c r="G10" s="6"/>
      <c r="H10" s="6"/>
      <c r="I10" s="3"/>
      <c r="J10" s="6"/>
      <c r="K10" s="6"/>
      <c r="L10" s="6"/>
      <c r="M10" s="6"/>
      <c r="N10" s="6"/>
      <c r="O10" s="6"/>
    </row>
    <row r="11" spans="1:15" x14ac:dyDescent="0.35">
      <c r="B11" s="6"/>
      <c r="C11" s="6"/>
      <c r="D11" s="6"/>
      <c r="E11" s="6"/>
      <c r="F11" s="6"/>
      <c r="G11" s="6"/>
      <c r="H11" s="6"/>
      <c r="I11" s="3"/>
      <c r="J11" s="6"/>
      <c r="K11" s="6"/>
      <c r="L11" s="6"/>
      <c r="M11" s="6"/>
      <c r="N11" s="6"/>
      <c r="O11" s="6"/>
    </row>
    <row r="12" spans="1:15" x14ac:dyDescent="0.35">
      <c r="B12" s="46" t="s">
        <v>41</v>
      </c>
      <c r="C12" s="46"/>
      <c r="D12" s="46"/>
      <c r="E12" s="27"/>
      <c r="F12" s="46" t="s">
        <v>38</v>
      </c>
      <c r="G12" s="46"/>
      <c r="H12" s="46"/>
      <c r="I12" s="3"/>
      <c r="J12" s="6"/>
      <c r="K12" s="6"/>
      <c r="L12" s="6"/>
      <c r="M12" s="6"/>
      <c r="N12" s="6"/>
      <c r="O12" s="6"/>
    </row>
    <row r="13" spans="1:15" x14ac:dyDescent="0.35">
      <c r="B13" s="19" t="s">
        <v>2</v>
      </c>
      <c r="C13" s="20" t="s">
        <v>1</v>
      </c>
      <c r="D13" s="19" t="s">
        <v>0</v>
      </c>
      <c r="E13" s="28"/>
      <c r="F13" s="19" t="s">
        <v>2</v>
      </c>
      <c r="G13" s="20" t="s">
        <v>1</v>
      </c>
      <c r="H13" s="19" t="s">
        <v>0</v>
      </c>
      <c r="I13" s="3"/>
      <c r="J13" s="19" t="s">
        <v>2</v>
      </c>
      <c r="K13" s="19" t="s">
        <v>6</v>
      </c>
      <c r="L13" s="20" t="s">
        <v>5</v>
      </c>
      <c r="M13" s="19" t="s">
        <v>4</v>
      </c>
      <c r="N13" s="19" t="s">
        <v>3</v>
      </c>
      <c r="O13" s="6"/>
    </row>
    <row r="14" spans="1:15" x14ac:dyDescent="0.35">
      <c r="B14" s="6">
        <v>12</v>
      </c>
      <c r="C14" s="16">
        <v>35</v>
      </c>
      <c r="D14" s="6">
        <v>55</v>
      </c>
      <c r="E14" s="6"/>
      <c r="F14" s="6">
        <v>12</v>
      </c>
      <c r="G14" s="16">
        <v>45</v>
      </c>
      <c r="H14" s="6">
        <v>55</v>
      </c>
      <c r="I14" s="3"/>
      <c r="J14" s="6">
        <v>12</v>
      </c>
      <c r="K14" s="31">
        <f ca="1">SUMIF(Sayfa3!B:B,J15,Sayfa3!E:E)</f>
        <v>47280180</v>
      </c>
      <c r="L14" s="31">
        <f ca="1">SUMIF(Sayfa3!B:B,J14,Sayfa3!N:N)</f>
        <v>8720208.5303299986</v>
      </c>
      <c r="M14" s="31">
        <f ca="1">SUMIF(Sayfa3!B:B,J14,Sayfa3!S:S)</f>
        <v>4467036.0399999991</v>
      </c>
      <c r="N14" s="31">
        <f t="shared" ref="N14:N19" ca="1" si="0">L14-M14</f>
        <v>4253172.4903299995</v>
      </c>
      <c r="O14" s="6"/>
    </row>
    <row r="15" spans="1:15" x14ac:dyDescent="0.35">
      <c r="B15" s="6">
        <v>1</v>
      </c>
      <c r="C15" s="16">
        <v>35</v>
      </c>
      <c r="D15" s="6">
        <v>65</v>
      </c>
      <c r="E15" s="6"/>
      <c r="F15" s="6">
        <v>1</v>
      </c>
      <c r="G15" s="16">
        <v>45</v>
      </c>
      <c r="H15" s="6">
        <v>55</v>
      </c>
      <c r="I15" s="3"/>
      <c r="J15" s="6">
        <v>1</v>
      </c>
      <c r="K15" s="31">
        <f ca="1">SUMIF(Sayfa3!B:B,J15,Sayfa3!E:E)</f>
        <v>47280180</v>
      </c>
      <c r="L15" s="31">
        <f ca="1">SUMIF(Sayfa3!B:B,J15,Sayfa3!N:N)</f>
        <v>28480479.114504006</v>
      </c>
      <c r="M15" s="31">
        <f ca="1">SUMIF(Sayfa3!B:B,J15,Sayfa3!S:S)</f>
        <v>8578332.540000001</v>
      </c>
      <c r="N15" s="31">
        <f t="shared" ca="1" si="0"/>
        <v>19902146.574504003</v>
      </c>
      <c r="O15" s="6"/>
    </row>
    <row r="16" spans="1:15" x14ac:dyDescent="0.35">
      <c r="B16" s="6">
        <v>2</v>
      </c>
      <c r="C16" s="16">
        <v>35</v>
      </c>
      <c r="D16" s="6">
        <v>65</v>
      </c>
      <c r="E16" s="6"/>
      <c r="F16" s="6">
        <v>2</v>
      </c>
      <c r="G16" s="16">
        <v>45</v>
      </c>
      <c r="H16" s="6">
        <v>55</v>
      </c>
      <c r="I16" s="3"/>
      <c r="J16" s="6">
        <v>2</v>
      </c>
      <c r="K16" s="31">
        <f ca="1">SUMIF(Sayfa3!B:B,J16,Sayfa3!E:E)</f>
        <v>52585807</v>
      </c>
      <c r="L16" s="31">
        <f ca="1">SUMIF(Sayfa3!B:B,J16,Sayfa3!N:N)</f>
        <v>29483399.757174999</v>
      </c>
      <c r="M16" s="31">
        <f ca="1">SUMIF(Sayfa3!B:B,J16,Sayfa3!S:S)</f>
        <v>10021436.369999999</v>
      </c>
      <c r="N16" s="31">
        <f t="shared" ca="1" si="0"/>
        <v>19461963.387175001</v>
      </c>
      <c r="O16" s="6"/>
    </row>
    <row r="17" spans="2:15" x14ac:dyDescent="0.35">
      <c r="B17" s="6">
        <v>3</v>
      </c>
      <c r="C17" s="16">
        <v>35</v>
      </c>
      <c r="D17" s="6">
        <v>65</v>
      </c>
      <c r="E17" s="6"/>
      <c r="F17" s="6">
        <v>3</v>
      </c>
      <c r="G17" s="16">
        <v>45</v>
      </c>
      <c r="H17" s="6">
        <v>55</v>
      </c>
      <c r="I17" s="3"/>
      <c r="J17" s="6">
        <v>3</v>
      </c>
      <c r="K17" s="31">
        <f ca="1">SUMIF(Sayfa3!B:B,J17,Sayfa3!E:E)</f>
        <v>38852731</v>
      </c>
      <c r="L17" s="31">
        <f ca="1">SUMIF(Sayfa3!B:B,J17,Sayfa3!N:N)</f>
        <v>15989367.704999998</v>
      </c>
      <c r="M17" s="31">
        <f ca="1">SUMIF(Sayfa3!B:B,J17,Sayfa3!S:S)</f>
        <v>4145858.25</v>
      </c>
      <c r="N17" s="31">
        <f t="shared" ca="1" si="0"/>
        <v>11843509.454999998</v>
      </c>
      <c r="O17" s="6"/>
    </row>
    <row r="18" spans="2:15" x14ac:dyDescent="0.35">
      <c r="B18" s="6">
        <v>4</v>
      </c>
      <c r="C18" s="16">
        <v>20</v>
      </c>
      <c r="D18" s="6">
        <v>40</v>
      </c>
      <c r="E18" s="6"/>
      <c r="F18" s="6">
        <v>4</v>
      </c>
      <c r="G18" s="16">
        <v>45</v>
      </c>
      <c r="H18" s="6">
        <v>55</v>
      </c>
      <c r="I18" s="3"/>
      <c r="J18" s="6">
        <v>4</v>
      </c>
      <c r="K18" s="31">
        <f ca="1">SUMIF(Sayfa3!B:B,J18,Sayfa3!E:E)</f>
        <v>17261356</v>
      </c>
      <c r="L18" s="31">
        <f ca="1">SUMIF(Sayfa3!B:B,J18,Sayfa3!N:N)</f>
        <v>4362816.6901000012</v>
      </c>
      <c r="M18" s="31">
        <f ca="1">SUMIF(Sayfa3!B:B,J18,Sayfa3!S:S)</f>
        <v>4158727</v>
      </c>
      <c r="N18" s="31">
        <f t="shared" ca="1" si="0"/>
        <v>204089.69010000117</v>
      </c>
      <c r="O18" s="6"/>
    </row>
    <row r="19" spans="2:15" x14ac:dyDescent="0.35">
      <c r="B19" s="17">
        <v>5</v>
      </c>
      <c r="C19" s="24">
        <v>5</v>
      </c>
      <c r="D19" s="17">
        <v>10</v>
      </c>
      <c r="E19" s="6"/>
      <c r="F19" s="17">
        <v>5</v>
      </c>
      <c r="G19" s="24">
        <v>45</v>
      </c>
      <c r="H19" s="17">
        <v>55</v>
      </c>
      <c r="I19" s="3"/>
      <c r="J19" s="17">
        <v>5</v>
      </c>
      <c r="K19" s="32">
        <f ca="1">SUMIF(Sayfa3!B:B,J19,Sayfa3!E:E)</f>
        <v>8907988</v>
      </c>
      <c r="L19" s="32">
        <f ca="1">SUMIF(Sayfa3!B:B,J19,Sayfa3!N:N)</f>
        <v>567733.71900000004</v>
      </c>
      <c r="M19" s="32">
        <f ca="1">SUMIF(Sayfa3!B:B,J19,Sayfa3!S:S)</f>
        <v>6112267</v>
      </c>
      <c r="N19" s="32">
        <f t="shared" ca="1" si="0"/>
        <v>-5544533.2809999995</v>
      </c>
      <c r="O19" s="6"/>
    </row>
    <row r="20" spans="2:15" x14ac:dyDescent="0.35">
      <c r="B20" s="6"/>
      <c r="C20" s="16"/>
      <c r="D20" s="6"/>
      <c r="E20" s="6"/>
      <c r="F20" s="6"/>
      <c r="G20" s="6"/>
      <c r="H20" s="6"/>
      <c r="I20" s="3"/>
      <c r="J20" s="6"/>
      <c r="K20" s="6"/>
      <c r="L20" s="16"/>
      <c r="M20" s="6"/>
      <c r="N20" s="6"/>
      <c r="O20" s="6"/>
    </row>
    <row r="21" spans="2:15" x14ac:dyDescent="0.35">
      <c r="B21" s="6"/>
      <c r="C21" s="16"/>
      <c r="D21" s="6"/>
      <c r="E21" s="6"/>
      <c r="F21" s="6"/>
      <c r="G21" s="6"/>
      <c r="H21" s="6"/>
      <c r="I21" s="3"/>
      <c r="J21" s="6"/>
      <c r="K21" s="6"/>
      <c r="L21" s="16"/>
      <c r="M21" s="30" t="s">
        <v>42</v>
      </c>
      <c r="N21" s="49">
        <f ca="1">SUM(N14:N19)</f>
        <v>50120348.316109002</v>
      </c>
      <c r="O21" s="6"/>
    </row>
    <row r="22" spans="2:15" x14ac:dyDescent="0.35">
      <c r="B22" s="46" t="s">
        <v>40</v>
      </c>
      <c r="C22" s="46"/>
      <c r="D22" s="46"/>
      <c r="E22" s="28"/>
      <c r="F22" s="46" t="s">
        <v>39</v>
      </c>
      <c r="G22" s="46"/>
      <c r="H22" s="46"/>
      <c r="I22" s="3"/>
      <c r="J22" s="6"/>
      <c r="K22" s="6"/>
      <c r="L22" s="6"/>
      <c r="M22" s="6"/>
      <c r="N22" s="6"/>
      <c r="O22" s="6"/>
    </row>
    <row r="23" spans="2:15" x14ac:dyDescent="0.35">
      <c r="B23" s="19" t="s">
        <v>2</v>
      </c>
      <c r="C23" s="20" t="s">
        <v>1</v>
      </c>
      <c r="D23" s="19" t="s">
        <v>0</v>
      </c>
      <c r="E23" s="28"/>
      <c r="F23" s="19" t="s">
        <v>2</v>
      </c>
      <c r="G23" s="20" t="s">
        <v>1</v>
      </c>
      <c r="H23" s="19" t="s">
        <v>0</v>
      </c>
      <c r="I23" s="3"/>
      <c r="J23" s="6"/>
      <c r="K23" s="6"/>
      <c r="L23" s="6"/>
      <c r="M23" s="6"/>
      <c r="N23" s="6"/>
      <c r="O23" s="6"/>
    </row>
    <row r="24" spans="2:15" x14ac:dyDescent="0.35">
      <c r="B24" s="6">
        <v>12</v>
      </c>
      <c r="C24" s="16">
        <v>20</v>
      </c>
      <c r="D24" s="6">
        <v>35</v>
      </c>
      <c r="E24" s="6"/>
      <c r="F24" s="6">
        <v>12</v>
      </c>
      <c r="G24" s="16">
        <v>5</v>
      </c>
      <c r="H24" s="6">
        <v>10</v>
      </c>
      <c r="I24" s="3"/>
      <c r="J24" s="6"/>
      <c r="K24" s="6"/>
      <c r="L24" s="6"/>
      <c r="M24" s="6"/>
      <c r="N24" s="6"/>
      <c r="O24" s="6"/>
    </row>
    <row r="25" spans="2:15" x14ac:dyDescent="0.35">
      <c r="B25" s="6">
        <v>1</v>
      </c>
      <c r="C25" s="16">
        <v>20</v>
      </c>
      <c r="D25" s="6">
        <v>35</v>
      </c>
      <c r="E25" s="6"/>
      <c r="F25" s="6">
        <v>1</v>
      </c>
      <c r="G25" s="16">
        <v>5</v>
      </c>
      <c r="H25" s="6">
        <v>10</v>
      </c>
      <c r="I25" s="3"/>
      <c r="J25" s="6"/>
      <c r="K25" s="6"/>
      <c r="L25" s="6"/>
      <c r="M25" s="6"/>
      <c r="N25" s="6"/>
      <c r="O25" s="6"/>
    </row>
    <row r="26" spans="2:15" x14ac:dyDescent="0.35">
      <c r="B26" s="6">
        <v>2</v>
      </c>
      <c r="C26" s="16">
        <v>20</v>
      </c>
      <c r="D26" s="6">
        <v>35</v>
      </c>
      <c r="E26" s="6"/>
      <c r="F26" s="6">
        <v>2</v>
      </c>
      <c r="G26" s="16">
        <v>5</v>
      </c>
      <c r="H26" s="6">
        <v>10</v>
      </c>
      <c r="I26" s="3"/>
      <c r="J26" s="6"/>
      <c r="K26" s="6"/>
      <c r="L26" s="6"/>
      <c r="M26" s="6"/>
      <c r="N26" s="6"/>
      <c r="O26" s="6"/>
    </row>
    <row r="27" spans="2:15" x14ac:dyDescent="0.35">
      <c r="B27" s="6">
        <v>3</v>
      </c>
      <c r="C27" s="16">
        <v>20</v>
      </c>
      <c r="D27" s="6">
        <v>35</v>
      </c>
      <c r="E27" s="6"/>
      <c r="F27" s="6">
        <v>3</v>
      </c>
      <c r="G27" s="16">
        <v>5</v>
      </c>
      <c r="H27" s="6">
        <v>10</v>
      </c>
      <c r="I27" s="3"/>
      <c r="J27" s="6"/>
      <c r="K27" s="6"/>
      <c r="L27" s="6"/>
      <c r="M27" s="6"/>
      <c r="N27" s="6"/>
      <c r="O27" s="6"/>
    </row>
    <row r="28" spans="2:15" x14ac:dyDescent="0.35">
      <c r="B28" s="6">
        <v>4</v>
      </c>
      <c r="C28" s="16">
        <v>20</v>
      </c>
      <c r="D28" s="6">
        <v>35</v>
      </c>
      <c r="E28" s="6"/>
      <c r="F28" s="6">
        <v>4</v>
      </c>
      <c r="G28" s="16">
        <v>5</v>
      </c>
      <c r="H28" s="6">
        <v>10</v>
      </c>
      <c r="I28" s="3"/>
      <c r="J28" s="6"/>
      <c r="K28" s="6"/>
      <c r="L28" s="6"/>
      <c r="M28" s="6"/>
      <c r="N28" s="6"/>
      <c r="O28" s="6"/>
    </row>
    <row r="29" spans="2:15" x14ac:dyDescent="0.35">
      <c r="B29" s="17">
        <v>5</v>
      </c>
      <c r="C29" s="24">
        <v>20</v>
      </c>
      <c r="D29" s="17">
        <v>35</v>
      </c>
      <c r="E29" s="6"/>
      <c r="F29" s="17">
        <v>5</v>
      </c>
      <c r="G29" s="24">
        <v>5</v>
      </c>
      <c r="H29" s="17">
        <v>10</v>
      </c>
      <c r="I29" s="3"/>
      <c r="J29" s="6"/>
      <c r="K29" s="6"/>
      <c r="L29" s="6"/>
      <c r="M29" s="6"/>
      <c r="N29" s="6"/>
      <c r="O29" s="6"/>
    </row>
  </sheetData>
  <mergeCells count="6">
    <mergeCell ref="B2:D2"/>
    <mergeCell ref="F2:H2"/>
    <mergeCell ref="B12:D12"/>
    <mergeCell ref="F12:H12"/>
    <mergeCell ref="B22:D22"/>
    <mergeCell ref="F22:H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42CE-137E-C941-93A1-B330C8FCA0A4}">
  <sheetPr>
    <tabColor theme="0" tint="-0.14999847407452621"/>
  </sheetPr>
  <dimension ref="A1:Y193"/>
  <sheetViews>
    <sheetView showGridLines="0" topLeftCell="D1" zoomScale="90" workbookViewId="0">
      <selection activeCell="F2" sqref="F2"/>
    </sheetView>
  </sheetViews>
  <sheetFormatPr defaultColWidth="9.1796875" defaultRowHeight="14.5" x14ac:dyDescent="0.35"/>
  <cols>
    <col min="1" max="1" width="14.81640625" style="9" bestFit="1" customWidth="1"/>
    <col min="2" max="2" width="10.453125" style="6" customWidth="1"/>
    <col min="3" max="3" width="14.453125" style="6" bestFit="1" customWidth="1"/>
    <col min="4" max="4" width="19" style="10" bestFit="1" customWidth="1"/>
    <col min="5" max="5" width="16.453125" style="10" customWidth="1"/>
    <col min="6" max="6" width="31.36328125" style="6" bestFit="1" customWidth="1"/>
    <col min="7" max="7" width="22.453125" style="6" bestFit="1" customWidth="1"/>
    <col min="8" max="8" width="22.36328125" style="6" customWidth="1"/>
    <col min="9" max="9" width="25.453125" style="6" bestFit="1" customWidth="1"/>
    <col min="10" max="10" width="25.1796875" style="6" customWidth="1"/>
    <col min="11" max="11" width="27.6328125" style="6" bestFit="1" customWidth="1"/>
    <col min="12" max="13" width="27.453125" style="6" customWidth="1"/>
    <col min="14" max="15" width="27.453125" style="11" customWidth="1"/>
    <col min="16" max="16" width="28.81640625" style="6" bestFit="1" customWidth="1"/>
    <col min="17" max="17" width="21.453125" style="6" bestFit="1" customWidth="1"/>
    <col min="18" max="18" width="33.6328125" style="6" bestFit="1" customWidth="1"/>
    <col min="19" max="19" width="21.1796875" style="6" customWidth="1"/>
    <col min="20" max="20" width="19.6328125" style="6" bestFit="1" customWidth="1"/>
    <col min="21" max="21" width="19.453125" style="3" customWidth="1"/>
    <col min="22" max="22" width="9.1796875" style="3"/>
    <col min="23" max="23" width="14" style="3" bestFit="1" customWidth="1"/>
    <col min="24" max="24" width="16.6328125" style="5" bestFit="1" customWidth="1"/>
    <col min="25" max="25" width="16.453125" style="3" bestFit="1" customWidth="1"/>
    <col min="26" max="26" width="11.36328125" style="3" bestFit="1" customWidth="1"/>
    <col min="27" max="27" width="9.36328125" style="3" bestFit="1" customWidth="1"/>
    <col min="28" max="28" width="28.1796875" style="3" bestFit="1" customWidth="1"/>
    <col min="29" max="29" width="9.36328125" style="3" bestFit="1" customWidth="1"/>
    <col min="30" max="30" width="9.1796875" style="3"/>
    <col min="31" max="31" width="5.6328125" style="3" bestFit="1" customWidth="1"/>
    <col min="32" max="33" width="22.81640625" style="3" bestFit="1" customWidth="1"/>
    <col min="34" max="34" width="24.36328125" style="3" bestFit="1" customWidth="1"/>
    <col min="35" max="35" width="29.6328125" style="3" bestFit="1" customWidth="1"/>
    <col min="36" max="36" width="27.6328125" style="3" bestFit="1" customWidth="1"/>
    <col min="37" max="16384" width="9.1796875" style="3"/>
  </cols>
  <sheetData>
    <row r="1" spans="1:24" x14ac:dyDescent="0.35">
      <c r="A1" s="12" t="s">
        <v>27</v>
      </c>
      <c r="B1" s="2" t="s">
        <v>26</v>
      </c>
      <c r="C1" s="2" t="s">
        <v>30</v>
      </c>
      <c r="D1" s="7" t="s">
        <v>25</v>
      </c>
      <c r="E1" s="7" t="s">
        <v>24</v>
      </c>
      <c r="F1" s="2" t="s">
        <v>31</v>
      </c>
      <c r="G1" s="2" t="s">
        <v>36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37</v>
      </c>
      <c r="M1" s="2" t="s">
        <v>23</v>
      </c>
      <c r="N1" s="8" t="s">
        <v>22</v>
      </c>
      <c r="O1" s="8" t="s">
        <v>21</v>
      </c>
      <c r="P1" s="2" t="s">
        <v>20</v>
      </c>
      <c r="Q1" s="2" t="s">
        <v>19</v>
      </c>
      <c r="R1" s="2" t="s">
        <v>29</v>
      </c>
      <c r="S1" s="2" t="s">
        <v>18</v>
      </c>
      <c r="T1" s="2" t="s">
        <v>17</v>
      </c>
      <c r="X1" s="3"/>
    </row>
    <row r="2" spans="1:24" x14ac:dyDescent="0.35">
      <c r="A2" s="9">
        <v>44896</v>
      </c>
      <c r="B2" s="6">
        <f t="shared" ref="B2:B65" si="0">MONTH(A2)</f>
        <v>12</v>
      </c>
      <c r="C2" s="6">
        <f ca="1">RANDBETWEEN(VLOOKUP(B2,'Ver4'!$F$3:$H$9,2,0),VLOOKUP(B2,'Ver4'!$F$3:$H$9,3,0))</f>
        <v>315</v>
      </c>
      <c r="D2" s="6">
        <f ca="1">RANDBETWEEN(VLOOKUP(B2,'Ver4'!$B$4:$D$10,2,0),VLOOKUP(B2,'Ver4'!$B$4:$D$10,3,0))</f>
        <v>817</v>
      </c>
      <c r="E2" s="6">
        <f t="shared" ref="E2:E65" ca="1" si="1">C2*D2</f>
        <v>257355</v>
      </c>
      <c r="F2" s="6">
        <f ca="1">RANDBETWEEN(VLOOKUP(B2,'Ver4'!$B$13:$D$19,2,0),VLOOKUP(B2,'Ver4'!$B$13:$D$19,3,0))/100</f>
        <v>0.54</v>
      </c>
      <c r="G2" s="6">
        <f ca="1">RANDBETWEEN(VLOOKUP(B2,'Ver4'!$F$13:$H$19,2,0),VLOOKUP(B2,'Ver4'!$F$13:$H$19,3,0))/100</f>
        <v>0.54</v>
      </c>
      <c r="H2" s="6">
        <f t="shared" ref="H2:H65" ca="1" si="2">F2*G2</f>
        <v>0.29160000000000003</v>
      </c>
      <c r="I2" s="6">
        <f ca="1">RANDBETWEEN(VLOOKUP(B2,'Ver4'!$B$23:$D$29,2,0),VLOOKUP(B2,'Ver4'!$B$23:$D$29,3,0))/100</f>
        <v>0.23</v>
      </c>
      <c r="J2" s="6">
        <f t="shared" ref="J2:J65" ca="1" si="3">I2*F2</f>
        <v>0.12420000000000002</v>
      </c>
      <c r="K2" s="6">
        <f ca="1">RANDBETWEEN(VLOOKUP(B2,'Ver4'!$F$23:$H$29,2,0),VLOOKUP(B2,'Ver4'!$F$23:$H$29,3,0))/100</f>
        <v>0.1</v>
      </c>
      <c r="L2" s="6">
        <f t="shared" ref="L2:L65" ca="1" si="4">K2*F2</f>
        <v>5.4000000000000006E-2</v>
      </c>
      <c r="M2" s="16">
        <f t="shared" ref="M2:M65" ca="1" si="5">(L2+J2+H2)*C2</f>
        <v>147.98700000000002</v>
      </c>
      <c r="N2" s="6">
        <f ca="1">(L2+J2+H2)*E2+Table16[[#This Row],[Hukuk Servisinde Tahsilat Tutarı]]</f>
        <v>161840.26530000003</v>
      </c>
      <c r="O2" s="6">
        <f ca="1">C2*VLOOKUP(B2,'Ver4'!$J$3:$N$9,2,0)+(C2-C2*G2)*VLOOKUP(B2,'Ver4'!$J$3:$N$9,3,0)+(C2-C2*G2-C2*I2)*VLOOKUP(B2,'Ver4'!$J$3:$N$9,4,0)</f>
        <v>33862.5</v>
      </c>
      <c r="P2" s="6">
        <f t="shared" ref="P2:P65" ca="1" si="6">1-(L2+J2+H2)</f>
        <v>0.5302</v>
      </c>
      <c r="Q2" s="6">
        <f ca="1">C2*P2*VLOOKUP(B2,'Ver4'!$J$3:$N$9,5,0)</f>
        <v>50103.9</v>
      </c>
      <c r="R2" s="6">
        <f ca="1">VLOOKUP(Table16[[#This Row],[Ay]],'Ver4'!$J$3:$O$9,6,0)*Table16[[#This Row],[Hukuk Servisine Sevk Edilen]]*Table16[[#This Row],[Toplam Tutar]]</f>
        <v>40934.886299999998</v>
      </c>
      <c r="S2" s="6">
        <f t="shared" ref="S2:S65" ca="1" si="7">O2+Q2</f>
        <v>83966.399999999994</v>
      </c>
      <c r="T2" s="6">
        <f t="shared" ref="T2:T65" ca="1" si="8">N2-Q2</f>
        <v>111736.36530000003</v>
      </c>
      <c r="U2" s="4"/>
      <c r="X2" s="3"/>
    </row>
    <row r="3" spans="1:24" x14ac:dyDescent="0.35">
      <c r="A3" s="9">
        <v>44897</v>
      </c>
      <c r="B3" s="6">
        <f t="shared" si="0"/>
        <v>12</v>
      </c>
      <c r="C3" s="6">
        <f ca="1">RANDBETWEEN(VLOOKUP(B3,'Ver4'!$F$3:$H$9,2,0),VLOOKUP(B3,'Ver4'!$F$3:$H$9,3,0))</f>
        <v>741</v>
      </c>
      <c r="D3" s="6">
        <f ca="1">RANDBETWEEN(VLOOKUP(B3,'Ver4'!$B$4:$D$10,2,0),VLOOKUP(B3,'Ver4'!$B$4:$D$10,3,0))</f>
        <v>777</v>
      </c>
      <c r="E3" s="6">
        <f t="shared" ca="1" si="1"/>
        <v>575757</v>
      </c>
      <c r="F3" s="6">
        <f ca="1">RANDBETWEEN(VLOOKUP(B3,'Ver4'!$B$13:$D$19,2,0),VLOOKUP(B3,'Ver4'!$B$13:$D$19,3,0))/100</f>
        <v>0.43</v>
      </c>
      <c r="G3" s="6">
        <f ca="1">RANDBETWEEN(VLOOKUP(B3,'Ver4'!$F$13:$H$19,2,0),VLOOKUP(B3,'Ver4'!$F$13:$H$19,3,0))/100</f>
        <v>0.55000000000000004</v>
      </c>
      <c r="H3" s="6">
        <f t="shared" ca="1" si="2"/>
        <v>0.23650000000000002</v>
      </c>
      <c r="I3" s="6">
        <f t="shared" ref="I3:I66" ca="1" si="9">RANDBETWEEN(20,35)/100</f>
        <v>0.31</v>
      </c>
      <c r="J3" s="6">
        <f t="shared" ca="1" si="3"/>
        <v>0.1333</v>
      </c>
      <c r="K3" s="6">
        <f ca="1">RANDBETWEEN(VLOOKUP(B3,'Ver4'!$F$23:$H$29,2,0),VLOOKUP(B3,'Ver4'!$F$23:$H$29,3,0))/100</f>
        <v>0.09</v>
      </c>
      <c r="L3" s="6">
        <f t="shared" ca="1" si="4"/>
        <v>3.8699999999999998E-2</v>
      </c>
      <c r="M3" s="16">
        <f t="shared" ca="1" si="5"/>
        <v>302.69849999999997</v>
      </c>
      <c r="N3" s="6">
        <f ca="1">(L3+J3+H3)*E3+Table16[[#This Row],[Hukuk Servisinde Tahsilat Tutarı]]</f>
        <v>337364.81414999999</v>
      </c>
      <c r="O3" s="6">
        <f ca="1">C3*VLOOKUP(B3,'Ver4'!$J$3:$N$9,2,0)+(C3-C3*G3)*VLOOKUP(B3,'Ver4'!$J$3:$N$9,3,0)+(C3-C3*G3-C3*I3)*VLOOKUP(B3,'Ver4'!$J$3:$N$9,4,0)</f>
        <v>72432.75</v>
      </c>
      <c r="P3" s="6">
        <f t="shared" ca="1" si="6"/>
        <v>0.59150000000000003</v>
      </c>
      <c r="Q3" s="6">
        <f ca="1">C3*P3*VLOOKUP(B3,'Ver4'!$J$3:$N$9,5,0)</f>
        <v>131490.45000000001</v>
      </c>
      <c r="R3" s="6">
        <f ca="1">VLOOKUP(Table16[[#This Row],[Ay]],'Ver4'!$J$3:$O$9,6,0)*Table16[[#This Row],[Hukuk Servisine Sevk Edilen]]*Table16[[#This Row],[Toplam Tutar]]</f>
        <v>102168.07965</v>
      </c>
      <c r="S3" s="6">
        <f t="shared" ca="1" si="7"/>
        <v>203923.20000000001</v>
      </c>
      <c r="T3" s="6">
        <f t="shared" ca="1" si="8"/>
        <v>205874.36414999998</v>
      </c>
      <c r="U3" s="4"/>
      <c r="X3" s="3"/>
    </row>
    <row r="4" spans="1:24" x14ac:dyDescent="0.35">
      <c r="A4" s="9">
        <v>44898</v>
      </c>
      <c r="B4" s="6">
        <f t="shared" si="0"/>
        <v>12</v>
      </c>
      <c r="C4" s="6">
        <f ca="1">RANDBETWEEN(VLOOKUP(B4,'Ver4'!$F$3:$H$9,2,0),VLOOKUP(B4,'Ver4'!$F$3:$H$9,3,0))</f>
        <v>452</v>
      </c>
      <c r="D4" s="6">
        <f ca="1">RANDBETWEEN(VLOOKUP(B4,'Ver4'!$B$4:$D$10,2,0),VLOOKUP(B4,'Ver4'!$B$4:$D$10,3,0))</f>
        <v>1120</v>
      </c>
      <c r="E4" s="6">
        <f t="shared" ca="1" si="1"/>
        <v>506240</v>
      </c>
      <c r="F4" s="6">
        <f ca="1">RANDBETWEEN(VLOOKUP(B4,'Ver4'!$B$13:$D$19,2,0),VLOOKUP(B4,'Ver4'!$B$13:$D$19,3,0))/100</f>
        <v>0.43</v>
      </c>
      <c r="G4" s="6">
        <f ca="1">RANDBETWEEN(VLOOKUP(B4,'Ver4'!$F$13:$H$19,2,0),VLOOKUP(B4,'Ver4'!$F$13:$H$19,3,0))/100</f>
        <v>0.52</v>
      </c>
      <c r="H4" s="6">
        <f t="shared" ca="1" si="2"/>
        <v>0.22359999999999999</v>
      </c>
      <c r="I4" s="6">
        <f t="shared" ca="1" si="9"/>
        <v>0.23</v>
      </c>
      <c r="J4" s="6">
        <f t="shared" ca="1" si="3"/>
        <v>9.8900000000000002E-2</v>
      </c>
      <c r="K4" s="6">
        <f ca="1">RANDBETWEEN(VLOOKUP(B4,'Ver4'!$F$23:$H$29,2,0),VLOOKUP(B4,'Ver4'!$F$23:$H$29,3,0))/100</f>
        <v>7.0000000000000007E-2</v>
      </c>
      <c r="L4" s="6">
        <f t="shared" ca="1" si="4"/>
        <v>3.0100000000000002E-2</v>
      </c>
      <c r="M4" s="16">
        <f t="shared" ca="1" si="5"/>
        <v>159.37520000000001</v>
      </c>
      <c r="N4" s="6">
        <f ca="1">(L4+J4+H4)*E4+Table16[[#This Row],[Hukuk Servisinde Tahsilat Tutarı]]</f>
        <v>276822.1568</v>
      </c>
      <c r="O4" s="6">
        <f ca="1">C4*VLOOKUP(B4,'Ver4'!$J$3:$N$9,2,0)+(C4-C4*G4)*VLOOKUP(B4,'Ver4'!$J$3:$N$9,3,0)+(C4-C4*G4-C4*I4)*VLOOKUP(B4,'Ver4'!$J$3:$N$9,4,0)</f>
        <v>50172</v>
      </c>
      <c r="P4" s="6">
        <f t="shared" ca="1" si="6"/>
        <v>0.64739999999999998</v>
      </c>
      <c r="Q4" s="6">
        <f ca="1">C4*P4*VLOOKUP(B4,'Ver4'!$J$3:$N$9,5,0)</f>
        <v>87787.44</v>
      </c>
      <c r="R4" s="6">
        <f ca="1">VLOOKUP(Table16[[#This Row],[Ay]],'Ver4'!$J$3:$O$9,6,0)*Table16[[#This Row],[Hukuk Servisine Sevk Edilen]]*Table16[[#This Row],[Toplam Tutar]]</f>
        <v>98321.932799999995</v>
      </c>
      <c r="S4" s="6">
        <f t="shared" ca="1" si="7"/>
        <v>137959.44</v>
      </c>
      <c r="T4" s="6">
        <f t="shared" ca="1" si="8"/>
        <v>189034.71679999999</v>
      </c>
      <c r="U4" s="4"/>
      <c r="X4" s="3"/>
    </row>
    <row r="5" spans="1:24" x14ac:dyDescent="0.35">
      <c r="A5" s="9">
        <v>44899</v>
      </c>
      <c r="B5" s="6">
        <f t="shared" si="0"/>
        <v>12</v>
      </c>
      <c r="C5" s="6">
        <f ca="1">RANDBETWEEN(VLOOKUP(B5,'Ver4'!$F$3:$H$9,2,0),VLOOKUP(B5,'Ver4'!$F$3:$H$9,3,0))</f>
        <v>436</v>
      </c>
      <c r="D5" s="6">
        <f ca="1">RANDBETWEEN(VLOOKUP(B5,'Ver4'!$B$4:$D$10,2,0),VLOOKUP(B5,'Ver4'!$B$4:$D$10,3,0))</f>
        <v>965</v>
      </c>
      <c r="E5" s="6">
        <f t="shared" ca="1" si="1"/>
        <v>420740</v>
      </c>
      <c r="F5" s="6">
        <f ca="1">RANDBETWEEN(VLOOKUP(B5,'Ver4'!$B$13:$D$19,2,0),VLOOKUP(B5,'Ver4'!$B$13:$D$19,3,0))/100</f>
        <v>0.52</v>
      </c>
      <c r="G5" s="6">
        <f ca="1">RANDBETWEEN(VLOOKUP(B5,'Ver4'!$F$13:$H$19,2,0),VLOOKUP(B5,'Ver4'!$F$13:$H$19,3,0))/100</f>
        <v>0.45</v>
      </c>
      <c r="H5" s="6">
        <f t="shared" ca="1" si="2"/>
        <v>0.23400000000000001</v>
      </c>
      <c r="I5" s="6">
        <f t="shared" ca="1" si="9"/>
        <v>0.32</v>
      </c>
      <c r="J5" s="6">
        <f t="shared" ca="1" si="3"/>
        <v>0.16640000000000002</v>
      </c>
      <c r="K5" s="6">
        <f ca="1">RANDBETWEEN(VLOOKUP(B5,'Ver4'!$F$23:$H$29,2,0),VLOOKUP(B5,'Ver4'!$F$23:$H$29,3,0))/100</f>
        <v>0.08</v>
      </c>
      <c r="L5" s="6">
        <f t="shared" ca="1" si="4"/>
        <v>4.1600000000000005E-2</v>
      </c>
      <c r="M5" s="16">
        <f t="shared" ca="1" si="5"/>
        <v>192.71200000000002</v>
      </c>
      <c r="N5" s="6">
        <f ca="1">(L5+J5+H5)*E5+Table16[[#This Row],[Hukuk Servisinde Tahsilat Tutarı]]</f>
        <v>256398.95600000001</v>
      </c>
      <c r="O5" s="6">
        <f ca="1">C5*VLOOKUP(B5,'Ver4'!$J$3:$N$9,2,0)+(C5-C5*G5)*VLOOKUP(B5,'Ver4'!$J$3:$N$9,3,0)+(C5-C5*G5-C5*I5)*VLOOKUP(B5,'Ver4'!$J$3:$N$9,4,0)</f>
        <v>49813</v>
      </c>
      <c r="P5" s="6">
        <f t="shared" ca="1" si="6"/>
        <v>0.55799999999999994</v>
      </c>
      <c r="Q5" s="6">
        <f ca="1">C5*P5*VLOOKUP(B5,'Ver4'!$J$3:$N$9,5,0)</f>
        <v>72986.399999999994</v>
      </c>
      <c r="R5" s="6">
        <f ca="1">VLOOKUP(Table16[[#This Row],[Ay]],'Ver4'!$J$3:$O$9,6,0)*Table16[[#This Row],[Hukuk Servisine Sevk Edilen]]*Table16[[#This Row],[Toplam Tutar]]</f>
        <v>70431.875999999989</v>
      </c>
      <c r="S5" s="6">
        <f t="shared" ca="1" si="7"/>
        <v>122799.4</v>
      </c>
      <c r="T5" s="6">
        <f t="shared" ca="1" si="8"/>
        <v>183412.55600000001</v>
      </c>
      <c r="U5" s="4"/>
      <c r="X5" s="3"/>
    </row>
    <row r="6" spans="1:24" x14ac:dyDescent="0.35">
      <c r="A6" s="9">
        <v>44900</v>
      </c>
      <c r="B6" s="6">
        <f t="shared" si="0"/>
        <v>12</v>
      </c>
      <c r="C6" s="6">
        <f ca="1">RANDBETWEEN(VLOOKUP(B6,'Ver4'!$F$3:$H$9,2,0),VLOOKUP(B6,'Ver4'!$F$3:$H$9,3,0))</f>
        <v>401</v>
      </c>
      <c r="D6" s="6">
        <f ca="1">RANDBETWEEN(VLOOKUP(B6,'Ver4'!$B$4:$D$10,2,0),VLOOKUP(B6,'Ver4'!$B$4:$D$10,3,0))</f>
        <v>1128</v>
      </c>
      <c r="E6" s="6">
        <f t="shared" ca="1" si="1"/>
        <v>452328</v>
      </c>
      <c r="F6" s="6">
        <f ca="1">RANDBETWEEN(VLOOKUP(B6,'Ver4'!$B$13:$D$19,2,0),VLOOKUP(B6,'Ver4'!$B$13:$D$19,3,0))/100</f>
        <v>0.5</v>
      </c>
      <c r="G6" s="6">
        <f ca="1">RANDBETWEEN(VLOOKUP(B6,'Ver4'!$F$13:$H$19,2,0),VLOOKUP(B6,'Ver4'!$F$13:$H$19,3,0))/100</f>
        <v>0.49</v>
      </c>
      <c r="H6" s="6">
        <f t="shared" ca="1" si="2"/>
        <v>0.245</v>
      </c>
      <c r="I6" s="6">
        <f t="shared" ca="1" si="9"/>
        <v>0.22</v>
      </c>
      <c r="J6" s="6">
        <f t="shared" ca="1" si="3"/>
        <v>0.11</v>
      </c>
      <c r="K6" s="6">
        <f ca="1">RANDBETWEEN(VLOOKUP(B6,'Ver4'!$F$23:$H$29,2,0),VLOOKUP(B6,'Ver4'!$F$23:$H$29,3,0))/100</f>
        <v>0.05</v>
      </c>
      <c r="L6" s="6">
        <f t="shared" ca="1" si="4"/>
        <v>2.5000000000000001E-2</v>
      </c>
      <c r="M6" s="16">
        <f t="shared" ca="1" si="5"/>
        <v>152.38</v>
      </c>
      <c r="N6" s="6">
        <f ca="1">(L6+J6+H6)*E6+Table16[[#This Row],[Hukuk Servisinde Tahsilat Tutarı]]</f>
        <v>256017.64800000002</v>
      </c>
      <c r="O6" s="6">
        <f ca="1">C6*VLOOKUP(B6,'Ver4'!$J$3:$N$9,2,0)+(C6-C6*G6)*VLOOKUP(B6,'Ver4'!$J$3:$N$9,3,0)+(C6-C6*G6-C6*I6)*VLOOKUP(B6,'Ver4'!$J$3:$N$9,4,0)</f>
        <v>47017.25</v>
      </c>
      <c r="P6" s="6">
        <f t="shared" ca="1" si="6"/>
        <v>0.62</v>
      </c>
      <c r="Q6" s="6">
        <f ca="1">C6*P6*VLOOKUP(B6,'Ver4'!$J$3:$N$9,5,0)</f>
        <v>74586</v>
      </c>
      <c r="R6" s="6">
        <f ca="1">VLOOKUP(Table16[[#This Row],[Ay]],'Ver4'!$J$3:$O$9,6,0)*Table16[[#This Row],[Hukuk Servisine Sevk Edilen]]*Table16[[#This Row],[Toplam Tutar]]</f>
        <v>84133.008000000002</v>
      </c>
      <c r="S6" s="6">
        <f t="shared" ca="1" si="7"/>
        <v>121603.25</v>
      </c>
      <c r="T6" s="6">
        <f t="shared" ca="1" si="8"/>
        <v>181431.64800000002</v>
      </c>
      <c r="U6" s="4"/>
      <c r="X6" s="3"/>
    </row>
    <row r="7" spans="1:24" x14ac:dyDescent="0.35">
      <c r="A7" s="9">
        <v>44901</v>
      </c>
      <c r="B7" s="6">
        <f t="shared" si="0"/>
        <v>12</v>
      </c>
      <c r="C7" s="6">
        <f ca="1">RANDBETWEEN(VLOOKUP(B7,'Ver4'!$F$3:$H$9,2,0),VLOOKUP(B7,'Ver4'!$F$3:$H$9,3,0))</f>
        <v>512</v>
      </c>
      <c r="D7" s="6">
        <f ca="1">RANDBETWEEN(VLOOKUP(B7,'Ver4'!$B$4:$D$10,2,0),VLOOKUP(B7,'Ver4'!$B$4:$D$10,3,0))</f>
        <v>1086</v>
      </c>
      <c r="E7" s="6">
        <f t="shared" ca="1" si="1"/>
        <v>556032</v>
      </c>
      <c r="F7" s="6">
        <f ca="1">RANDBETWEEN(VLOOKUP(B7,'Ver4'!$B$13:$D$19,2,0),VLOOKUP(B7,'Ver4'!$B$13:$D$19,3,0))/100</f>
        <v>0.52</v>
      </c>
      <c r="G7" s="6">
        <f ca="1">RANDBETWEEN(VLOOKUP(B7,'Ver4'!$F$13:$H$19,2,0),VLOOKUP(B7,'Ver4'!$F$13:$H$19,3,0))/100</f>
        <v>0.49</v>
      </c>
      <c r="H7" s="6">
        <f t="shared" ca="1" si="2"/>
        <v>0.25480000000000003</v>
      </c>
      <c r="I7" s="6">
        <f t="shared" ca="1" si="9"/>
        <v>0.2</v>
      </c>
      <c r="J7" s="6">
        <f t="shared" ca="1" si="3"/>
        <v>0.10400000000000001</v>
      </c>
      <c r="K7" s="6">
        <f ca="1">RANDBETWEEN(VLOOKUP(B7,'Ver4'!$F$23:$H$29,2,0),VLOOKUP(B7,'Ver4'!$F$23:$H$29,3,0))/100</f>
        <v>7.0000000000000007E-2</v>
      </c>
      <c r="L7" s="6">
        <f t="shared" ca="1" si="4"/>
        <v>3.6400000000000002E-2</v>
      </c>
      <c r="M7" s="16">
        <f t="shared" ca="1" si="5"/>
        <v>202.34240000000003</v>
      </c>
      <c r="N7" s="6">
        <f ca="1">(L7+J7+H7)*E7+Table16[[#This Row],[Hukuk Servisinde Tahsilat Tutarı]]</f>
        <v>320630.29248000006</v>
      </c>
      <c r="O7" s="6">
        <f ca="1">C7*VLOOKUP(B7,'Ver4'!$J$3:$N$9,2,0)+(C7-C7*G7)*VLOOKUP(B7,'Ver4'!$J$3:$N$9,3,0)+(C7-C7*G7-C7*I7)*VLOOKUP(B7,'Ver4'!$J$3:$N$9,4,0)</f>
        <v>61056</v>
      </c>
      <c r="P7" s="6">
        <f t="shared" ca="1" si="6"/>
        <v>0.6048</v>
      </c>
      <c r="Q7" s="6">
        <f ca="1">C7*P7*VLOOKUP(B7,'Ver4'!$J$3:$N$9,5,0)</f>
        <v>92897.279999999999</v>
      </c>
      <c r="R7" s="6">
        <f ca="1">VLOOKUP(Table16[[#This Row],[Ay]],'Ver4'!$J$3:$O$9,6,0)*Table16[[#This Row],[Hukuk Servisine Sevk Edilen]]*Table16[[#This Row],[Toplam Tutar]]</f>
        <v>100886.44607999999</v>
      </c>
      <c r="S7" s="6">
        <f t="shared" ca="1" si="7"/>
        <v>153953.28</v>
      </c>
      <c r="T7" s="6">
        <f t="shared" ca="1" si="8"/>
        <v>227733.01248000006</v>
      </c>
      <c r="U7" s="4"/>
      <c r="X7" s="3"/>
    </row>
    <row r="8" spans="1:24" x14ac:dyDescent="0.35">
      <c r="A8" s="9">
        <v>44902</v>
      </c>
      <c r="B8" s="6">
        <f t="shared" si="0"/>
        <v>12</v>
      </c>
      <c r="C8" s="6">
        <f ca="1">RANDBETWEEN(VLOOKUP(B8,'Ver4'!$F$3:$H$9,2,0),VLOOKUP(B8,'Ver4'!$F$3:$H$9,3,0))</f>
        <v>629</v>
      </c>
      <c r="D8" s="6">
        <f ca="1">RANDBETWEEN(VLOOKUP(B8,'Ver4'!$B$4:$D$10,2,0),VLOOKUP(B8,'Ver4'!$B$4:$D$10,3,0))</f>
        <v>982</v>
      </c>
      <c r="E8" s="6">
        <f t="shared" ca="1" si="1"/>
        <v>617678</v>
      </c>
      <c r="F8" s="6">
        <f ca="1">RANDBETWEEN(VLOOKUP(B8,'Ver4'!$B$13:$D$19,2,0),VLOOKUP(B8,'Ver4'!$B$13:$D$19,3,0))/100</f>
        <v>0.38</v>
      </c>
      <c r="G8" s="6">
        <f ca="1">RANDBETWEEN(VLOOKUP(B8,'Ver4'!$F$13:$H$19,2,0),VLOOKUP(B8,'Ver4'!$F$13:$H$19,3,0))/100</f>
        <v>0.49</v>
      </c>
      <c r="H8" s="6">
        <f t="shared" ca="1" si="2"/>
        <v>0.1862</v>
      </c>
      <c r="I8" s="6">
        <f t="shared" ca="1" si="9"/>
        <v>0.26</v>
      </c>
      <c r="J8" s="6">
        <f t="shared" ca="1" si="3"/>
        <v>9.8799999999999999E-2</v>
      </c>
      <c r="K8" s="6">
        <f ca="1">RANDBETWEEN(VLOOKUP(B8,'Ver4'!$F$23:$H$29,2,0),VLOOKUP(B8,'Ver4'!$F$23:$H$29,3,0))/100</f>
        <v>0.1</v>
      </c>
      <c r="L8" s="6">
        <f t="shared" ca="1" si="4"/>
        <v>3.8000000000000006E-2</v>
      </c>
      <c r="M8" s="16">
        <f t="shared" ca="1" si="5"/>
        <v>203.167</v>
      </c>
      <c r="N8" s="6">
        <f ca="1">(L8+J8+H8)*E8+Table16[[#This Row],[Hukuk Servisinde Tahsilat Tutarı]]</f>
        <v>324960.3958</v>
      </c>
      <c r="O8" s="6">
        <f ca="1">C8*VLOOKUP(B8,'Ver4'!$J$3:$N$9,2,0)+(C8-C8*G8)*VLOOKUP(B8,'Ver4'!$J$3:$N$9,3,0)+(C8-C8*G8-C8*I8)*VLOOKUP(B8,'Ver4'!$J$3:$N$9,4,0)</f>
        <v>71234.25</v>
      </c>
      <c r="P8" s="6">
        <f t="shared" ca="1" si="6"/>
        <v>0.67700000000000005</v>
      </c>
      <c r="Q8" s="6">
        <f ca="1">C8*P8*VLOOKUP(B8,'Ver4'!$J$3:$N$9,5,0)</f>
        <v>127749.90000000001</v>
      </c>
      <c r="R8" s="6">
        <f ca="1">VLOOKUP(Table16[[#This Row],[Ay]],'Ver4'!$J$3:$O$9,6,0)*Table16[[#This Row],[Hukuk Servisine Sevk Edilen]]*Table16[[#This Row],[Toplam Tutar]]</f>
        <v>125450.40180000001</v>
      </c>
      <c r="S8" s="6">
        <f t="shared" ca="1" si="7"/>
        <v>198984.15000000002</v>
      </c>
      <c r="T8" s="6">
        <f t="shared" ca="1" si="8"/>
        <v>197210.49579999998</v>
      </c>
      <c r="U8" s="4"/>
      <c r="X8" s="3"/>
    </row>
    <row r="9" spans="1:24" x14ac:dyDescent="0.35">
      <c r="A9" s="9">
        <v>44903</v>
      </c>
      <c r="B9" s="6">
        <f t="shared" si="0"/>
        <v>12</v>
      </c>
      <c r="C9" s="6">
        <f ca="1">RANDBETWEEN(VLOOKUP(B9,'Ver4'!$F$3:$H$9,2,0),VLOOKUP(B9,'Ver4'!$F$3:$H$9,3,0))</f>
        <v>304</v>
      </c>
      <c r="D9" s="6">
        <f ca="1">RANDBETWEEN(VLOOKUP(B9,'Ver4'!$B$4:$D$10,2,0),VLOOKUP(B9,'Ver4'!$B$4:$D$10,3,0))</f>
        <v>961</v>
      </c>
      <c r="E9" s="6">
        <f t="shared" ca="1" si="1"/>
        <v>292144</v>
      </c>
      <c r="F9" s="6">
        <f ca="1">RANDBETWEEN(VLOOKUP(B9,'Ver4'!$B$13:$D$19,2,0),VLOOKUP(B9,'Ver4'!$B$13:$D$19,3,0))/100</f>
        <v>0.53</v>
      </c>
      <c r="G9" s="6">
        <f ca="1">RANDBETWEEN(VLOOKUP(B9,'Ver4'!$F$13:$H$19,2,0),VLOOKUP(B9,'Ver4'!$F$13:$H$19,3,0))/100</f>
        <v>0.54</v>
      </c>
      <c r="H9" s="6">
        <f t="shared" ca="1" si="2"/>
        <v>0.28620000000000001</v>
      </c>
      <c r="I9" s="6">
        <f t="shared" ca="1" si="9"/>
        <v>0.23</v>
      </c>
      <c r="J9" s="6">
        <f t="shared" ca="1" si="3"/>
        <v>0.12190000000000001</v>
      </c>
      <c r="K9" s="6">
        <f ca="1">RANDBETWEEN(VLOOKUP(B9,'Ver4'!$F$23:$H$29,2,0),VLOOKUP(B9,'Ver4'!$F$23:$H$29,3,0))/100</f>
        <v>0.05</v>
      </c>
      <c r="L9" s="6">
        <f t="shared" ca="1" si="4"/>
        <v>2.6500000000000003E-2</v>
      </c>
      <c r="M9" s="16">
        <f t="shared" ca="1" si="5"/>
        <v>132.11840000000001</v>
      </c>
      <c r="N9" s="6">
        <f ca="1">(L9+J9+H9)*E9+Table16[[#This Row],[Hukuk Servisinde Tahsilat Tutarı]]</f>
        <v>176519.24768</v>
      </c>
      <c r="O9" s="6">
        <f ca="1">C9*VLOOKUP(B9,'Ver4'!$J$3:$N$9,2,0)+(C9-C9*G9)*VLOOKUP(B9,'Ver4'!$J$3:$N$9,3,0)+(C9-C9*G9-C9*I9)*VLOOKUP(B9,'Ver4'!$J$3:$N$9,4,0)</f>
        <v>32679.999999999996</v>
      </c>
      <c r="P9" s="6">
        <f t="shared" ca="1" si="6"/>
        <v>0.56540000000000001</v>
      </c>
      <c r="Q9" s="6">
        <f ca="1">C9*P9*VLOOKUP(B9,'Ver4'!$J$3:$N$9,5,0)</f>
        <v>51564.479999999996</v>
      </c>
      <c r="R9" s="6">
        <f ca="1">VLOOKUP(Table16[[#This Row],[Ay]],'Ver4'!$J$3:$O$9,6,0)*Table16[[#This Row],[Hukuk Servisine Sevk Edilen]]*Table16[[#This Row],[Toplam Tutar]]</f>
        <v>49553.465279999997</v>
      </c>
      <c r="S9" s="6">
        <f t="shared" ca="1" si="7"/>
        <v>84244.479999999996</v>
      </c>
      <c r="T9" s="6">
        <f t="shared" ca="1" si="8"/>
        <v>124954.76768</v>
      </c>
      <c r="U9" s="4"/>
      <c r="X9" s="3"/>
    </row>
    <row r="10" spans="1:24" x14ac:dyDescent="0.35">
      <c r="A10" s="9">
        <v>44904</v>
      </c>
      <c r="B10" s="6">
        <f t="shared" si="0"/>
        <v>12</v>
      </c>
      <c r="C10" s="6">
        <f ca="1">RANDBETWEEN(VLOOKUP(B10,'Ver4'!$F$3:$H$9,2,0),VLOOKUP(B10,'Ver4'!$F$3:$H$9,3,0))</f>
        <v>659</v>
      </c>
      <c r="D10" s="6">
        <f ca="1">RANDBETWEEN(VLOOKUP(B10,'Ver4'!$B$4:$D$10,2,0),VLOOKUP(B10,'Ver4'!$B$4:$D$10,3,0))</f>
        <v>1056</v>
      </c>
      <c r="E10" s="6">
        <f t="shared" ca="1" si="1"/>
        <v>695904</v>
      </c>
      <c r="F10" s="6">
        <f ca="1">RANDBETWEEN(VLOOKUP(B10,'Ver4'!$B$13:$D$19,2,0),VLOOKUP(B10,'Ver4'!$B$13:$D$19,3,0))/100</f>
        <v>0.46</v>
      </c>
      <c r="G10" s="6">
        <f ca="1">RANDBETWEEN(VLOOKUP(B10,'Ver4'!$F$13:$H$19,2,0),VLOOKUP(B10,'Ver4'!$F$13:$H$19,3,0))/100</f>
        <v>0.54</v>
      </c>
      <c r="H10" s="6">
        <f t="shared" ca="1" si="2"/>
        <v>0.24840000000000004</v>
      </c>
      <c r="I10" s="6">
        <f t="shared" ca="1" si="9"/>
        <v>0.3</v>
      </c>
      <c r="J10" s="6">
        <f t="shared" ca="1" si="3"/>
        <v>0.13800000000000001</v>
      </c>
      <c r="K10" s="6">
        <f ca="1">RANDBETWEEN(VLOOKUP(B10,'Ver4'!$F$23:$H$29,2,0),VLOOKUP(B10,'Ver4'!$F$23:$H$29,3,0))/100</f>
        <v>7.0000000000000007E-2</v>
      </c>
      <c r="L10" s="6">
        <f t="shared" ca="1" si="4"/>
        <v>3.2200000000000006E-2</v>
      </c>
      <c r="M10" s="16">
        <f t="shared" ca="1" si="5"/>
        <v>275.85740000000004</v>
      </c>
      <c r="N10" s="6">
        <f ca="1">(L10+J10+H10)*E10+Table16[[#This Row],[Hukuk Servisinde Tahsilat Tutarı]]</f>
        <v>412684.99008000002</v>
      </c>
      <c r="O10" s="6">
        <f ca="1">C10*VLOOKUP(B10,'Ver4'!$J$3:$N$9,2,0)+(C10-C10*G10)*VLOOKUP(B10,'Ver4'!$J$3:$N$9,3,0)+(C10-C10*G10-C10*I10)*VLOOKUP(B10,'Ver4'!$J$3:$N$9,4,0)</f>
        <v>66229.5</v>
      </c>
      <c r="P10" s="6">
        <f t="shared" ca="1" si="6"/>
        <v>0.58139999999999992</v>
      </c>
      <c r="Q10" s="6">
        <f ca="1">C10*P10*VLOOKUP(B10,'Ver4'!$J$3:$N$9,5,0)</f>
        <v>114942.77999999998</v>
      </c>
      <c r="R10" s="6">
        <f ca="1">VLOOKUP(Table16[[#This Row],[Ay]],'Ver4'!$J$3:$O$9,6,0)*Table16[[#This Row],[Hukuk Servisine Sevk Edilen]]*Table16[[#This Row],[Toplam Tutar]]</f>
        <v>121379.57567999998</v>
      </c>
      <c r="S10" s="6">
        <f t="shared" ca="1" si="7"/>
        <v>181172.27999999997</v>
      </c>
      <c r="T10" s="6">
        <f t="shared" ca="1" si="8"/>
        <v>297742.21008000005</v>
      </c>
      <c r="U10" s="4"/>
      <c r="X10" s="3"/>
    </row>
    <row r="11" spans="1:24" x14ac:dyDescent="0.35">
      <c r="A11" s="9">
        <v>44905</v>
      </c>
      <c r="B11" s="6">
        <f t="shared" si="0"/>
        <v>12</v>
      </c>
      <c r="C11" s="6">
        <f ca="1">RANDBETWEEN(VLOOKUP(B11,'Ver4'!$F$3:$H$9,2,0),VLOOKUP(B11,'Ver4'!$F$3:$H$9,3,0))</f>
        <v>718</v>
      </c>
      <c r="D11" s="6">
        <f ca="1">RANDBETWEEN(VLOOKUP(B11,'Ver4'!$B$4:$D$10,2,0),VLOOKUP(B11,'Ver4'!$B$4:$D$10,3,0))</f>
        <v>1206</v>
      </c>
      <c r="E11" s="6">
        <f t="shared" ca="1" si="1"/>
        <v>865908</v>
      </c>
      <c r="F11" s="6">
        <f ca="1">RANDBETWEEN(VLOOKUP(B11,'Ver4'!$B$13:$D$19,2,0),VLOOKUP(B11,'Ver4'!$B$13:$D$19,3,0))/100</f>
        <v>0.46</v>
      </c>
      <c r="G11" s="6">
        <f ca="1">RANDBETWEEN(VLOOKUP(B11,'Ver4'!$F$13:$H$19,2,0),VLOOKUP(B11,'Ver4'!$F$13:$H$19,3,0))/100</f>
        <v>0.52</v>
      </c>
      <c r="H11" s="6">
        <f t="shared" ca="1" si="2"/>
        <v>0.23920000000000002</v>
      </c>
      <c r="I11" s="6">
        <f t="shared" ca="1" si="9"/>
        <v>0.21</v>
      </c>
      <c r="J11" s="6">
        <f t="shared" ca="1" si="3"/>
        <v>9.6600000000000005E-2</v>
      </c>
      <c r="K11" s="6">
        <f ca="1">RANDBETWEEN(VLOOKUP(B11,'Ver4'!$F$23:$H$29,2,0),VLOOKUP(B11,'Ver4'!$F$23:$H$29,3,0))/100</f>
        <v>0.05</v>
      </c>
      <c r="L11" s="6">
        <f t="shared" ca="1" si="4"/>
        <v>2.3000000000000003E-2</v>
      </c>
      <c r="M11" s="16">
        <f t="shared" ca="1" si="5"/>
        <v>257.61840000000001</v>
      </c>
      <c r="N11" s="6">
        <f ca="1">(L11+J11+H11)*E11+Table16[[#This Row],[Hukuk Servisinde Tahsilat Tutarı]]</f>
        <v>477253.85328000004</v>
      </c>
      <c r="O11" s="6">
        <f ca="1">C11*VLOOKUP(B11,'Ver4'!$J$3:$N$9,2,0)+(C11-C11*G11)*VLOOKUP(B11,'Ver4'!$J$3:$N$9,3,0)+(C11-C11*G11-C11*I11)*VLOOKUP(B11,'Ver4'!$J$3:$N$9,4,0)</f>
        <v>81134</v>
      </c>
      <c r="P11" s="6">
        <f t="shared" ca="1" si="6"/>
        <v>0.64119999999999999</v>
      </c>
      <c r="Q11" s="6">
        <f ca="1">C11*P11*VLOOKUP(B11,'Ver4'!$J$3:$N$9,5,0)</f>
        <v>138114.48000000001</v>
      </c>
      <c r="R11" s="6">
        <f ca="1">VLOOKUP(Table16[[#This Row],[Ay]],'Ver4'!$J$3:$O$9,6,0)*Table16[[#This Row],[Hukuk Servisine Sevk Edilen]]*Table16[[#This Row],[Toplam Tutar]]</f>
        <v>166566.06288000001</v>
      </c>
      <c r="S11" s="6">
        <f t="shared" ca="1" si="7"/>
        <v>219248.48</v>
      </c>
      <c r="T11" s="6">
        <f t="shared" ca="1" si="8"/>
        <v>339139.37328000006</v>
      </c>
      <c r="U11" s="4"/>
      <c r="X11" s="3"/>
    </row>
    <row r="12" spans="1:24" x14ac:dyDescent="0.35">
      <c r="A12" s="9">
        <v>44906</v>
      </c>
      <c r="B12" s="6">
        <f t="shared" si="0"/>
        <v>12</v>
      </c>
      <c r="C12" s="6">
        <f ca="1">RANDBETWEEN(VLOOKUP(B12,'Ver4'!$F$3:$H$9,2,0),VLOOKUP(B12,'Ver4'!$F$3:$H$9,3,0))</f>
        <v>438</v>
      </c>
      <c r="D12" s="6">
        <f ca="1">RANDBETWEEN(VLOOKUP(B12,'Ver4'!$B$4:$D$10,2,0),VLOOKUP(B12,'Ver4'!$B$4:$D$10,3,0))</f>
        <v>1227</v>
      </c>
      <c r="E12" s="6">
        <f t="shared" ca="1" si="1"/>
        <v>537426</v>
      </c>
      <c r="F12" s="6">
        <f ca="1">RANDBETWEEN(VLOOKUP(B12,'Ver4'!$B$13:$D$19,2,0),VLOOKUP(B12,'Ver4'!$B$13:$D$19,3,0))/100</f>
        <v>0.43</v>
      </c>
      <c r="G12" s="6">
        <f ca="1">RANDBETWEEN(VLOOKUP(B12,'Ver4'!$F$13:$H$19,2,0),VLOOKUP(B12,'Ver4'!$F$13:$H$19,3,0))/100</f>
        <v>0.53</v>
      </c>
      <c r="H12" s="6">
        <f t="shared" ca="1" si="2"/>
        <v>0.22790000000000002</v>
      </c>
      <c r="I12" s="6">
        <f t="shared" ca="1" si="9"/>
        <v>0.31</v>
      </c>
      <c r="J12" s="6">
        <f t="shared" ca="1" si="3"/>
        <v>0.1333</v>
      </c>
      <c r="K12" s="6">
        <f ca="1">RANDBETWEEN(VLOOKUP(B12,'Ver4'!$F$23:$H$29,2,0),VLOOKUP(B12,'Ver4'!$F$23:$H$29,3,0))/100</f>
        <v>0.09</v>
      </c>
      <c r="L12" s="6">
        <f t="shared" ca="1" si="4"/>
        <v>3.8699999999999998E-2</v>
      </c>
      <c r="M12" s="16">
        <f t="shared" ca="1" si="5"/>
        <v>175.15620000000001</v>
      </c>
      <c r="N12" s="6">
        <f ca="1">(L12+J12+H12)*E12+Table16[[#This Row],[Hukuk Servisinde Tahsilat Tutarı]]</f>
        <v>311669.46018000005</v>
      </c>
      <c r="O12" s="6">
        <f ca="1">C12*VLOOKUP(B12,'Ver4'!$J$3:$N$9,2,0)+(C12-C12*G12)*VLOOKUP(B12,'Ver4'!$J$3:$N$9,3,0)+(C12-C12*G12-C12*I12)*VLOOKUP(B12,'Ver4'!$J$3:$N$9,4,0)</f>
        <v>44347.5</v>
      </c>
      <c r="P12" s="6">
        <f t="shared" ca="1" si="6"/>
        <v>0.60009999999999997</v>
      </c>
      <c r="Q12" s="6">
        <f ca="1">C12*P12*VLOOKUP(B12,'Ver4'!$J$3:$N$9,5,0)</f>
        <v>78853.14</v>
      </c>
      <c r="R12" s="6">
        <f ca="1">VLOOKUP(Table16[[#This Row],[Ay]],'Ver4'!$J$3:$O$9,6,0)*Table16[[#This Row],[Hukuk Servisine Sevk Edilen]]*Table16[[#This Row],[Toplam Tutar]]</f>
        <v>96752.802779999998</v>
      </c>
      <c r="S12" s="6">
        <f t="shared" ca="1" si="7"/>
        <v>123200.64</v>
      </c>
      <c r="T12" s="6">
        <f t="shared" ca="1" si="8"/>
        <v>232816.32018000004</v>
      </c>
      <c r="U12" s="4"/>
      <c r="X12" s="3"/>
    </row>
    <row r="13" spans="1:24" x14ac:dyDescent="0.35">
      <c r="A13" s="9">
        <v>44907</v>
      </c>
      <c r="B13" s="6">
        <f t="shared" si="0"/>
        <v>12</v>
      </c>
      <c r="C13" s="6">
        <f ca="1">RANDBETWEEN(VLOOKUP(B13,'Ver4'!$F$3:$H$9,2,0),VLOOKUP(B13,'Ver4'!$F$3:$H$9,3,0))</f>
        <v>369</v>
      </c>
      <c r="D13" s="6">
        <f ca="1">RANDBETWEEN(VLOOKUP(B13,'Ver4'!$B$4:$D$10,2,0),VLOOKUP(B13,'Ver4'!$B$4:$D$10,3,0))</f>
        <v>1113</v>
      </c>
      <c r="E13" s="6">
        <f t="shared" ca="1" si="1"/>
        <v>410697</v>
      </c>
      <c r="F13" s="6">
        <f ca="1">RANDBETWEEN(VLOOKUP(B13,'Ver4'!$B$13:$D$19,2,0),VLOOKUP(B13,'Ver4'!$B$13:$D$19,3,0))/100</f>
        <v>0.38</v>
      </c>
      <c r="G13" s="6">
        <f ca="1">RANDBETWEEN(VLOOKUP(B13,'Ver4'!$F$13:$H$19,2,0),VLOOKUP(B13,'Ver4'!$F$13:$H$19,3,0))/100</f>
        <v>0.45</v>
      </c>
      <c r="H13" s="6">
        <f t="shared" ca="1" si="2"/>
        <v>0.17100000000000001</v>
      </c>
      <c r="I13" s="6">
        <f t="shared" ca="1" si="9"/>
        <v>0.28000000000000003</v>
      </c>
      <c r="J13" s="6">
        <f t="shared" ca="1" si="3"/>
        <v>0.10640000000000001</v>
      </c>
      <c r="K13" s="6">
        <f ca="1">RANDBETWEEN(VLOOKUP(B13,'Ver4'!$F$23:$H$29,2,0),VLOOKUP(B13,'Ver4'!$F$23:$H$29,3,0))/100</f>
        <v>0.06</v>
      </c>
      <c r="L13" s="6">
        <f t="shared" ca="1" si="4"/>
        <v>2.2800000000000001E-2</v>
      </c>
      <c r="M13" s="16">
        <f t="shared" ca="1" si="5"/>
        <v>110.77380000000001</v>
      </c>
      <c r="N13" s="6">
        <f ca="1">(L13+J13+H13)*E13+Table16[[#This Row],[Hukuk Servisinde Tahsilat Tutarı]]</f>
        <v>209512.96758</v>
      </c>
      <c r="O13" s="6">
        <f ca="1">C13*VLOOKUP(B13,'Ver4'!$J$3:$N$9,2,0)+(C13-C13*G13)*VLOOKUP(B13,'Ver4'!$J$3:$N$9,3,0)+(C13-C13*G13-C13*I13)*VLOOKUP(B13,'Ver4'!$J$3:$N$9,4,0)</f>
        <v>43634.25</v>
      </c>
      <c r="P13" s="6">
        <f t="shared" ca="1" si="6"/>
        <v>0.69979999999999998</v>
      </c>
      <c r="Q13" s="6">
        <f ca="1">C13*P13*VLOOKUP(B13,'Ver4'!$J$3:$N$9,5,0)</f>
        <v>77467.86</v>
      </c>
      <c r="R13" s="6">
        <f ca="1">VLOOKUP(Table16[[#This Row],[Ay]],'Ver4'!$J$3:$O$9,6,0)*Table16[[#This Row],[Hukuk Servisine Sevk Edilen]]*Table16[[#This Row],[Toplam Tutar]]</f>
        <v>86221.728179999991</v>
      </c>
      <c r="S13" s="6">
        <f t="shared" ca="1" si="7"/>
        <v>121102.11</v>
      </c>
      <c r="T13" s="6">
        <f t="shared" ca="1" si="8"/>
        <v>132045.10758000001</v>
      </c>
      <c r="U13" s="4"/>
      <c r="X13" s="3"/>
    </row>
    <row r="14" spans="1:24" x14ac:dyDescent="0.35">
      <c r="A14" s="9">
        <v>44908</v>
      </c>
      <c r="B14" s="6">
        <f t="shared" si="0"/>
        <v>12</v>
      </c>
      <c r="C14" s="6">
        <f ca="1">RANDBETWEEN(VLOOKUP(B14,'Ver4'!$F$3:$H$9,2,0),VLOOKUP(B14,'Ver4'!$F$3:$H$9,3,0))</f>
        <v>733</v>
      </c>
      <c r="D14" s="6">
        <f ca="1">RANDBETWEEN(VLOOKUP(B14,'Ver4'!$B$4:$D$10,2,0),VLOOKUP(B14,'Ver4'!$B$4:$D$10,3,0))</f>
        <v>1029</v>
      </c>
      <c r="E14" s="6">
        <f t="shared" ca="1" si="1"/>
        <v>754257</v>
      </c>
      <c r="F14" s="6">
        <f ca="1">RANDBETWEEN(VLOOKUP(B14,'Ver4'!$B$13:$D$19,2,0),VLOOKUP(B14,'Ver4'!$B$13:$D$19,3,0))/100</f>
        <v>0.4</v>
      </c>
      <c r="G14" s="6">
        <f ca="1">RANDBETWEEN(VLOOKUP(B14,'Ver4'!$F$13:$H$19,2,0),VLOOKUP(B14,'Ver4'!$F$13:$H$19,3,0))/100</f>
        <v>0.55000000000000004</v>
      </c>
      <c r="H14" s="6">
        <f t="shared" ca="1" si="2"/>
        <v>0.22000000000000003</v>
      </c>
      <c r="I14" s="6">
        <f t="shared" ca="1" si="9"/>
        <v>0.25</v>
      </c>
      <c r="J14" s="6">
        <f t="shared" ca="1" si="3"/>
        <v>0.1</v>
      </c>
      <c r="K14" s="6">
        <f ca="1">RANDBETWEEN(VLOOKUP(B14,'Ver4'!$F$23:$H$29,2,0),VLOOKUP(B14,'Ver4'!$F$23:$H$29,3,0))/100</f>
        <v>0.08</v>
      </c>
      <c r="L14" s="6">
        <f t="shared" ca="1" si="4"/>
        <v>3.2000000000000001E-2</v>
      </c>
      <c r="M14" s="16">
        <f t="shared" ca="1" si="5"/>
        <v>258.01600000000002</v>
      </c>
      <c r="N14" s="6">
        <f ca="1">(L14+J14+H14)*E14+Table16[[#This Row],[Hukuk Servisinde Tahsilat Tutarı]]</f>
        <v>412126.02480000001</v>
      </c>
      <c r="O14" s="6">
        <f ca="1">C14*VLOOKUP(B14,'Ver4'!$J$3:$N$9,2,0)+(C14-C14*G14)*VLOOKUP(B14,'Ver4'!$J$3:$N$9,3,0)+(C14-C14*G14-C14*I14)*VLOOKUP(B14,'Ver4'!$J$3:$N$9,4,0)</f>
        <v>76048.75</v>
      </c>
      <c r="P14" s="6">
        <f t="shared" ca="1" si="6"/>
        <v>0.64799999999999991</v>
      </c>
      <c r="Q14" s="6">
        <f ca="1">C14*P14*VLOOKUP(B14,'Ver4'!$J$3:$N$9,5,0)</f>
        <v>142495.19999999998</v>
      </c>
      <c r="R14" s="6">
        <f ca="1">VLOOKUP(Table16[[#This Row],[Ay]],'Ver4'!$J$3:$O$9,6,0)*Table16[[#This Row],[Hukuk Servisine Sevk Edilen]]*Table16[[#This Row],[Toplam Tutar]]</f>
        <v>146627.56079999998</v>
      </c>
      <c r="S14" s="6">
        <f t="shared" ca="1" si="7"/>
        <v>218543.94999999998</v>
      </c>
      <c r="T14" s="6">
        <f t="shared" ca="1" si="8"/>
        <v>269630.82480000006</v>
      </c>
      <c r="U14" s="4"/>
      <c r="X14" s="3"/>
    </row>
    <row r="15" spans="1:24" x14ac:dyDescent="0.35">
      <c r="A15" s="9">
        <v>44909</v>
      </c>
      <c r="B15" s="6">
        <f t="shared" si="0"/>
        <v>12</v>
      </c>
      <c r="C15" s="6">
        <f ca="1">RANDBETWEEN(VLOOKUP(B15,'Ver4'!$F$3:$H$9,2,0),VLOOKUP(B15,'Ver4'!$F$3:$H$9,3,0))</f>
        <v>631</v>
      </c>
      <c r="D15" s="6">
        <f ca="1">RANDBETWEEN(VLOOKUP(B15,'Ver4'!$B$4:$D$10,2,0),VLOOKUP(B15,'Ver4'!$B$4:$D$10,3,0))</f>
        <v>1064</v>
      </c>
      <c r="E15" s="6">
        <f t="shared" ca="1" si="1"/>
        <v>671384</v>
      </c>
      <c r="F15" s="6">
        <f ca="1">RANDBETWEEN(VLOOKUP(B15,'Ver4'!$B$13:$D$19,2,0),VLOOKUP(B15,'Ver4'!$B$13:$D$19,3,0))/100</f>
        <v>0.52</v>
      </c>
      <c r="G15" s="6">
        <f ca="1">RANDBETWEEN(VLOOKUP(B15,'Ver4'!$F$13:$H$19,2,0),VLOOKUP(B15,'Ver4'!$F$13:$H$19,3,0))/100</f>
        <v>0.54</v>
      </c>
      <c r="H15" s="6">
        <f t="shared" ca="1" si="2"/>
        <v>0.28080000000000005</v>
      </c>
      <c r="I15" s="6">
        <f t="shared" ca="1" si="9"/>
        <v>0.2</v>
      </c>
      <c r="J15" s="6">
        <f t="shared" ca="1" si="3"/>
        <v>0.10400000000000001</v>
      </c>
      <c r="K15" s="6">
        <f ca="1">RANDBETWEEN(VLOOKUP(B15,'Ver4'!$F$23:$H$29,2,0),VLOOKUP(B15,'Ver4'!$F$23:$H$29,3,0))/100</f>
        <v>0.06</v>
      </c>
      <c r="L15" s="6">
        <f t="shared" ca="1" si="4"/>
        <v>3.1199999999999999E-2</v>
      </c>
      <c r="M15" s="16">
        <f t="shared" ca="1" si="5"/>
        <v>262.49600000000004</v>
      </c>
      <c r="N15" s="6">
        <f ca="1">(L15+J15+H15)*E15+Table16[[#This Row],[Hukuk Servisinde Tahsilat Tutarı]]</f>
        <v>396922.22080000001</v>
      </c>
      <c r="O15" s="6">
        <f ca="1">C15*VLOOKUP(B15,'Ver4'!$J$3:$N$9,2,0)+(C15-C15*G15)*VLOOKUP(B15,'Ver4'!$J$3:$N$9,3,0)+(C15-C15*G15-C15*I15)*VLOOKUP(B15,'Ver4'!$J$3:$N$9,4,0)</f>
        <v>69725.5</v>
      </c>
      <c r="P15" s="6">
        <f t="shared" ca="1" si="6"/>
        <v>0.58399999999999996</v>
      </c>
      <c r="Q15" s="6">
        <f ca="1">C15*P15*VLOOKUP(B15,'Ver4'!$J$3:$N$9,5,0)</f>
        <v>110551.19999999998</v>
      </c>
      <c r="R15" s="6">
        <f ca="1">VLOOKUP(Table16[[#This Row],[Ay]],'Ver4'!$J$3:$O$9,6,0)*Table16[[#This Row],[Hukuk Servisine Sevk Edilen]]*Table16[[#This Row],[Toplam Tutar]]</f>
        <v>117626.47679999999</v>
      </c>
      <c r="S15" s="6">
        <f t="shared" ca="1" si="7"/>
        <v>180276.69999999998</v>
      </c>
      <c r="T15" s="6">
        <f t="shared" ca="1" si="8"/>
        <v>286371.02080000006</v>
      </c>
      <c r="U15" s="4"/>
      <c r="X15" s="3"/>
    </row>
    <row r="16" spans="1:24" x14ac:dyDescent="0.35">
      <c r="A16" s="9">
        <v>44910</v>
      </c>
      <c r="B16" s="6">
        <f t="shared" si="0"/>
        <v>12</v>
      </c>
      <c r="C16" s="6">
        <f ca="1">RANDBETWEEN(VLOOKUP(B16,'Ver4'!$F$3:$H$9,2,0),VLOOKUP(B16,'Ver4'!$F$3:$H$9,3,0))</f>
        <v>287</v>
      </c>
      <c r="D16" s="6">
        <f ca="1">RANDBETWEEN(VLOOKUP(B16,'Ver4'!$B$4:$D$10,2,0),VLOOKUP(B16,'Ver4'!$B$4:$D$10,3,0))</f>
        <v>1009</v>
      </c>
      <c r="E16" s="6">
        <f t="shared" ca="1" si="1"/>
        <v>289583</v>
      </c>
      <c r="F16" s="6">
        <f ca="1">RANDBETWEEN(VLOOKUP(B16,'Ver4'!$B$13:$D$19,2,0),VLOOKUP(B16,'Ver4'!$B$13:$D$19,3,0))/100</f>
        <v>0.38</v>
      </c>
      <c r="G16" s="6">
        <f ca="1">RANDBETWEEN(VLOOKUP(B16,'Ver4'!$F$13:$H$19,2,0),VLOOKUP(B16,'Ver4'!$F$13:$H$19,3,0))/100</f>
        <v>0.53</v>
      </c>
      <c r="H16" s="6">
        <f t="shared" ca="1" si="2"/>
        <v>0.20140000000000002</v>
      </c>
      <c r="I16" s="6">
        <f t="shared" ca="1" si="9"/>
        <v>0.31</v>
      </c>
      <c r="J16" s="6">
        <f t="shared" ca="1" si="3"/>
        <v>0.1178</v>
      </c>
      <c r="K16" s="6">
        <f ca="1">RANDBETWEEN(VLOOKUP(B16,'Ver4'!$F$23:$H$29,2,0),VLOOKUP(B16,'Ver4'!$F$23:$H$29,3,0))/100</f>
        <v>0.05</v>
      </c>
      <c r="L16" s="6">
        <f t="shared" ca="1" si="4"/>
        <v>1.9000000000000003E-2</v>
      </c>
      <c r="M16" s="16">
        <f t="shared" ca="1" si="5"/>
        <v>97.063400000000016</v>
      </c>
      <c r="N16" s="6">
        <f ca="1">(L16+J16+H16)*E16+Table16[[#This Row],[Hukuk Servisinde Tahsilat Tutarı]]</f>
        <v>155430.77942000001</v>
      </c>
      <c r="O16" s="6">
        <f ca="1">C16*VLOOKUP(B16,'Ver4'!$J$3:$N$9,2,0)+(C16-C16*G16)*VLOOKUP(B16,'Ver4'!$J$3:$N$9,3,0)+(C16-C16*G16-C16*I16)*VLOOKUP(B16,'Ver4'!$J$3:$N$9,4,0)</f>
        <v>29058.75</v>
      </c>
      <c r="P16" s="6">
        <f t="shared" ca="1" si="6"/>
        <v>0.66179999999999994</v>
      </c>
      <c r="Q16" s="6">
        <f ca="1">C16*P16*VLOOKUP(B16,'Ver4'!$J$3:$N$9,5,0)</f>
        <v>56980.979999999989</v>
      </c>
      <c r="R16" s="6">
        <f ca="1">VLOOKUP(Table16[[#This Row],[Ay]],'Ver4'!$J$3:$O$9,6,0)*Table16[[#This Row],[Hukuk Servisine Sevk Edilen]]*Table16[[#This Row],[Toplam Tutar]]</f>
        <v>57493.808819999991</v>
      </c>
      <c r="S16" s="6">
        <f t="shared" ca="1" si="7"/>
        <v>86039.729999999981</v>
      </c>
      <c r="T16" s="6">
        <f t="shared" ca="1" si="8"/>
        <v>98449.799420000025</v>
      </c>
      <c r="U16" s="4"/>
      <c r="X16" s="3"/>
    </row>
    <row r="17" spans="1:24" x14ac:dyDescent="0.35">
      <c r="A17" s="9">
        <v>44911</v>
      </c>
      <c r="B17" s="6">
        <f t="shared" si="0"/>
        <v>12</v>
      </c>
      <c r="C17" s="6">
        <f ca="1">RANDBETWEEN(VLOOKUP(B17,'Ver4'!$F$3:$H$9,2,0),VLOOKUP(B17,'Ver4'!$F$3:$H$9,3,0))</f>
        <v>289</v>
      </c>
      <c r="D17" s="6">
        <f ca="1">RANDBETWEEN(VLOOKUP(B17,'Ver4'!$B$4:$D$10,2,0),VLOOKUP(B17,'Ver4'!$B$4:$D$10,3,0))</f>
        <v>875</v>
      </c>
      <c r="E17" s="6">
        <f t="shared" ca="1" si="1"/>
        <v>252875</v>
      </c>
      <c r="F17" s="6">
        <f ca="1">RANDBETWEEN(VLOOKUP(B17,'Ver4'!$B$13:$D$19,2,0),VLOOKUP(B17,'Ver4'!$B$13:$D$19,3,0))/100</f>
        <v>0.47</v>
      </c>
      <c r="G17" s="6">
        <f ca="1">RANDBETWEEN(VLOOKUP(B17,'Ver4'!$F$13:$H$19,2,0),VLOOKUP(B17,'Ver4'!$F$13:$H$19,3,0))/100</f>
        <v>0.48</v>
      </c>
      <c r="H17" s="6">
        <f t="shared" ca="1" si="2"/>
        <v>0.22559999999999997</v>
      </c>
      <c r="I17" s="6">
        <f t="shared" ca="1" si="9"/>
        <v>0.32</v>
      </c>
      <c r="J17" s="6">
        <f t="shared" ca="1" si="3"/>
        <v>0.15040000000000001</v>
      </c>
      <c r="K17" s="6">
        <f ca="1">RANDBETWEEN(VLOOKUP(B17,'Ver4'!$F$23:$H$29,2,0),VLOOKUP(B17,'Ver4'!$F$23:$H$29,3,0))/100</f>
        <v>0.1</v>
      </c>
      <c r="L17" s="6">
        <f t="shared" ca="1" si="4"/>
        <v>4.7E-2</v>
      </c>
      <c r="M17" s="16">
        <f t="shared" ca="1" si="5"/>
        <v>122.247</v>
      </c>
      <c r="N17" s="6">
        <f ca="1">(L17+J17+H17)*E17+Table16[[#This Row],[Hukuk Servisinde Tahsilat Tutarı]]</f>
        <v>150738.78749999998</v>
      </c>
      <c r="O17" s="6">
        <f ca="1">C17*VLOOKUP(B17,'Ver4'!$J$3:$N$9,2,0)+(C17-C17*G17)*VLOOKUP(B17,'Ver4'!$J$3:$N$9,3,0)+(C17-C17*G17-C17*I17)*VLOOKUP(B17,'Ver4'!$J$3:$N$9,4,0)</f>
        <v>31501</v>
      </c>
      <c r="P17" s="6">
        <f t="shared" ca="1" si="6"/>
        <v>0.57699999999999996</v>
      </c>
      <c r="Q17" s="6">
        <f ca="1">C17*P17*VLOOKUP(B17,'Ver4'!$J$3:$N$9,5,0)</f>
        <v>50025.899999999994</v>
      </c>
      <c r="R17" s="6">
        <f ca="1">VLOOKUP(Table16[[#This Row],[Ay]],'Ver4'!$J$3:$O$9,6,0)*Table16[[#This Row],[Hukuk Servisine Sevk Edilen]]*Table16[[#This Row],[Toplam Tutar]]</f>
        <v>43772.662499999991</v>
      </c>
      <c r="S17" s="6">
        <f t="shared" ca="1" si="7"/>
        <v>81526.899999999994</v>
      </c>
      <c r="T17" s="6">
        <f t="shared" ca="1" si="8"/>
        <v>100712.88749999998</v>
      </c>
      <c r="U17" s="4"/>
      <c r="X17" s="3"/>
    </row>
    <row r="18" spans="1:24" x14ac:dyDescent="0.35">
      <c r="A18" s="9">
        <v>44912</v>
      </c>
      <c r="B18" s="6">
        <f t="shared" si="0"/>
        <v>12</v>
      </c>
      <c r="C18" s="6">
        <f ca="1">RANDBETWEEN(VLOOKUP(B18,'Ver4'!$F$3:$H$9,2,0),VLOOKUP(B18,'Ver4'!$F$3:$H$9,3,0))</f>
        <v>302</v>
      </c>
      <c r="D18" s="6">
        <f ca="1">RANDBETWEEN(VLOOKUP(B18,'Ver4'!$B$4:$D$10,2,0),VLOOKUP(B18,'Ver4'!$B$4:$D$10,3,0))</f>
        <v>982</v>
      </c>
      <c r="E18" s="6">
        <f t="shared" ca="1" si="1"/>
        <v>296564</v>
      </c>
      <c r="F18" s="6">
        <f ca="1">RANDBETWEEN(VLOOKUP(B18,'Ver4'!$B$13:$D$19,2,0),VLOOKUP(B18,'Ver4'!$B$13:$D$19,3,0))/100</f>
        <v>0.48</v>
      </c>
      <c r="G18" s="6">
        <f ca="1">RANDBETWEEN(VLOOKUP(B18,'Ver4'!$F$13:$H$19,2,0),VLOOKUP(B18,'Ver4'!$F$13:$H$19,3,0))/100</f>
        <v>0.55000000000000004</v>
      </c>
      <c r="H18" s="6">
        <f t="shared" ca="1" si="2"/>
        <v>0.26400000000000001</v>
      </c>
      <c r="I18" s="6">
        <f t="shared" ca="1" si="9"/>
        <v>0.3</v>
      </c>
      <c r="J18" s="6">
        <f t="shared" ca="1" si="3"/>
        <v>0.14399999999999999</v>
      </c>
      <c r="K18" s="6">
        <f ca="1">RANDBETWEEN(VLOOKUP(B18,'Ver4'!$F$23:$H$29,2,0),VLOOKUP(B18,'Ver4'!$F$23:$H$29,3,0))/100</f>
        <v>0.08</v>
      </c>
      <c r="L18" s="6">
        <f t="shared" ca="1" si="4"/>
        <v>3.8399999999999997E-2</v>
      </c>
      <c r="M18" s="16">
        <f t="shared" ca="1" si="5"/>
        <v>134.81280000000001</v>
      </c>
      <c r="N18" s="6">
        <f ca="1">(L18+J18+H18)*E18+Table16[[#This Row],[Hukuk Servisinde Tahsilat Tutarı]]</f>
        <v>181639.51871999999</v>
      </c>
      <c r="O18" s="6">
        <f ca="1">C18*VLOOKUP(B18,'Ver4'!$J$3:$N$9,2,0)+(C18-C18*G18)*VLOOKUP(B18,'Ver4'!$J$3:$N$9,3,0)+(C18-C18*G18-C18*I18)*VLOOKUP(B18,'Ver4'!$J$3:$N$9,4,0)</f>
        <v>29822.5</v>
      </c>
      <c r="P18" s="6">
        <f t="shared" ca="1" si="6"/>
        <v>0.55359999999999998</v>
      </c>
      <c r="Q18" s="6">
        <f ca="1">C18*P18*VLOOKUP(B18,'Ver4'!$J$3:$N$9,5,0)</f>
        <v>50156.159999999996</v>
      </c>
      <c r="R18" s="6">
        <f ca="1">VLOOKUP(Table16[[#This Row],[Ay]],'Ver4'!$J$3:$O$9,6,0)*Table16[[#This Row],[Hukuk Servisine Sevk Edilen]]*Table16[[#This Row],[Toplam Tutar]]</f>
        <v>49253.349119999992</v>
      </c>
      <c r="S18" s="6">
        <f t="shared" ca="1" si="7"/>
        <v>79978.66</v>
      </c>
      <c r="T18" s="6">
        <f t="shared" ca="1" si="8"/>
        <v>131483.35871999999</v>
      </c>
      <c r="U18" s="4"/>
      <c r="X18" s="3"/>
    </row>
    <row r="19" spans="1:24" x14ac:dyDescent="0.35">
      <c r="A19" s="9">
        <v>44913</v>
      </c>
      <c r="B19" s="6">
        <f t="shared" si="0"/>
        <v>12</v>
      </c>
      <c r="C19" s="6">
        <f ca="1">RANDBETWEEN(VLOOKUP(B19,'Ver4'!$F$3:$H$9,2,0),VLOOKUP(B19,'Ver4'!$F$3:$H$9,3,0))</f>
        <v>714</v>
      </c>
      <c r="D19" s="6">
        <f ca="1">RANDBETWEEN(VLOOKUP(B19,'Ver4'!$B$4:$D$10,2,0),VLOOKUP(B19,'Ver4'!$B$4:$D$10,3,0))</f>
        <v>856</v>
      </c>
      <c r="E19" s="6">
        <f t="shared" ca="1" si="1"/>
        <v>611184</v>
      </c>
      <c r="F19" s="6">
        <f ca="1">RANDBETWEEN(VLOOKUP(B19,'Ver4'!$B$13:$D$19,2,0),VLOOKUP(B19,'Ver4'!$B$13:$D$19,3,0))/100</f>
        <v>0.46</v>
      </c>
      <c r="G19" s="6">
        <f ca="1">RANDBETWEEN(VLOOKUP(B19,'Ver4'!$F$13:$H$19,2,0),VLOOKUP(B19,'Ver4'!$F$13:$H$19,3,0))/100</f>
        <v>0.48</v>
      </c>
      <c r="H19" s="6">
        <f t="shared" ca="1" si="2"/>
        <v>0.2208</v>
      </c>
      <c r="I19" s="6">
        <f t="shared" ca="1" si="9"/>
        <v>0.24</v>
      </c>
      <c r="J19" s="6">
        <f t="shared" ca="1" si="3"/>
        <v>0.1104</v>
      </c>
      <c r="K19" s="6">
        <f ca="1">RANDBETWEEN(VLOOKUP(B19,'Ver4'!$F$23:$H$29,2,0),VLOOKUP(B19,'Ver4'!$F$23:$H$29,3,0))/100</f>
        <v>0.1</v>
      </c>
      <c r="L19" s="6">
        <f t="shared" ca="1" si="4"/>
        <v>4.6000000000000006E-2</v>
      </c>
      <c r="M19" s="16">
        <f t="shared" ca="1" si="5"/>
        <v>269.32079999999996</v>
      </c>
      <c r="N19" s="6">
        <f ca="1">(L19+J19+H19)*E19+Table16[[#This Row],[Hukuk Servisinde Tahsilat Tutarı]]</f>
        <v>344732.22336</v>
      </c>
      <c r="O19" s="6">
        <f ca="1">C19*VLOOKUP(B19,'Ver4'!$J$3:$N$9,2,0)+(C19-C19*G19)*VLOOKUP(B19,'Ver4'!$J$3:$N$9,3,0)+(C19-C19*G19-C19*I19)*VLOOKUP(B19,'Ver4'!$J$3:$N$9,4,0)</f>
        <v>83538</v>
      </c>
      <c r="P19" s="6">
        <f t="shared" ca="1" si="6"/>
        <v>0.62280000000000002</v>
      </c>
      <c r="Q19" s="6">
        <f ca="1">C19*P19*VLOOKUP(B19,'Ver4'!$J$3:$N$9,5,0)</f>
        <v>133403.76</v>
      </c>
      <c r="R19" s="6">
        <f ca="1">VLOOKUP(Table16[[#This Row],[Ay]],'Ver4'!$J$3:$O$9,6,0)*Table16[[#This Row],[Hukuk Servisine Sevk Edilen]]*Table16[[#This Row],[Toplam Tutar]]</f>
        <v>114193.61856</v>
      </c>
      <c r="S19" s="6">
        <f t="shared" ca="1" si="7"/>
        <v>216941.76</v>
      </c>
      <c r="T19" s="6">
        <f t="shared" ca="1" si="8"/>
        <v>211328.46335999999</v>
      </c>
      <c r="U19" s="4"/>
      <c r="X19" s="3"/>
    </row>
    <row r="20" spans="1:24" x14ac:dyDescent="0.35">
      <c r="A20" s="9">
        <v>44914</v>
      </c>
      <c r="B20" s="6">
        <f t="shared" si="0"/>
        <v>12</v>
      </c>
      <c r="C20" s="6">
        <f ca="1">RANDBETWEEN(VLOOKUP(B20,'Ver4'!$F$3:$H$9,2,0),VLOOKUP(B20,'Ver4'!$F$3:$H$9,3,0))</f>
        <v>305</v>
      </c>
      <c r="D20" s="6">
        <f ca="1">RANDBETWEEN(VLOOKUP(B20,'Ver4'!$B$4:$D$10,2,0),VLOOKUP(B20,'Ver4'!$B$4:$D$10,3,0))</f>
        <v>754</v>
      </c>
      <c r="E20" s="6">
        <f t="shared" ca="1" si="1"/>
        <v>229970</v>
      </c>
      <c r="F20" s="6">
        <f ca="1">RANDBETWEEN(VLOOKUP(B20,'Ver4'!$B$13:$D$19,2,0),VLOOKUP(B20,'Ver4'!$B$13:$D$19,3,0))/100</f>
        <v>0.38</v>
      </c>
      <c r="G20" s="6">
        <f ca="1">RANDBETWEEN(VLOOKUP(B20,'Ver4'!$F$13:$H$19,2,0),VLOOKUP(B20,'Ver4'!$F$13:$H$19,3,0))/100</f>
        <v>0.45</v>
      </c>
      <c r="H20" s="6">
        <f t="shared" ca="1" si="2"/>
        <v>0.17100000000000001</v>
      </c>
      <c r="I20" s="6">
        <f t="shared" ca="1" si="9"/>
        <v>0.26</v>
      </c>
      <c r="J20" s="6">
        <f t="shared" ca="1" si="3"/>
        <v>9.8799999999999999E-2</v>
      </c>
      <c r="K20" s="6">
        <f ca="1">RANDBETWEEN(VLOOKUP(B20,'Ver4'!$F$23:$H$29,2,0),VLOOKUP(B20,'Ver4'!$F$23:$H$29,3,0))/100</f>
        <v>0.08</v>
      </c>
      <c r="L20" s="6">
        <f t="shared" ca="1" si="4"/>
        <v>3.04E-2</v>
      </c>
      <c r="M20" s="16">
        <f t="shared" ca="1" si="5"/>
        <v>91.561000000000007</v>
      </c>
      <c r="N20" s="6">
        <f ca="1">(L20+J20+H20)*E20+Table16[[#This Row],[Hukuk Servisinde Tahsilat Tutarı]]</f>
        <v>117316.8958</v>
      </c>
      <c r="O20" s="6">
        <f ca="1">C20*VLOOKUP(B20,'Ver4'!$J$3:$N$9,2,0)+(C20-C20*G20)*VLOOKUP(B20,'Ver4'!$J$3:$N$9,3,0)+(C20-C20*G20-C20*I20)*VLOOKUP(B20,'Ver4'!$J$3:$N$9,4,0)</f>
        <v>36676.25</v>
      </c>
      <c r="P20" s="6">
        <f t="shared" ca="1" si="6"/>
        <v>0.69979999999999998</v>
      </c>
      <c r="Q20" s="6">
        <f ca="1">C20*P20*VLOOKUP(B20,'Ver4'!$J$3:$N$9,5,0)</f>
        <v>64031.7</v>
      </c>
      <c r="R20" s="6">
        <f ca="1">VLOOKUP(Table16[[#This Row],[Ay]],'Ver4'!$J$3:$O$9,6,0)*Table16[[#This Row],[Hukuk Servisine Sevk Edilen]]*Table16[[#This Row],[Toplam Tutar]]</f>
        <v>48279.9018</v>
      </c>
      <c r="S20" s="6">
        <f t="shared" ca="1" si="7"/>
        <v>100707.95</v>
      </c>
      <c r="T20" s="6">
        <f t="shared" ca="1" si="8"/>
        <v>53285.195800000001</v>
      </c>
      <c r="U20" s="4"/>
      <c r="X20" s="3"/>
    </row>
    <row r="21" spans="1:24" x14ac:dyDescent="0.35">
      <c r="A21" s="9">
        <v>44915</v>
      </c>
      <c r="B21" s="6">
        <f t="shared" si="0"/>
        <v>12</v>
      </c>
      <c r="C21" s="6">
        <f ca="1">RANDBETWEEN(VLOOKUP(B21,'Ver4'!$F$3:$H$9,2,0),VLOOKUP(B21,'Ver4'!$F$3:$H$9,3,0))</f>
        <v>606</v>
      </c>
      <c r="D21" s="6">
        <f ca="1">RANDBETWEEN(VLOOKUP(B21,'Ver4'!$B$4:$D$10,2,0),VLOOKUP(B21,'Ver4'!$B$4:$D$10,3,0))</f>
        <v>1062</v>
      </c>
      <c r="E21" s="6">
        <f t="shared" ca="1" si="1"/>
        <v>643572</v>
      </c>
      <c r="F21" s="6">
        <f ca="1">RANDBETWEEN(VLOOKUP(B21,'Ver4'!$B$13:$D$19,2,0),VLOOKUP(B21,'Ver4'!$B$13:$D$19,3,0))/100</f>
        <v>0.39</v>
      </c>
      <c r="G21" s="6">
        <f ca="1">RANDBETWEEN(VLOOKUP(B21,'Ver4'!$F$13:$H$19,2,0),VLOOKUP(B21,'Ver4'!$F$13:$H$19,3,0))/100</f>
        <v>0.47</v>
      </c>
      <c r="H21" s="6">
        <f t="shared" ca="1" si="2"/>
        <v>0.18329999999999999</v>
      </c>
      <c r="I21" s="6">
        <f t="shared" ca="1" si="9"/>
        <v>0.2</v>
      </c>
      <c r="J21" s="6">
        <f t="shared" ca="1" si="3"/>
        <v>7.8000000000000014E-2</v>
      </c>
      <c r="K21" s="6">
        <f ca="1">RANDBETWEEN(VLOOKUP(B21,'Ver4'!$F$23:$H$29,2,0),VLOOKUP(B21,'Ver4'!$F$23:$H$29,3,0))/100</f>
        <v>0.1</v>
      </c>
      <c r="L21" s="6">
        <f t="shared" ca="1" si="4"/>
        <v>3.9000000000000007E-2</v>
      </c>
      <c r="M21" s="16">
        <f t="shared" ca="1" si="5"/>
        <v>181.98180000000002</v>
      </c>
      <c r="N21" s="6">
        <f ca="1">(L21+J21+H21)*E21+Table16[[#This Row],[Hukuk Servisinde Tahsilat Tutarı]]</f>
        <v>328356.87011999998</v>
      </c>
      <c r="O21" s="6">
        <f ca="1">C21*VLOOKUP(B21,'Ver4'!$J$3:$N$9,2,0)+(C21-C21*G21)*VLOOKUP(B21,'Ver4'!$J$3:$N$9,3,0)+(C21-C21*G21-C21*I21)*VLOOKUP(B21,'Ver4'!$J$3:$N$9,4,0)</f>
        <v>74386.5</v>
      </c>
      <c r="P21" s="6">
        <f t="shared" ca="1" si="6"/>
        <v>0.69969999999999999</v>
      </c>
      <c r="Q21" s="6">
        <f ca="1">C21*P21*VLOOKUP(B21,'Ver4'!$J$3:$N$9,5,0)</f>
        <v>127205.45999999999</v>
      </c>
      <c r="R21" s="6">
        <f ca="1">VLOOKUP(Table16[[#This Row],[Ay]],'Ver4'!$J$3:$O$9,6,0)*Table16[[#This Row],[Hukuk Servisine Sevk Edilen]]*Table16[[#This Row],[Toplam Tutar]]</f>
        <v>135092.19851999998</v>
      </c>
      <c r="S21" s="6">
        <f t="shared" ca="1" si="7"/>
        <v>201591.96</v>
      </c>
      <c r="T21" s="6">
        <f t="shared" ca="1" si="8"/>
        <v>201151.41011999999</v>
      </c>
      <c r="U21" s="4"/>
      <c r="X21" s="3"/>
    </row>
    <row r="22" spans="1:24" x14ac:dyDescent="0.35">
      <c r="A22" s="9">
        <v>44916</v>
      </c>
      <c r="B22" s="6">
        <f t="shared" si="0"/>
        <v>12</v>
      </c>
      <c r="C22" s="6">
        <f ca="1">RANDBETWEEN(VLOOKUP(B22,'Ver4'!$F$3:$H$9,2,0),VLOOKUP(B22,'Ver4'!$F$3:$H$9,3,0))</f>
        <v>340</v>
      </c>
      <c r="D22" s="6">
        <f ca="1">RANDBETWEEN(VLOOKUP(B22,'Ver4'!$B$4:$D$10,2,0),VLOOKUP(B22,'Ver4'!$B$4:$D$10,3,0))</f>
        <v>964</v>
      </c>
      <c r="E22" s="6">
        <f t="shared" ca="1" si="1"/>
        <v>327760</v>
      </c>
      <c r="F22" s="6">
        <f ca="1">RANDBETWEEN(VLOOKUP(B22,'Ver4'!$B$13:$D$19,2,0),VLOOKUP(B22,'Ver4'!$B$13:$D$19,3,0))/100</f>
        <v>0.45</v>
      </c>
      <c r="G22" s="6">
        <f ca="1">RANDBETWEEN(VLOOKUP(B22,'Ver4'!$F$13:$H$19,2,0),VLOOKUP(B22,'Ver4'!$F$13:$H$19,3,0))/100</f>
        <v>0.45</v>
      </c>
      <c r="H22" s="6">
        <f t="shared" ca="1" si="2"/>
        <v>0.20250000000000001</v>
      </c>
      <c r="I22" s="6">
        <f t="shared" ca="1" si="9"/>
        <v>0.2</v>
      </c>
      <c r="J22" s="6">
        <f t="shared" ca="1" si="3"/>
        <v>9.0000000000000011E-2</v>
      </c>
      <c r="K22" s="6">
        <f ca="1">RANDBETWEEN(VLOOKUP(B22,'Ver4'!$F$23:$H$29,2,0),VLOOKUP(B22,'Ver4'!$F$23:$H$29,3,0))/100</f>
        <v>0.1</v>
      </c>
      <c r="L22" s="6">
        <f t="shared" ca="1" si="4"/>
        <v>4.5000000000000005E-2</v>
      </c>
      <c r="M22" s="16">
        <f t="shared" ca="1" si="5"/>
        <v>114.75000000000001</v>
      </c>
      <c r="N22" s="6">
        <f ca="1">(L22+J22+H22)*E22+Table16[[#This Row],[Hukuk Servisinde Tahsilat Tutarı]]</f>
        <v>175761.3</v>
      </c>
      <c r="O22" s="6">
        <f ca="1">C22*VLOOKUP(B22,'Ver4'!$J$3:$N$9,2,0)+(C22-C22*G22)*VLOOKUP(B22,'Ver4'!$J$3:$N$9,3,0)+(C22-C22*G22-C22*I22)*VLOOKUP(B22,'Ver4'!$J$3:$N$9,4,0)</f>
        <v>42925</v>
      </c>
      <c r="P22" s="6">
        <f t="shared" ca="1" si="6"/>
        <v>0.66249999999999998</v>
      </c>
      <c r="Q22" s="6">
        <f ca="1">C22*P22*VLOOKUP(B22,'Ver4'!$J$3:$N$9,5,0)</f>
        <v>67575</v>
      </c>
      <c r="R22" s="6">
        <f ca="1">VLOOKUP(Table16[[#This Row],[Ay]],'Ver4'!$J$3:$O$9,6,0)*Table16[[#This Row],[Hukuk Servisine Sevk Edilen]]*Table16[[#This Row],[Toplam Tutar]]</f>
        <v>65142.299999999996</v>
      </c>
      <c r="S22" s="6">
        <f t="shared" ca="1" si="7"/>
        <v>110500</v>
      </c>
      <c r="T22" s="6">
        <f t="shared" ca="1" si="8"/>
        <v>108186.29999999999</v>
      </c>
      <c r="U22" s="4"/>
      <c r="X22" s="3"/>
    </row>
    <row r="23" spans="1:24" x14ac:dyDescent="0.35">
      <c r="A23" s="9">
        <v>44917</v>
      </c>
      <c r="B23" s="6">
        <f t="shared" si="0"/>
        <v>12</v>
      </c>
      <c r="C23" s="6">
        <f ca="1">RANDBETWEEN(VLOOKUP(B23,'Ver4'!$F$3:$H$9,2,0),VLOOKUP(B23,'Ver4'!$F$3:$H$9,3,0))</f>
        <v>416</v>
      </c>
      <c r="D23" s="6">
        <f ca="1">RANDBETWEEN(VLOOKUP(B23,'Ver4'!$B$4:$D$10,2,0),VLOOKUP(B23,'Ver4'!$B$4:$D$10,3,0))</f>
        <v>920</v>
      </c>
      <c r="E23" s="6">
        <f t="shared" ca="1" si="1"/>
        <v>382720</v>
      </c>
      <c r="F23" s="6">
        <f ca="1">RANDBETWEEN(VLOOKUP(B23,'Ver4'!$B$13:$D$19,2,0),VLOOKUP(B23,'Ver4'!$B$13:$D$19,3,0))/100</f>
        <v>0.45</v>
      </c>
      <c r="G23" s="6">
        <f ca="1">RANDBETWEEN(VLOOKUP(B23,'Ver4'!$F$13:$H$19,2,0),VLOOKUP(B23,'Ver4'!$F$13:$H$19,3,0))/100</f>
        <v>0.45</v>
      </c>
      <c r="H23" s="6">
        <f t="shared" ca="1" si="2"/>
        <v>0.20250000000000001</v>
      </c>
      <c r="I23" s="6">
        <f t="shared" ca="1" si="9"/>
        <v>0.31</v>
      </c>
      <c r="J23" s="6">
        <f t="shared" ca="1" si="3"/>
        <v>0.13950000000000001</v>
      </c>
      <c r="K23" s="6">
        <f ca="1">RANDBETWEEN(VLOOKUP(B23,'Ver4'!$F$23:$H$29,2,0),VLOOKUP(B23,'Ver4'!$F$23:$H$29,3,0))/100</f>
        <v>0.06</v>
      </c>
      <c r="L23" s="6">
        <f t="shared" ca="1" si="4"/>
        <v>2.7E-2</v>
      </c>
      <c r="M23" s="16">
        <f t="shared" ca="1" si="5"/>
        <v>153.50399999999999</v>
      </c>
      <c r="N23" s="6">
        <f ca="1">(L23+J23+H23)*E23+Table16[[#This Row],[Hukuk Servisinde Tahsilat Tutarı]]</f>
        <v>213672.576</v>
      </c>
      <c r="O23" s="6">
        <f ca="1">C23*VLOOKUP(B23,'Ver4'!$J$3:$N$9,2,0)+(C23-C23*G23)*VLOOKUP(B23,'Ver4'!$J$3:$N$9,3,0)+(C23-C23*G23-C23*I23)*VLOOKUP(B23,'Ver4'!$J$3:$N$9,4,0)</f>
        <v>47944</v>
      </c>
      <c r="P23" s="6">
        <f t="shared" ca="1" si="6"/>
        <v>0.63100000000000001</v>
      </c>
      <c r="Q23" s="6">
        <f ca="1">C23*P23*VLOOKUP(B23,'Ver4'!$J$3:$N$9,5,0)</f>
        <v>78748.799999999988</v>
      </c>
      <c r="R23" s="6">
        <f ca="1">VLOOKUP(Table16[[#This Row],[Ay]],'Ver4'!$J$3:$O$9,6,0)*Table16[[#This Row],[Hukuk Servisine Sevk Edilen]]*Table16[[#This Row],[Toplam Tutar]]</f>
        <v>72448.895999999993</v>
      </c>
      <c r="S23" s="6">
        <f t="shared" ca="1" si="7"/>
        <v>126692.79999999999</v>
      </c>
      <c r="T23" s="6">
        <f t="shared" ca="1" si="8"/>
        <v>134923.77600000001</v>
      </c>
      <c r="U23" s="4"/>
      <c r="X23" s="3"/>
    </row>
    <row r="24" spans="1:24" x14ac:dyDescent="0.35">
      <c r="A24" s="9">
        <v>44918</v>
      </c>
      <c r="B24" s="6">
        <f t="shared" si="0"/>
        <v>12</v>
      </c>
      <c r="C24" s="6">
        <f ca="1">RANDBETWEEN(VLOOKUP(B24,'Ver4'!$F$3:$H$9,2,0),VLOOKUP(B24,'Ver4'!$F$3:$H$9,3,0))</f>
        <v>475</v>
      </c>
      <c r="D24" s="6">
        <f ca="1">RANDBETWEEN(VLOOKUP(B24,'Ver4'!$B$4:$D$10,2,0),VLOOKUP(B24,'Ver4'!$B$4:$D$10,3,0))</f>
        <v>1184</v>
      </c>
      <c r="E24" s="6">
        <f t="shared" ca="1" si="1"/>
        <v>562400</v>
      </c>
      <c r="F24" s="6">
        <f ca="1">RANDBETWEEN(VLOOKUP(B24,'Ver4'!$B$13:$D$19,2,0),VLOOKUP(B24,'Ver4'!$B$13:$D$19,3,0))/100</f>
        <v>0.45</v>
      </c>
      <c r="G24" s="6">
        <f ca="1">RANDBETWEEN(VLOOKUP(B24,'Ver4'!$F$13:$H$19,2,0),VLOOKUP(B24,'Ver4'!$F$13:$H$19,3,0))/100</f>
        <v>0.49</v>
      </c>
      <c r="H24" s="6">
        <f t="shared" ca="1" si="2"/>
        <v>0.2205</v>
      </c>
      <c r="I24" s="6">
        <f t="shared" ca="1" si="9"/>
        <v>0.35</v>
      </c>
      <c r="J24" s="6">
        <f t="shared" ca="1" si="3"/>
        <v>0.1575</v>
      </c>
      <c r="K24" s="6">
        <f ca="1">RANDBETWEEN(VLOOKUP(B24,'Ver4'!$F$23:$H$29,2,0),VLOOKUP(B24,'Ver4'!$F$23:$H$29,3,0))/100</f>
        <v>0.08</v>
      </c>
      <c r="L24" s="6">
        <f t="shared" ca="1" si="4"/>
        <v>3.6000000000000004E-2</v>
      </c>
      <c r="M24" s="16">
        <f t="shared" ca="1" si="5"/>
        <v>196.65</v>
      </c>
      <c r="N24" s="6">
        <f ca="1">(L24+J24+H24)*E24+Table16[[#This Row],[Hukuk Servisinde Tahsilat Tutarı]]</f>
        <v>331703.52</v>
      </c>
      <c r="O24" s="6">
        <f ca="1">C24*VLOOKUP(B24,'Ver4'!$J$3:$N$9,2,0)+(C24-C24*G24)*VLOOKUP(B24,'Ver4'!$J$3:$N$9,3,0)+(C24-C24*G24-C24*I24)*VLOOKUP(B24,'Ver4'!$J$3:$N$9,4,0)</f>
        <v>49518.75</v>
      </c>
      <c r="P24" s="6">
        <f t="shared" ca="1" si="6"/>
        <v>0.58599999999999997</v>
      </c>
      <c r="Q24" s="6">
        <f ca="1">C24*P24*VLOOKUP(B24,'Ver4'!$J$3:$N$9,5,0)</f>
        <v>83504.999999999985</v>
      </c>
      <c r="R24" s="6">
        <f ca="1">VLOOKUP(Table16[[#This Row],[Ay]],'Ver4'!$J$3:$O$9,6,0)*Table16[[#This Row],[Hukuk Servisine Sevk Edilen]]*Table16[[#This Row],[Toplam Tutar]]</f>
        <v>98869.92</v>
      </c>
      <c r="S24" s="6">
        <f t="shared" ca="1" si="7"/>
        <v>133023.75</v>
      </c>
      <c r="T24" s="6">
        <f t="shared" ca="1" si="8"/>
        <v>248198.52000000002</v>
      </c>
      <c r="U24" s="4"/>
      <c r="X24" s="3"/>
    </row>
    <row r="25" spans="1:24" x14ac:dyDescent="0.35">
      <c r="A25" s="9">
        <v>44919</v>
      </c>
      <c r="B25" s="6">
        <f t="shared" si="0"/>
        <v>12</v>
      </c>
      <c r="C25" s="6">
        <f ca="1">RANDBETWEEN(VLOOKUP(B25,'Ver4'!$F$3:$H$9,2,0),VLOOKUP(B25,'Ver4'!$F$3:$H$9,3,0))</f>
        <v>637</v>
      </c>
      <c r="D25" s="6">
        <f ca="1">RANDBETWEEN(VLOOKUP(B25,'Ver4'!$B$4:$D$10,2,0),VLOOKUP(B25,'Ver4'!$B$4:$D$10,3,0))</f>
        <v>1232</v>
      </c>
      <c r="E25" s="6">
        <f t="shared" ca="1" si="1"/>
        <v>784784</v>
      </c>
      <c r="F25" s="6">
        <f ca="1">RANDBETWEEN(VLOOKUP(B25,'Ver4'!$B$13:$D$19,2,0),VLOOKUP(B25,'Ver4'!$B$13:$D$19,3,0))/100</f>
        <v>0.48</v>
      </c>
      <c r="G25" s="6">
        <f ca="1">RANDBETWEEN(VLOOKUP(B25,'Ver4'!$F$13:$H$19,2,0),VLOOKUP(B25,'Ver4'!$F$13:$H$19,3,0))/100</f>
        <v>0.54</v>
      </c>
      <c r="H25" s="6">
        <f t="shared" ca="1" si="2"/>
        <v>0.25919999999999999</v>
      </c>
      <c r="I25" s="6">
        <f t="shared" ca="1" si="9"/>
        <v>0.28000000000000003</v>
      </c>
      <c r="J25" s="6">
        <f t="shared" ca="1" si="3"/>
        <v>0.13440000000000002</v>
      </c>
      <c r="K25" s="6">
        <f ca="1">RANDBETWEEN(VLOOKUP(B25,'Ver4'!$F$23:$H$29,2,0),VLOOKUP(B25,'Ver4'!$F$23:$H$29,3,0))/100</f>
        <v>0.06</v>
      </c>
      <c r="L25" s="6">
        <f t="shared" ca="1" si="4"/>
        <v>2.8799999999999999E-2</v>
      </c>
      <c r="M25" s="16">
        <f t="shared" ca="1" si="5"/>
        <v>269.06880000000001</v>
      </c>
      <c r="N25" s="6">
        <f ca="1">(L25+J25+H25)*E25+Table16[[#This Row],[Hukuk Servisinde Tahsilat Tutarı]]</f>
        <v>467480.13312000001</v>
      </c>
      <c r="O25" s="6">
        <f ca="1">C25*VLOOKUP(B25,'Ver4'!$J$3:$N$9,2,0)+(C25-C25*G25)*VLOOKUP(B25,'Ver4'!$J$3:$N$9,3,0)+(C25-C25*G25-C25*I25)*VLOOKUP(B25,'Ver4'!$J$3:$N$9,4,0)</f>
        <v>65292.5</v>
      </c>
      <c r="P25" s="6">
        <f t="shared" ca="1" si="6"/>
        <v>0.5776</v>
      </c>
      <c r="Q25" s="6">
        <f ca="1">C25*P25*VLOOKUP(B25,'Ver4'!$J$3:$N$9,5,0)</f>
        <v>110379.36</v>
      </c>
      <c r="R25" s="6">
        <f ca="1">VLOOKUP(Table16[[#This Row],[Ay]],'Ver4'!$J$3:$O$9,6,0)*Table16[[#This Row],[Hukuk Servisine Sevk Edilen]]*Table16[[#This Row],[Toplam Tutar]]</f>
        <v>135987.37151999999</v>
      </c>
      <c r="S25" s="6">
        <f t="shared" ca="1" si="7"/>
        <v>175671.86</v>
      </c>
      <c r="T25" s="6">
        <f t="shared" ca="1" si="8"/>
        <v>357100.77312000003</v>
      </c>
      <c r="U25" s="4"/>
      <c r="X25" s="3"/>
    </row>
    <row r="26" spans="1:24" x14ac:dyDescent="0.35">
      <c r="A26" s="9">
        <v>44920</v>
      </c>
      <c r="B26" s="6">
        <f t="shared" si="0"/>
        <v>12</v>
      </c>
      <c r="C26" s="6">
        <f ca="1">RANDBETWEEN(VLOOKUP(B26,'Ver4'!$F$3:$H$9,2,0),VLOOKUP(B26,'Ver4'!$F$3:$H$9,3,0))</f>
        <v>308</v>
      </c>
      <c r="D26" s="6">
        <f ca="1">RANDBETWEEN(VLOOKUP(B26,'Ver4'!$B$4:$D$10,2,0),VLOOKUP(B26,'Ver4'!$B$4:$D$10,3,0))</f>
        <v>1239</v>
      </c>
      <c r="E26" s="6">
        <f t="shared" ca="1" si="1"/>
        <v>381612</v>
      </c>
      <c r="F26" s="6">
        <f ca="1">RANDBETWEEN(VLOOKUP(B26,'Ver4'!$B$13:$D$19,2,0),VLOOKUP(B26,'Ver4'!$B$13:$D$19,3,0))/100</f>
        <v>0.53</v>
      </c>
      <c r="G26" s="6">
        <f ca="1">RANDBETWEEN(VLOOKUP(B26,'Ver4'!$F$13:$H$19,2,0),VLOOKUP(B26,'Ver4'!$F$13:$H$19,3,0))/100</f>
        <v>0.54</v>
      </c>
      <c r="H26" s="6">
        <f t="shared" ca="1" si="2"/>
        <v>0.28620000000000001</v>
      </c>
      <c r="I26" s="6">
        <f t="shared" ca="1" si="9"/>
        <v>0.28000000000000003</v>
      </c>
      <c r="J26" s="6">
        <f t="shared" ca="1" si="3"/>
        <v>0.14840000000000003</v>
      </c>
      <c r="K26" s="6">
        <f ca="1">RANDBETWEEN(VLOOKUP(B26,'Ver4'!$F$23:$H$29,2,0),VLOOKUP(B26,'Ver4'!$F$23:$H$29,3,0))/100</f>
        <v>0.06</v>
      </c>
      <c r="L26" s="6">
        <f t="shared" ca="1" si="4"/>
        <v>3.1800000000000002E-2</v>
      </c>
      <c r="M26" s="16">
        <f t="shared" ca="1" si="5"/>
        <v>143.65120000000002</v>
      </c>
      <c r="N26" s="6">
        <f ca="1">(L26+J26+H26)*E26+Table16[[#This Row],[Hukuk Servisinde Tahsilat Tutarı]]</f>
        <v>239072.28576</v>
      </c>
      <c r="O26" s="6">
        <f ca="1">C26*VLOOKUP(B26,'Ver4'!$J$3:$N$9,2,0)+(C26-C26*G26)*VLOOKUP(B26,'Ver4'!$J$3:$N$9,3,0)+(C26-C26*G26-C26*I26)*VLOOKUP(B26,'Ver4'!$J$3:$N$9,4,0)</f>
        <v>31569.999999999996</v>
      </c>
      <c r="P26" s="6">
        <f t="shared" ca="1" si="6"/>
        <v>0.53359999999999996</v>
      </c>
      <c r="Q26" s="6">
        <f ca="1">C26*P26*VLOOKUP(B26,'Ver4'!$J$3:$N$9,5,0)</f>
        <v>49304.639999999992</v>
      </c>
      <c r="R26" s="6">
        <f ca="1">VLOOKUP(Table16[[#This Row],[Ay]],'Ver4'!$J$3:$O$9,6,0)*Table16[[#This Row],[Hukuk Servisine Sevk Edilen]]*Table16[[#This Row],[Toplam Tutar]]</f>
        <v>61088.448959999987</v>
      </c>
      <c r="S26" s="6">
        <f t="shared" ca="1" si="7"/>
        <v>80874.639999999985</v>
      </c>
      <c r="T26" s="6">
        <f t="shared" ca="1" si="8"/>
        <v>189767.64576000001</v>
      </c>
      <c r="U26" s="4"/>
      <c r="X26" s="3"/>
    </row>
    <row r="27" spans="1:24" x14ac:dyDescent="0.35">
      <c r="A27" s="9">
        <v>44921</v>
      </c>
      <c r="B27" s="6">
        <f t="shared" si="0"/>
        <v>12</v>
      </c>
      <c r="C27" s="6">
        <f ca="1">RANDBETWEEN(VLOOKUP(B27,'Ver4'!$F$3:$H$9,2,0),VLOOKUP(B27,'Ver4'!$F$3:$H$9,3,0))</f>
        <v>422</v>
      </c>
      <c r="D27" s="6">
        <f ca="1">RANDBETWEEN(VLOOKUP(B27,'Ver4'!$B$4:$D$10,2,0),VLOOKUP(B27,'Ver4'!$B$4:$D$10,3,0))</f>
        <v>1193</v>
      </c>
      <c r="E27" s="6">
        <f t="shared" ca="1" si="1"/>
        <v>503446</v>
      </c>
      <c r="F27" s="6">
        <f ca="1">RANDBETWEEN(VLOOKUP(B27,'Ver4'!$B$13:$D$19,2,0),VLOOKUP(B27,'Ver4'!$B$13:$D$19,3,0))/100</f>
        <v>0.42</v>
      </c>
      <c r="G27" s="6">
        <f ca="1">RANDBETWEEN(VLOOKUP(B27,'Ver4'!$F$13:$H$19,2,0),VLOOKUP(B27,'Ver4'!$F$13:$H$19,3,0))/100</f>
        <v>0.48</v>
      </c>
      <c r="H27" s="6">
        <f t="shared" ca="1" si="2"/>
        <v>0.20159999999999997</v>
      </c>
      <c r="I27" s="6">
        <f t="shared" ca="1" si="9"/>
        <v>0.28000000000000003</v>
      </c>
      <c r="J27" s="6">
        <f t="shared" ca="1" si="3"/>
        <v>0.11760000000000001</v>
      </c>
      <c r="K27" s="6">
        <f ca="1">RANDBETWEEN(VLOOKUP(B27,'Ver4'!$F$23:$H$29,2,0),VLOOKUP(B27,'Ver4'!$F$23:$H$29,3,0))/100</f>
        <v>0.06</v>
      </c>
      <c r="L27" s="6">
        <f t="shared" ca="1" si="4"/>
        <v>2.5199999999999997E-2</v>
      </c>
      <c r="M27" s="16">
        <f t="shared" ca="1" si="5"/>
        <v>145.33679999999998</v>
      </c>
      <c r="N27" s="6">
        <f ca="1">(L27+J27+H27)*E27+Table16[[#This Row],[Hukuk Servisinde Tahsilat Tutarı]]</f>
        <v>272404.56167999998</v>
      </c>
      <c r="O27" s="6">
        <f ca="1">C27*VLOOKUP(B27,'Ver4'!$J$3:$N$9,2,0)+(C27-C27*G27)*VLOOKUP(B27,'Ver4'!$J$3:$N$9,3,0)+(C27-C27*G27-C27*I27)*VLOOKUP(B27,'Ver4'!$J$3:$N$9,4,0)</f>
        <v>47686</v>
      </c>
      <c r="P27" s="6">
        <f t="shared" ca="1" si="6"/>
        <v>0.65559999999999996</v>
      </c>
      <c r="Q27" s="6">
        <f ca="1">C27*P27*VLOOKUP(B27,'Ver4'!$J$3:$N$9,5,0)</f>
        <v>82998.959999999992</v>
      </c>
      <c r="R27" s="6">
        <f ca="1">VLOOKUP(Table16[[#This Row],[Ay]],'Ver4'!$J$3:$O$9,6,0)*Table16[[#This Row],[Hukuk Servisine Sevk Edilen]]*Table16[[#This Row],[Toplam Tutar]]</f>
        <v>99017.759279999998</v>
      </c>
      <c r="S27" s="6">
        <f t="shared" ca="1" si="7"/>
        <v>130684.95999999999</v>
      </c>
      <c r="T27" s="6">
        <f t="shared" ca="1" si="8"/>
        <v>189405.60167999999</v>
      </c>
      <c r="U27" s="4"/>
      <c r="X27" s="3"/>
    </row>
    <row r="28" spans="1:24" x14ac:dyDescent="0.35">
      <c r="A28" s="9">
        <v>44922</v>
      </c>
      <c r="B28" s="6">
        <f t="shared" si="0"/>
        <v>12</v>
      </c>
      <c r="C28" s="6">
        <f ca="1">RANDBETWEEN(VLOOKUP(B28,'Ver4'!$F$3:$H$9,2,0),VLOOKUP(B28,'Ver4'!$F$3:$H$9,3,0))</f>
        <v>643</v>
      </c>
      <c r="D28" s="6">
        <f ca="1">RANDBETWEEN(VLOOKUP(B28,'Ver4'!$B$4:$D$10,2,0),VLOOKUP(B28,'Ver4'!$B$4:$D$10,3,0))</f>
        <v>1066</v>
      </c>
      <c r="E28" s="6">
        <f t="shared" ca="1" si="1"/>
        <v>685438</v>
      </c>
      <c r="F28" s="6">
        <f ca="1">RANDBETWEEN(VLOOKUP(B28,'Ver4'!$B$13:$D$19,2,0),VLOOKUP(B28,'Ver4'!$B$13:$D$19,3,0))/100</f>
        <v>0.47</v>
      </c>
      <c r="G28" s="6">
        <f ca="1">RANDBETWEEN(VLOOKUP(B28,'Ver4'!$F$13:$H$19,2,0),VLOOKUP(B28,'Ver4'!$F$13:$H$19,3,0))/100</f>
        <v>0.48</v>
      </c>
      <c r="H28" s="6">
        <f t="shared" ca="1" si="2"/>
        <v>0.22559999999999997</v>
      </c>
      <c r="I28" s="6">
        <f t="shared" ca="1" si="9"/>
        <v>0.32</v>
      </c>
      <c r="J28" s="6">
        <f t="shared" ca="1" si="3"/>
        <v>0.15040000000000001</v>
      </c>
      <c r="K28" s="6">
        <f ca="1">RANDBETWEEN(VLOOKUP(B28,'Ver4'!$F$23:$H$29,2,0),VLOOKUP(B28,'Ver4'!$F$23:$H$29,3,0))/100</f>
        <v>0.05</v>
      </c>
      <c r="L28" s="6">
        <f t="shared" ca="1" si="4"/>
        <v>2.35E-2</v>
      </c>
      <c r="M28" s="16">
        <f t="shared" ca="1" si="5"/>
        <v>256.87849999999997</v>
      </c>
      <c r="N28" s="6">
        <f ca="1">(L28+J28+H28)*E28+Table16[[#This Row],[Hukuk Servisinde Tahsilat Tutarı]]</f>
        <v>397314.13669999997</v>
      </c>
      <c r="O28" s="6">
        <f ca="1">C28*VLOOKUP(B28,'Ver4'!$J$3:$N$9,2,0)+(C28-C28*G28)*VLOOKUP(B28,'Ver4'!$J$3:$N$9,3,0)+(C28-C28*G28-C28*I28)*VLOOKUP(B28,'Ver4'!$J$3:$N$9,4,0)</f>
        <v>70087</v>
      </c>
      <c r="P28" s="6">
        <f t="shared" ca="1" si="6"/>
        <v>0.60050000000000003</v>
      </c>
      <c r="Q28" s="6">
        <f ca="1">C28*P28*VLOOKUP(B28,'Ver4'!$J$3:$N$9,5,0)</f>
        <v>115836.45000000001</v>
      </c>
      <c r="R28" s="6">
        <f ca="1">VLOOKUP(Table16[[#This Row],[Ay]],'Ver4'!$J$3:$O$9,6,0)*Table16[[#This Row],[Hukuk Servisine Sevk Edilen]]*Table16[[#This Row],[Toplam Tutar]]</f>
        <v>123481.6557</v>
      </c>
      <c r="S28" s="6">
        <f t="shared" ca="1" si="7"/>
        <v>185923.45</v>
      </c>
      <c r="T28" s="6">
        <f t="shared" ca="1" si="8"/>
        <v>281477.68669999996</v>
      </c>
      <c r="U28" s="4"/>
      <c r="X28" s="3"/>
    </row>
    <row r="29" spans="1:24" x14ac:dyDescent="0.35">
      <c r="A29" s="9">
        <v>44923</v>
      </c>
      <c r="B29" s="6">
        <f t="shared" si="0"/>
        <v>12</v>
      </c>
      <c r="C29" s="6">
        <f ca="1">RANDBETWEEN(VLOOKUP(B29,'Ver4'!$F$3:$H$9,2,0),VLOOKUP(B29,'Ver4'!$F$3:$H$9,3,0))</f>
        <v>739</v>
      </c>
      <c r="D29" s="6">
        <f ca="1">RANDBETWEEN(VLOOKUP(B29,'Ver4'!$B$4:$D$10,2,0),VLOOKUP(B29,'Ver4'!$B$4:$D$10,3,0))</f>
        <v>937</v>
      </c>
      <c r="E29" s="6">
        <f t="shared" ca="1" si="1"/>
        <v>692443</v>
      </c>
      <c r="F29" s="6">
        <f ca="1">RANDBETWEEN(VLOOKUP(B29,'Ver4'!$B$13:$D$19,2,0),VLOOKUP(B29,'Ver4'!$B$13:$D$19,3,0))/100</f>
        <v>0.53</v>
      </c>
      <c r="G29" s="6">
        <f ca="1">RANDBETWEEN(VLOOKUP(B29,'Ver4'!$F$13:$H$19,2,0),VLOOKUP(B29,'Ver4'!$F$13:$H$19,3,0))/100</f>
        <v>0.48</v>
      </c>
      <c r="H29" s="6">
        <f t="shared" ca="1" si="2"/>
        <v>0.25440000000000002</v>
      </c>
      <c r="I29" s="6">
        <f t="shared" ca="1" si="9"/>
        <v>0.32</v>
      </c>
      <c r="J29" s="6">
        <f t="shared" ca="1" si="3"/>
        <v>0.1696</v>
      </c>
      <c r="K29" s="6">
        <f ca="1">RANDBETWEEN(VLOOKUP(B29,'Ver4'!$F$23:$H$29,2,0),VLOOKUP(B29,'Ver4'!$F$23:$H$29,3,0))/100</f>
        <v>0.06</v>
      </c>
      <c r="L29" s="6">
        <f t="shared" ca="1" si="4"/>
        <v>3.1800000000000002E-2</v>
      </c>
      <c r="M29" s="16">
        <f t="shared" ca="1" si="5"/>
        <v>336.83619999999996</v>
      </c>
      <c r="N29" s="6">
        <f ca="1">(L29+J29+H29)*E29+Table16[[#This Row],[Hukuk Servisinde Tahsilat Tutarı]]</f>
        <v>428663.76357999997</v>
      </c>
      <c r="O29" s="6">
        <f ca="1">C29*VLOOKUP(B29,'Ver4'!$J$3:$N$9,2,0)+(C29-C29*G29)*VLOOKUP(B29,'Ver4'!$J$3:$N$9,3,0)+(C29-C29*G29-C29*I29)*VLOOKUP(B29,'Ver4'!$J$3:$N$9,4,0)</f>
        <v>80551</v>
      </c>
      <c r="P29" s="6">
        <f t="shared" ca="1" si="6"/>
        <v>0.54420000000000002</v>
      </c>
      <c r="Q29" s="6">
        <f ca="1">C29*P29*VLOOKUP(B29,'Ver4'!$J$3:$N$9,5,0)</f>
        <v>120649.14000000001</v>
      </c>
      <c r="R29" s="6">
        <f ca="1">VLOOKUP(Table16[[#This Row],[Ay]],'Ver4'!$J$3:$O$9,6,0)*Table16[[#This Row],[Hukuk Servisine Sevk Edilen]]*Table16[[#This Row],[Toplam Tutar]]</f>
        <v>113048.24417999999</v>
      </c>
      <c r="S29" s="6">
        <f t="shared" ca="1" si="7"/>
        <v>201200.14</v>
      </c>
      <c r="T29" s="6">
        <f t="shared" ca="1" si="8"/>
        <v>308014.62357999996</v>
      </c>
      <c r="U29" s="4"/>
    </row>
    <row r="30" spans="1:24" x14ac:dyDescent="0.35">
      <c r="A30" s="9">
        <v>44924</v>
      </c>
      <c r="B30" s="6">
        <f t="shared" si="0"/>
        <v>12</v>
      </c>
      <c r="C30" s="6">
        <f ca="1">RANDBETWEEN(VLOOKUP(B30,'Ver4'!$F$3:$H$9,2,0),VLOOKUP(B30,'Ver4'!$F$3:$H$9,3,0))</f>
        <v>458</v>
      </c>
      <c r="D30" s="6">
        <f ca="1">RANDBETWEEN(VLOOKUP(B30,'Ver4'!$B$4:$D$10,2,0),VLOOKUP(B30,'Ver4'!$B$4:$D$10,3,0))</f>
        <v>1190</v>
      </c>
      <c r="E30" s="6">
        <f t="shared" ca="1" si="1"/>
        <v>545020</v>
      </c>
      <c r="F30" s="6">
        <f ca="1">RANDBETWEEN(VLOOKUP(B30,'Ver4'!$B$13:$D$19,2,0),VLOOKUP(B30,'Ver4'!$B$13:$D$19,3,0))/100</f>
        <v>0.49</v>
      </c>
      <c r="G30" s="6">
        <f ca="1">RANDBETWEEN(VLOOKUP(B30,'Ver4'!$F$13:$H$19,2,0),VLOOKUP(B30,'Ver4'!$F$13:$H$19,3,0))/100</f>
        <v>0.48</v>
      </c>
      <c r="H30" s="6">
        <f t="shared" ca="1" si="2"/>
        <v>0.23519999999999999</v>
      </c>
      <c r="I30" s="6">
        <f t="shared" ca="1" si="9"/>
        <v>0.27</v>
      </c>
      <c r="J30" s="6">
        <f t="shared" ca="1" si="3"/>
        <v>0.1323</v>
      </c>
      <c r="K30" s="6">
        <f ca="1">RANDBETWEEN(VLOOKUP(B30,'Ver4'!$F$23:$H$29,2,0),VLOOKUP(B30,'Ver4'!$F$23:$H$29,3,0))/100</f>
        <v>0.1</v>
      </c>
      <c r="L30" s="6">
        <f t="shared" ca="1" si="4"/>
        <v>4.9000000000000002E-2</v>
      </c>
      <c r="M30" s="16">
        <f t="shared" ca="1" si="5"/>
        <v>190.75700000000001</v>
      </c>
      <c r="N30" s="6">
        <f ca="1">(L30+J30+H30)*E30+Table16[[#This Row],[Hukuk Servisinde Tahsilat Tutarı]]</f>
        <v>322406.58100000001</v>
      </c>
      <c r="O30" s="6">
        <f ca="1">C30*VLOOKUP(B30,'Ver4'!$J$3:$N$9,2,0)+(C30-C30*G30)*VLOOKUP(B30,'Ver4'!$J$3:$N$9,3,0)+(C30-C30*G30-C30*I30)*VLOOKUP(B30,'Ver4'!$J$3:$N$9,4,0)</f>
        <v>52212</v>
      </c>
      <c r="P30" s="6">
        <f t="shared" ca="1" si="6"/>
        <v>0.58350000000000002</v>
      </c>
      <c r="Q30" s="6">
        <f ca="1">C30*P30*VLOOKUP(B30,'Ver4'!$J$3:$N$9,5,0)</f>
        <v>80172.899999999994</v>
      </c>
      <c r="R30" s="6">
        <f ca="1">VLOOKUP(Table16[[#This Row],[Ay]],'Ver4'!$J$3:$O$9,6,0)*Table16[[#This Row],[Hukuk Servisine Sevk Edilen]]*Table16[[#This Row],[Toplam Tutar]]</f>
        <v>95405.751000000004</v>
      </c>
      <c r="S30" s="6">
        <f t="shared" ca="1" si="7"/>
        <v>132384.9</v>
      </c>
      <c r="T30" s="6">
        <f t="shared" ca="1" si="8"/>
        <v>242233.68100000001</v>
      </c>
      <c r="U30" s="4"/>
    </row>
    <row r="31" spans="1:24" x14ac:dyDescent="0.35">
      <c r="A31" s="9">
        <v>44925</v>
      </c>
      <c r="B31" s="6">
        <f t="shared" si="0"/>
        <v>12</v>
      </c>
      <c r="C31" s="6">
        <f ca="1">RANDBETWEEN(VLOOKUP(B31,'Ver4'!$F$3:$H$9,2,0),VLOOKUP(B31,'Ver4'!$F$3:$H$9,3,0))</f>
        <v>717</v>
      </c>
      <c r="D31" s="6">
        <f ca="1">RANDBETWEEN(VLOOKUP(B31,'Ver4'!$B$4:$D$10,2,0),VLOOKUP(B31,'Ver4'!$B$4:$D$10,3,0))</f>
        <v>1063</v>
      </c>
      <c r="E31" s="6">
        <f t="shared" ca="1" si="1"/>
        <v>762171</v>
      </c>
      <c r="F31" s="6">
        <f ca="1">RANDBETWEEN(VLOOKUP(B31,'Ver4'!$B$13:$D$19,2,0),VLOOKUP(B31,'Ver4'!$B$13:$D$19,3,0))/100</f>
        <v>0.48</v>
      </c>
      <c r="G31" s="6">
        <f ca="1">RANDBETWEEN(VLOOKUP(B31,'Ver4'!$F$13:$H$19,2,0),VLOOKUP(B31,'Ver4'!$F$13:$H$19,3,0))/100</f>
        <v>0.51</v>
      </c>
      <c r="H31" s="6">
        <f t="shared" ca="1" si="2"/>
        <v>0.24479999999999999</v>
      </c>
      <c r="I31" s="6">
        <f t="shared" ca="1" si="9"/>
        <v>0.27</v>
      </c>
      <c r="J31" s="6">
        <f t="shared" ca="1" si="3"/>
        <v>0.12959999999999999</v>
      </c>
      <c r="K31" s="6">
        <f ca="1">RANDBETWEEN(VLOOKUP(B31,'Ver4'!$F$23:$H$29,2,0),VLOOKUP(B31,'Ver4'!$F$23:$H$29,3,0))/100</f>
        <v>0.05</v>
      </c>
      <c r="L31" s="6">
        <f t="shared" ca="1" si="4"/>
        <v>2.4E-2</v>
      </c>
      <c r="M31" s="16">
        <f t="shared" ca="1" si="5"/>
        <v>285.65279999999996</v>
      </c>
      <c r="N31" s="6">
        <f ca="1">(L31+J31+H31)*E31+Table16[[#This Row],[Hukuk Servisinde Tahsilat Tutarı]]</f>
        <v>441205.54848</v>
      </c>
      <c r="O31" s="6">
        <f ca="1">C31*VLOOKUP(B31,'Ver4'!$J$3:$N$9,2,0)+(C31-C31*G31)*VLOOKUP(B31,'Ver4'!$J$3:$N$9,3,0)+(C31-C31*G31-C31*I31)*VLOOKUP(B31,'Ver4'!$J$3:$N$9,4,0)</f>
        <v>77973.75</v>
      </c>
      <c r="P31" s="6">
        <f t="shared" ca="1" si="6"/>
        <v>0.60160000000000002</v>
      </c>
      <c r="Q31" s="6">
        <f ca="1">C31*P31*VLOOKUP(B31,'Ver4'!$J$3:$N$9,5,0)</f>
        <v>129404.16000000002</v>
      </c>
      <c r="R31" s="6">
        <f ca="1">VLOOKUP(Table16[[#This Row],[Ay]],'Ver4'!$J$3:$O$9,6,0)*Table16[[#This Row],[Hukuk Servisine Sevk Edilen]]*Table16[[#This Row],[Toplam Tutar]]</f>
        <v>137556.62208</v>
      </c>
      <c r="S31" s="6">
        <f t="shared" ca="1" si="7"/>
        <v>207377.91000000003</v>
      </c>
      <c r="T31" s="6">
        <f t="shared" ca="1" si="8"/>
        <v>311801.38847999997</v>
      </c>
      <c r="U31" s="4"/>
    </row>
    <row r="32" spans="1:24" x14ac:dyDescent="0.35">
      <c r="A32" s="9">
        <v>44926</v>
      </c>
      <c r="B32" s="6">
        <f t="shared" si="0"/>
        <v>12</v>
      </c>
      <c r="C32" s="6">
        <f ca="1">RANDBETWEEN(VLOOKUP(B32,'Ver4'!$F$3:$H$9,2,0),VLOOKUP(B32,'Ver4'!$F$3:$H$9,3,0))</f>
        <v>688</v>
      </c>
      <c r="D32" s="6">
        <f ca="1">RANDBETWEEN(VLOOKUP(B32,'Ver4'!$B$4:$D$10,2,0),VLOOKUP(B32,'Ver4'!$B$4:$D$10,3,0))</f>
        <v>1154</v>
      </c>
      <c r="E32" s="6">
        <f t="shared" ca="1" si="1"/>
        <v>793952</v>
      </c>
      <c r="F32" s="6">
        <f ca="1">RANDBETWEEN(VLOOKUP(B32,'Ver4'!$B$13:$D$19,2,0),VLOOKUP(B32,'Ver4'!$B$13:$D$19,3,0))/100</f>
        <v>0.35</v>
      </c>
      <c r="G32" s="6">
        <f ca="1">RANDBETWEEN(VLOOKUP(B32,'Ver4'!$F$13:$H$19,2,0),VLOOKUP(B32,'Ver4'!$F$13:$H$19,3,0))/100</f>
        <v>0.53</v>
      </c>
      <c r="H32" s="6">
        <f t="shared" ca="1" si="2"/>
        <v>0.1855</v>
      </c>
      <c r="I32" s="6">
        <f t="shared" ca="1" si="9"/>
        <v>0.24</v>
      </c>
      <c r="J32" s="6">
        <f t="shared" ca="1" si="3"/>
        <v>8.3999999999999991E-2</v>
      </c>
      <c r="K32" s="6">
        <f ca="1">RANDBETWEEN(VLOOKUP(B32,'Ver4'!$F$23:$H$29,2,0),VLOOKUP(B32,'Ver4'!$F$23:$H$29,3,0))/100</f>
        <v>7.0000000000000007E-2</v>
      </c>
      <c r="L32" s="6">
        <f t="shared" ca="1" si="4"/>
        <v>2.4500000000000001E-2</v>
      </c>
      <c r="M32" s="16">
        <f t="shared" ca="1" si="5"/>
        <v>202.27199999999999</v>
      </c>
      <c r="N32" s="6">
        <f ca="1">(L32+J32+H32)*E32+Table16[[#This Row],[Hukuk Servisinde Tahsilat Tutarı]]</f>
        <v>401580.9216</v>
      </c>
      <c r="O32" s="6">
        <f ca="1">C32*VLOOKUP(B32,'Ver4'!$J$3:$N$9,2,0)+(C32-C32*G32)*VLOOKUP(B32,'Ver4'!$J$3:$N$9,3,0)+(C32-C32*G32-C32*I32)*VLOOKUP(B32,'Ver4'!$J$3:$N$9,4,0)</f>
        <v>74476</v>
      </c>
      <c r="P32" s="6">
        <f t="shared" ca="1" si="6"/>
        <v>0.70599999999999996</v>
      </c>
      <c r="Q32" s="6">
        <f ca="1">C32*P32*VLOOKUP(B32,'Ver4'!$J$3:$N$9,5,0)</f>
        <v>145718.39999999999</v>
      </c>
      <c r="R32" s="6">
        <f ca="1">VLOOKUP(Table16[[#This Row],[Ay]],'Ver4'!$J$3:$O$9,6,0)*Table16[[#This Row],[Hukuk Servisine Sevk Edilen]]*Table16[[#This Row],[Toplam Tutar]]</f>
        <v>168159.0336</v>
      </c>
      <c r="S32" s="6">
        <f t="shared" ca="1" si="7"/>
        <v>220194.4</v>
      </c>
      <c r="T32" s="6">
        <f t="shared" ca="1" si="8"/>
        <v>255862.52160000001</v>
      </c>
      <c r="U32" s="4"/>
    </row>
    <row r="33" spans="1:25" x14ac:dyDescent="0.35">
      <c r="A33" s="9">
        <v>44927</v>
      </c>
      <c r="B33" s="6">
        <f t="shared" si="0"/>
        <v>1</v>
      </c>
      <c r="C33" s="6">
        <f ca="1">RANDBETWEEN(VLOOKUP(B33,'Ver4'!$F$3:$H$9,2,0),VLOOKUP(B33,'Ver4'!$F$3:$H$9,3,0))</f>
        <v>750</v>
      </c>
      <c r="D33" s="6">
        <f ca="1">RANDBETWEEN(VLOOKUP(B33,'Ver4'!$B$4:$D$10,2,0),VLOOKUP(B33,'Ver4'!$B$4:$D$10,3,0))</f>
        <v>1477</v>
      </c>
      <c r="E33" s="6">
        <f t="shared" ca="1" si="1"/>
        <v>1107750</v>
      </c>
      <c r="F33" s="6">
        <f ca="1">RANDBETWEEN(VLOOKUP(B33,'Ver4'!$B$13:$D$19,2,0),VLOOKUP(B33,'Ver4'!$B$13:$D$19,3,0))/100</f>
        <v>0.56000000000000005</v>
      </c>
      <c r="G33" s="6">
        <f ca="1">RANDBETWEEN(VLOOKUP(B33,'Ver4'!$F$13:$H$19,2,0),VLOOKUP(B33,'Ver4'!$F$13:$H$19,3,0))/100</f>
        <v>0.51</v>
      </c>
      <c r="H33" s="6">
        <f t="shared" ca="1" si="2"/>
        <v>0.28560000000000002</v>
      </c>
      <c r="I33" s="6">
        <f t="shared" ca="1" si="9"/>
        <v>0.35</v>
      </c>
      <c r="J33" s="6">
        <f t="shared" ca="1" si="3"/>
        <v>0.19600000000000001</v>
      </c>
      <c r="K33" s="6">
        <f ca="1">RANDBETWEEN(VLOOKUP(B33,'Ver4'!$F$23:$H$29,2,0),VLOOKUP(B33,'Ver4'!$F$23:$H$29,3,0))/100</f>
        <v>0.06</v>
      </c>
      <c r="L33" s="6">
        <f t="shared" ca="1" si="4"/>
        <v>3.3600000000000005E-2</v>
      </c>
      <c r="M33" s="16">
        <f t="shared" ca="1" si="5"/>
        <v>386.40000000000009</v>
      </c>
      <c r="N33" s="6">
        <f ca="1">(L33+J33+H33)*E33+Table16[[#This Row],[Hukuk Servisinde Tahsilat Tutarı]]</f>
        <v>721083.21600000013</v>
      </c>
      <c r="O33" s="6">
        <f ca="1">C33*VLOOKUP(B33,'Ver4'!$J$3:$N$9,2,0)+(C33-C33*G33)*VLOOKUP(B33,'Ver4'!$J$3:$N$9,3,0)+(C33-C33*G33-C33*I33)*VLOOKUP(B33,'Ver4'!$J$3:$N$9,4,0)</f>
        <v>75562.5</v>
      </c>
      <c r="P33" s="6">
        <f t="shared" ca="1" si="6"/>
        <v>0.4847999999999999</v>
      </c>
      <c r="Q33" s="6">
        <f ca="1">C33*P33*VLOOKUP(B33,'Ver4'!$J$3:$N$9,5,0)</f>
        <v>109079.99999999997</v>
      </c>
      <c r="R33" s="6">
        <f ca="1">VLOOKUP(Table16[[#This Row],[Ay]],'Ver4'!$J$3:$O$9,6,0)*Table16[[#This Row],[Hukuk Servisine Sevk Edilen]]*Table16[[#This Row],[Toplam Tutar]]</f>
        <v>150370.41599999997</v>
      </c>
      <c r="S33" s="6">
        <f t="shared" ca="1" si="7"/>
        <v>184642.49999999997</v>
      </c>
      <c r="T33" s="6">
        <f t="shared" ca="1" si="8"/>
        <v>612003.21600000013</v>
      </c>
      <c r="U33" s="4"/>
    </row>
    <row r="34" spans="1:25" x14ac:dyDescent="0.35">
      <c r="A34" s="9">
        <v>44928</v>
      </c>
      <c r="B34" s="6">
        <f t="shared" si="0"/>
        <v>1</v>
      </c>
      <c r="C34" s="6">
        <f ca="1">RANDBETWEEN(VLOOKUP(B34,'Ver4'!$F$3:$H$9,2,0),VLOOKUP(B34,'Ver4'!$F$3:$H$9,3,0))</f>
        <v>920</v>
      </c>
      <c r="D34" s="6">
        <f ca="1">RANDBETWEEN(VLOOKUP(B34,'Ver4'!$B$4:$D$10,2,0),VLOOKUP(B34,'Ver4'!$B$4:$D$10,3,0))</f>
        <v>1364</v>
      </c>
      <c r="E34" s="6">
        <f t="shared" ca="1" si="1"/>
        <v>1254880</v>
      </c>
      <c r="F34" s="6">
        <f ca="1">RANDBETWEEN(VLOOKUP(B34,'Ver4'!$B$13:$D$19,2,0),VLOOKUP(B34,'Ver4'!$B$13:$D$19,3,0))/100</f>
        <v>0.63</v>
      </c>
      <c r="G34" s="6">
        <f ca="1">RANDBETWEEN(VLOOKUP(B34,'Ver4'!$F$13:$H$19,2,0),VLOOKUP(B34,'Ver4'!$F$13:$H$19,3,0))/100</f>
        <v>0.48</v>
      </c>
      <c r="H34" s="6">
        <f t="shared" ca="1" si="2"/>
        <v>0.3024</v>
      </c>
      <c r="I34" s="6">
        <f t="shared" ca="1" si="9"/>
        <v>0.27</v>
      </c>
      <c r="J34" s="6">
        <f t="shared" ca="1" si="3"/>
        <v>0.1701</v>
      </c>
      <c r="K34" s="6">
        <f ca="1">RANDBETWEEN(VLOOKUP(B34,'Ver4'!$F$23:$H$29,2,0),VLOOKUP(B34,'Ver4'!$F$23:$H$29,3,0))/100</f>
        <v>0.09</v>
      </c>
      <c r="L34" s="6">
        <f t="shared" ca="1" si="4"/>
        <v>5.67E-2</v>
      </c>
      <c r="M34" s="16">
        <f t="shared" ca="1" si="5"/>
        <v>486.86399999999998</v>
      </c>
      <c r="N34" s="6">
        <f ca="1">(L34+J34+H34)*E34+Table16[[#This Row],[Hukuk Servisinde Tahsilat Tutarı]]</f>
        <v>829505.79712</v>
      </c>
      <c r="O34" s="6">
        <f ca="1">C34*VLOOKUP(B34,'Ver4'!$J$3:$N$9,2,0)+(C34-C34*G34)*VLOOKUP(B34,'Ver4'!$J$3:$N$9,3,0)+(C34-C34*G34-C34*I34)*VLOOKUP(B34,'Ver4'!$J$3:$N$9,4,0)</f>
        <v>104880</v>
      </c>
      <c r="P34" s="6">
        <f t="shared" ca="1" si="6"/>
        <v>0.4708</v>
      </c>
      <c r="Q34" s="6">
        <f ca="1">C34*P34*VLOOKUP(B34,'Ver4'!$J$3:$N$9,5,0)</f>
        <v>129940.8</v>
      </c>
      <c r="R34" s="6">
        <f ca="1">VLOOKUP(Table16[[#This Row],[Ay]],'Ver4'!$J$3:$O$9,6,0)*Table16[[#This Row],[Hukuk Servisine Sevk Edilen]]*Table16[[#This Row],[Toplam Tutar]]</f>
        <v>165423.30112000002</v>
      </c>
      <c r="S34" s="6">
        <f t="shared" ca="1" si="7"/>
        <v>234820.8</v>
      </c>
      <c r="T34" s="6">
        <f t="shared" ca="1" si="8"/>
        <v>699564.99711999996</v>
      </c>
      <c r="U34" s="4"/>
    </row>
    <row r="35" spans="1:25" x14ac:dyDescent="0.35">
      <c r="A35" s="9">
        <v>44929</v>
      </c>
      <c r="B35" s="6">
        <f t="shared" si="0"/>
        <v>1</v>
      </c>
      <c r="C35" s="6">
        <f ca="1">RANDBETWEEN(VLOOKUP(B35,'Ver4'!$F$3:$H$9,2,0),VLOOKUP(B35,'Ver4'!$F$3:$H$9,3,0))</f>
        <v>1196</v>
      </c>
      <c r="D35" s="6">
        <f ca="1">RANDBETWEEN(VLOOKUP(B35,'Ver4'!$B$4:$D$10,2,0),VLOOKUP(B35,'Ver4'!$B$4:$D$10,3,0))</f>
        <v>1454</v>
      </c>
      <c r="E35" s="6">
        <f t="shared" ca="1" si="1"/>
        <v>1738984</v>
      </c>
      <c r="F35" s="6">
        <f ca="1">RANDBETWEEN(VLOOKUP(B35,'Ver4'!$B$13:$D$19,2,0),VLOOKUP(B35,'Ver4'!$B$13:$D$19,3,0))/100</f>
        <v>0.62</v>
      </c>
      <c r="G35" s="6">
        <f ca="1">RANDBETWEEN(VLOOKUP(B35,'Ver4'!$F$13:$H$19,2,0),VLOOKUP(B35,'Ver4'!$F$13:$H$19,3,0))/100</f>
        <v>0.5</v>
      </c>
      <c r="H35" s="6">
        <f t="shared" ca="1" si="2"/>
        <v>0.31</v>
      </c>
      <c r="I35" s="6">
        <f t="shared" ca="1" si="9"/>
        <v>0.27</v>
      </c>
      <c r="J35" s="6">
        <f t="shared" ca="1" si="3"/>
        <v>0.16740000000000002</v>
      </c>
      <c r="K35" s="6">
        <f ca="1">RANDBETWEEN(VLOOKUP(B35,'Ver4'!$F$23:$H$29,2,0),VLOOKUP(B35,'Ver4'!$F$23:$H$29,3,0))/100</f>
        <v>0.1</v>
      </c>
      <c r="L35" s="6">
        <f t="shared" ca="1" si="4"/>
        <v>6.2E-2</v>
      </c>
      <c r="M35" s="16">
        <f t="shared" ca="1" si="5"/>
        <v>645.12239999999997</v>
      </c>
      <c r="N35" s="6">
        <f ca="1">(L35+J35+H35)*E35+Table16[[#This Row],[Hukuk Servisinde Tahsilat Tutarı]]</f>
        <v>1162281.2581120001</v>
      </c>
      <c r="O35" s="6">
        <f ca="1">C35*VLOOKUP(B35,'Ver4'!$J$3:$N$9,2,0)+(C35-C35*G35)*VLOOKUP(B35,'Ver4'!$J$3:$N$9,3,0)+(C35-C35*G35-C35*I35)*VLOOKUP(B35,'Ver4'!$J$3:$N$9,4,0)</f>
        <v>132158</v>
      </c>
      <c r="P35" s="6">
        <f t="shared" ca="1" si="6"/>
        <v>0.46060000000000001</v>
      </c>
      <c r="Q35" s="6">
        <f ca="1">C35*P35*VLOOKUP(B35,'Ver4'!$J$3:$N$9,5,0)</f>
        <v>165263.28</v>
      </c>
      <c r="R35" s="6">
        <f ca="1">VLOOKUP(Table16[[#This Row],[Ay]],'Ver4'!$J$3:$O$9,6,0)*Table16[[#This Row],[Hukuk Servisine Sevk Edilen]]*Table16[[#This Row],[Toplam Tutar]]</f>
        <v>224273.28851200006</v>
      </c>
      <c r="S35" s="6">
        <f t="shared" ca="1" si="7"/>
        <v>297421.28000000003</v>
      </c>
      <c r="T35" s="6">
        <f t="shared" ca="1" si="8"/>
        <v>997017.97811200004</v>
      </c>
      <c r="U35" s="4"/>
    </row>
    <row r="36" spans="1:25" x14ac:dyDescent="0.35">
      <c r="A36" s="9">
        <v>44930</v>
      </c>
      <c r="B36" s="6">
        <f t="shared" si="0"/>
        <v>1</v>
      </c>
      <c r="C36" s="6">
        <f ca="1">RANDBETWEEN(VLOOKUP(B36,'Ver4'!$F$3:$H$9,2,0),VLOOKUP(B36,'Ver4'!$F$3:$H$9,3,0))</f>
        <v>1177</v>
      </c>
      <c r="D36" s="6">
        <f ca="1">RANDBETWEEN(VLOOKUP(B36,'Ver4'!$B$4:$D$10,2,0),VLOOKUP(B36,'Ver4'!$B$4:$D$10,3,0))</f>
        <v>1631</v>
      </c>
      <c r="E36" s="6">
        <f t="shared" ca="1" si="1"/>
        <v>1919687</v>
      </c>
      <c r="F36" s="6">
        <f ca="1">RANDBETWEEN(VLOOKUP(B36,'Ver4'!$B$13:$D$19,2,0),VLOOKUP(B36,'Ver4'!$B$13:$D$19,3,0))/100</f>
        <v>0.61</v>
      </c>
      <c r="G36" s="6">
        <f ca="1">RANDBETWEEN(VLOOKUP(B36,'Ver4'!$F$13:$H$19,2,0),VLOOKUP(B36,'Ver4'!$F$13:$H$19,3,0))/100</f>
        <v>0.51</v>
      </c>
      <c r="H36" s="6">
        <f t="shared" ca="1" si="2"/>
        <v>0.31109999999999999</v>
      </c>
      <c r="I36" s="6">
        <f t="shared" ca="1" si="9"/>
        <v>0.28999999999999998</v>
      </c>
      <c r="J36" s="6">
        <f t="shared" ca="1" si="3"/>
        <v>0.17689999999999997</v>
      </c>
      <c r="K36" s="6">
        <f ca="1">RANDBETWEEN(VLOOKUP(B36,'Ver4'!$F$23:$H$29,2,0),VLOOKUP(B36,'Ver4'!$F$23:$H$29,3,0))/100</f>
        <v>0.06</v>
      </c>
      <c r="L36" s="6">
        <f t="shared" ca="1" si="4"/>
        <v>3.6600000000000001E-2</v>
      </c>
      <c r="M36" s="16">
        <f t="shared" ca="1" si="5"/>
        <v>617.4541999999999</v>
      </c>
      <c r="N36" s="6">
        <f ca="1">(L36+J36+H36)*E36+Table16[[#This Row],[Hukuk Servisinde Tahsilat Tutarı]]</f>
        <v>1262601.1761439999</v>
      </c>
      <c r="O36" s="6">
        <f ca="1">C36*VLOOKUP(B36,'Ver4'!$J$3:$N$9,2,0)+(C36-C36*G36)*VLOOKUP(B36,'Ver4'!$J$3:$N$9,3,0)+(C36-C36*G36-C36*I36)*VLOOKUP(B36,'Ver4'!$J$3:$N$9,4,0)</f>
        <v>125644.75</v>
      </c>
      <c r="P36" s="6">
        <f t="shared" ca="1" si="6"/>
        <v>0.47540000000000004</v>
      </c>
      <c r="Q36" s="6">
        <f ca="1">C36*P36*VLOOKUP(B36,'Ver4'!$J$3:$N$9,5,0)</f>
        <v>167863.74000000002</v>
      </c>
      <c r="R36" s="6">
        <f ca="1">VLOOKUP(Table16[[#This Row],[Ay]],'Ver4'!$J$3:$O$9,6,0)*Table16[[#This Row],[Hukuk Servisine Sevk Edilen]]*Table16[[#This Row],[Toplam Tutar]]</f>
        <v>255533.37594400006</v>
      </c>
      <c r="S36" s="6">
        <f t="shared" ca="1" si="7"/>
        <v>293508.49</v>
      </c>
      <c r="T36" s="6">
        <f t="shared" ca="1" si="8"/>
        <v>1094737.4361439999</v>
      </c>
      <c r="U36" s="4"/>
    </row>
    <row r="37" spans="1:25" x14ac:dyDescent="0.35">
      <c r="A37" s="9">
        <v>44931</v>
      </c>
      <c r="B37" s="6">
        <f t="shared" si="0"/>
        <v>1</v>
      </c>
      <c r="C37" s="6">
        <f ca="1">RANDBETWEEN(VLOOKUP(B37,'Ver4'!$F$3:$H$9,2,0),VLOOKUP(B37,'Ver4'!$F$3:$H$9,3,0))</f>
        <v>1165</v>
      </c>
      <c r="D37" s="6">
        <f ca="1">RANDBETWEEN(VLOOKUP(B37,'Ver4'!$B$4:$D$10,2,0),VLOOKUP(B37,'Ver4'!$B$4:$D$10,3,0))</f>
        <v>1271</v>
      </c>
      <c r="E37" s="6">
        <f t="shared" ca="1" si="1"/>
        <v>1480715</v>
      </c>
      <c r="F37" s="6">
        <f ca="1">RANDBETWEEN(VLOOKUP(B37,'Ver4'!$B$13:$D$19,2,0),VLOOKUP(B37,'Ver4'!$B$13:$D$19,3,0))/100</f>
        <v>0.39</v>
      </c>
      <c r="G37" s="6">
        <f ca="1">RANDBETWEEN(VLOOKUP(B37,'Ver4'!$F$13:$H$19,2,0),VLOOKUP(B37,'Ver4'!$F$13:$H$19,3,0))/100</f>
        <v>0.53</v>
      </c>
      <c r="H37" s="6">
        <f t="shared" ca="1" si="2"/>
        <v>0.20670000000000002</v>
      </c>
      <c r="I37" s="6">
        <f t="shared" ca="1" si="9"/>
        <v>0.28000000000000003</v>
      </c>
      <c r="J37" s="6">
        <f t="shared" ca="1" si="3"/>
        <v>0.10920000000000002</v>
      </c>
      <c r="K37" s="6">
        <f ca="1">RANDBETWEEN(VLOOKUP(B37,'Ver4'!$F$23:$H$29,2,0),VLOOKUP(B37,'Ver4'!$F$23:$H$29,3,0))/100</f>
        <v>0.06</v>
      </c>
      <c r="L37" s="6">
        <f t="shared" ca="1" si="4"/>
        <v>2.3400000000000001E-2</v>
      </c>
      <c r="M37" s="16">
        <f t="shared" ca="1" si="5"/>
        <v>395.28450000000004</v>
      </c>
      <c r="N37" s="6">
        <f ca="1">(L37+J37+H37)*E37+Table16[[#This Row],[Hukuk Servisinde Tahsilat Tutarı]]</f>
        <v>776332.9516400001</v>
      </c>
      <c r="O37" s="6">
        <f ca="1">C37*VLOOKUP(B37,'Ver4'!$J$3:$N$9,2,0)+(C37-C37*G37)*VLOOKUP(B37,'Ver4'!$J$3:$N$9,3,0)+(C37-C37*G37-C37*I37)*VLOOKUP(B37,'Ver4'!$J$3:$N$9,4,0)</f>
        <v>121451.25</v>
      </c>
      <c r="P37" s="6">
        <f t="shared" ca="1" si="6"/>
        <v>0.66069999999999995</v>
      </c>
      <c r="Q37" s="6">
        <f ca="1">C37*P37*VLOOKUP(B37,'Ver4'!$J$3:$N$9,5,0)</f>
        <v>230914.64999999997</v>
      </c>
      <c r="R37" s="6">
        <f ca="1">VLOOKUP(Table16[[#This Row],[Ay]],'Ver4'!$J$3:$O$9,6,0)*Table16[[#This Row],[Hukuk Servisine Sevk Edilen]]*Table16[[#This Row],[Toplam Tutar]]</f>
        <v>273926.35213999997</v>
      </c>
      <c r="S37" s="6">
        <f t="shared" ca="1" si="7"/>
        <v>352365.89999999997</v>
      </c>
      <c r="T37" s="6">
        <f t="shared" ca="1" si="8"/>
        <v>545418.30164000019</v>
      </c>
      <c r="U37" s="4"/>
    </row>
    <row r="38" spans="1:25" x14ac:dyDescent="0.35">
      <c r="A38" s="9">
        <v>44932</v>
      </c>
      <c r="B38" s="6">
        <f t="shared" si="0"/>
        <v>1</v>
      </c>
      <c r="C38" s="6">
        <f ca="1">RANDBETWEEN(VLOOKUP(B38,'Ver4'!$F$3:$H$9,2,0),VLOOKUP(B38,'Ver4'!$F$3:$H$9,3,0))</f>
        <v>850</v>
      </c>
      <c r="D38" s="6">
        <f ca="1">RANDBETWEEN(VLOOKUP(B38,'Ver4'!$B$4:$D$10,2,0),VLOOKUP(B38,'Ver4'!$B$4:$D$10,3,0))</f>
        <v>1690</v>
      </c>
      <c r="E38" s="6">
        <f t="shared" ca="1" si="1"/>
        <v>1436500</v>
      </c>
      <c r="F38" s="6">
        <f ca="1">RANDBETWEEN(VLOOKUP(B38,'Ver4'!$B$13:$D$19,2,0),VLOOKUP(B38,'Ver4'!$B$13:$D$19,3,0))/100</f>
        <v>0.48</v>
      </c>
      <c r="G38" s="6">
        <f ca="1">RANDBETWEEN(VLOOKUP(B38,'Ver4'!$F$13:$H$19,2,0),VLOOKUP(B38,'Ver4'!$F$13:$H$19,3,0))/100</f>
        <v>0.5</v>
      </c>
      <c r="H38" s="6">
        <f t="shared" ca="1" si="2"/>
        <v>0.24</v>
      </c>
      <c r="I38" s="6">
        <f t="shared" ca="1" si="9"/>
        <v>0.35</v>
      </c>
      <c r="J38" s="6">
        <f t="shared" ca="1" si="3"/>
        <v>0.16799999999999998</v>
      </c>
      <c r="K38" s="6">
        <f ca="1">RANDBETWEEN(VLOOKUP(B38,'Ver4'!$F$23:$H$29,2,0),VLOOKUP(B38,'Ver4'!$F$23:$H$29,3,0))/100</f>
        <v>0.05</v>
      </c>
      <c r="L38" s="6">
        <f t="shared" ca="1" si="4"/>
        <v>2.4E-2</v>
      </c>
      <c r="M38" s="16">
        <f t="shared" ca="1" si="5"/>
        <v>367.19999999999993</v>
      </c>
      <c r="N38" s="6">
        <f ca="1">(L38+J38+H38)*E38+Table16[[#This Row],[Hukuk Servisinde Tahsilat Tutarı]]</f>
        <v>849028.96</v>
      </c>
      <c r="O38" s="6">
        <f ca="1">C38*VLOOKUP(B38,'Ver4'!$J$3:$N$9,2,0)+(C38-C38*G38)*VLOOKUP(B38,'Ver4'!$J$3:$N$9,3,0)+(C38-C38*G38-C38*I38)*VLOOKUP(B38,'Ver4'!$J$3:$N$9,4,0)</f>
        <v>87125</v>
      </c>
      <c r="P38" s="6">
        <f t="shared" ca="1" si="6"/>
        <v>0.56800000000000006</v>
      </c>
      <c r="Q38" s="6">
        <f ca="1">C38*P38*VLOOKUP(B38,'Ver4'!$J$3:$N$9,5,0)</f>
        <v>144840.00000000003</v>
      </c>
      <c r="R38" s="6">
        <f ca="1">VLOOKUP(Table16[[#This Row],[Ay]],'Ver4'!$J$3:$O$9,6,0)*Table16[[#This Row],[Hukuk Servisine Sevk Edilen]]*Table16[[#This Row],[Toplam Tutar]]</f>
        <v>228460.96000000005</v>
      </c>
      <c r="S38" s="6">
        <f t="shared" ca="1" si="7"/>
        <v>231965.00000000003</v>
      </c>
      <c r="T38" s="6">
        <f t="shared" ca="1" si="8"/>
        <v>704188.96</v>
      </c>
      <c r="U38" s="4"/>
    </row>
    <row r="39" spans="1:25" x14ac:dyDescent="0.35">
      <c r="A39" s="9">
        <v>44933</v>
      </c>
      <c r="B39" s="6">
        <f t="shared" si="0"/>
        <v>1</v>
      </c>
      <c r="C39" s="6">
        <f ca="1">RANDBETWEEN(VLOOKUP(B39,'Ver4'!$F$3:$H$9,2,0),VLOOKUP(B39,'Ver4'!$F$3:$H$9,3,0))</f>
        <v>948</v>
      </c>
      <c r="D39" s="6">
        <f ca="1">RANDBETWEEN(VLOOKUP(B39,'Ver4'!$B$4:$D$10,2,0),VLOOKUP(B39,'Ver4'!$B$4:$D$10,3,0))</f>
        <v>1380</v>
      </c>
      <c r="E39" s="6">
        <f t="shared" ca="1" si="1"/>
        <v>1308240</v>
      </c>
      <c r="F39" s="6">
        <f ca="1">RANDBETWEEN(VLOOKUP(B39,'Ver4'!$B$13:$D$19,2,0),VLOOKUP(B39,'Ver4'!$B$13:$D$19,3,0))/100</f>
        <v>0.5</v>
      </c>
      <c r="G39" s="6">
        <f ca="1">RANDBETWEEN(VLOOKUP(B39,'Ver4'!$F$13:$H$19,2,0),VLOOKUP(B39,'Ver4'!$F$13:$H$19,3,0))/100</f>
        <v>0.54</v>
      </c>
      <c r="H39" s="6">
        <f t="shared" ca="1" si="2"/>
        <v>0.27</v>
      </c>
      <c r="I39" s="6">
        <f t="shared" ca="1" si="9"/>
        <v>0.33</v>
      </c>
      <c r="J39" s="6">
        <f t="shared" ca="1" si="3"/>
        <v>0.16500000000000001</v>
      </c>
      <c r="K39" s="6">
        <f ca="1">RANDBETWEEN(VLOOKUP(B39,'Ver4'!$F$23:$H$29,2,0),VLOOKUP(B39,'Ver4'!$F$23:$H$29,3,0))/100</f>
        <v>0.05</v>
      </c>
      <c r="L39" s="6">
        <f t="shared" ca="1" si="4"/>
        <v>2.5000000000000001E-2</v>
      </c>
      <c r="M39" s="16">
        <f t="shared" ca="1" si="5"/>
        <v>436.08000000000004</v>
      </c>
      <c r="N39" s="6">
        <f ca="1">(L39+J39+H39)*E39+Table16[[#This Row],[Hukuk Servisinde Tahsilat Tutarı]]</f>
        <v>799596.28800000006</v>
      </c>
      <c r="O39" s="6">
        <f ca="1">C39*VLOOKUP(B39,'Ver4'!$J$3:$N$9,2,0)+(C39-C39*G39)*VLOOKUP(B39,'Ver4'!$J$3:$N$9,3,0)+(C39-C39*G39-C39*I39)*VLOOKUP(B39,'Ver4'!$J$3:$N$9,4,0)</f>
        <v>92430</v>
      </c>
      <c r="P39" s="6">
        <f t="shared" ca="1" si="6"/>
        <v>0.54</v>
      </c>
      <c r="Q39" s="6">
        <f ca="1">C39*P39*VLOOKUP(B39,'Ver4'!$J$3:$N$9,5,0)</f>
        <v>153576</v>
      </c>
      <c r="R39" s="6">
        <f ca="1">VLOOKUP(Table16[[#This Row],[Ay]],'Ver4'!$J$3:$O$9,6,0)*Table16[[#This Row],[Hukuk Servisine Sevk Edilen]]*Table16[[#This Row],[Toplam Tutar]]</f>
        <v>197805.88800000004</v>
      </c>
      <c r="S39" s="6">
        <f t="shared" ca="1" si="7"/>
        <v>246006</v>
      </c>
      <c r="T39" s="6">
        <f t="shared" ca="1" si="8"/>
        <v>646020.28800000006</v>
      </c>
      <c r="U39" s="4"/>
    </row>
    <row r="40" spans="1:25" x14ac:dyDescent="0.35">
      <c r="A40" s="9">
        <v>44934</v>
      </c>
      <c r="B40" s="6">
        <f t="shared" si="0"/>
        <v>1</v>
      </c>
      <c r="C40" s="6">
        <f ca="1">RANDBETWEEN(VLOOKUP(B40,'Ver4'!$F$3:$H$9,2,0),VLOOKUP(B40,'Ver4'!$F$3:$H$9,3,0))</f>
        <v>1056</v>
      </c>
      <c r="D40" s="6">
        <f ca="1">RANDBETWEEN(VLOOKUP(B40,'Ver4'!$B$4:$D$10,2,0),VLOOKUP(B40,'Ver4'!$B$4:$D$10,3,0))</f>
        <v>1330</v>
      </c>
      <c r="E40" s="6">
        <f t="shared" ca="1" si="1"/>
        <v>1404480</v>
      </c>
      <c r="F40" s="6">
        <f ca="1">RANDBETWEEN(VLOOKUP(B40,'Ver4'!$B$13:$D$19,2,0),VLOOKUP(B40,'Ver4'!$B$13:$D$19,3,0))/100</f>
        <v>0.59</v>
      </c>
      <c r="G40" s="6">
        <f ca="1">RANDBETWEEN(VLOOKUP(B40,'Ver4'!$F$13:$H$19,2,0),VLOOKUP(B40,'Ver4'!$F$13:$H$19,3,0))/100</f>
        <v>0.55000000000000004</v>
      </c>
      <c r="H40" s="6">
        <f t="shared" ca="1" si="2"/>
        <v>0.32450000000000001</v>
      </c>
      <c r="I40" s="6">
        <f t="shared" ca="1" si="9"/>
        <v>0.21</v>
      </c>
      <c r="J40" s="6">
        <f t="shared" ca="1" si="3"/>
        <v>0.12389999999999998</v>
      </c>
      <c r="K40" s="6">
        <f ca="1">RANDBETWEEN(VLOOKUP(B40,'Ver4'!$F$23:$H$29,2,0),VLOOKUP(B40,'Ver4'!$F$23:$H$29,3,0))/100</f>
        <v>0.05</v>
      </c>
      <c r="L40" s="6">
        <f t="shared" ca="1" si="4"/>
        <v>2.9499999999999998E-2</v>
      </c>
      <c r="M40" s="16">
        <f t="shared" ca="1" si="5"/>
        <v>504.66239999999999</v>
      </c>
      <c r="N40" s="6">
        <f ca="1">(L40+J40+H40)*E40+Table16[[#This Row],[Hukuk Servisinde Tahsilat Tutarı]]</f>
        <v>876519.11424000002</v>
      </c>
      <c r="O40" s="6">
        <f ca="1">C40*VLOOKUP(B40,'Ver4'!$J$3:$N$9,2,0)+(C40-C40*G40)*VLOOKUP(B40,'Ver4'!$J$3:$N$9,3,0)+(C40-C40*G40-C40*I40)*VLOOKUP(B40,'Ver4'!$J$3:$N$9,4,0)</f>
        <v>113784</v>
      </c>
      <c r="P40" s="6">
        <f t="shared" ca="1" si="6"/>
        <v>0.52210000000000001</v>
      </c>
      <c r="Q40" s="6">
        <f ca="1">C40*P40*VLOOKUP(B40,'Ver4'!$J$3:$N$9,5,0)</f>
        <v>165401.28000000003</v>
      </c>
      <c r="R40" s="6">
        <f ca="1">VLOOKUP(Table16[[#This Row],[Ay]],'Ver4'!$J$3:$O$9,6,0)*Table16[[#This Row],[Hukuk Servisine Sevk Edilen]]*Table16[[#This Row],[Toplam Tutar]]</f>
        <v>205318.12224000003</v>
      </c>
      <c r="S40" s="6">
        <f t="shared" ca="1" si="7"/>
        <v>279185.28000000003</v>
      </c>
      <c r="T40" s="6">
        <f t="shared" ca="1" si="8"/>
        <v>711117.83424</v>
      </c>
      <c r="U40" s="4"/>
    </row>
    <row r="41" spans="1:25" x14ac:dyDescent="0.35">
      <c r="A41" s="9">
        <v>44935</v>
      </c>
      <c r="B41" s="6">
        <f t="shared" si="0"/>
        <v>1</v>
      </c>
      <c r="C41" s="6">
        <f ca="1">RANDBETWEEN(VLOOKUP(B41,'Ver4'!$F$3:$H$9,2,0),VLOOKUP(B41,'Ver4'!$F$3:$H$9,3,0))</f>
        <v>1129</v>
      </c>
      <c r="D41" s="6">
        <f ca="1">RANDBETWEEN(VLOOKUP(B41,'Ver4'!$B$4:$D$10,2,0),VLOOKUP(B41,'Ver4'!$B$4:$D$10,3,0))</f>
        <v>1394</v>
      </c>
      <c r="E41" s="6">
        <f t="shared" ca="1" si="1"/>
        <v>1573826</v>
      </c>
      <c r="F41" s="6">
        <f ca="1">RANDBETWEEN(VLOOKUP(B41,'Ver4'!$B$13:$D$19,2,0),VLOOKUP(B41,'Ver4'!$B$13:$D$19,3,0))/100</f>
        <v>0.36</v>
      </c>
      <c r="G41" s="6">
        <f ca="1">RANDBETWEEN(VLOOKUP(B41,'Ver4'!$F$13:$H$19,2,0),VLOOKUP(B41,'Ver4'!$F$13:$H$19,3,0))/100</f>
        <v>0.45</v>
      </c>
      <c r="H41" s="6">
        <f t="shared" ca="1" si="2"/>
        <v>0.16200000000000001</v>
      </c>
      <c r="I41" s="6">
        <f t="shared" ca="1" si="9"/>
        <v>0.34</v>
      </c>
      <c r="J41" s="6">
        <f t="shared" ca="1" si="3"/>
        <v>0.12240000000000001</v>
      </c>
      <c r="K41" s="6">
        <f ca="1">RANDBETWEEN(VLOOKUP(B41,'Ver4'!$F$23:$H$29,2,0),VLOOKUP(B41,'Ver4'!$F$23:$H$29,3,0))/100</f>
        <v>7.0000000000000007E-2</v>
      </c>
      <c r="L41" s="6">
        <f t="shared" ca="1" si="4"/>
        <v>2.52E-2</v>
      </c>
      <c r="M41" s="16">
        <f t="shared" ca="1" si="5"/>
        <v>349.53839999999997</v>
      </c>
      <c r="N41" s="6">
        <f ca="1">(L41+J41+H41)*E41+Table16[[#This Row],[Hukuk Servisinde Tahsilat Tutarı]]</f>
        <v>791495.98131199996</v>
      </c>
      <c r="O41" s="6">
        <f ca="1">C41*VLOOKUP(B41,'Ver4'!$J$3:$N$9,2,0)+(C41-C41*G41)*VLOOKUP(B41,'Ver4'!$J$3:$N$9,3,0)+(C41-C41*G41-C41*I41)*VLOOKUP(B41,'Ver4'!$J$3:$N$9,4,0)</f>
        <v>126730.25</v>
      </c>
      <c r="P41" s="6">
        <f t="shared" ca="1" si="6"/>
        <v>0.69040000000000001</v>
      </c>
      <c r="Q41" s="6">
        <f ca="1">C41*P41*VLOOKUP(B41,'Ver4'!$J$3:$N$9,5,0)</f>
        <v>233838.47999999998</v>
      </c>
      <c r="R41" s="6">
        <f ca="1">VLOOKUP(Table16[[#This Row],[Ay]],'Ver4'!$J$3:$O$9,6,0)*Table16[[#This Row],[Hukuk Servisine Sevk Edilen]]*Table16[[#This Row],[Toplam Tutar]]</f>
        <v>304239.45171200001</v>
      </c>
      <c r="S41" s="6">
        <f t="shared" ca="1" si="7"/>
        <v>360568.73</v>
      </c>
      <c r="T41" s="6">
        <f t="shared" ca="1" si="8"/>
        <v>557657.50131199998</v>
      </c>
      <c r="U41" s="4"/>
    </row>
    <row r="42" spans="1:25" x14ac:dyDescent="0.35">
      <c r="A42" s="9">
        <v>44936</v>
      </c>
      <c r="B42" s="6">
        <f t="shared" si="0"/>
        <v>1</v>
      </c>
      <c r="C42" s="6">
        <f ca="1">RANDBETWEEN(VLOOKUP(B42,'Ver4'!$F$3:$H$9,2,0),VLOOKUP(B42,'Ver4'!$F$3:$H$9,3,0))</f>
        <v>952</v>
      </c>
      <c r="D42" s="6">
        <f ca="1">RANDBETWEEN(VLOOKUP(B42,'Ver4'!$B$4:$D$10,2,0),VLOOKUP(B42,'Ver4'!$B$4:$D$10,3,0))</f>
        <v>1603</v>
      </c>
      <c r="E42" s="6">
        <f t="shared" ca="1" si="1"/>
        <v>1526056</v>
      </c>
      <c r="F42" s="6">
        <f ca="1">RANDBETWEEN(VLOOKUP(B42,'Ver4'!$B$13:$D$19,2,0),VLOOKUP(B42,'Ver4'!$B$13:$D$19,3,0))/100</f>
        <v>0.41</v>
      </c>
      <c r="G42" s="6">
        <f ca="1">RANDBETWEEN(VLOOKUP(B42,'Ver4'!$F$13:$H$19,2,0),VLOOKUP(B42,'Ver4'!$F$13:$H$19,3,0))/100</f>
        <v>0.47</v>
      </c>
      <c r="H42" s="6">
        <f t="shared" ca="1" si="2"/>
        <v>0.19269999999999998</v>
      </c>
      <c r="I42" s="6">
        <f t="shared" ca="1" si="9"/>
        <v>0.26</v>
      </c>
      <c r="J42" s="6">
        <f t="shared" ca="1" si="3"/>
        <v>0.1066</v>
      </c>
      <c r="K42" s="6">
        <f ca="1">RANDBETWEEN(VLOOKUP(B42,'Ver4'!$F$23:$H$29,2,0),VLOOKUP(B42,'Ver4'!$F$23:$H$29,3,0))/100</f>
        <v>7.0000000000000007E-2</v>
      </c>
      <c r="L42" s="6">
        <f t="shared" ca="1" si="4"/>
        <v>2.87E-2</v>
      </c>
      <c r="M42" s="16">
        <f t="shared" ca="1" si="5"/>
        <v>312.25599999999997</v>
      </c>
      <c r="N42" s="6">
        <f ca="1">(L42+J42+H42)*E42+Table16[[#This Row],[Hukuk Servisinde Tahsilat Tutarı]]</f>
        <v>787689.06495999999</v>
      </c>
      <c r="O42" s="6">
        <f ca="1">C42*VLOOKUP(B42,'Ver4'!$J$3:$N$9,2,0)+(C42-C42*G42)*VLOOKUP(B42,'Ver4'!$J$3:$N$9,3,0)+(C42-C42*G42-C42*I42)*VLOOKUP(B42,'Ver4'!$J$3:$N$9,4,0)</f>
        <v>111146</v>
      </c>
      <c r="P42" s="6">
        <f t="shared" ca="1" si="6"/>
        <v>0.67200000000000004</v>
      </c>
      <c r="Q42" s="6">
        <f ca="1">C42*P42*VLOOKUP(B42,'Ver4'!$J$3:$N$9,5,0)</f>
        <v>191923.20000000001</v>
      </c>
      <c r="R42" s="6">
        <f ca="1">VLOOKUP(Table16[[#This Row],[Ay]],'Ver4'!$J$3:$O$9,6,0)*Table16[[#This Row],[Hukuk Servisine Sevk Edilen]]*Table16[[#This Row],[Toplam Tutar]]</f>
        <v>287142.69696000003</v>
      </c>
      <c r="S42" s="6">
        <f t="shared" ca="1" si="7"/>
        <v>303069.2</v>
      </c>
      <c r="T42" s="6">
        <f t="shared" ca="1" si="8"/>
        <v>595765.86495999992</v>
      </c>
      <c r="U42" s="4"/>
      <c r="X42" s="3"/>
      <c r="Y42" s="5"/>
    </row>
    <row r="43" spans="1:25" x14ac:dyDescent="0.35">
      <c r="A43" s="9">
        <v>44937</v>
      </c>
      <c r="B43" s="6">
        <f t="shared" si="0"/>
        <v>1</v>
      </c>
      <c r="C43" s="6">
        <f ca="1">RANDBETWEEN(VLOOKUP(B43,'Ver4'!$F$3:$H$9,2,0),VLOOKUP(B43,'Ver4'!$F$3:$H$9,3,0))</f>
        <v>979</v>
      </c>
      <c r="D43" s="6">
        <f ca="1">RANDBETWEEN(VLOOKUP(B43,'Ver4'!$B$4:$D$10,2,0),VLOOKUP(B43,'Ver4'!$B$4:$D$10,3,0))</f>
        <v>1688</v>
      </c>
      <c r="E43" s="6">
        <f t="shared" ca="1" si="1"/>
        <v>1652552</v>
      </c>
      <c r="F43" s="6">
        <f ca="1">RANDBETWEEN(VLOOKUP(B43,'Ver4'!$B$13:$D$19,2,0),VLOOKUP(B43,'Ver4'!$B$13:$D$19,3,0))/100</f>
        <v>0.47</v>
      </c>
      <c r="G43" s="6">
        <f ca="1">RANDBETWEEN(VLOOKUP(B43,'Ver4'!$F$13:$H$19,2,0),VLOOKUP(B43,'Ver4'!$F$13:$H$19,3,0))/100</f>
        <v>0.45</v>
      </c>
      <c r="H43" s="6">
        <f t="shared" ca="1" si="2"/>
        <v>0.21149999999999999</v>
      </c>
      <c r="I43" s="6">
        <f t="shared" ca="1" si="9"/>
        <v>0.21</v>
      </c>
      <c r="J43" s="6">
        <f t="shared" ca="1" si="3"/>
        <v>9.8699999999999996E-2</v>
      </c>
      <c r="K43" s="6">
        <f ca="1">RANDBETWEEN(VLOOKUP(B43,'Ver4'!$F$23:$H$29,2,0),VLOOKUP(B43,'Ver4'!$F$23:$H$29,3,0))/100</f>
        <v>0.05</v>
      </c>
      <c r="L43" s="6">
        <f t="shared" ca="1" si="4"/>
        <v>2.35E-2</v>
      </c>
      <c r="M43" s="16">
        <f t="shared" ca="1" si="5"/>
        <v>326.69229999999999</v>
      </c>
      <c r="N43" s="6">
        <f ca="1">(L43+J43+H43)*E43+Table16[[#This Row],[Hukuk Servisinde Tahsilat Tutarı]]</f>
        <v>859763.31372800004</v>
      </c>
      <c r="O43" s="6">
        <f ca="1">C43*VLOOKUP(B43,'Ver4'!$J$3:$N$9,2,0)+(C43-C43*G43)*VLOOKUP(B43,'Ver4'!$J$3:$N$9,3,0)+(C43-C43*G43-C43*I43)*VLOOKUP(B43,'Ver4'!$J$3:$N$9,4,0)</f>
        <v>122619.75</v>
      </c>
      <c r="P43" s="6">
        <f t="shared" ca="1" si="6"/>
        <v>0.6663</v>
      </c>
      <c r="Q43" s="6">
        <f ca="1">C43*P43*VLOOKUP(B43,'Ver4'!$J$3:$N$9,5,0)</f>
        <v>195692.31</v>
      </c>
      <c r="R43" s="6">
        <f ca="1">VLOOKUP(Table16[[#This Row],[Ay]],'Ver4'!$J$3:$O$9,6,0)*Table16[[#This Row],[Hukuk Servisine Sevk Edilen]]*Table16[[#This Row],[Toplam Tutar]]</f>
        <v>308306.711328</v>
      </c>
      <c r="S43" s="6">
        <f t="shared" ca="1" si="7"/>
        <v>318312.06</v>
      </c>
      <c r="T43" s="6">
        <f t="shared" ca="1" si="8"/>
        <v>664071.00372799998</v>
      </c>
      <c r="U43" s="4"/>
      <c r="X43" s="3"/>
      <c r="Y43" s="5"/>
    </row>
    <row r="44" spans="1:25" x14ac:dyDescent="0.35">
      <c r="A44" s="9">
        <v>44938</v>
      </c>
      <c r="B44" s="6">
        <f t="shared" si="0"/>
        <v>1</v>
      </c>
      <c r="C44" s="6">
        <f ca="1">RANDBETWEEN(VLOOKUP(B44,'Ver4'!$F$3:$H$9,2,0),VLOOKUP(B44,'Ver4'!$F$3:$H$9,3,0))</f>
        <v>1211</v>
      </c>
      <c r="D44" s="6">
        <f ca="1">RANDBETWEEN(VLOOKUP(B44,'Ver4'!$B$4:$D$10,2,0),VLOOKUP(B44,'Ver4'!$B$4:$D$10,3,0))</f>
        <v>1639</v>
      </c>
      <c r="E44" s="6">
        <f t="shared" ca="1" si="1"/>
        <v>1984829</v>
      </c>
      <c r="F44" s="6">
        <f ca="1">RANDBETWEEN(VLOOKUP(B44,'Ver4'!$B$13:$D$19,2,0),VLOOKUP(B44,'Ver4'!$B$13:$D$19,3,0))/100</f>
        <v>0.6</v>
      </c>
      <c r="G44" s="6">
        <f ca="1">RANDBETWEEN(VLOOKUP(B44,'Ver4'!$F$13:$H$19,2,0),VLOOKUP(B44,'Ver4'!$F$13:$H$19,3,0))/100</f>
        <v>0.48</v>
      </c>
      <c r="H44" s="6">
        <f t="shared" ca="1" si="2"/>
        <v>0.28799999999999998</v>
      </c>
      <c r="I44" s="6">
        <f t="shared" ca="1" si="9"/>
        <v>0.33</v>
      </c>
      <c r="J44" s="6">
        <f t="shared" ca="1" si="3"/>
        <v>0.19800000000000001</v>
      </c>
      <c r="K44" s="6">
        <f ca="1">RANDBETWEEN(VLOOKUP(B44,'Ver4'!$F$23:$H$29,2,0),VLOOKUP(B44,'Ver4'!$F$23:$H$29,3,0))/100</f>
        <v>0.06</v>
      </c>
      <c r="L44" s="6">
        <f t="shared" ca="1" si="4"/>
        <v>3.5999999999999997E-2</v>
      </c>
      <c r="M44" s="16">
        <f t="shared" ca="1" si="5"/>
        <v>632.14200000000005</v>
      </c>
      <c r="N44" s="6">
        <f ca="1">(L44+J44+H44)*E44+Table16[[#This Row],[Hukuk Servisinde Tahsilat Tutarı]]</f>
        <v>1301730.2513600001</v>
      </c>
      <c r="O44" s="6">
        <f ca="1">C44*VLOOKUP(B44,'Ver4'!$J$3:$N$9,2,0)+(C44-C44*G44)*VLOOKUP(B44,'Ver4'!$J$3:$N$9,3,0)+(C44-C44*G44-C44*I44)*VLOOKUP(B44,'Ver4'!$J$3:$N$9,4,0)</f>
        <v>130788</v>
      </c>
      <c r="P44" s="6">
        <f t="shared" ca="1" si="6"/>
        <v>0.47799999999999998</v>
      </c>
      <c r="Q44" s="6">
        <f ca="1">C44*P44*VLOOKUP(B44,'Ver4'!$J$3:$N$9,5,0)</f>
        <v>173657.4</v>
      </c>
      <c r="R44" s="6">
        <f ca="1">VLOOKUP(Table16[[#This Row],[Ay]],'Ver4'!$J$3:$O$9,6,0)*Table16[[#This Row],[Hukuk Servisine Sevk Edilen]]*Table16[[#This Row],[Toplam Tutar]]</f>
        <v>265649.51336000004</v>
      </c>
      <c r="S44" s="6">
        <f t="shared" ca="1" si="7"/>
        <v>304445.40000000002</v>
      </c>
      <c r="T44" s="6">
        <f t="shared" ca="1" si="8"/>
        <v>1128072.8513600002</v>
      </c>
      <c r="U44" s="4"/>
      <c r="X44" s="3"/>
      <c r="Y44" s="5"/>
    </row>
    <row r="45" spans="1:25" x14ac:dyDescent="0.35">
      <c r="A45" s="9">
        <v>44939</v>
      </c>
      <c r="B45" s="6">
        <f t="shared" si="0"/>
        <v>1</v>
      </c>
      <c r="C45" s="6">
        <f ca="1">RANDBETWEEN(VLOOKUP(B45,'Ver4'!$F$3:$H$9,2,0),VLOOKUP(B45,'Ver4'!$F$3:$H$9,3,0))</f>
        <v>1250</v>
      </c>
      <c r="D45" s="6">
        <f ca="1">RANDBETWEEN(VLOOKUP(B45,'Ver4'!$B$4:$D$10,2,0),VLOOKUP(B45,'Ver4'!$B$4:$D$10,3,0))</f>
        <v>1611</v>
      </c>
      <c r="E45" s="6">
        <f t="shared" ca="1" si="1"/>
        <v>2013750</v>
      </c>
      <c r="F45" s="6">
        <f ca="1">RANDBETWEEN(VLOOKUP(B45,'Ver4'!$B$13:$D$19,2,0),VLOOKUP(B45,'Ver4'!$B$13:$D$19,3,0))/100</f>
        <v>0.6</v>
      </c>
      <c r="G45" s="6">
        <f ca="1">RANDBETWEEN(VLOOKUP(B45,'Ver4'!$F$13:$H$19,2,0),VLOOKUP(B45,'Ver4'!$F$13:$H$19,3,0))/100</f>
        <v>0.47</v>
      </c>
      <c r="H45" s="6">
        <f t="shared" ca="1" si="2"/>
        <v>0.28199999999999997</v>
      </c>
      <c r="I45" s="6">
        <f t="shared" ca="1" si="9"/>
        <v>0.21</v>
      </c>
      <c r="J45" s="6">
        <f t="shared" ca="1" si="3"/>
        <v>0.126</v>
      </c>
      <c r="K45" s="6">
        <f ca="1">RANDBETWEEN(VLOOKUP(B45,'Ver4'!$F$23:$H$29,2,0),VLOOKUP(B45,'Ver4'!$F$23:$H$29,3,0))/100</f>
        <v>0.05</v>
      </c>
      <c r="L45" s="6">
        <f t="shared" ca="1" si="4"/>
        <v>0.03</v>
      </c>
      <c r="M45" s="16">
        <f t="shared" ca="1" si="5"/>
        <v>547.49999999999989</v>
      </c>
      <c r="N45" s="6">
        <f ca="1">(L45+J45+H45)*E45+Table16[[#This Row],[Hukuk Servisinde Tahsilat Tutarı]]</f>
        <v>1198906.2</v>
      </c>
      <c r="O45" s="6">
        <f ca="1">C45*VLOOKUP(B45,'Ver4'!$J$3:$N$9,2,0)+(C45-C45*G45)*VLOOKUP(B45,'Ver4'!$J$3:$N$9,3,0)+(C45-C45*G45-C45*I45)*VLOOKUP(B45,'Ver4'!$J$3:$N$9,4,0)</f>
        <v>152187.5</v>
      </c>
      <c r="P45" s="6">
        <f t="shared" ca="1" si="6"/>
        <v>0.56200000000000006</v>
      </c>
      <c r="Q45" s="6">
        <f ca="1">C45*P45*VLOOKUP(B45,'Ver4'!$J$3:$N$9,5,0)</f>
        <v>210750.00000000003</v>
      </c>
      <c r="R45" s="6">
        <f ca="1">VLOOKUP(Table16[[#This Row],[Ay]],'Ver4'!$J$3:$O$9,6,0)*Table16[[#This Row],[Hukuk Servisine Sevk Edilen]]*Table16[[#This Row],[Toplam Tutar]]</f>
        <v>316883.70000000007</v>
      </c>
      <c r="S45" s="6">
        <f t="shared" ca="1" si="7"/>
        <v>362937.5</v>
      </c>
      <c r="T45" s="6">
        <f t="shared" ca="1" si="8"/>
        <v>988156.2</v>
      </c>
      <c r="U45" s="4"/>
      <c r="X45" s="3"/>
      <c r="Y45" s="5"/>
    </row>
    <row r="46" spans="1:25" x14ac:dyDescent="0.35">
      <c r="A46" s="9">
        <v>44940</v>
      </c>
      <c r="B46" s="6">
        <f t="shared" si="0"/>
        <v>1</v>
      </c>
      <c r="C46" s="6">
        <f ca="1">RANDBETWEEN(VLOOKUP(B46,'Ver4'!$F$3:$H$9,2,0),VLOOKUP(B46,'Ver4'!$F$3:$H$9,3,0))</f>
        <v>1026</v>
      </c>
      <c r="D46" s="6">
        <f ca="1">RANDBETWEEN(VLOOKUP(B46,'Ver4'!$B$4:$D$10,2,0),VLOOKUP(B46,'Ver4'!$B$4:$D$10,3,0))</f>
        <v>1529</v>
      </c>
      <c r="E46" s="6">
        <f t="shared" ca="1" si="1"/>
        <v>1568754</v>
      </c>
      <c r="F46" s="6">
        <f ca="1">RANDBETWEEN(VLOOKUP(B46,'Ver4'!$B$13:$D$19,2,0),VLOOKUP(B46,'Ver4'!$B$13:$D$19,3,0))/100</f>
        <v>0.38</v>
      </c>
      <c r="G46" s="6">
        <f ca="1">RANDBETWEEN(VLOOKUP(B46,'Ver4'!$F$13:$H$19,2,0),VLOOKUP(B46,'Ver4'!$F$13:$H$19,3,0))/100</f>
        <v>0.53</v>
      </c>
      <c r="H46" s="6">
        <f t="shared" ca="1" si="2"/>
        <v>0.20140000000000002</v>
      </c>
      <c r="I46" s="6">
        <f t="shared" ca="1" si="9"/>
        <v>0.33</v>
      </c>
      <c r="J46" s="6">
        <f t="shared" ca="1" si="3"/>
        <v>0.12540000000000001</v>
      </c>
      <c r="K46" s="6">
        <f ca="1">RANDBETWEEN(VLOOKUP(B46,'Ver4'!$F$23:$H$29,2,0),VLOOKUP(B46,'Ver4'!$F$23:$H$29,3,0))/100</f>
        <v>7.0000000000000007E-2</v>
      </c>
      <c r="L46" s="6">
        <f t="shared" ca="1" si="4"/>
        <v>2.6600000000000002E-2</v>
      </c>
      <c r="M46" s="16">
        <f t="shared" ca="1" si="5"/>
        <v>362.58840000000004</v>
      </c>
      <c r="N46" s="6">
        <f ca="1">(L46+J46+H46)*E46+Table16[[#This Row],[Hukuk Servisinde Tahsilat Tutarı]]</f>
        <v>838417.43779200013</v>
      </c>
      <c r="O46" s="6">
        <f ca="1">C46*VLOOKUP(B46,'Ver4'!$J$3:$N$9,2,0)+(C46-C46*G46)*VLOOKUP(B46,'Ver4'!$J$3:$N$9,3,0)+(C46-C46*G46-C46*I46)*VLOOKUP(B46,'Ver4'!$J$3:$N$9,4,0)</f>
        <v>101830.5</v>
      </c>
      <c r="P46" s="6">
        <f t="shared" ca="1" si="6"/>
        <v>0.64659999999999995</v>
      </c>
      <c r="Q46" s="6">
        <f ca="1">C46*P46*VLOOKUP(B46,'Ver4'!$J$3:$N$9,5,0)</f>
        <v>199023.47999999998</v>
      </c>
      <c r="R46" s="6">
        <f ca="1">VLOOKUP(Table16[[#This Row],[Ay]],'Ver4'!$J$3:$O$9,6,0)*Table16[[#This Row],[Hukuk Servisine Sevk Edilen]]*Table16[[#This Row],[Toplam Tutar]]</f>
        <v>284019.77419200004</v>
      </c>
      <c r="S46" s="6">
        <f t="shared" ca="1" si="7"/>
        <v>300853.98</v>
      </c>
      <c r="T46" s="6">
        <f t="shared" ca="1" si="8"/>
        <v>639393.95779200015</v>
      </c>
      <c r="U46" s="4"/>
      <c r="X46" s="3"/>
      <c r="Y46" s="5"/>
    </row>
    <row r="47" spans="1:25" x14ac:dyDescent="0.35">
      <c r="A47" s="9">
        <v>44941</v>
      </c>
      <c r="B47" s="6">
        <f t="shared" si="0"/>
        <v>1</v>
      </c>
      <c r="C47" s="6">
        <f ca="1">RANDBETWEEN(VLOOKUP(B47,'Ver4'!$F$3:$H$9,2,0),VLOOKUP(B47,'Ver4'!$F$3:$H$9,3,0))</f>
        <v>887</v>
      </c>
      <c r="D47" s="6">
        <f ca="1">RANDBETWEEN(VLOOKUP(B47,'Ver4'!$B$4:$D$10,2,0),VLOOKUP(B47,'Ver4'!$B$4:$D$10,3,0))</f>
        <v>1401</v>
      </c>
      <c r="E47" s="6">
        <f t="shared" ca="1" si="1"/>
        <v>1242687</v>
      </c>
      <c r="F47" s="6">
        <f ca="1">RANDBETWEEN(VLOOKUP(B47,'Ver4'!$B$13:$D$19,2,0),VLOOKUP(B47,'Ver4'!$B$13:$D$19,3,0))/100</f>
        <v>0.4</v>
      </c>
      <c r="G47" s="6">
        <f ca="1">RANDBETWEEN(VLOOKUP(B47,'Ver4'!$F$13:$H$19,2,0),VLOOKUP(B47,'Ver4'!$F$13:$H$19,3,0))/100</f>
        <v>0.48</v>
      </c>
      <c r="H47" s="6">
        <f t="shared" ca="1" si="2"/>
        <v>0.192</v>
      </c>
      <c r="I47" s="6">
        <f t="shared" ca="1" si="9"/>
        <v>0.28999999999999998</v>
      </c>
      <c r="J47" s="6">
        <f t="shared" ca="1" si="3"/>
        <v>0.11599999999999999</v>
      </c>
      <c r="K47" s="6">
        <f ca="1">RANDBETWEEN(VLOOKUP(B47,'Ver4'!$F$23:$H$29,2,0),VLOOKUP(B47,'Ver4'!$F$23:$H$29,3,0))/100</f>
        <v>0.09</v>
      </c>
      <c r="L47" s="6">
        <f t="shared" ca="1" si="4"/>
        <v>3.5999999999999997E-2</v>
      </c>
      <c r="M47" s="16">
        <f t="shared" ca="1" si="5"/>
        <v>305.12799999999999</v>
      </c>
      <c r="N47" s="6">
        <f ca="1">(L47+J47+H47)*E47+Table16[[#This Row],[Hukuk Servisinde Tahsilat Tutarı]]</f>
        <v>655741.07616000006</v>
      </c>
      <c r="O47" s="6">
        <f ca="1">C47*VLOOKUP(B47,'Ver4'!$J$3:$N$9,2,0)+(C47-C47*G47)*VLOOKUP(B47,'Ver4'!$J$3:$N$9,3,0)+(C47-C47*G47-C47*I47)*VLOOKUP(B47,'Ver4'!$J$3:$N$9,4,0)</f>
        <v>99344</v>
      </c>
      <c r="P47" s="6">
        <f t="shared" ca="1" si="6"/>
        <v>0.65600000000000003</v>
      </c>
      <c r="Q47" s="6">
        <f ca="1">C47*P47*VLOOKUP(B47,'Ver4'!$J$3:$N$9,5,0)</f>
        <v>174561.60000000003</v>
      </c>
      <c r="R47" s="6">
        <f ca="1">VLOOKUP(Table16[[#This Row],[Ay]],'Ver4'!$J$3:$O$9,6,0)*Table16[[#This Row],[Hukuk Servisine Sevk Edilen]]*Table16[[#This Row],[Toplam Tutar]]</f>
        <v>228256.74816000005</v>
      </c>
      <c r="S47" s="6">
        <f t="shared" ca="1" si="7"/>
        <v>273905.60000000003</v>
      </c>
      <c r="T47" s="6">
        <f t="shared" ca="1" si="8"/>
        <v>481179.47616000002</v>
      </c>
      <c r="U47" s="4"/>
      <c r="X47" s="3"/>
      <c r="Y47" s="5"/>
    </row>
    <row r="48" spans="1:25" x14ac:dyDescent="0.35">
      <c r="A48" s="9">
        <v>44942</v>
      </c>
      <c r="B48" s="6">
        <f t="shared" si="0"/>
        <v>1</v>
      </c>
      <c r="C48" s="6">
        <f ca="1">RANDBETWEEN(VLOOKUP(B48,'Ver4'!$F$3:$H$9,2,0),VLOOKUP(B48,'Ver4'!$F$3:$H$9,3,0))</f>
        <v>1226</v>
      </c>
      <c r="D48" s="6">
        <f ca="1">RANDBETWEEN(VLOOKUP(B48,'Ver4'!$B$4:$D$10,2,0),VLOOKUP(B48,'Ver4'!$B$4:$D$10,3,0))</f>
        <v>1571</v>
      </c>
      <c r="E48" s="6">
        <f t="shared" ca="1" si="1"/>
        <v>1926046</v>
      </c>
      <c r="F48" s="6">
        <f ca="1">RANDBETWEEN(VLOOKUP(B48,'Ver4'!$B$13:$D$19,2,0),VLOOKUP(B48,'Ver4'!$B$13:$D$19,3,0))/100</f>
        <v>0.54</v>
      </c>
      <c r="G48" s="6">
        <f ca="1">RANDBETWEEN(VLOOKUP(B48,'Ver4'!$F$13:$H$19,2,0),VLOOKUP(B48,'Ver4'!$F$13:$H$19,3,0))/100</f>
        <v>0.51</v>
      </c>
      <c r="H48" s="6">
        <f t="shared" ca="1" si="2"/>
        <v>0.27540000000000003</v>
      </c>
      <c r="I48" s="6">
        <f t="shared" ca="1" si="9"/>
        <v>0.32</v>
      </c>
      <c r="J48" s="6">
        <f t="shared" ca="1" si="3"/>
        <v>0.17280000000000001</v>
      </c>
      <c r="K48" s="6">
        <f ca="1">RANDBETWEEN(VLOOKUP(B48,'Ver4'!$F$23:$H$29,2,0),VLOOKUP(B48,'Ver4'!$F$23:$H$29,3,0))/100</f>
        <v>0.05</v>
      </c>
      <c r="L48" s="6">
        <f t="shared" ca="1" si="4"/>
        <v>2.7000000000000003E-2</v>
      </c>
      <c r="M48" s="16">
        <f t="shared" ca="1" si="5"/>
        <v>582.59520000000009</v>
      </c>
      <c r="N48" s="6">
        <f ca="1">(L48+J48+H48)*E48+Table16[[#This Row],[Hukuk Servisinde Tahsilat Tutarı]]</f>
        <v>1198277.9626240002</v>
      </c>
      <c r="O48" s="6">
        <f ca="1">C48*VLOOKUP(B48,'Ver4'!$J$3:$N$9,2,0)+(C48-C48*G48)*VLOOKUP(B48,'Ver4'!$J$3:$N$9,3,0)+(C48-C48*G48-C48*I48)*VLOOKUP(B48,'Ver4'!$J$3:$N$9,4,0)</f>
        <v>127197.5</v>
      </c>
      <c r="P48" s="6">
        <f t="shared" ca="1" si="6"/>
        <v>0.52479999999999993</v>
      </c>
      <c r="Q48" s="6">
        <f ca="1">C48*P48*VLOOKUP(B48,'Ver4'!$J$3:$N$9,5,0)</f>
        <v>193021.43999999997</v>
      </c>
      <c r="R48" s="6">
        <f ca="1">VLOOKUP(Table16[[#This Row],[Ay]],'Ver4'!$J$3:$O$9,6,0)*Table16[[#This Row],[Hukuk Servisine Sevk Edilen]]*Table16[[#This Row],[Toplam Tutar]]</f>
        <v>283020.90342399996</v>
      </c>
      <c r="S48" s="6">
        <f t="shared" ca="1" si="7"/>
        <v>320218.93999999994</v>
      </c>
      <c r="T48" s="6">
        <f t="shared" ca="1" si="8"/>
        <v>1005256.5226240002</v>
      </c>
      <c r="U48" s="4"/>
      <c r="X48" s="3"/>
      <c r="Y48" s="5"/>
    </row>
    <row r="49" spans="1:25" x14ac:dyDescent="0.35">
      <c r="A49" s="9">
        <v>44943</v>
      </c>
      <c r="B49" s="6">
        <f t="shared" si="0"/>
        <v>1</v>
      </c>
      <c r="C49" s="6">
        <f ca="1">RANDBETWEEN(VLOOKUP(B49,'Ver4'!$F$3:$H$9,2,0),VLOOKUP(B49,'Ver4'!$F$3:$H$9,3,0))</f>
        <v>901</v>
      </c>
      <c r="D49" s="6">
        <f ca="1">RANDBETWEEN(VLOOKUP(B49,'Ver4'!$B$4:$D$10,2,0),VLOOKUP(B49,'Ver4'!$B$4:$D$10,3,0))</f>
        <v>1416</v>
      </c>
      <c r="E49" s="6">
        <f t="shared" ca="1" si="1"/>
        <v>1275816</v>
      </c>
      <c r="F49" s="6">
        <f ca="1">RANDBETWEEN(VLOOKUP(B49,'Ver4'!$B$13:$D$19,2,0),VLOOKUP(B49,'Ver4'!$B$13:$D$19,3,0))/100</f>
        <v>0.39</v>
      </c>
      <c r="G49" s="6">
        <f ca="1">RANDBETWEEN(VLOOKUP(B49,'Ver4'!$F$13:$H$19,2,0),VLOOKUP(B49,'Ver4'!$F$13:$H$19,3,0))/100</f>
        <v>0.54</v>
      </c>
      <c r="H49" s="6">
        <f t="shared" ca="1" si="2"/>
        <v>0.21060000000000001</v>
      </c>
      <c r="I49" s="6">
        <f t="shared" ca="1" si="9"/>
        <v>0.22</v>
      </c>
      <c r="J49" s="6">
        <f t="shared" ca="1" si="3"/>
        <v>8.5800000000000001E-2</v>
      </c>
      <c r="K49" s="6">
        <f ca="1">RANDBETWEEN(VLOOKUP(B49,'Ver4'!$F$23:$H$29,2,0),VLOOKUP(B49,'Ver4'!$F$23:$H$29,3,0))/100</f>
        <v>0.05</v>
      </c>
      <c r="L49" s="6">
        <f t="shared" ca="1" si="4"/>
        <v>1.9500000000000003E-2</v>
      </c>
      <c r="M49" s="16">
        <f t="shared" ca="1" si="5"/>
        <v>284.6259</v>
      </c>
      <c r="N49" s="6">
        <f ca="1">(L49+J49+H49)*E49+Table16[[#This Row],[Hukuk Servisinde Tahsilat Tutarı]]</f>
        <v>647410.27756800002</v>
      </c>
      <c r="O49" s="6">
        <f ca="1">C49*VLOOKUP(B49,'Ver4'!$J$3:$N$9,2,0)+(C49-C49*G49)*VLOOKUP(B49,'Ver4'!$J$3:$N$9,3,0)+(C49-C49*G49-C49*I49)*VLOOKUP(B49,'Ver4'!$J$3:$N$9,4,0)</f>
        <v>97758.5</v>
      </c>
      <c r="P49" s="6">
        <f t="shared" ca="1" si="6"/>
        <v>0.68409999999999993</v>
      </c>
      <c r="Q49" s="6">
        <f ca="1">C49*P49*VLOOKUP(B49,'Ver4'!$J$3:$N$9,5,0)</f>
        <v>184912.22999999995</v>
      </c>
      <c r="R49" s="6">
        <f ca="1">VLOOKUP(Table16[[#This Row],[Ay]],'Ver4'!$J$3:$O$9,6,0)*Table16[[#This Row],[Hukuk Servisine Sevk Edilen]]*Table16[[#This Row],[Toplam Tutar]]</f>
        <v>244380.003168</v>
      </c>
      <c r="S49" s="6">
        <f t="shared" ca="1" si="7"/>
        <v>282670.73</v>
      </c>
      <c r="T49" s="6">
        <f t="shared" ca="1" si="8"/>
        <v>462498.04756800004</v>
      </c>
      <c r="U49" s="4"/>
      <c r="X49" s="3"/>
      <c r="Y49" s="5"/>
    </row>
    <row r="50" spans="1:25" x14ac:dyDescent="0.35">
      <c r="A50" s="9">
        <v>44944</v>
      </c>
      <c r="B50" s="6">
        <f t="shared" si="0"/>
        <v>1</v>
      </c>
      <c r="C50" s="6">
        <f ca="1">RANDBETWEEN(VLOOKUP(B50,'Ver4'!$F$3:$H$9,2,0),VLOOKUP(B50,'Ver4'!$F$3:$H$9,3,0))</f>
        <v>1019</v>
      </c>
      <c r="D50" s="6">
        <f ca="1">RANDBETWEEN(VLOOKUP(B50,'Ver4'!$B$4:$D$10,2,0),VLOOKUP(B50,'Ver4'!$B$4:$D$10,3,0))</f>
        <v>1522</v>
      </c>
      <c r="E50" s="6">
        <f t="shared" ca="1" si="1"/>
        <v>1550918</v>
      </c>
      <c r="F50" s="6">
        <f ca="1">RANDBETWEEN(VLOOKUP(B50,'Ver4'!$B$13:$D$19,2,0),VLOOKUP(B50,'Ver4'!$B$13:$D$19,3,0))/100</f>
        <v>0.37</v>
      </c>
      <c r="G50" s="6">
        <f ca="1">RANDBETWEEN(VLOOKUP(B50,'Ver4'!$F$13:$H$19,2,0),VLOOKUP(B50,'Ver4'!$F$13:$H$19,3,0))/100</f>
        <v>0.47</v>
      </c>
      <c r="H50" s="6">
        <f t="shared" ca="1" si="2"/>
        <v>0.1739</v>
      </c>
      <c r="I50" s="6">
        <f t="shared" ca="1" si="9"/>
        <v>0.24</v>
      </c>
      <c r="J50" s="6">
        <f t="shared" ca="1" si="3"/>
        <v>8.879999999999999E-2</v>
      </c>
      <c r="K50" s="6">
        <f ca="1">RANDBETWEEN(VLOOKUP(B50,'Ver4'!$F$23:$H$29,2,0),VLOOKUP(B50,'Ver4'!$F$23:$H$29,3,0))/100</f>
        <v>0.05</v>
      </c>
      <c r="L50" s="6">
        <f t="shared" ca="1" si="4"/>
        <v>1.8499999999999999E-2</v>
      </c>
      <c r="M50" s="16">
        <f t="shared" ca="1" si="5"/>
        <v>286.5428</v>
      </c>
      <c r="N50" s="6">
        <f ca="1">(L50+J50+H50)*E50+Table16[[#This Row],[Hukuk Servisinde Tahsilat Tutarı]]</f>
        <v>748262.10195200006</v>
      </c>
      <c r="O50" s="6">
        <f ca="1">C50*VLOOKUP(B50,'Ver4'!$J$3:$N$9,2,0)+(C50-C50*G50)*VLOOKUP(B50,'Ver4'!$J$3:$N$9,3,0)+(C50-C50*G50-C50*I50)*VLOOKUP(B50,'Ver4'!$J$3:$N$9,4,0)</f>
        <v>121006.25</v>
      </c>
      <c r="P50" s="6">
        <f t="shared" ca="1" si="6"/>
        <v>0.71879999999999999</v>
      </c>
      <c r="Q50" s="6">
        <f ca="1">C50*P50*VLOOKUP(B50,'Ver4'!$J$3:$N$9,5,0)</f>
        <v>219737.15999999997</v>
      </c>
      <c r="R50" s="6">
        <f ca="1">VLOOKUP(Table16[[#This Row],[Ay]],'Ver4'!$J$3:$O$9,6,0)*Table16[[#This Row],[Hukuk Servisine Sevk Edilen]]*Table16[[#This Row],[Toplam Tutar]]</f>
        <v>312143.96035200002</v>
      </c>
      <c r="S50" s="6">
        <f t="shared" ca="1" si="7"/>
        <v>340743.41</v>
      </c>
      <c r="T50" s="6">
        <f t="shared" ca="1" si="8"/>
        <v>528524.94195200014</v>
      </c>
      <c r="U50" s="4"/>
    </row>
    <row r="51" spans="1:25" x14ac:dyDescent="0.35">
      <c r="A51" s="9">
        <v>44945</v>
      </c>
      <c r="B51" s="6">
        <f t="shared" si="0"/>
        <v>1</v>
      </c>
      <c r="C51" s="6">
        <f ca="1">RANDBETWEEN(VLOOKUP(B51,'Ver4'!$F$3:$H$9,2,0),VLOOKUP(B51,'Ver4'!$F$3:$H$9,3,0))</f>
        <v>1139</v>
      </c>
      <c r="D51" s="6">
        <f ca="1">RANDBETWEEN(VLOOKUP(B51,'Ver4'!$B$4:$D$10,2,0),VLOOKUP(B51,'Ver4'!$B$4:$D$10,3,0))</f>
        <v>1290</v>
      </c>
      <c r="E51" s="6">
        <f t="shared" ca="1" si="1"/>
        <v>1469310</v>
      </c>
      <c r="F51" s="6">
        <f ca="1">RANDBETWEEN(VLOOKUP(B51,'Ver4'!$B$13:$D$19,2,0),VLOOKUP(B51,'Ver4'!$B$13:$D$19,3,0))/100</f>
        <v>0.64</v>
      </c>
      <c r="G51" s="6">
        <f ca="1">RANDBETWEEN(VLOOKUP(B51,'Ver4'!$F$13:$H$19,2,0),VLOOKUP(B51,'Ver4'!$F$13:$H$19,3,0))/100</f>
        <v>0.45</v>
      </c>
      <c r="H51" s="6">
        <f t="shared" ca="1" si="2"/>
        <v>0.28800000000000003</v>
      </c>
      <c r="I51" s="6">
        <f t="shared" ca="1" si="9"/>
        <v>0.27</v>
      </c>
      <c r="J51" s="6">
        <f t="shared" ca="1" si="3"/>
        <v>0.17280000000000001</v>
      </c>
      <c r="K51" s="6">
        <f ca="1">RANDBETWEEN(VLOOKUP(B51,'Ver4'!$F$23:$H$29,2,0),VLOOKUP(B51,'Ver4'!$F$23:$H$29,3,0))/100</f>
        <v>0.05</v>
      </c>
      <c r="L51" s="6">
        <f t="shared" ca="1" si="4"/>
        <v>3.2000000000000001E-2</v>
      </c>
      <c r="M51" s="16">
        <f t="shared" ca="1" si="5"/>
        <v>561.29920000000004</v>
      </c>
      <c r="N51" s="6">
        <f ca="1">(L51+J51+H51)*E51+Table16[[#This Row],[Hukuk Servisinde Tahsilat Tutarı]]</f>
        <v>932741.49696000002</v>
      </c>
      <c r="O51" s="6">
        <f ca="1">C51*VLOOKUP(B51,'Ver4'!$J$3:$N$9,2,0)+(C51-C51*G51)*VLOOKUP(B51,'Ver4'!$J$3:$N$9,3,0)+(C51-C51*G51-C51*I51)*VLOOKUP(B51,'Ver4'!$J$3:$N$9,4,0)</f>
        <v>135825.75</v>
      </c>
      <c r="P51" s="6">
        <f t="shared" ca="1" si="6"/>
        <v>0.50719999999999998</v>
      </c>
      <c r="Q51" s="6">
        <f ca="1">C51*P51*VLOOKUP(B51,'Ver4'!$J$3:$N$9,5,0)</f>
        <v>173310.24</v>
      </c>
      <c r="R51" s="6">
        <f ca="1">VLOOKUP(Table16[[#This Row],[Ay]],'Ver4'!$J$3:$O$9,6,0)*Table16[[#This Row],[Hukuk Servisine Sevk Edilen]]*Table16[[#This Row],[Toplam Tutar]]</f>
        <v>208665.52896</v>
      </c>
      <c r="S51" s="6">
        <f t="shared" ca="1" si="7"/>
        <v>309135.99</v>
      </c>
      <c r="T51" s="6">
        <f t="shared" ca="1" si="8"/>
        <v>759431.25696000003</v>
      </c>
      <c r="U51" s="4"/>
    </row>
    <row r="52" spans="1:25" x14ac:dyDescent="0.35">
      <c r="A52" s="9">
        <v>44946</v>
      </c>
      <c r="B52" s="6">
        <f t="shared" si="0"/>
        <v>1</v>
      </c>
      <c r="C52" s="6">
        <f ca="1">RANDBETWEEN(VLOOKUP(B52,'Ver4'!$F$3:$H$9,2,0),VLOOKUP(B52,'Ver4'!$F$3:$H$9,3,0))</f>
        <v>846</v>
      </c>
      <c r="D52" s="6">
        <f ca="1">RANDBETWEEN(VLOOKUP(B52,'Ver4'!$B$4:$D$10,2,0),VLOOKUP(B52,'Ver4'!$B$4:$D$10,3,0))</f>
        <v>1745</v>
      </c>
      <c r="E52" s="6">
        <f t="shared" ca="1" si="1"/>
        <v>1476270</v>
      </c>
      <c r="F52" s="6">
        <f ca="1">RANDBETWEEN(VLOOKUP(B52,'Ver4'!$B$13:$D$19,2,0),VLOOKUP(B52,'Ver4'!$B$13:$D$19,3,0))/100</f>
        <v>0.61</v>
      </c>
      <c r="G52" s="6">
        <f ca="1">RANDBETWEEN(VLOOKUP(B52,'Ver4'!$F$13:$H$19,2,0),VLOOKUP(B52,'Ver4'!$F$13:$H$19,3,0))/100</f>
        <v>0.49</v>
      </c>
      <c r="H52" s="6">
        <f t="shared" ca="1" si="2"/>
        <v>0.2989</v>
      </c>
      <c r="I52" s="6">
        <f t="shared" ca="1" si="9"/>
        <v>0.24</v>
      </c>
      <c r="J52" s="6">
        <f t="shared" ca="1" si="3"/>
        <v>0.1464</v>
      </c>
      <c r="K52" s="6">
        <f ca="1">RANDBETWEEN(VLOOKUP(B52,'Ver4'!$F$23:$H$29,2,0),VLOOKUP(B52,'Ver4'!$F$23:$H$29,3,0))/100</f>
        <v>0.06</v>
      </c>
      <c r="L52" s="6">
        <f t="shared" ca="1" si="4"/>
        <v>3.6600000000000001E-2</v>
      </c>
      <c r="M52" s="16">
        <f t="shared" ca="1" si="5"/>
        <v>407.68739999999997</v>
      </c>
      <c r="N52" s="6">
        <f ca="1">(L52+J52+H52)*E52+Table16[[#This Row],[Hukuk Servisinde Tahsilat Tutarı]]</f>
        <v>925574.04936000006</v>
      </c>
      <c r="O52" s="6">
        <f ca="1">C52*VLOOKUP(B52,'Ver4'!$J$3:$N$9,2,0)+(C52-C52*G52)*VLOOKUP(B52,'Ver4'!$J$3:$N$9,3,0)+(C52-C52*G52-C52*I52)*VLOOKUP(B52,'Ver4'!$J$3:$N$9,4,0)</f>
        <v>97501.5</v>
      </c>
      <c r="P52" s="6">
        <f t="shared" ca="1" si="6"/>
        <v>0.5181</v>
      </c>
      <c r="Q52" s="6">
        <f ca="1">C52*P52*VLOOKUP(B52,'Ver4'!$J$3:$N$9,5,0)</f>
        <v>131493.78</v>
      </c>
      <c r="R52" s="6">
        <f ca="1">VLOOKUP(Table16[[#This Row],[Ay]],'Ver4'!$J$3:$O$9,6,0)*Table16[[#This Row],[Hukuk Servisine Sevk Edilen]]*Table16[[#This Row],[Toplam Tutar]]</f>
        <v>214159.53636</v>
      </c>
      <c r="S52" s="6">
        <f t="shared" ca="1" si="7"/>
        <v>228995.28</v>
      </c>
      <c r="T52" s="6">
        <f t="shared" ca="1" si="8"/>
        <v>794080.26936000003</v>
      </c>
      <c r="U52" s="4"/>
    </row>
    <row r="53" spans="1:25" x14ac:dyDescent="0.35">
      <c r="A53" s="9">
        <v>44947</v>
      </c>
      <c r="B53" s="6">
        <f t="shared" si="0"/>
        <v>1</v>
      </c>
      <c r="C53" s="6">
        <f ca="1">RANDBETWEEN(VLOOKUP(B53,'Ver4'!$F$3:$H$9,2,0),VLOOKUP(B53,'Ver4'!$F$3:$H$9,3,0))</f>
        <v>1164</v>
      </c>
      <c r="D53" s="6">
        <f ca="1">RANDBETWEEN(VLOOKUP(B53,'Ver4'!$B$4:$D$10,2,0),VLOOKUP(B53,'Ver4'!$B$4:$D$10,3,0))</f>
        <v>1412</v>
      </c>
      <c r="E53" s="6">
        <f t="shared" ca="1" si="1"/>
        <v>1643568</v>
      </c>
      <c r="F53" s="6">
        <f ca="1">RANDBETWEEN(VLOOKUP(B53,'Ver4'!$B$13:$D$19,2,0),VLOOKUP(B53,'Ver4'!$B$13:$D$19,3,0))/100</f>
        <v>0.59</v>
      </c>
      <c r="G53" s="6">
        <f ca="1">RANDBETWEEN(VLOOKUP(B53,'Ver4'!$F$13:$H$19,2,0),VLOOKUP(B53,'Ver4'!$F$13:$H$19,3,0))/100</f>
        <v>0.52</v>
      </c>
      <c r="H53" s="6">
        <f t="shared" ca="1" si="2"/>
        <v>0.30680000000000002</v>
      </c>
      <c r="I53" s="6">
        <f t="shared" ca="1" si="9"/>
        <v>0.31</v>
      </c>
      <c r="J53" s="6">
        <f t="shared" ca="1" si="3"/>
        <v>0.18289999999999998</v>
      </c>
      <c r="K53" s="6">
        <f ca="1">RANDBETWEEN(VLOOKUP(B53,'Ver4'!$F$23:$H$29,2,0),VLOOKUP(B53,'Ver4'!$F$23:$H$29,3,0))/100</f>
        <v>0.08</v>
      </c>
      <c r="L53" s="6">
        <f t="shared" ca="1" si="4"/>
        <v>4.7199999999999999E-2</v>
      </c>
      <c r="M53" s="16">
        <f t="shared" ca="1" si="5"/>
        <v>624.95159999999987</v>
      </c>
      <c r="N53" s="6">
        <f ca="1">(L53+J53+H53)*E53+Table16[[#This Row],[Hukuk Servisinde Tahsilat Tutarı]]</f>
        <v>1095549.8346239999</v>
      </c>
      <c r="O53" s="6">
        <f ca="1">C53*VLOOKUP(B53,'Ver4'!$J$3:$N$9,2,0)+(C53-C53*G53)*VLOOKUP(B53,'Ver4'!$J$3:$N$9,3,0)+(C53-C53*G53-C53*I53)*VLOOKUP(B53,'Ver4'!$J$3:$N$9,4,0)</f>
        <v>119892</v>
      </c>
      <c r="P53" s="6">
        <f t="shared" ca="1" si="6"/>
        <v>0.46310000000000007</v>
      </c>
      <c r="Q53" s="6">
        <f ca="1">C53*P53*VLOOKUP(B53,'Ver4'!$J$3:$N$9,5,0)</f>
        <v>161714.52000000005</v>
      </c>
      <c r="R53" s="6">
        <f ca="1">VLOOKUP(Table16[[#This Row],[Ay]],'Ver4'!$J$3:$O$9,6,0)*Table16[[#This Row],[Hukuk Servisine Sevk Edilen]]*Table16[[#This Row],[Toplam Tutar]]</f>
        <v>213118.17542400004</v>
      </c>
      <c r="S53" s="6">
        <f t="shared" ca="1" si="7"/>
        <v>281606.52</v>
      </c>
      <c r="T53" s="6">
        <f t="shared" ca="1" si="8"/>
        <v>933835.31462399988</v>
      </c>
      <c r="U53" s="4"/>
    </row>
    <row r="54" spans="1:25" x14ac:dyDescent="0.35">
      <c r="A54" s="9">
        <v>44948</v>
      </c>
      <c r="B54" s="6">
        <f t="shared" si="0"/>
        <v>1</v>
      </c>
      <c r="C54" s="6">
        <f ca="1">RANDBETWEEN(VLOOKUP(B54,'Ver4'!$F$3:$H$9,2,0),VLOOKUP(B54,'Ver4'!$F$3:$H$9,3,0))</f>
        <v>1007</v>
      </c>
      <c r="D54" s="6">
        <f ca="1">RANDBETWEEN(VLOOKUP(B54,'Ver4'!$B$4:$D$10,2,0),VLOOKUP(B54,'Ver4'!$B$4:$D$10,3,0))</f>
        <v>1562</v>
      </c>
      <c r="E54" s="6">
        <f t="shared" ca="1" si="1"/>
        <v>1572934</v>
      </c>
      <c r="F54" s="6">
        <f ca="1">RANDBETWEEN(VLOOKUP(B54,'Ver4'!$B$13:$D$19,2,0),VLOOKUP(B54,'Ver4'!$B$13:$D$19,3,0))/100</f>
        <v>0.57999999999999996</v>
      </c>
      <c r="G54" s="6">
        <f ca="1">RANDBETWEEN(VLOOKUP(B54,'Ver4'!$F$13:$H$19,2,0),VLOOKUP(B54,'Ver4'!$F$13:$H$19,3,0))/100</f>
        <v>0.46</v>
      </c>
      <c r="H54" s="6">
        <f t="shared" ca="1" si="2"/>
        <v>0.26679999999999998</v>
      </c>
      <c r="I54" s="6">
        <f t="shared" ca="1" si="9"/>
        <v>0.22</v>
      </c>
      <c r="J54" s="6">
        <f t="shared" ca="1" si="3"/>
        <v>0.12759999999999999</v>
      </c>
      <c r="K54" s="6">
        <f ca="1">RANDBETWEEN(VLOOKUP(B54,'Ver4'!$F$23:$H$29,2,0),VLOOKUP(B54,'Ver4'!$F$23:$H$29,3,0))/100</f>
        <v>0.08</v>
      </c>
      <c r="L54" s="6">
        <f t="shared" ca="1" si="4"/>
        <v>4.6399999999999997E-2</v>
      </c>
      <c r="M54" s="16">
        <f t="shared" ca="1" si="5"/>
        <v>443.88559999999995</v>
      </c>
      <c r="N54" s="6">
        <f ca="1">(L54+J54+H54)*E54+Table16[[#This Row],[Hukuk Servisinde Tahsilat Tutarı]]</f>
        <v>939633.02118399995</v>
      </c>
      <c r="O54" s="6">
        <f ca="1">C54*VLOOKUP(B54,'Ver4'!$J$3:$N$9,2,0)+(C54-C54*G54)*VLOOKUP(B54,'Ver4'!$J$3:$N$9,3,0)+(C54-C54*G54-C54*I54)*VLOOKUP(B54,'Ver4'!$J$3:$N$9,4,0)</f>
        <v>123357.5</v>
      </c>
      <c r="P54" s="6">
        <f t="shared" ca="1" si="6"/>
        <v>0.55920000000000003</v>
      </c>
      <c r="Q54" s="6">
        <f ca="1">C54*P54*VLOOKUP(B54,'Ver4'!$J$3:$N$9,5,0)</f>
        <v>168934.32</v>
      </c>
      <c r="R54" s="6">
        <f ca="1">VLOOKUP(Table16[[#This Row],[Ay]],'Ver4'!$J$3:$O$9,6,0)*Table16[[#This Row],[Hukuk Servisine Sevk Edilen]]*Table16[[#This Row],[Toplam Tutar]]</f>
        <v>246283.71398400003</v>
      </c>
      <c r="S54" s="6">
        <f t="shared" ca="1" si="7"/>
        <v>292291.82</v>
      </c>
      <c r="T54" s="6">
        <f t="shared" ca="1" si="8"/>
        <v>770698.70118399989</v>
      </c>
      <c r="U54" s="4"/>
    </row>
    <row r="55" spans="1:25" x14ac:dyDescent="0.35">
      <c r="A55" s="9">
        <v>44949</v>
      </c>
      <c r="B55" s="6">
        <f t="shared" si="0"/>
        <v>1</v>
      </c>
      <c r="C55" s="6">
        <f ca="1">RANDBETWEEN(VLOOKUP(B55,'Ver4'!$F$3:$H$9,2,0),VLOOKUP(B55,'Ver4'!$F$3:$H$9,3,0))</f>
        <v>824</v>
      </c>
      <c r="D55" s="6">
        <f ca="1">RANDBETWEEN(VLOOKUP(B55,'Ver4'!$B$4:$D$10,2,0),VLOOKUP(B55,'Ver4'!$B$4:$D$10,3,0))</f>
        <v>1583</v>
      </c>
      <c r="E55" s="6">
        <f t="shared" ca="1" si="1"/>
        <v>1304392</v>
      </c>
      <c r="F55" s="6">
        <f ca="1">RANDBETWEEN(VLOOKUP(B55,'Ver4'!$B$13:$D$19,2,0),VLOOKUP(B55,'Ver4'!$B$13:$D$19,3,0))/100</f>
        <v>0.39</v>
      </c>
      <c r="G55" s="6">
        <f ca="1">RANDBETWEEN(VLOOKUP(B55,'Ver4'!$F$13:$H$19,2,0),VLOOKUP(B55,'Ver4'!$F$13:$H$19,3,0))/100</f>
        <v>0.48</v>
      </c>
      <c r="H55" s="6">
        <f t="shared" ca="1" si="2"/>
        <v>0.18720000000000001</v>
      </c>
      <c r="I55" s="6">
        <f t="shared" ca="1" si="9"/>
        <v>0.35</v>
      </c>
      <c r="J55" s="6">
        <f t="shared" ca="1" si="3"/>
        <v>0.13649999999999998</v>
      </c>
      <c r="K55" s="6">
        <f ca="1">RANDBETWEEN(VLOOKUP(B55,'Ver4'!$F$23:$H$29,2,0),VLOOKUP(B55,'Ver4'!$F$23:$H$29,3,0))/100</f>
        <v>0.08</v>
      </c>
      <c r="L55" s="6">
        <f t="shared" ca="1" si="4"/>
        <v>3.1200000000000002E-2</v>
      </c>
      <c r="M55" s="16">
        <f t="shared" ca="1" si="5"/>
        <v>292.43759999999997</v>
      </c>
      <c r="N55" s="6">
        <f ca="1">(L55+J55+H55)*E55+Table16[[#This Row],[Hukuk Servisinde Tahsilat Tutarı]]</f>
        <v>698538.43897600006</v>
      </c>
      <c r="O55" s="6">
        <f ca="1">C55*VLOOKUP(B55,'Ver4'!$J$3:$N$9,2,0)+(C55-C55*G55)*VLOOKUP(B55,'Ver4'!$J$3:$N$9,3,0)+(C55-C55*G55-C55*I55)*VLOOKUP(B55,'Ver4'!$J$3:$N$9,4,0)</f>
        <v>87344</v>
      </c>
      <c r="P55" s="6">
        <f t="shared" ca="1" si="6"/>
        <v>0.64510000000000001</v>
      </c>
      <c r="Q55" s="6">
        <f ca="1">C55*P55*VLOOKUP(B55,'Ver4'!$J$3:$N$9,5,0)</f>
        <v>159468.72</v>
      </c>
      <c r="R55" s="6">
        <f ca="1">VLOOKUP(Table16[[#This Row],[Ay]],'Ver4'!$J$3:$O$9,6,0)*Table16[[#This Row],[Hukuk Servisine Sevk Edilen]]*Table16[[#This Row],[Toplam Tutar]]</f>
        <v>235609.71817600002</v>
      </c>
      <c r="S55" s="6">
        <f t="shared" ca="1" si="7"/>
        <v>246812.72</v>
      </c>
      <c r="T55" s="6">
        <f t="shared" ca="1" si="8"/>
        <v>539069.71897600009</v>
      </c>
      <c r="U55" s="4"/>
    </row>
    <row r="56" spans="1:25" x14ac:dyDescent="0.35">
      <c r="A56" s="9">
        <v>44950</v>
      </c>
      <c r="B56" s="6">
        <f t="shared" si="0"/>
        <v>1</v>
      </c>
      <c r="C56" s="6">
        <f ca="1">RANDBETWEEN(VLOOKUP(B56,'Ver4'!$F$3:$H$9,2,0),VLOOKUP(B56,'Ver4'!$F$3:$H$9,3,0))</f>
        <v>978</v>
      </c>
      <c r="D56" s="6">
        <f ca="1">RANDBETWEEN(VLOOKUP(B56,'Ver4'!$B$4:$D$10,2,0),VLOOKUP(B56,'Ver4'!$B$4:$D$10,3,0))</f>
        <v>1473</v>
      </c>
      <c r="E56" s="6">
        <f t="shared" ca="1" si="1"/>
        <v>1440594</v>
      </c>
      <c r="F56" s="6">
        <f ca="1">RANDBETWEEN(VLOOKUP(B56,'Ver4'!$B$13:$D$19,2,0),VLOOKUP(B56,'Ver4'!$B$13:$D$19,3,0))/100</f>
        <v>0.65</v>
      </c>
      <c r="G56" s="6">
        <f ca="1">RANDBETWEEN(VLOOKUP(B56,'Ver4'!$F$13:$H$19,2,0),VLOOKUP(B56,'Ver4'!$F$13:$H$19,3,0))/100</f>
        <v>0.54</v>
      </c>
      <c r="H56" s="6">
        <f t="shared" ca="1" si="2"/>
        <v>0.35100000000000003</v>
      </c>
      <c r="I56" s="6">
        <f t="shared" ca="1" si="9"/>
        <v>0.31</v>
      </c>
      <c r="J56" s="6">
        <f t="shared" ca="1" si="3"/>
        <v>0.20150000000000001</v>
      </c>
      <c r="K56" s="6">
        <f ca="1">RANDBETWEEN(VLOOKUP(B56,'Ver4'!$F$23:$H$29,2,0),VLOOKUP(B56,'Ver4'!$F$23:$H$29,3,0))/100</f>
        <v>7.0000000000000007E-2</v>
      </c>
      <c r="L56" s="6">
        <f t="shared" ca="1" si="4"/>
        <v>4.5500000000000006E-2</v>
      </c>
      <c r="M56" s="16">
        <f t="shared" ca="1" si="5"/>
        <v>584.84400000000005</v>
      </c>
      <c r="N56" s="6">
        <f ca="1">(L56+J56+H56)*E56+Table16[[#This Row],[Hukuk Servisinde Tahsilat Tutarı]]</f>
        <v>1023628.4726400002</v>
      </c>
      <c r="O56" s="6">
        <f ca="1">C56*VLOOKUP(B56,'Ver4'!$J$3:$N$9,2,0)+(C56-C56*G56)*VLOOKUP(B56,'Ver4'!$J$3:$N$9,3,0)+(C56-C56*G56-C56*I56)*VLOOKUP(B56,'Ver4'!$J$3:$N$9,4,0)</f>
        <v>97311</v>
      </c>
      <c r="P56" s="6">
        <f t="shared" ca="1" si="6"/>
        <v>0.40199999999999991</v>
      </c>
      <c r="Q56" s="6">
        <f ca="1">C56*P56*VLOOKUP(B56,'Ver4'!$J$3:$N$9,5,0)</f>
        <v>117946.79999999997</v>
      </c>
      <c r="R56" s="6">
        <f ca="1">VLOOKUP(Table16[[#This Row],[Ay]],'Ver4'!$J$3:$O$9,6,0)*Table16[[#This Row],[Hukuk Servisine Sevk Edilen]]*Table16[[#This Row],[Toplam Tutar]]</f>
        <v>162153.26063999996</v>
      </c>
      <c r="S56" s="6">
        <f t="shared" ca="1" si="7"/>
        <v>215257.8</v>
      </c>
      <c r="T56" s="6">
        <f t="shared" ca="1" si="8"/>
        <v>905681.67264000024</v>
      </c>
      <c r="U56" s="4"/>
    </row>
    <row r="57" spans="1:25" x14ac:dyDescent="0.35">
      <c r="A57" s="9">
        <v>44951</v>
      </c>
      <c r="B57" s="6">
        <f t="shared" si="0"/>
        <v>1</v>
      </c>
      <c r="C57" s="6">
        <f ca="1">RANDBETWEEN(VLOOKUP(B57,'Ver4'!$F$3:$H$9,2,0),VLOOKUP(B57,'Ver4'!$F$3:$H$9,3,0))</f>
        <v>938</v>
      </c>
      <c r="D57" s="6">
        <f ca="1">RANDBETWEEN(VLOOKUP(B57,'Ver4'!$B$4:$D$10,2,0),VLOOKUP(B57,'Ver4'!$B$4:$D$10,3,0))</f>
        <v>1496</v>
      </c>
      <c r="E57" s="6">
        <f t="shared" ca="1" si="1"/>
        <v>1403248</v>
      </c>
      <c r="F57" s="6">
        <f ca="1">RANDBETWEEN(VLOOKUP(B57,'Ver4'!$B$13:$D$19,2,0),VLOOKUP(B57,'Ver4'!$B$13:$D$19,3,0))/100</f>
        <v>0.5</v>
      </c>
      <c r="G57" s="6">
        <f ca="1">RANDBETWEEN(VLOOKUP(B57,'Ver4'!$F$13:$H$19,2,0),VLOOKUP(B57,'Ver4'!$F$13:$H$19,3,0))/100</f>
        <v>0.49</v>
      </c>
      <c r="H57" s="6">
        <f t="shared" ca="1" si="2"/>
        <v>0.245</v>
      </c>
      <c r="I57" s="6">
        <f t="shared" ca="1" si="9"/>
        <v>0.33</v>
      </c>
      <c r="J57" s="6">
        <f t="shared" ca="1" si="3"/>
        <v>0.16500000000000001</v>
      </c>
      <c r="K57" s="6">
        <f ca="1">RANDBETWEEN(VLOOKUP(B57,'Ver4'!$F$23:$H$29,2,0),VLOOKUP(B57,'Ver4'!$F$23:$H$29,3,0))/100</f>
        <v>0.06</v>
      </c>
      <c r="L57" s="6">
        <f t="shared" ca="1" si="4"/>
        <v>0.03</v>
      </c>
      <c r="M57" s="16">
        <f t="shared" ca="1" si="5"/>
        <v>412.72</v>
      </c>
      <c r="N57" s="6">
        <f ca="1">(L57+J57+H57)*E57+Table16[[#This Row],[Hukuk Servisinde Tahsilat Tutarı]]</f>
        <v>837458.40639999998</v>
      </c>
      <c r="O57" s="6">
        <f ca="1">C57*VLOOKUP(B57,'Ver4'!$J$3:$N$9,2,0)+(C57-C57*G57)*VLOOKUP(B57,'Ver4'!$J$3:$N$9,3,0)+(C57-C57*G57-C57*I57)*VLOOKUP(B57,'Ver4'!$J$3:$N$9,4,0)</f>
        <v>99662.5</v>
      </c>
      <c r="P57" s="6">
        <f t="shared" ca="1" si="6"/>
        <v>0.56000000000000005</v>
      </c>
      <c r="Q57" s="6">
        <f ca="1">C57*P57*VLOOKUP(B57,'Ver4'!$J$3:$N$9,5,0)</f>
        <v>157584.00000000003</v>
      </c>
      <c r="R57" s="6">
        <f ca="1">VLOOKUP(Table16[[#This Row],[Ay]],'Ver4'!$J$3:$O$9,6,0)*Table16[[#This Row],[Hukuk Servisine Sevk Edilen]]*Table16[[#This Row],[Toplam Tutar]]</f>
        <v>220029.28640000004</v>
      </c>
      <c r="S57" s="6">
        <f t="shared" ca="1" si="7"/>
        <v>257246.50000000003</v>
      </c>
      <c r="T57" s="6">
        <f t="shared" ca="1" si="8"/>
        <v>679874.40639999998</v>
      </c>
      <c r="U57" s="4"/>
    </row>
    <row r="58" spans="1:25" x14ac:dyDescent="0.35">
      <c r="A58" s="9">
        <v>44952</v>
      </c>
      <c r="B58" s="6">
        <f t="shared" si="0"/>
        <v>1</v>
      </c>
      <c r="C58" s="6">
        <f ca="1">RANDBETWEEN(VLOOKUP(B58,'Ver4'!$F$3:$H$9,2,0),VLOOKUP(B58,'Ver4'!$F$3:$H$9,3,0))</f>
        <v>1044</v>
      </c>
      <c r="D58" s="6">
        <f ca="1">RANDBETWEEN(VLOOKUP(B58,'Ver4'!$B$4:$D$10,2,0),VLOOKUP(B58,'Ver4'!$B$4:$D$10,3,0))</f>
        <v>1304</v>
      </c>
      <c r="E58" s="6">
        <f t="shared" ca="1" si="1"/>
        <v>1361376</v>
      </c>
      <c r="F58" s="6">
        <f ca="1">RANDBETWEEN(VLOOKUP(B58,'Ver4'!$B$13:$D$19,2,0),VLOOKUP(B58,'Ver4'!$B$13:$D$19,3,0))/100</f>
        <v>0.38</v>
      </c>
      <c r="G58" s="6">
        <f ca="1">RANDBETWEEN(VLOOKUP(B58,'Ver4'!$F$13:$H$19,2,0),VLOOKUP(B58,'Ver4'!$F$13:$H$19,3,0))/100</f>
        <v>0.48</v>
      </c>
      <c r="H58" s="6">
        <f t="shared" ca="1" si="2"/>
        <v>0.18240000000000001</v>
      </c>
      <c r="I58" s="6">
        <f t="shared" ca="1" si="9"/>
        <v>0.21</v>
      </c>
      <c r="J58" s="6">
        <f t="shared" ca="1" si="3"/>
        <v>7.9799999999999996E-2</v>
      </c>
      <c r="K58" s="6">
        <f ca="1">RANDBETWEEN(VLOOKUP(B58,'Ver4'!$F$23:$H$29,2,0),VLOOKUP(B58,'Ver4'!$F$23:$H$29,3,0))/100</f>
        <v>0.05</v>
      </c>
      <c r="L58" s="6">
        <f t="shared" ca="1" si="4"/>
        <v>1.9000000000000003E-2</v>
      </c>
      <c r="M58" s="16">
        <f t="shared" ca="1" si="5"/>
        <v>293.57280000000003</v>
      </c>
      <c r="N58" s="6">
        <f ca="1">(L58+J58+H58)*E58+Table16[[#This Row],[Hukuk Servisinde Tahsilat Tutarı]]</f>
        <v>656814.91046399996</v>
      </c>
      <c r="O58" s="6">
        <f ca="1">C58*VLOOKUP(B58,'Ver4'!$J$3:$N$9,2,0)+(C58-C58*G58)*VLOOKUP(B58,'Ver4'!$J$3:$N$9,3,0)+(C58-C58*G58-C58*I58)*VLOOKUP(B58,'Ver4'!$J$3:$N$9,4,0)</f>
        <v>125280</v>
      </c>
      <c r="P58" s="6">
        <f t="shared" ca="1" si="6"/>
        <v>0.71879999999999999</v>
      </c>
      <c r="Q58" s="6">
        <f ca="1">C58*P58*VLOOKUP(B58,'Ver4'!$J$3:$N$9,5,0)</f>
        <v>225128.16</v>
      </c>
      <c r="R58" s="6">
        <f ca="1">VLOOKUP(Table16[[#This Row],[Ay]],'Ver4'!$J$3:$O$9,6,0)*Table16[[#This Row],[Hukuk Servisine Sevk Edilen]]*Table16[[#This Row],[Toplam Tutar]]</f>
        <v>273995.97926400002</v>
      </c>
      <c r="S58" s="6">
        <f t="shared" ca="1" si="7"/>
        <v>350408.16000000003</v>
      </c>
      <c r="T58" s="6">
        <f t="shared" ca="1" si="8"/>
        <v>431686.75046399992</v>
      </c>
      <c r="U58" s="4"/>
    </row>
    <row r="59" spans="1:25" x14ac:dyDescent="0.35">
      <c r="A59" s="9">
        <v>44953</v>
      </c>
      <c r="B59" s="6">
        <f t="shared" si="0"/>
        <v>1</v>
      </c>
      <c r="C59" s="6">
        <f ca="1">RANDBETWEEN(VLOOKUP(B59,'Ver4'!$F$3:$H$9,2,0),VLOOKUP(B59,'Ver4'!$F$3:$H$9,3,0))</f>
        <v>1247</v>
      </c>
      <c r="D59" s="6">
        <f ca="1">RANDBETWEEN(VLOOKUP(B59,'Ver4'!$B$4:$D$10,2,0),VLOOKUP(B59,'Ver4'!$B$4:$D$10,3,0))</f>
        <v>1393</v>
      </c>
      <c r="E59" s="6">
        <f t="shared" ca="1" si="1"/>
        <v>1737071</v>
      </c>
      <c r="F59" s="6">
        <f ca="1">RANDBETWEEN(VLOOKUP(B59,'Ver4'!$B$13:$D$19,2,0),VLOOKUP(B59,'Ver4'!$B$13:$D$19,3,0))/100</f>
        <v>0.63</v>
      </c>
      <c r="G59" s="6">
        <f ca="1">RANDBETWEEN(VLOOKUP(B59,'Ver4'!$F$13:$H$19,2,0),VLOOKUP(B59,'Ver4'!$F$13:$H$19,3,0))/100</f>
        <v>0.54</v>
      </c>
      <c r="H59" s="6">
        <f t="shared" ca="1" si="2"/>
        <v>0.3402</v>
      </c>
      <c r="I59" s="6">
        <f t="shared" ca="1" si="9"/>
        <v>0.33</v>
      </c>
      <c r="J59" s="6">
        <f t="shared" ca="1" si="3"/>
        <v>0.2079</v>
      </c>
      <c r="K59" s="6">
        <f ca="1">RANDBETWEEN(VLOOKUP(B59,'Ver4'!$F$23:$H$29,2,0),VLOOKUP(B59,'Ver4'!$F$23:$H$29,3,0))/100</f>
        <v>0.09</v>
      </c>
      <c r="L59" s="6">
        <f t="shared" ca="1" si="4"/>
        <v>5.67E-2</v>
      </c>
      <c r="M59" s="16">
        <f t="shared" ca="1" si="5"/>
        <v>754.18560000000002</v>
      </c>
      <c r="N59" s="6">
        <f ca="1">(L59+J59+H59)*E59+Table16[[#This Row],[Hukuk Servisinde Tahsilat Tutarı]]</f>
        <v>1242797.869376</v>
      </c>
      <c r="O59" s="6">
        <f ca="1">C59*VLOOKUP(B59,'Ver4'!$J$3:$N$9,2,0)+(C59-C59*G59)*VLOOKUP(B59,'Ver4'!$J$3:$N$9,3,0)+(C59-C59*G59-C59*I59)*VLOOKUP(B59,'Ver4'!$J$3:$N$9,4,0)</f>
        <v>121582.5</v>
      </c>
      <c r="P59" s="6">
        <f t="shared" ca="1" si="6"/>
        <v>0.3952</v>
      </c>
      <c r="Q59" s="6">
        <f ca="1">C59*P59*VLOOKUP(B59,'Ver4'!$J$3:$N$9,5,0)</f>
        <v>147844.32</v>
      </c>
      <c r="R59" s="6">
        <f ca="1">VLOOKUP(Table16[[#This Row],[Ay]],'Ver4'!$J$3:$O$9,6,0)*Table16[[#This Row],[Hukuk Servisine Sevk Edilen]]*Table16[[#This Row],[Toplam Tutar]]</f>
        <v>192217.328576</v>
      </c>
      <c r="S59" s="6">
        <f t="shared" ca="1" si="7"/>
        <v>269426.82</v>
      </c>
      <c r="T59" s="6">
        <f t="shared" ca="1" si="8"/>
        <v>1094953.549376</v>
      </c>
      <c r="U59" s="4"/>
    </row>
    <row r="60" spans="1:25" x14ac:dyDescent="0.35">
      <c r="A60" s="9">
        <v>44954</v>
      </c>
      <c r="B60" s="6">
        <f t="shared" si="0"/>
        <v>1</v>
      </c>
      <c r="C60" s="6">
        <f ca="1">RANDBETWEEN(VLOOKUP(B60,'Ver4'!$F$3:$H$9,2,0),VLOOKUP(B60,'Ver4'!$F$3:$H$9,3,0))</f>
        <v>999</v>
      </c>
      <c r="D60" s="6">
        <f ca="1">RANDBETWEEN(VLOOKUP(B60,'Ver4'!$B$4:$D$10,2,0),VLOOKUP(B60,'Ver4'!$B$4:$D$10,3,0))</f>
        <v>1411</v>
      </c>
      <c r="E60" s="6">
        <f t="shared" ca="1" si="1"/>
        <v>1409589</v>
      </c>
      <c r="F60" s="6">
        <f ca="1">RANDBETWEEN(VLOOKUP(B60,'Ver4'!$B$13:$D$19,2,0),VLOOKUP(B60,'Ver4'!$B$13:$D$19,3,0))/100</f>
        <v>0.55000000000000004</v>
      </c>
      <c r="G60" s="6">
        <f ca="1">RANDBETWEEN(VLOOKUP(B60,'Ver4'!$F$13:$H$19,2,0),VLOOKUP(B60,'Ver4'!$F$13:$H$19,3,0))/100</f>
        <v>0.53</v>
      </c>
      <c r="H60" s="6">
        <f t="shared" ca="1" si="2"/>
        <v>0.29150000000000004</v>
      </c>
      <c r="I60" s="6">
        <f t="shared" ca="1" si="9"/>
        <v>0.34</v>
      </c>
      <c r="J60" s="6">
        <f t="shared" ca="1" si="3"/>
        <v>0.18700000000000003</v>
      </c>
      <c r="K60" s="6">
        <f ca="1">RANDBETWEEN(VLOOKUP(B60,'Ver4'!$F$23:$H$29,2,0),VLOOKUP(B60,'Ver4'!$F$23:$H$29,3,0))/100</f>
        <v>0.05</v>
      </c>
      <c r="L60" s="6">
        <f t="shared" ca="1" si="4"/>
        <v>2.7500000000000004E-2</v>
      </c>
      <c r="M60" s="16">
        <f t="shared" ca="1" si="5"/>
        <v>505.49400000000003</v>
      </c>
      <c r="N60" s="6">
        <f ca="1">(L60+J60+H60)*E60+Table16[[#This Row],[Hukuk Servisinde Tahsilat Tutarı]]</f>
        <v>908226.38448000001</v>
      </c>
      <c r="O60" s="6">
        <f ca="1">C60*VLOOKUP(B60,'Ver4'!$J$3:$N$9,2,0)+(C60-C60*G60)*VLOOKUP(B60,'Ver4'!$J$3:$N$9,3,0)+(C60-C60*G60-C60*I60)*VLOOKUP(B60,'Ver4'!$J$3:$N$9,4,0)</f>
        <v>98151.75</v>
      </c>
      <c r="P60" s="6">
        <f t="shared" ca="1" si="6"/>
        <v>0.49399999999999999</v>
      </c>
      <c r="Q60" s="6">
        <f ca="1">C60*P60*VLOOKUP(B60,'Ver4'!$J$3:$N$9,5,0)</f>
        <v>148051.79999999999</v>
      </c>
      <c r="R60" s="6">
        <f ca="1">VLOOKUP(Table16[[#This Row],[Ay]],'Ver4'!$J$3:$O$9,6,0)*Table16[[#This Row],[Hukuk Servisine Sevk Edilen]]*Table16[[#This Row],[Toplam Tutar]]</f>
        <v>194974.35047999999</v>
      </c>
      <c r="S60" s="6">
        <f t="shared" ca="1" si="7"/>
        <v>246203.55</v>
      </c>
      <c r="T60" s="6">
        <f t="shared" ca="1" si="8"/>
        <v>760174.58447999996</v>
      </c>
      <c r="U60" s="4"/>
    </row>
    <row r="61" spans="1:25" x14ac:dyDescent="0.35">
      <c r="A61" s="9">
        <v>44955</v>
      </c>
      <c r="B61" s="6">
        <f t="shared" si="0"/>
        <v>1</v>
      </c>
      <c r="C61" s="6">
        <f ca="1">RANDBETWEEN(VLOOKUP(B61,'Ver4'!$F$3:$H$9,2,0),VLOOKUP(B61,'Ver4'!$F$3:$H$9,3,0))</f>
        <v>812</v>
      </c>
      <c r="D61" s="6">
        <f ca="1">RANDBETWEEN(VLOOKUP(B61,'Ver4'!$B$4:$D$10,2,0),VLOOKUP(B61,'Ver4'!$B$4:$D$10,3,0))</f>
        <v>1475</v>
      </c>
      <c r="E61" s="6">
        <f t="shared" ca="1" si="1"/>
        <v>1197700</v>
      </c>
      <c r="F61" s="6">
        <f ca="1">RANDBETWEEN(VLOOKUP(B61,'Ver4'!$B$13:$D$19,2,0),VLOOKUP(B61,'Ver4'!$B$13:$D$19,3,0))/100</f>
        <v>0.46</v>
      </c>
      <c r="G61" s="6">
        <f ca="1">RANDBETWEEN(VLOOKUP(B61,'Ver4'!$F$13:$H$19,2,0),VLOOKUP(B61,'Ver4'!$F$13:$H$19,3,0))/100</f>
        <v>0.51</v>
      </c>
      <c r="H61" s="6">
        <f t="shared" ca="1" si="2"/>
        <v>0.2346</v>
      </c>
      <c r="I61" s="6">
        <f t="shared" ca="1" si="9"/>
        <v>0.25</v>
      </c>
      <c r="J61" s="6">
        <f t="shared" ca="1" si="3"/>
        <v>0.115</v>
      </c>
      <c r="K61" s="6">
        <f ca="1">RANDBETWEEN(VLOOKUP(B61,'Ver4'!$F$23:$H$29,2,0),VLOOKUP(B61,'Ver4'!$F$23:$H$29,3,0))/100</f>
        <v>7.0000000000000007E-2</v>
      </c>
      <c r="L61" s="6">
        <f t="shared" ca="1" si="4"/>
        <v>3.2200000000000006E-2</v>
      </c>
      <c r="M61" s="16">
        <f t="shared" ca="1" si="5"/>
        <v>310.02160000000003</v>
      </c>
      <c r="N61" s="6">
        <f ca="1">(L61+J61+H61)*E61+Table16[[#This Row],[Hukuk Servisinde Tahsilat Tutarı]]</f>
        <v>664598.93920000002</v>
      </c>
      <c r="O61" s="6">
        <f ca="1">C61*VLOOKUP(B61,'Ver4'!$J$3:$N$9,2,0)+(C61-C61*G61)*VLOOKUP(B61,'Ver4'!$J$3:$N$9,3,0)+(C61-C61*G61-C61*I61)*VLOOKUP(B61,'Ver4'!$J$3:$N$9,4,0)</f>
        <v>89929</v>
      </c>
      <c r="P61" s="6">
        <f t="shared" ca="1" si="6"/>
        <v>0.61819999999999997</v>
      </c>
      <c r="Q61" s="6">
        <f ca="1">C61*P61*VLOOKUP(B61,'Ver4'!$J$3:$N$9,5,0)</f>
        <v>150593.51999999999</v>
      </c>
      <c r="R61" s="6">
        <f ca="1">VLOOKUP(Table16[[#This Row],[Ay]],'Ver4'!$J$3:$O$9,6,0)*Table16[[#This Row],[Hukuk Servisine Sevk Edilen]]*Table16[[#This Row],[Toplam Tutar]]</f>
        <v>207317.07920000001</v>
      </c>
      <c r="S61" s="6">
        <f t="shared" ca="1" si="7"/>
        <v>240522.52</v>
      </c>
      <c r="T61" s="6">
        <f t="shared" ca="1" si="8"/>
        <v>514005.4192</v>
      </c>
      <c r="U61" s="4"/>
    </row>
    <row r="62" spans="1:25" x14ac:dyDescent="0.35">
      <c r="A62" s="9">
        <v>44956</v>
      </c>
      <c r="B62" s="6">
        <f t="shared" si="0"/>
        <v>1</v>
      </c>
      <c r="C62" s="6">
        <f ca="1">RANDBETWEEN(VLOOKUP(B62,'Ver4'!$F$3:$H$9,2,0),VLOOKUP(B62,'Ver4'!$F$3:$H$9,3,0))</f>
        <v>1032</v>
      </c>
      <c r="D62" s="6">
        <f ca="1">RANDBETWEEN(VLOOKUP(B62,'Ver4'!$B$4:$D$10,2,0),VLOOKUP(B62,'Ver4'!$B$4:$D$10,3,0))</f>
        <v>1496</v>
      </c>
      <c r="E62" s="6">
        <f t="shared" ca="1" si="1"/>
        <v>1543872</v>
      </c>
      <c r="F62" s="6">
        <f ca="1">RANDBETWEEN(VLOOKUP(B62,'Ver4'!$B$13:$D$19,2,0),VLOOKUP(B62,'Ver4'!$B$13:$D$19,3,0))/100</f>
        <v>0.62</v>
      </c>
      <c r="G62" s="6">
        <f ca="1">RANDBETWEEN(VLOOKUP(B62,'Ver4'!$F$13:$H$19,2,0),VLOOKUP(B62,'Ver4'!$F$13:$H$19,3,0))/100</f>
        <v>0.45</v>
      </c>
      <c r="H62" s="6">
        <f t="shared" ca="1" si="2"/>
        <v>0.27900000000000003</v>
      </c>
      <c r="I62" s="6">
        <f t="shared" ca="1" si="9"/>
        <v>0.21</v>
      </c>
      <c r="J62" s="6">
        <f t="shared" ca="1" si="3"/>
        <v>0.13019999999999998</v>
      </c>
      <c r="K62" s="6">
        <f ca="1">RANDBETWEEN(VLOOKUP(B62,'Ver4'!$F$23:$H$29,2,0),VLOOKUP(B62,'Ver4'!$F$23:$H$29,3,0))/100</f>
        <v>7.0000000000000007E-2</v>
      </c>
      <c r="L62" s="6">
        <f t="shared" ca="1" si="4"/>
        <v>4.3400000000000001E-2</v>
      </c>
      <c r="M62" s="16">
        <f t="shared" ca="1" si="5"/>
        <v>467.08319999999998</v>
      </c>
      <c r="N62" s="6">
        <f ca="1">(L62+J62+H62)*E62+Table16[[#This Row],[Hukuk Servisinde Tahsilat Tutarı]]</f>
        <v>935388.81638400001</v>
      </c>
      <c r="O62" s="6">
        <f ca="1">C62*VLOOKUP(B62,'Ver4'!$J$3:$N$9,2,0)+(C62-C62*G62)*VLOOKUP(B62,'Ver4'!$J$3:$N$9,3,0)+(C62-C62*G62-C62*I62)*VLOOKUP(B62,'Ver4'!$J$3:$N$9,4,0)</f>
        <v>129257.99999999999</v>
      </c>
      <c r="P62" s="6">
        <f t="shared" ca="1" si="6"/>
        <v>0.5474</v>
      </c>
      <c r="Q62" s="6">
        <f ca="1">C62*P62*VLOOKUP(B62,'Ver4'!$J$3:$N$9,5,0)</f>
        <v>169475.03999999998</v>
      </c>
      <c r="R62" s="6">
        <f ca="1">VLOOKUP(Table16[[#This Row],[Ay]],'Ver4'!$J$3:$O$9,6,0)*Table16[[#This Row],[Hukuk Servisine Sevk Edilen]]*Table16[[#This Row],[Toplam Tutar]]</f>
        <v>236632.34918400002</v>
      </c>
      <c r="S62" s="6">
        <f t="shared" ca="1" si="7"/>
        <v>298733.03999999998</v>
      </c>
      <c r="T62" s="6">
        <f t="shared" ca="1" si="8"/>
        <v>765913.77638399997</v>
      </c>
      <c r="U62" s="4"/>
    </row>
    <row r="63" spans="1:25" x14ac:dyDescent="0.35">
      <c r="A63" s="9">
        <v>44957</v>
      </c>
      <c r="B63" s="6">
        <f t="shared" si="0"/>
        <v>1</v>
      </c>
      <c r="C63" s="6">
        <f ca="1">RANDBETWEEN(VLOOKUP(B63,'Ver4'!$F$3:$H$9,2,0),VLOOKUP(B63,'Ver4'!$F$3:$H$9,3,0))</f>
        <v>1220</v>
      </c>
      <c r="D63" s="6">
        <f ca="1">RANDBETWEEN(VLOOKUP(B63,'Ver4'!$B$4:$D$10,2,0),VLOOKUP(B63,'Ver4'!$B$4:$D$10,3,0))</f>
        <v>1705</v>
      </c>
      <c r="E63" s="6">
        <f t="shared" ca="1" si="1"/>
        <v>2080100</v>
      </c>
      <c r="F63" s="6">
        <f ca="1">RANDBETWEEN(VLOOKUP(B63,'Ver4'!$B$13:$D$19,2,0),VLOOKUP(B63,'Ver4'!$B$13:$D$19,3,0))/100</f>
        <v>0.53</v>
      </c>
      <c r="G63" s="6">
        <f ca="1">RANDBETWEEN(VLOOKUP(B63,'Ver4'!$F$13:$H$19,2,0),VLOOKUP(B63,'Ver4'!$F$13:$H$19,3,0))/100</f>
        <v>0.5</v>
      </c>
      <c r="H63" s="6">
        <f t="shared" ca="1" si="2"/>
        <v>0.26500000000000001</v>
      </c>
      <c r="I63" s="6">
        <f t="shared" ca="1" si="9"/>
        <v>0.27</v>
      </c>
      <c r="J63" s="6">
        <f t="shared" ca="1" si="3"/>
        <v>0.1431</v>
      </c>
      <c r="K63" s="6">
        <f ca="1">RANDBETWEEN(VLOOKUP(B63,'Ver4'!$F$23:$H$29,2,0),VLOOKUP(B63,'Ver4'!$F$23:$H$29,3,0))/100</f>
        <v>0.08</v>
      </c>
      <c r="L63" s="6">
        <f t="shared" ca="1" si="4"/>
        <v>4.24E-2</v>
      </c>
      <c r="M63" s="16">
        <f t="shared" ca="1" si="5"/>
        <v>549.61</v>
      </c>
      <c r="N63" s="6">
        <f ca="1">(L63+J63+H63)*E63+Table16[[#This Row],[Hukuk Servisinde Tahsilat Tutarı]]</f>
        <v>1257129.236</v>
      </c>
      <c r="O63" s="6">
        <f ca="1">C63*VLOOKUP(B63,'Ver4'!$J$3:$N$9,2,0)+(C63-C63*G63)*VLOOKUP(B63,'Ver4'!$J$3:$N$9,3,0)+(C63-C63*G63-C63*I63)*VLOOKUP(B63,'Ver4'!$J$3:$N$9,4,0)</f>
        <v>134810</v>
      </c>
      <c r="P63" s="6">
        <f t="shared" ca="1" si="6"/>
        <v>0.54949999999999999</v>
      </c>
      <c r="Q63" s="6">
        <f ca="1">C63*P63*VLOOKUP(B63,'Ver4'!$J$3:$N$9,5,0)</f>
        <v>201117</v>
      </c>
      <c r="R63" s="6">
        <f ca="1">VLOOKUP(Table16[[#This Row],[Ay]],'Ver4'!$J$3:$O$9,6,0)*Table16[[#This Row],[Hukuk Servisine Sevk Edilen]]*Table16[[#This Row],[Toplam Tutar]]</f>
        <v>320044.18600000005</v>
      </c>
      <c r="S63" s="6">
        <f t="shared" ca="1" si="7"/>
        <v>335927</v>
      </c>
      <c r="T63" s="6">
        <f t="shared" ca="1" si="8"/>
        <v>1056012.236</v>
      </c>
      <c r="U63" s="4"/>
    </row>
    <row r="64" spans="1:25" x14ac:dyDescent="0.35">
      <c r="A64" s="9">
        <v>44958</v>
      </c>
      <c r="B64" s="6">
        <f t="shared" si="0"/>
        <v>2</v>
      </c>
      <c r="C64" s="6">
        <f ca="1">RANDBETWEEN(VLOOKUP(B64,'Ver4'!$F$3:$H$9,2,0),VLOOKUP(B64,'Ver4'!$F$3:$H$9,3,0))</f>
        <v>1426</v>
      </c>
      <c r="D64" s="6">
        <f ca="1">RANDBETWEEN(VLOOKUP(B64,'Ver4'!$B$4:$D$10,2,0),VLOOKUP(B64,'Ver4'!$B$4:$D$10,3,0))</f>
        <v>1456</v>
      </c>
      <c r="E64" s="6">
        <f t="shared" ca="1" si="1"/>
        <v>2076256</v>
      </c>
      <c r="F64" s="6">
        <f ca="1">RANDBETWEEN(VLOOKUP(B64,'Ver4'!$B$13:$D$19,2,0),VLOOKUP(B64,'Ver4'!$B$13:$D$19,3,0))/100</f>
        <v>0.49</v>
      </c>
      <c r="G64" s="6">
        <f ca="1">RANDBETWEEN(VLOOKUP(B64,'Ver4'!$F$13:$H$19,2,0),VLOOKUP(B64,'Ver4'!$F$13:$H$19,3,0))/100</f>
        <v>0.54</v>
      </c>
      <c r="H64" s="6">
        <f t="shared" ca="1" si="2"/>
        <v>0.2646</v>
      </c>
      <c r="I64" s="6">
        <f t="shared" ca="1" si="9"/>
        <v>0.3</v>
      </c>
      <c r="J64" s="6">
        <f t="shared" ca="1" si="3"/>
        <v>0.14699999999999999</v>
      </c>
      <c r="K64" s="6">
        <f ca="1">RANDBETWEEN(VLOOKUP(B64,'Ver4'!$F$23:$H$29,2,0),VLOOKUP(B64,'Ver4'!$F$23:$H$29,3,0))/100</f>
        <v>0.06</v>
      </c>
      <c r="L64" s="6">
        <f t="shared" ca="1" si="4"/>
        <v>2.9399999999999999E-2</v>
      </c>
      <c r="M64" s="16">
        <f t="shared" ca="1" si="5"/>
        <v>628.86599999999999</v>
      </c>
      <c r="N64" s="6">
        <f ca="1">(L64+J64+H64)*E64+Table16[[#This Row],[Hukuk Servisinde Tahsilat Tutarı]]</f>
        <v>1205785.6719999998</v>
      </c>
      <c r="O64" s="6">
        <f ca="1">C64*VLOOKUP(B64,'Ver4'!$J$3:$N$9,2,0)+(C64-C64*G64)*VLOOKUP(B64,'Ver4'!$J$3:$N$9,3,0)+(C64-C64*G64-C64*I64)*VLOOKUP(B64,'Ver4'!$J$3:$N$9,4,0)</f>
        <v>143313</v>
      </c>
      <c r="P64" s="6">
        <f t="shared" ca="1" si="6"/>
        <v>0.55899999999999994</v>
      </c>
      <c r="Q64" s="6">
        <f ca="1">C64*P64*VLOOKUP(B64,'Ver4'!$J$3:$N$9,5,0)</f>
        <v>239140.19999999998</v>
      </c>
      <c r="R64" s="6">
        <f ca="1">VLOOKUP(Table16[[#This Row],[Ay]],'Ver4'!$J$3:$O$9,6,0)*Table16[[#This Row],[Hukuk Servisine Sevk Edilen]]*Table16[[#This Row],[Toplam Tutar]]</f>
        <v>290156.77599999995</v>
      </c>
      <c r="S64" s="6">
        <f t="shared" ca="1" si="7"/>
        <v>382453.19999999995</v>
      </c>
      <c r="T64" s="6">
        <f t="shared" ca="1" si="8"/>
        <v>966645.47199999983</v>
      </c>
      <c r="U64" s="4"/>
    </row>
    <row r="65" spans="1:21" x14ac:dyDescent="0.35">
      <c r="A65" s="9">
        <v>44959</v>
      </c>
      <c r="B65" s="6">
        <f t="shared" si="0"/>
        <v>2</v>
      </c>
      <c r="C65" s="6">
        <f ca="1">RANDBETWEEN(VLOOKUP(B65,'Ver4'!$F$3:$H$9,2,0),VLOOKUP(B65,'Ver4'!$F$3:$H$9,3,0))</f>
        <v>1298</v>
      </c>
      <c r="D65" s="6">
        <f ca="1">RANDBETWEEN(VLOOKUP(B65,'Ver4'!$B$4:$D$10,2,0),VLOOKUP(B65,'Ver4'!$B$4:$D$10,3,0))</f>
        <v>1644</v>
      </c>
      <c r="E65" s="6">
        <f t="shared" ca="1" si="1"/>
        <v>2133912</v>
      </c>
      <c r="F65" s="6">
        <f ca="1">RANDBETWEEN(VLOOKUP(B65,'Ver4'!$B$13:$D$19,2,0),VLOOKUP(B65,'Ver4'!$B$13:$D$19,3,0))/100</f>
        <v>0.55000000000000004</v>
      </c>
      <c r="G65" s="6">
        <f ca="1">RANDBETWEEN(VLOOKUP(B65,'Ver4'!$F$13:$H$19,2,0),VLOOKUP(B65,'Ver4'!$F$13:$H$19,3,0))/100</f>
        <v>0.55000000000000004</v>
      </c>
      <c r="H65" s="6">
        <f t="shared" ca="1" si="2"/>
        <v>0.30250000000000005</v>
      </c>
      <c r="I65" s="6">
        <f t="shared" ca="1" si="9"/>
        <v>0.33</v>
      </c>
      <c r="J65" s="6">
        <f t="shared" ca="1" si="3"/>
        <v>0.18150000000000002</v>
      </c>
      <c r="K65" s="6">
        <f ca="1">RANDBETWEEN(VLOOKUP(B65,'Ver4'!$F$23:$H$29,2,0),VLOOKUP(B65,'Ver4'!$F$23:$H$29,3,0))/100</f>
        <v>0.05</v>
      </c>
      <c r="L65" s="6">
        <f t="shared" ca="1" si="4"/>
        <v>2.7500000000000004E-2</v>
      </c>
      <c r="M65" s="16">
        <f t="shared" ca="1" si="5"/>
        <v>663.92700000000013</v>
      </c>
      <c r="N65" s="6">
        <f ca="1">(L65+J65+H65)*E65+Table16[[#This Row],[Hukuk Servisinde Tahsilat Tutarı]]</f>
        <v>1352099.9910000002</v>
      </c>
      <c r="O65" s="6">
        <f ca="1">C65*VLOOKUP(B65,'Ver4'!$J$3:$N$9,2,0)+(C65-C65*G65)*VLOOKUP(B65,'Ver4'!$J$3:$N$9,3,0)+(C65-C65*G65-C65*I65)*VLOOKUP(B65,'Ver4'!$J$3:$N$9,4,0)</f>
        <v>124283.49999999999</v>
      </c>
      <c r="P65" s="6">
        <f t="shared" ca="1" si="6"/>
        <v>0.48849999999999993</v>
      </c>
      <c r="Q65" s="6">
        <f ca="1">C65*P65*VLOOKUP(B65,'Ver4'!$J$3:$N$9,5,0)</f>
        <v>190221.89999999997</v>
      </c>
      <c r="R65" s="6">
        <f ca="1">VLOOKUP(Table16[[#This Row],[Ay]],'Ver4'!$J$3:$O$9,6,0)*Table16[[#This Row],[Hukuk Servisine Sevk Edilen]]*Table16[[#This Row],[Toplam Tutar]]</f>
        <v>260604.00299999997</v>
      </c>
      <c r="S65" s="6">
        <f t="shared" ca="1" si="7"/>
        <v>314505.39999999997</v>
      </c>
      <c r="T65" s="6">
        <f t="shared" ca="1" si="8"/>
        <v>1161878.0910000002</v>
      </c>
      <c r="U65" s="4"/>
    </row>
    <row r="66" spans="1:21" x14ac:dyDescent="0.35">
      <c r="A66" s="9">
        <v>44960</v>
      </c>
      <c r="B66" s="6">
        <f t="shared" ref="B66:B129" si="10">MONTH(A66)</f>
        <v>2</v>
      </c>
      <c r="C66" s="6">
        <f ca="1">RANDBETWEEN(VLOOKUP(B66,'Ver4'!$F$3:$H$9,2,0),VLOOKUP(B66,'Ver4'!$F$3:$H$9,3,0))</f>
        <v>1044</v>
      </c>
      <c r="D66" s="6">
        <f ca="1">RANDBETWEEN(VLOOKUP(B66,'Ver4'!$B$4:$D$10,2,0),VLOOKUP(B66,'Ver4'!$B$4:$D$10,3,0))</f>
        <v>1638</v>
      </c>
      <c r="E66" s="6">
        <f t="shared" ref="E66:E129" ca="1" si="11">C66*D66</f>
        <v>1710072</v>
      </c>
      <c r="F66" s="6">
        <f ca="1">RANDBETWEEN(VLOOKUP(B66,'Ver4'!$B$13:$D$19,2,0),VLOOKUP(B66,'Ver4'!$B$13:$D$19,3,0))/100</f>
        <v>0.4</v>
      </c>
      <c r="G66" s="6">
        <f ca="1">RANDBETWEEN(VLOOKUP(B66,'Ver4'!$F$13:$H$19,2,0),VLOOKUP(B66,'Ver4'!$F$13:$H$19,3,0))/100</f>
        <v>0.45</v>
      </c>
      <c r="H66" s="6">
        <f t="shared" ref="H66:H129" ca="1" si="12">F66*G66</f>
        <v>0.18000000000000002</v>
      </c>
      <c r="I66" s="6">
        <f t="shared" ca="1" si="9"/>
        <v>0.33</v>
      </c>
      <c r="J66" s="6">
        <f t="shared" ref="J66:J129" ca="1" si="13">I66*F66</f>
        <v>0.13200000000000001</v>
      </c>
      <c r="K66" s="6">
        <f ca="1">RANDBETWEEN(VLOOKUP(B66,'Ver4'!$F$23:$H$29,2,0),VLOOKUP(B66,'Ver4'!$F$23:$H$29,3,0))/100</f>
        <v>0.09</v>
      </c>
      <c r="L66" s="6">
        <f t="shared" ref="L66:L129" ca="1" si="14">K66*F66</f>
        <v>3.5999999999999997E-2</v>
      </c>
      <c r="M66" s="16">
        <f t="shared" ref="M66:M129" ca="1" si="15">(L66+J66+H66)*C66</f>
        <v>363.31200000000001</v>
      </c>
      <c r="N66" s="6">
        <f ca="1">(L66+J66+H66)*E66+Table16[[#This Row],[Hukuk Servisinde Tahsilat Tutarı]]</f>
        <v>873846.79200000013</v>
      </c>
      <c r="O66" s="6">
        <f ca="1">C66*VLOOKUP(B66,'Ver4'!$J$3:$N$9,2,0)+(C66-C66*G66)*VLOOKUP(B66,'Ver4'!$J$3:$N$9,3,0)+(C66-C66*G66-C66*I66)*VLOOKUP(B66,'Ver4'!$J$3:$N$9,4,0)</f>
        <v>118233</v>
      </c>
      <c r="P66" s="6">
        <f t="shared" ref="P66:P129" ca="1" si="16">1-(L66+J66+H66)</f>
        <v>0.65199999999999991</v>
      </c>
      <c r="Q66" s="6">
        <f ca="1">C66*P66*VLOOKUP(B66,'Ver4'!$J$3:$N$9,5,0)</f>
        <v>204206.39999999997</v>
      </c>
      <c r="R66" s="6">
        <f ca="1">VLOOKUP(Table16[[#This Row],[Ay]],'Ver4'!$J$3:$O$9,6,0)*Table16[[#This Row],[Hukuk Servisine Sevk Edilen]]*Table16[[#This Row],[Toplam Tutar]]</f>
        <v>278741.73599999998</v>
      </c>
      <c r="S66" s="6">
        <f t="shared" ref="S66:S129" ca="1" si="17">O66+Q66</f>
        <v>322439.39999999997</v>
      </c>
      <c r="T66" s="6">
        <f t="shared" ref="T66:T129" ca="1" si="18">N66-Q66</f>
        <v>669640.39200000023</v>
      </c>
      <c r="U66" s="4"/>
    </row>
    <row r="67" spans="1:21" x14ac:dyDescent="0.35">
      <c r="A67" s="9">
        <v>44961</v>
      </c>
      <c r="B67" s="6">
        <f t="shared" si="10"/>
        <v>2</v>
      </c>
      <c r="C67" s="6">
        <f ca="1">RANDBETWEEN(VLOOKUP(B67,'Ver4'!$F$3:$H$9,2,0),VLOOKUP(B67,'Ver4'!$F$3:$H$9,3,0))</f>
        <v>1479</v>
      </c>
      <c r="D67" s="6">
        <f ca="1">RANDBETWEEN(VLOOKUP(B67,'Ver4'!$B$4:$D$10,2,0),VLOOKUP(B67,'Ver4'!$B$4:$D$10,3,0))</f>
        <v>1438</v>
      </c>
      <c r="E67" s="6">
        <f t="shared" ca="1" si="11"/>
        <v>2126802</v>
      </c>
      <c r="F67" s="6">
        <f ca="1">RANDBETWEEN(VLOOKUP(B67,'Ver4'!$B$13:$D$19,2,0),VLOOKUP(B67,'Ver4'!$B$13:$D$19,3,0))/100</f>
        <v>0.47</v>
      </c>
      <c r="G67" s="6">
        <f ca="1">RANDBETWEEN(VLOOKUP(B67,'Ver4'!$F$13:$H$19,2,0),VLOOKUP(B67,'Ver4'!$F$13:$H$19,3,0))/100</f>
        <v>0.54</v>
      </c>
      <c r="H67" s="6">
        <f t="shared" ca="1" si="12"/>
        <v>0.25380000000000003</v>
      </c>
      <c r="I67" s="6">
        <f t="shared" ref="I67:I130" ca="1" si="19">RANDBETWEEN(20,35)/100</f>
        <v>0.22</v>
      </c>
      <c r="J67" s="6">
        <f t="shared" ca="1" si="13"/>
        <v>0.10339999999999999</v>
      </c>
      <c r="K67" s="6">
        <f ca="1">RANDBETWEEN(VLOOKUP(B67,'Ver4'!$F$23:$H$29,2,0),VLOOKUP(B67,'Ver4'!$F$23:$H$29,3,0))/100</f>
        <v>0.1</v>
      </c>
      <c r="L67" s="6">
        <f t="shared" ca="1" si="14"/>
        <v>4.7E-2</v>
      </c>
      <c r="M67" s="16">
        <f t="shared" ca="1" si="15"/>
        <v>597.81180000000006</v>
      </c>
      <c r="N67" s="6">
        <f ca="1">(L67+J67+H67)*E67+Table16[[#This Row],[Hukuk Servisinde Tahsilat Tutarı]]</f>
        <v>1176440.5263</v>
      </c>
      <c r="O67" s="6">
        <f ca="1">C67*VLOOKUP(B67,'Ver4'!$J$3:$N$9,2,0)+(C67-C67*G67)*VLOOKUP(B67,'Ver4'!$J$3:$N$9,3,0)+(C67-C67*G67-C67*I67)*VLOOKUP(B67,'Ver4'!$J$3:$N$9,4,0)</f>
        <v>160471.5</v>
      </c>
      <c r="P67" s="6">
        <f t="shared" ca="1" si="16"/>
        <v>0.5958</v>
      </c>
      <c r="Q67" s="6">
        <f ca="1">C67*P67*VLOOKUP(B67,'Ver4'!$J$3:$N$9,5,0)</f>
        <v>264356.45999999996</v>
      </c>
      <c r="R67" s="6">
        <f ca="1">VLOOKUP(Table16[[#This Row],[Ay]],'Ver4'!$J$3:$O$9,6,0)*Table16[[#This Row],[Hukuk Servisine Sevk Edilen]]*Table16[[#This Row],[Toplam Tutar]]</f>
        <v>316787.15789999999</v>
      </c>
      <c r="S67" s="6">
        <f t="shared" ca="1" si="17"/>
        <v>424827.95999999996</v>
      </c>
      <c r="T67" s="6">
        <f t="shared" ca="1" si="18"/>
        <v>912084.06630000006</v>
      </c>
      <c r="U67" s="4"/>
    </row>
    <row r="68" spans="1:21" x14ac:dyDescent="0.35">
      <c r="A68" s="9">
        <v>44962</v>
      </c>
      <c r="B68" s="6">
        <f t="shared" si="10"/>
        <v>2</v>
      </c>
      <c r="C68" s="6">
        <f ca="1">RANDBETWEEN(VLOOKUP(B68,'Ver4'!$F$3:$H$9,2,0),VLOOKUP(B68,'Ver4'!$F$3:$H$9,3,0))</f>
        <v>1312</v>
      </c>
      <c r="D68" s="6">
        <f ca="1">RANDBETWEEN(VLOOKUP(B68,'Ver4'!$B$4:$D$10,2,0),VLOOKUP(B68,'Ver4'!$B$4:$D$10,3,0))</f>
        <v>1410</v>
      </c>
      <c r="E68" s="6">
        <f t="shared" ca="1" si="11"/>
        <v>1849920</v>
      </c>
      <c r="F68" s="6">
        <f ca="1">RANDBETWEEN(VLOOKUP(B68,'Ver4'!$B$13:$D$19,2,0),VLOOKUP(B68,'Ver4'!$B$13:$D$19,3,0))/100</f>
        <v>0.61</v>
      </c>
      <c r="G68" s="6">
        <f ca="1">RANDBETWEEN(VLOOKUP(B68,'Ver4'!$F$13:$H$19,2,0),VLOOKUP(B68,'Ver4'!$F$13:$H$19,3,0))/100</f>
        <v>0.51</v>
      </c>
      <c r="H68" s="6">
        <f t="shared" ca="1" si="12"/>
        <v>0.31109999999999999</v>
      </c>
      <c r="I68" s="6">
        <f t="shared" ca="1" si="19"/>
        <v>0.31</v>
      </c>
      <c r="J68" s="6">
        <f t="shared" ca="1" si="13"/>
        <v>0.18909999999999999</v>
      </c>
      <c r="K68" s="6">
        <f ca="1">RANDBETWEEN(VLOOKUP(B68,'Ver4'!$F$23:$H$29,2,0),VLOOKUP(B68,'Ver4'!$F$23:$H$29,3,0))/100</f>
        <v>0.06</v>
      </c>
      <c r="L68" s="6">
        <f t="shared" ca="1" si="14"/>
        <v>3.6600000000000001E-2</v>
      </c>
      <c r="M68" s="16">
        <f t="shared" ca="1" si="15"/>
        <v>704.28159999999991</v>
      </c>
      <c r="N68" s="6">
        <f ca="1">(L68+J68+H68)*E68+Table16[[#This Row],[Hukuk Servisinde Tahsilat Tutarı]]</f>
        <v>1207257.7919999999</v>
      </c>
      <c r="O68" s="6">
        <f ca="1">C68*VLOOKUP(B68,'Ver4'!$J$3:$N$9,2,0)+(C68-C68*G68)*VLOOKUP(B68,'Ver4'!$J$3:$N$9,3,0)+(C68-C68*G68-C68*I68)*VLOOKUP(B68,'Ver4'!$J$3:$N$9,4,0)</f>
        <v>137432</v>
      </c>
      <c r="P68" s="6">
        <f t="shared" ca="1" si="16"/>
        <v>0.46320000000000006</v>
      </c>
      <c r="Q68" s="6">
        <f ca="1">C68*P68*VLOOKUP(B68,'Ver4'!$J$3:$N$9,5,0)</f>
        <v>182315.52000000002</v>
      </c>
      <c r="R68" s="6">
        <f ca="1">VLOOKUP(Table16[[#This Row],[Ay]],'Ver4'!$J$3:$O$9,6,0)*Table16[[#This Row],[Hukuk Servisine Sevk Edilen]]*Table16[[#This Row],[Toplam Tutar]]</f>
        <v>214220.73600000003</v>
      </c>
      <c r="S68" s="6">
        <f t="shared" ca="1" si="17"/>
        <v>319747.52</v>
      </c>
      <c r="T68" s="6">
        <f t="shared" ca="1" si="18"/>
        <v>1024942.2719999999</v>
      </c>
      <c r="U68" s="4"/>
    </row>
    <row r="69" spans="1:21" x14ac:dyDescent="0.35">
      <c r="A69" s="9">
        <v>44963</v>
      </c>
      <c r="B69" s="6">
        <f t="shared" si="10"/>
        <v>2</v>
      </c>
      <c r="C69" s="6">
        <f ca="1">RANDBETWEEN(VLOOKUP(B69,'Ver4'!$F$3:$H$9,2,0),VLOOKUP(B69,'Ver4'!$F$3:$H$9,3,0))</f>
        <v>1085</v>
      </c>
      <c r="D69" s="6">
        <f ca="1">RANDBETWEEN(VLOOKUP(B69,'Ver4'!$B$4:$D$10,2,0),VLOOKUP(B69,'Ver4'!$B$4:$D$10,3,0))</f>
        <v>1671</v>
      </c>
      <c r="E69" s="6">
        <f t="shared" ca="1" si="11"/>
        <v>1813035</v>
      </c>
      <c r="F69" s="6">
        <f ca="1">RANDBETWEEN(VLOOKUP(B69,'Ver4'!$B$13:$D$19,2,0),VLOOKUP(B69,'Ver4'!$B$13:$D$19,3,0))/100</f>
        <v>0.56000000000000005</v>
      </c>
      <c r="G69" s="6">
        <f ca="1">RANDBETWEEN(VLOOKUP(B69,'Ver4'!$F$13:$H$19,2,0),VLOOKUP(B69,'Ver4'!$F$13:$H$19,3,0))/100</f>
        <v>0.53</v>
      </c>
      <c r="H69" s="6">
        <f t="shared" ca="1" si="12"/>
        <v>0.29680000000000006</v>
      </c>
      <c r="I69" s="6">
        <f t="shared" ca="1" si="19"/>
        <v>0.28999999999999998</v>
      </c>
      <c r="J69" s="6">
        <f t="shared" ca="1" si="13"/>
        <v>0.16240000000000002</v>
      </c>
      <c r="K69" s="6">
        <f ca="1">RANDBETWEEN(VLOOKUP(B69,'Ver4'!$F$23:$H$29,2,0),VLOOKUP(B69,'Ver4'!$F$23:$H$29,3,0))/100</f>
        <v>7.0000000000000007E-2</v>
      </c>
      <c r="L69" s="6">
        <f t="shared" ca="1" si="14"/>
        <v>3.9200000000000006E-2</v>
      </c>
      <c r="M69" s="16">
        <f t="shared" ca="1" si="15"/>
        <v>540.76400000000012</v>
      </c>
      <c r="N69" s="6">
        <f ca="1">(L69+J69+H69)*E69+Table16[[#This Row],[Hukuk Servisinde Tahsilat Tutarı]]</f>
        <v>1130971.233</v>
      </c>
      <c r="O69" s="6">
        <f ca="1">C69*VLOOKUP(B69,'Ver4'!$J$3:$N$9,2,0)+(C69-C69*G69)*VLOOKUP(B69,'Ver4'!$J$3:$N$9,3,0)+(C69-C69*G69-C69*I69)*VLOOKUP(B69,'Ver4'!$J$3:$N$9,4,0)</f>
        <v>112026.25</v>
      </c>
      <c r="P69" s="6">
        <f t="shared" ca="1" si="16"/>
        <v>0.50159999999999993</v>
      </c>
      <c r="Q69" s="6">
        <f ca="1">C69*P69*VLOOKUP(B69,'Ver4'!$J$3:$N$9,5,0)</f>
        <v>163270.79999999996</v>
      </c>
      <c r="R69" s="6">
        <f ca="1">VLOOKUP(Table16[[#This Row],[Ay]],'Ver4'!$J$3:$O$9,6,0)*Table16[[#This Row],[Hukuk Servisine Sevk Edilen]]*Table16[[#This Row],[Toplam Tutar]]</f>
        <v>227354.58899999998</v>
      </c>
      <c r="S69" s="6">
        <f t="shared" ca="1" si="17"/>
        <v>275297.04999999993</v>
      </c>
      <c r="T69" s="6">
        <f t="shared" ca="1" si="18"/>
        <v>967700.43300000008</v>
      </c>
      <c r="U69" s="4"/>
    </row>
    <row r="70" spans="1:21" x14ac:dyDescent="0.35">
      <c r="A70" s="9">
        <v>44964</v>
      </c>
      <c r="B70" s="6">
        <f t="shared" si="10"/>
        <v>2</v>
      </c>
      <c r="C70" s="6">
        <f ca="1">RANDBETWEEN(VLOOKUP(B70,'Ver4'!$F$3:$H$9,2,0),VLOOKUP(B70,'Ver4'!$F$3:$H$9,3,0))</f>
        <v>1061</v>
      </c>
      <c r="D70" s="6">
        <f ca="1">RANDBETWEEN(VLOOKUP(B70,'Ver4'!$B$4:$D$10,2,0),VLOOKUP(B70,'Ver4'!$B$4:$D$10,3,0))</f>
        <v>1456</v>
      </c>
      <c r="E70" s="6">
        <f t="shared" ca="1" si="11"/>
        <v>1544816</v>
      </c>
      <c r="F70" s="6">
        <f ca="1">RANDBETWEEN(VLOOKUP(B70,'Ver4'!$B$13:$D$19,2,0),VLOOKUP(B70,'Ver4'!$B$13:$D$19,3,0))/100</f>
        <v>0.39</v>
      </c>
      <c r="G70" s="6">
        <f ca="1">RANDBETWEEN(VLOOKUP(B70,'Ver4'!$F$13:$H$19,2,0),VLOOKUP(B70,'Ver4'!$F$13:$H$19,3,0))/100</f>
        <v>0.53</v>
      </c>
      <c r="H70" s="6">
        <f t="shared" ca="1" si="12"/>
        <v>0.20670000000000002</v>
      </c>
      <c r="I70" s="6">
        <f t="shared" ca="1" si="19"/>
        <v>0.2</v>
      </c>
      <c r="J70" s="6">
        <f t="shared" ca="1" si="13"/>
        <v>7.8000000000000014E-2</v>
      </c>
      <c r="K70" s="6">
        <f ca="1">RANDBETWEEN(VLOOKUP(B70,'Ver4'!$F$23:$H$29,2,0),VLOOKUP(B70,'Ver4'!$F$23:$H$29,3,0))/100</f>
        <v>0.06</v>
      </c>
      <c r="L70" s="6">
        <f t="shared" ca="1" si="14"/>
        <v>2.3400000000000001E-2</v>
      </c>
      <c r="M70" s="16">
        <f t="shared" ca="1" si="15"/>
        <v>326.89410000000004</v>
      </c>
      <c r="N70" s="6">
        <f ca="1">(L70+J70+H70)*E70+Table16[[#This Row],[Hukuk Servisinde Tahsilat Tutarı]]</f>
        <v>743172.35719999997</v>
      </c>
      <c r="O70" s="6">
        <f ca="1">C70*VLOOKUP(B70,'Ver4'!$J$3:$N$9,2,0)+(C70-C70*G70)*VLOOKUP(B70,'Ver4'!$J$3:$N$9,3,0)+(C70-C70*G70-C70*I70)*VLOOKUP(B70,'Ver4'!$J$3:$N$9,4,0)</f>
        <v>119097.25</v>
      </c>
      <c r="P70" s="6">
        <f t="shared" ca="1" si="16"/>
        <v>0.69189999999999996</v>
      </c>
      <c r="Q70" s="6">
        <f ca="1">C70*P70*VLOOKUP(B70,'Ver4'!$J$3:$N$9,5,0)</f>
        <v>220231.76999999996</v>
      </c>
      <c r="R70" s="6">
        <f ca="1">VLOOKUP(Table16[[#This Row],[Ay]],'Ver4'!$J$3:$O$9,6,0)*Table16[[#This Row],[Hukuk Servisine Sevk Edilen]]*Table16[[#This Row],[Toplam Tutar]]</f>
        <v>267214.54759999999</v>
      </c>
      <c r="S70" s="6">
        <f t="shared" ca="1" si="17"/>
        <v>339329.01999999996</v>
      </c>
      <c r="T70" s="6">
        <f t="shared" ca="1" si="18"/>
        <v>522940.58720000001</v>
      </c>
      <c r="U70" s="4"/>
    </row>
    <row r="71" spans="1:21" x14ac:dyDescent="0.35">
      <c r="A71" s="9">
        <v>44965</v>
      </c>
      <c r="B71" s="6">
        <f t="shared" si="10"/>
        <v>2</v>
      </c>
      <c r="C71" s="6">
        <f ca="1">RANDBETWEEN(VLOOKUP(B71,'Ver4'!$F$3:$H$9,2,0),VLOOKUP(B71,'Ver4'!$F$3:$H$9,3,0))</f>
        <v>1089</v>
      </c>
      <c r="D71" s="6">
        <f ca="1">RANDBETWEEN(VLOOKUP(B71,'Ver4'!$B$4:$D$10,2,0),VLOOKUP(B71,'Ver4'!$B$4:$D$10,3,0))</f>
        <v>1503</v>
      </c>
      <c r="E71" s="6">
        <f t="shared" ca="1" si="11"/>
        <v>1636767</v>
      </c>
      <c r="F71" s="6">
        <f ca="1">RANDBETWEEN(VLOOKUP(B71,'Ver4'!$B$13:$D$19,2,0),VLOOKUP(B71,'Ver4'!$B$13:$D$19,3,0))/100</f>
        <v>0.54</v>
      </c>
      <c r="G71" s="6">
        <f ca="1">RANDBETWEEN(VLOOKUP(B71,'Ver4'!$F$13:$H$19,2,0),VLOOKUP(B71,'Ver4'!$F$13:$H$19,3,0))/100</f>
        <v>0.46</v>
      </c>
      <c r="H71" s="6">
        <f t="shared" ca="1" si="12"/>
        <v>0.24840000000000004</v>
      </c>
      <c r="I71" s="6">
        <f t="shared" ca="1" si="19"/>
        <v>0.34</v>
      </c>
      <c r="J71" s="6">
        <f t="shared" ca="1" si="13"/>
        <v>0.18360000000000001</v>
      </c>
      <c r="K71" s="6">
        <f ca="1">RANDBETWEEN(VLOOKUP(B71,'Ver4'!$F$23:$H$29,2,0),VLOOKUP(B71,'Ver4'!$F$23:$H$29,3,0))/100</f>
        <v>0.08</v>
      </c>
      <c r="L71" s="6">
        <f t="shared" ca="1" si="14"/>
        <v>4.3200000000000002E-2</v>
      </c>
      <c r="M71" s="16">
        <f t="shared" ca="1" si="15"/>
        <v>517.4928000000001</v>
      </c>
      <c r="N71" s="6">
        <f ca="1">(L71+J71+H71)*E71+Table16[[#This Row],[Hukuk Servisinde Tahsilat Tutarı]]</f>
        <v>992535.50880000007</v>
      </c>
      <c r="O71" s="6">
        <f ca="1">C71*VLOOKUP(B71,'Ver4'!$J$3:$N$9,2,0)+(C71-C71*G71)*VLOOKUP(B71,'Ver4'!$J$3:$N$9,3,0)+(C71-C71*G71-C71*I71)*VLOOKUP(B71,'Ver4'!$J$3:$N$9,4,0)</f>
        <v>120334.49999999999</v>
      </c>
      <c r="P71" s="6">
        <f t="shared" ca="1" si="16"/>
        <v>0.52479999999999993</v>
      </c>
      <c r="Q71" s="6">
        <f ca="1">C71*P71*VLOOKUP(B71,'Ver4'!$J$3:$N$9,5,0)</f>
        <v>171452.15999999997</v>
      </c>
      <c r="R71" s="6">
        <f ca="1">VLOOKUP(Table16[[#This Row],[Ay]],'Ver4'!$J$3:$O$9,6,0)*Table16[[#This Row],[Hukuk Servisine Sevk Edilen]]*Table16[[#This Row],[Toplam Tutar]]</f>
        <v>214743.83039999998</v>
      </c>
      <c r="S71" s="6">
        <f t="shared" ca="1" si="17"/>
        <v>291786.65999999997</v>
      </c>
      <c r="T71" s="6">
        <f t="shared" ca="1" si="18"/>
        <v>821083.34880000004</v>
      </c>
      <c r="U71" s="4"/>
    </row>
    <row r="72" spans="1:21" x14ac:dyDescent="0.35">
      <c r="A72" s="9">
        <v>44966</v>
      </c>
      <c r="B72" s="6">
        <f t="shared" si="10"/>
        <v>2</v>
      </c>
      <c r="C72" s="6">
        <f ca="1">RANDBETWEEN(VLOOKUP(B72,'Ver4'!$F$3:$H$9,2,0),VLOOKUP(B72,'Ver4'!$F$3:$H$9,3,0))</f>
        <v>1314</v>
      </c>
      <c r="D72" s="6">
        <f ca="1">RANDBETWEEN(VLOOKUP(B72,'Ver4'!$B$4:$D$10,2,0),VLOOKUP(B72,'Ver4'!$B$4:$D$10,3,0))</f>
        <v>1696</v>
      </c>
      <c r="E72" s="6">
        <f t="shared" ca="1" si="11"/>
        <v>2228544</v>
      </c>
      <c r="F72" s="6">
        <f ca="1">RANDBETWEEN(VLOOKUP(B72,'Ver4'!$B$13:$D$19,2,0),VLOOKUP(B72,'Ver4'!$B$13:$D$19,3,0))/100</f>
        <v>0.46</v>
      </c>
      <c r="G72" s="6">
        <f ca="1">RANDBETWEEN(VLOOKUP(B72,'Ver4'!$F$13:$H$19,2,0),VLOOKUP(B72,'Ver4'!$F$13:$H$19,3,0))/100</f>
        <v>0.49</v>
      </c>
      <c r="H72" s="6">
        <f t="shared" ca="1" si="12"/>
        <v>0.22540000000000002</v>
      </c>
      <c r="I72" s="6">
        <f t="shared" ca="1" si="19"/>
        <v>0.2</v>
      </c>
      <c r="J72" s="6">
        <f t="shared" ca="1" si="13"/>
        <v>9.2000000000000012E-2</v>
      </c>
      <c r="K72" s="6">
        <f ca="1">RANDBETWEEN(VLOOKUP(B72,'Ver4'!$F$23:$H$29,2,0),VLOOKUP(B72,'Ver4'!$F$23:$H$29,3,0))/100</f>
        <v>0.06</v>
      </c>
      <c r="L72" s="6">
        <f t="shared" ca="1" si="14"/>
        <v>2.76E-2</v>
      </c>
      <c r="M72" s="16">
        <f t="shared" ca="1" si="15"/>
        <v>453.33000000000004</v>
      </c>
      <c r="N72" s="6">
        <f ca="1">(L72+J72+H72)*E72+Table16[[#This Row],[Hukuk Servisinde Tahsilat Tutarı]]</f>
        <v>1133771.76</v>
      </c>
      <c r="O72" s="6">
        <f ca="1">C72*VLOOKUP(B72,'Ver4'!$J$3:$N$9,2,0)+(C72-C72*G72)*VLOOKUP(B72,'Ver4'!$J$3:$N$9,3,0)+(C72-C72*G72-C72*I72)*VLOOKUP(B72,'Ver4'!$J$3:$N$9,4,0)</f>
        <v>156694.5</v>
      </c>
      <c r="P72" s="6">
        <f t="shared" ca="1" si="16"/>
        <v>0.65500000000000003</v>
      </c>
      <c r="Q72" s="6">
        <f ca="1">C72*P72*VLOOKUP(B72,'Ver4'!$J$3:$N$9,5,0)</f>
        <v>258201.00000000003</v>
      </c>
      <c r="R72" s="6">
        <f ca="1">VLOOKUP(Table16[[#This Row],[Ay]],'Ver4'!$J$3:$O$9,6,0)*Table16[[#This Row],[Hukuk Servisine Sevk Edilen]]*Table16[[#This Row],[Toplam Tutar]]</f>
        <v>364924.08</v>
      </c>
      <c r="S72" s="6">
        <f t="shared" ca="1" si="17"/>
        <v>414895.5</v>
      </c>
      <c r="T72" s="6">
        <f t="shared" ca="1" si="18"/>
        <v>875570.76</v>
      </c>
      <c r="U72" s="4"/>
    </row>
    <row r="73" spans="1:21" x14ac:dyDescent="0.35">
      <c r="A73" s="9">
        <v>44967</v>
      </c>
      <c r="B73" s="6">
        <f t="shared" si="10"/>
        <v>2</v>
      </c>
      <c r="C73" s="6">
        <f ca="1">RANDBETWEEN(VLOOKUP(B73,'Ver4'!$F$3:$H$9,2,0),VLOOKUP(B73,'Ver4'!$F$3:$H$9,3,0))</f>
        <v>1082</v>
      </c>
      <c r="D73" s="6">
        <f ca="1">RANDBETWEEN(VLOOKUP(B73,'Ver4'!$B$4:$D$10,2,0),VLOOKUP(B73,'Ver4'!$B$4:$D$10,3,0))</f>
        <v>1422</v>
      </c>
      <c r="E73" s="6">
        <f t="shared" ca="1" si="11"/>
        <v>1538604</v>
      </c>
      <c r="F73" s="6">
        <f ca="1">RANDBETWEEN(VLOOKUP(B73,'Ver4'!$B$13:$D$19,2,0),VLOOKUP(B73,'Ver4'!$B$13:$D$19,3,0))/100</f>
        <v>0.44</v>
      </c>
      <c r="G73" s="6">
        <f ca="1">RANDBETWEEN(VLOOKUP(B73,'Ver4'!$F$13:$H$19,2,0),VLOOKUP(B73,'Ver4'!$F$13:$H$19,3,0))/100</f>
        <v>0.52</v>
      </c>
      <c r="H73" s="6">
        <f t="shared" ca="1" si="12"/>
        <v>0.2288</v>
      </c>
      <c r="I73" s="6">
        <f t="shared" ca="1" si="19"/>
        <v>0.28000000000000003</v>
      </c>
      <c r="J73" s="6">
        <f t="shared" ca="1" si="13"/>
        <v>0.12320000000000002</v>
      </c>
      <c r="K73" s="6">
        <f ca="1">RANDBETWEEN(VLOOKUP(B73,'Ver4'!$F$23:$H$29,2,0),VLOOKUP(B73,'Ver4'!$F$23:$H$29,3,0))/100</f>
        <v>0.06</v>
      </c>
      <c r="L73" s="6">
        <f t="shared" ca="1" si="14"/>
        <v>2.64E-2</v>
      </c>
      <c r="M73" s="16">
        <f t="shared" ca="1" si="15"/>
        <v>409.42880000000002</v>
      </c>
      <c r="N73" s="6">
        <f ca="1">(L73+J73+H73)*E73+Table16[[#This Row],[Hukuk Servisinde Tahsilat Tutarı]]</f>
        <v>821306.81520000007</v>
      </c>
      <c r="O73" s="6">
        <f ca="1">C73*VLOOKUP(B73,'Ver4'!$J$3:$N$9,2,0)+(C73-C73*G73)*VLOOKUP(B73,'Ver4'!$J$3:$N$9,3,0)+(C73-C73*G73-C73*I73)*VLOOKUP(B73,'Ver4'!$J$3:$N$9,4,0)</f>
        <v>114692</v>
      </c>
      <c r="P73" s="6">
        <f t="shared" ca="1" si="16"/>
        <v>0.62159999999999993</v>
      </c>
      <c r="Q73" s="6">
        <f ca="1">C73*P73*VLOOKUP(B73,'Ver4'!$J$3:$N$9,5,0)</f>
        <v>201771.36</v>
      </c>
      <c r="R73" s="6">
        <f ca="1">VLOOKUP(Table16[[#This Row],[Ay]],'Ver4'!$J$3:$O$9,6,0)*Table16[[#This Row],[Hukuk Servisine Sevk Edilen]]*Table16[[#This Row],[Toplam Tutar]]</f>
        <v>239099.06159999999</v>
      </c>
      <c r="S73" s="6">
        <f t="shared" ca="1" si="17"/>
        <v>316463.35999999999</v>
      </c>
      <c r="T73" s="6">
        <f t="shared" ca="1" si="18"/>
        <v>619535.45520000008</v>
      </c>
      <c r="U73" s="4"/>
    </row>
    <row r="74" spans="1:21" x14ac:dyDescent="0.35">
      <c r="A74" s="9">
        <v>44968</v>
      </c>
      <c r="B74" s="6">
        <f t="shared" si="10"/>
        <v>2</v>
      </c>
      <c r="C74" s="6">
        <f ca="1">RANDBETWEEN(VLOOKUP(B74,'Ver4'!$F$3:$H$9,2,0),VLOOKUP(B74,'Ver4'!$F$3:$H$9,3,0))</f>
        <v>1358</v>
      </c>
      <c r="D74" s="6">
        <f ca="1">RANDBETWEEN(VLOOKUP(B74,'Ver4'!$B$4:$D$10,2,0),VLOOKUP(B74,'Ver4'!$B$4:$D$10,3,0))</f>
        <v>1359</v>
      </c>
      <c r="E74" s="6">
        <f t="shared" ca="1" si="11"/>
        <v>1845522</v>
      </c>
      <c r="F74" s="6">
        <f ca="1">RANDBETWEEN(VLOOKUP(B74,'Ver4'!$B$13:$D$19,2,0),VLOOKUP(B74,'Ver4'!$B$13:$D$19,3,0))/100</f>
        <v>0.48</v>
      </c>
      <c r="G74" s="6">
        <f ca="1">RANDBETWEEN(VLOOKUP(B74,'Ver4'!$F$13:$H$19,2,0),VLOOKUP(B74,'Ver4'!$F$13:$H$19,3,0))/100</f>
        <v>0.51</v>
      </c>
      <c r="H74" s="6">
        <f t="shared" ca="1" si="12"/>
        <v>0.24479999999999999</v>
      </c>
      <c r="I74" s="6">
        <f t="shared" ca="1" si="19"/>
        <v>0.21</v>
      </c>
      <c r="J74" s="6">
        <f t="shared" ca="1" si="13"/>
        <v>0.10079999999999999</v>
      </c>
      <c r="K74" s="6">
        <f ca="1">RANDBETWEEN(VLOOKUP(B74,'Ver4'!$F$23:$H$29,2,0),VLOOKUP(B74,'Ver4'!$F$23:$H$29,3,0))/100</f>
        <v>0.1</v>
      </c>
      <c r="L74" s="6">
        <f t="shared" ca="1" si="14"/>
        <v>4.8000000000000001E-2</v>
      </c>
      <c r="M74" s="16">
        <f t="shared" ca="1" si="15"/>
        <v>534.50879999999995</v>
      </c>
      <c r="N74" s="6">
        <f ca="1">(L74+J74+H74)*E74+Table16[[#This Row],[Hukuk Servisinde Tahsilat Tutarı]]</f>
        <v>1006178.5943999999</v>
      </c>
      <c r="O74" s="6">
        <f ca="1">C74*VLOOKUP(B74,'Ver4'!$J$3:$N$9,2,0)+(C74-C74*G74)*VLOOKUP(B74,'Ver4'!$J$3:$N$9,3,0)+(C74-C74*G74-C74*I74)*VLOOKUP(B74,'Ver4'!$J$3:$N$9,4,0)</f>
        <v>155830.5</v>
      </c>
      <c r="P74" s="6">
        <f t="shared" ca="1" si="16"/>
        <v>0.60640000000000005</v>
      </c>
      <c r="Q74" s="6">
        <f ca="1">C74*P74*VLOOKUP(B74,'Ver4'!$J$3:$N$9,5,0)</f>
        <v>247047.36000000002</v>
      </c>
      <c r="R74" s="6">
        <f ca="1">VLOOKUP(Table16[[#This Row],[Ay]],'Ver4'!$J$3:$O$9,6,0)*Table16[[#This Row],[Hukuk Servisine Sevk Edilen]]*Table16[[#This Row],[Toplam Tutar]]</f>
        <v>279781.13520000002</v>
      </c>
      <c r="S74" s="6">
        <f t="shared" ca="1" si="17"/>
        <v>402877.86</v>
      </c>
      <c r="T74" s="6">
        <f t="shared" ca="1" si="18"/>
        <v>759131.23439999996</v>
      </c>
      <c r="U74" s="4"/>
    </row>
    <row r="75" spans="1:21" x14ac:dyDescent="0.35">
      <c r="A75" s="9">
        <v>44969</v>
      </c>
      <c r="B75" s="6">
        <f t="shared" si="10"/>
        <v>2</v>
      </c>
      <c r="C75" s="6">
        <f ca="1">RANDBETWEEN(VLOOKUP(B75,'Ver4'!$F$3:$H$9,2,0),VLOOKUP(B75,'Ver4'!$F$3:$H$9,3,0))</f>
        <v>1415</v>
      </c>
      <c r="D75" s="6">
        <f ca="1">RANDBETWEEN(VLOOKUP(B75,'Ver4'!$B$4:$D$10,2,0),VLOOKUP(B75,'Ver4'!$B$4:$D$10,3,0))</f>
        <v>1673</v>
      </c>
      <c r="E75" s="6">
        <f t="shared" ca="1" si="11"/>
        <v>2367295</v>
      </c>
      <c r="F75" s="6">
        <f ca="1">RANDBETWEEN(VLOOKUP(B75,'Ver4'!$B$13:$D$19,2,0),VLOOKUP(B75,'Ver4'!$B$13:$D$19,3,0))/100</f>
        <v>0.65</v>
      </c>
      <c r="G75" s="6">
        <f ca="1">RANDBETWEEN(VLOOKUP(B75,'Ver4'!$F$13:$H$19,2,0),VLOOKUP(B75,'Ver4'!$F$13:$H$19,3,0))/100</f>
        <v>0.55000000000000004</v>
      </c>
      <c r="H75" s="6">
        <f t="shared" ca="1" si="12"/>
        <v>0.35750000000000004</v>
      </c>
      <c r="I75" s="6">
        <f t="shared" ca="1" si="19"/>
        <v>0.32</v>
      </c>
      <c r="J75" s="6">
        <f t="shared" ca="1" si="13"/>
        <v>0.20800000000000002</v>
      </c>
      <c r="K75" s="6">
        <f ca="1">RANDBETWEEN(VLOOKUP(B75,'Ver4'!$F$23:$H$29,2,0),VLOOKUP(B75,'Ver4'!$F$23:$H$29,3,0))/100</f>
        <v>0.08</v>
      </c>
      <c r="L75" s="6">
        <f t="shared" ca="1" si="14"/>
        <v>5.2000000000000005E-2</v>
      </c>
      <c r="M75" s="16">
        <f t="shared" ca="1" si="15"/>
        <v>873.76250000000005</v>
      </c>
      <c r="N75" s="6">
        <f ca="1">(L75+J75+H75)*E75+Table16[[#This Row],[Hukuk Servisinde Tahsilat Tutarı]]</f>
        <v>1688177.2468750002</v>
      </c>
      <c r="O75" s="6">
        <f ca="1">C75*VLOOKUP(B75,'Ver4'!$J$3:$N$9,2,0)+(C75-C75*G75)*VLOOKUP(B75,'Ver4'!$J$3:$N$9,3,0)+(C75-C75*G75-C75*I75)*VLOOKUP(B75,'Ver4'!$J$3:$N$9,4,0)</f>
        <v>136901.25</v>
      </c>
      <c r="P75" s="6">
        <f t="shared" ca="1" si="16"/>
        <v>0.38249999999999995</v>
      </c>
      <c r="Q75" s="6">
        <f ca="1">C75*P75*VLOOKUP(B75,'Ver4'!$J$3:$N$9,5,0)</f>
        <v>162371.25</v>
      </c>
      <c r="R75" s="6">
        <f ca="1">VLOOKUP(Table16[[#This Row],[Ay]],'Ver4'!$J$3:$O$9,6,0)*Table16[[#This Row],[Hukuk Servisine Sevk Edilen]]*Table16[[#This Row],[Toplam Tutar]]</f>
        <v>226372.58437499998</v>
      </c>
      <c r="S75" s="6">
        <f t="shared" ca="1" si="17"/>
        <v>299272.5</v>
      </c>
      <c r="T75" s="6">
        <f t="shared" ca="1" si="18"/>
        <v>1525805.9968750002</v>
      </c>
      <c r="U75" s="4"/>
    </row>
    <row r="76" spans="1:21" x14ac:dyDescent="0.35">
      <c r="A76" s="9">
        <v>44970</v>
      </c>
      <c r="B76" s="6">
        <f t="shared" si="10"/>
        <v>2</v>
      </c>
      <c r="C76" s="6">
        <f ca="1">RANDBETWEEN(VLOOKUP(B76,'Ver4'!$F$3:$H$9,2,0),VLOOKUP(B76,'Ver4'!$F$3:$H$9,3,0))</f>
        <v>1275</v>
      </c>
      <c r="D76" s="6">
        <f ca="1">RANDBETWEEN(VLOOKUP(B76,'Ver4'!$B$4:$D$10,2,0),VLOOKUP(B76,'Ver4'!$B$4:$D$10,3,0))</f>
        <v>1305</v>
      </c>
      <c r="E76" s="6">
        <f t="shared" ca="1" si="11"/>
        <v>1663875</v>
      </c>
      <c r="F76" s="6">
        <f ca="1">RANDBETWEEN(VLOOKUP(B76,'Ver4'!$B$13:$D$19,2,0),VLOOKUP(B76,'Ver4'!$B$13:$D$19,3,0))/100</f>
        <v>0.42</v>
      </c>
      <c r="G76" s="6">
        <f ca="1">RANDBETWEEN(VLOOKUP(B76,'Ver4'!$F$13:$H$19,2,0),VLOOKUP(B76,'Ver4'!$F$13:$H$19,3,0))/100</f>
        <v>0.53</v>
      </c>
      <c r="H76" s="6">
        <f t="shared" ca="1" si="12"/>
        <v>0.22259999999999999</v>
      </c>
      <c r="I76" s="6">
        <f t="shared" ca="1" si="19"/>
        <v>0.22</v>
      </c>
      <c r="J76" s="6">
        <f t="shared" ca="1" si="13"/>
        <v>9.2399999999999996E-2</v>
      </c>
      <c r="K76" s="6">
        <f ca="1">RANDBETWEEN(VLOOKUP(B76,'Ver4'!$F$23:$H$29,2,0),VLOOKUP(B76,'Ver4'!$F$23:$H$29,3,0))/100</f>
        <v>0.1</v>
      </c>
      <c r="L76" s="6">
        <f t="shared" ca="1" si="14"/>
        <v>4.2000000000000003E-2</v>
      </c>
      <c r="M76" s="16">
        <f t="shared" ca="1" si="15"/>
        <v>455.17499999999995</v>
      </c>
      <c r="N76" s="6">
        <f ca="1">(L76+J76+H76)*E76+Table16[[#This Row],[Hukuk Servisinde Tahsilat Tutarı]]</f>
        <v>861471.28125</v>
      </c>
      <c r="O76" s="6">
        <f ca="1">C76*VLOOKUP(B76,'Ver4'!$J$3:$N$9,2,0)+(C76-C76*G76)*VLOOKUP(B76,'Ver4'!$J$3:$N$9,3,0)+(C76-C76*G76-C76*I76)*VLOOKUP(B76,'Ver4'!$J$3:$N$9,4,0)</f>
        <v>140568.75</v>
      </c>
      <c r="P76" s="6">
        <f t="shared" ca="1" si="16"/>
        <v>0.64300000000000002</v>
      </c>
      <c r="Q76" s="6">
        <f ca="1">C76*P76*VLOOKUP(B76,'Ver4'!$J$3:$N$9,5,0)</f>
        <v>245947.5</v>
      </c>
      <c r="R76" s="6">
        <f ca="1">VLOOKUP(Table16[[#This Row],[Ay]],'Ver4'!$J$3:$O$9,6,0)*Table16[[#This Row],[Hukuk Servisine Sevk Edilen]]*Table16[[#This Row],[Toplam Tutar]]</f>
        <v>267467.90625</v>
      </c>
      <c r="S76" s="6">
        <f t="shared" ca="1" si="17"/>
        <v>386516.25</v>
      </c>
      <c r="T76" s="6">
        <f t="shared" ca="1" si="18"/>
        <v>615523.78125</v>
      </c>
      <c r="U76" s="4"/>
    </row>
    <row r="77" spans="1:21" x14ac:dyDescent="0.35">
      <c r="A77" s="9">
        <v>44971</v>
      </c>
      <c r="B77" s="6">
        <f t="shared" si="10"/>
        <v>2</v>
      </c>
      <c r="C77" s="6">
        <f ca="1">RANDBETWEEN(VLOOKUP(B77,'Ver4'!$F$3:$H$9,2,0),VLOOKUP(B77,'Ver4'!$F$3:$H$9,3,0))</f>
        <v>1484</v>
      </c>
      <c r="D77" s="6">
        <f ca="1">RANDBETWEEN(VLOOKUP(B77,'Ver4'!$B$4:$D$10,2,0),VLOOKUP(B77,'Ver4'!$B$4:$D$10,3,0))</f>
        <v>1484</v>
      </c>
      <c r="E77" s="6">
        <f t="shared" ca="1" si="11"/>
        <v>2202256</v>
      </c>
      <c r="F77" s="6">
        <f ca="1">RANDBETWEEN(VLOOKUP(B77,'Ver4'!$B$13:$D$19,2,0),VLOOKUP(B77,'Ver4'!$B$13:$D$19,3,0))/100</f>
        <v>0.56999999999999995</v>
      </c>
      <c r="G77" s="6">
        <f ca="1">RANDBETWEEN(VLOOKUP(B77,'Ver4'!$F$13:$H$19,2,0),VLOOKUP(B77,'Ver4'!$F$13:$H$19,3,0))/100</f>
        <v>0.49</v>
      </c>
      <c r="H77" s="6">
        <f t="shared" ca="1" si="12"/>
        <v>0.27929999999999999</v>
      </c>
      <c r="I77" s="6">
        <f t="shared" ca="1" si="19"/>
        <v>0.26</v>
      </c>
      <c r="J77" s="6">
        <f t="shared" ca="1" si="13"/>
        <v>0.1482</v>
      </c>
      <c r="K77" s="6">
        <f ca="1">RANDBETWEEN(VLOOKUP(B77,'Ver4'!$F$23:$H$29,2,0),VLOOKUP(B77,'Ver4'!$F$23:$H$29,3,0))/100</f>
        <v>7.0000000000000007E-2</v>
      </c>
      <c r="L77" s="6">
        <f t="shared" ca="1" si="14"/>
        <v>3.9899999999999998E-2</v>
      </c>
      <c r="M77" s="16">
        <f t="shared" ca="1" si="15"/>
        <v>693.62159999999994</v>
      </c>
      <c r="N77" s="6">
        <f ca="1">(L77+J77+H77)*E77+Table16[[#This Row],[Hukuk Servisinde Tahsilat Tutarı]]</f>
        <v>1322564.8407999999</v>
      </c>
      <c r="O77" s="6">
        <f ca="1">C77*VLOOKUP(B77,'Ver4'!$J$3:$N$9,2,0)+(C77-C77*G77)*VLOOKUP(B77,'Ver4'!$J$3:$N$9,3,0)+(C77-C77*G77-C77*I77)*VLOOKUP(B77,'Ver4'!$J$3:$N$9,4,0)</f>
        <v>168063</v>
      </c>
      <c r="P77" s="6">
        <f t="shared" ca="1" si="16"/>
        <v>0.53259999999999996</v>
      </c>
      <c r="Q77" s="6">
        <f ca="1">C77*P77*VLOOKUP(B77,'Ver4'!$J$3:$N$9,5,0)</f>
        <v>237113.52</v>
      </c>
      <c r="R77" s="6">
        <f ca="1">VLOOKUP(Table16[[#This Row],[Ay]],'Ver4'!$J$3:$O$9,6,0)*Table16[[#This Row],[Hukuk Servisine Sevk Edilen]]*Table16[[#This Row],[Toplam Tutar]]</f>
        <v>293230.38639999996</v>
      </c>
      <c r="S77" s="6">
        <f t="shared" ca="1" si="17"/>
        <v>405176.52</v>
      </c>
      <c r="T77" s="6">
        <f t="shared" ca="1" si="18"/>
        <v>1085451.3207999999</v>
      </c>
      <c r="U77" s="4"/>
    </row>
    <row r="78" spans="1:21" x14ac:dyDescent="0.35">
      <c r="A78" s="9">
        <v>44972</v>
      </c>
      <c r="B78" s="6">
        <f t="shared" si="10"/>
        <v>2</v>
      </c>
      <c r="C78" s="6">
        <f ca="1">RANDBETWEEN(VLOOKUP(B78,'Ver4'!$F$3:$H$9,2,0),VLOOKUP(B78,'Ver4'!$F$3:$H$9,3,0))</f>
        <v>1252</v>
      </c>
      <c r="D78" s="6">
        <f ca="1">RANDBETWEEN(VLOOKUP(B78,'Ver4'!$B$4:$D$10,2,0),VLOOKUP(B78,'Ver4'!$B$4:$D$10,3,0))</f>
        <v>1430</v>
      </c>
      <c r="E78" s="6">
        <f t="shared" ca="1" si="11"/>
        <v>1790360</v>
      </c>
      <c r="F78" s="6">
        <f ca="1">RANDBETWEEN(VLOOKUP(B78,'Ver4'!$B$13:$D$19,2,0),VLOOKUP(B78,'Ver4'!$B$13:$D$19,3,0))/100</f>
        <v>0.44</v>
      </c>
      <c r="G78" s="6">
        <f ca="1">RANDBETWEEN(VLOOKUP(B78,'Ver4'!$F$13:$H$19,2,0),VLOOKUP(B78,'Ver4'!$F$13:$H$19,3,0))/100</f>
        <v>0.53</v>
      </c>
      <c r="H78" s="6">
        <f t="shared" ca="1" si="12"/>
        <v>0.23320000000000002</v>
      </c>
      <c r="I78" s="6">
        <f t="shared" ca="1" si="19"/>
        <v>0.2</v>
      </c>
      <c r="J78" s="6">
        <f t="shared" ca="1" si="13"/>
        <v>8.8000000000000009E-2</v>
      </c>
      <c r="K78" s="6">
        <f ca="1">RANDBETWEEN(VLOOKUP(B78,'Ver4'!$F$23:$H$29,2,0),VLOOKUP(B78,'Ver4'!$F$23:$H$29,3,0))/100</f>
        <v>0.05</v>
      </c>
      <c r="L78" s="6">
        <f t="shared" ca="1" si="14"/>
        <v>2.2000000000000002E-2</v>
      </c>
      <c r="M78" s="16">
        <f t="shared" ca="1" si="15"/>
        <v>429.68640000000005</v>
      </c>
      <c r="N78" s="6">
        <f ca="1">(L78+J78+H78)*E78+Table16[[#This Row],[Hukuk Servisinde Tahsilat Tutarı]]</f>
        <v>908428.66400000011</v>
      </c>
      <c r="O78" s="6">
        <f ca="1">C78*VLOOKUP(B78,'Ver4'!$J$3:$N$9,2,0)+(C78-C78*G78)*VLOOKUP(B78,'Ver4'!$J$3:$N$9,3,0)+(C78-C78*G78-C78*I78)*VLOOKUP(B78,'Ver4'!$J$3:$N$9,4,0)</f>
        <v>140537</v>
      </c>
      <c r="P78" s="6">
        <f t="shared" ca="1" si="16"/>
        <v>0.65679999999999994</v>
      </c>
      <c r="Q78" s="6">
        <f ca="1">C78*P78*VLOOKUP(B78,'Ver4'!$J$3:$N$9,5,0)</f>
        <v>246694.08</v>
      </c>
      <c r="R78" s="6">
        <f ca="1">VLOOKUP(Table16[[#This Row],[Ay]],'Ver4'!$J$3:$O$9,6,0)*Table16[[#This Row],[Hukuk Servisine Sevk Edilen]]*Table16[[#This Row],[Toplam Tutar]]</f>
        <v>293977.11199999996</v>
      </c>
      <c r="S78" s="6">
        <f t="shared" ca="1" si="17"/>
        <v>387231.07999999996</v>
      </c>
      <c r="T78" s="6">
        <f t="shared" ca="1" si="18"/>
        <v>661734.58400000015</v>
      </c>
      <c r="U78" s="4"/>
    </row>
    <row r="79" spans="1:21" x14ac:dyDescent="0.35">
      <c r="A79" s="9">
        <v>44973</v>
      </c>
      <c r="B79" s="6">
        <f t="shared" si="10"/>
        <v>2</v>
      </c>
      <c r="C79" s="6">
        <f ca="1">RANDBETWEEN(VLOOKUP(B79,'Ver4'!$F$3:$H$9,2,0),VLOOKUP(B79,'Ver4'!$F$3:$H$9,3,0))</f>
        <v>1025</v>
      </c>
      <c r="D79" s="6">
        <f ca="1">RANDBETWEEN(VLOOKUP(B79,'Ver4'!$B$4:$D$10,2,0),VLOOKUP(B79,'Ver4'!$B$4:$D$10,3,0))</f>
        <v>1505</v>
      </c>
      <c r="E79" s="6">
        <f t="shared" ca="1" si="11"/>
        <v>1542625</v>
      </c>
      <c r="F79" s="6">
        <f ca="1">RANDBETWEEN(VLOOKUP(B79,'Ver4'!$B$13:$D$19,2,0),VLOOKUP(B79,'Ver4'!$B$13:$D$19,3,0))/100</f>
        <v>0.49</v>
      </c>
      <c r="G79" s="6">
        <f ca="1">RANDBETWEEN(VLOOKUP(B79,'Ver4'!$F$13:$H$19,2,0),VLOOKUP(B79,'Ver4'!$F$13:$H$19,3,0))/100</f>
        <v>0.47</v>
      </c>
      <c r="H79" s="6">
        <f t="shared" ca="1" si="12"/>
        <v>0.23029999999999998</v>
      </c>
      <c r="I79" s="6">
        <f t="shared" ca="1" si="19"/>
        <v>0.25</v>
      </c>
      <c r="J79" s="6">
        <f t="shared" ca="1" si="13"/>
        <v>0.1225</v>
      </c>
      <c r="K79" s="6">
        <f ca="1">RANDBETWEEN(VLOOKUP(B79,'Ver4'!$F$23:$H$29,2,0),VLOOKUP(B79,'Ver4'!$F$23:$H$29,3,0))/100</f>
        <v>0.09</v>
      </c>
      <c r="L79" s="6">
        <f t="shared" ca="1" si="14"/>
        <v>4.41E-2</v>
      </c>
      <c r="M79" s="16">
        <f t="shared" ca="1" si="15"/>
        <v>406.82249999999999</v>
      </c>
      <c r="N79" s="6">
        <f ca="1">(L79+J79+H79)*E79+Table16[[#This Row],[Hukuk Servisinde Tahsilat Tutarı]]</f>
        <v>844857.14687499986</v>
      </c>
      <c r="O79" s="6">
        <f ca="1">C79*VLOOKUP(B79,'Ver4'!$J$3:$N$9,2,0)+(C79-C79*G79)*VLOOKUP(B79,'Ver4'!$J$3:$N$9,3,0)+(C79-C79*G79-C79*I79)*VLOOKUP(B79,'Ver4'!$J$3:$N$9,4,0)</f>
        <v>120693.75</v>
      </c>
      <c r="P79" s="6">
        <f t="shared" ca="1" si="16"/>
        <v>0.60309999999999997</v>
      </c>
      <c r="Q79" s="6">
        <f ca="1">C79*P79*VLOOKUP(B79,'Ver4'!$J$3:$N$9,5,0)</f>
        <v>185453.25</v>
      </c>
      <c r="R79" s="6">
        <f ca="1">VLOOKUP(Table16[[#This Row],[Ay]],'Ver4'!$J$3:$O$9,6,0)*Table16[[#This Row],[Hukuk Servisine Sevk Edilen]]*Table16[[#This Row],[Toplam Tutar]]</f>
        <v>232589.28437499999</v>
      </c>
      <c r="S79" s="6">
        <f t="shared" ca="1" si="17"/>
        <v>306147</v>
      </c>
      <c r="T79" s="6">
        <f t="shared" ca="1" si="18"/>
        <v>659403.89687499986</v>
      </c>
      <c r="U79" s="4"/>
    </row>
    <row r="80" spans="1:21" x14ac:dyDescent="0.35">
      <c r="A80" s="9">
        <v>44974</v>
      </c>
      <c r="B80" s="6">
        <f t="shared" si="10"/>
        <v>2</v>
      </c>
      <c r="C80" s="6">
        <f ca="1">RANDBETWEEN(VLOOKUP(B80,'Ver4'!$F$3:$H$9,2,0),VLOOKUP(B80,'Ver4'!$F$3:$H$9,3,0))</f>
        <v>1222</v>
      </c>
      <c r="D80" s="6">
        <f ca="1">RANDBETWEEN(VLOOKUP(B80,'Ver4'!$B$4:$D$10,2,0),VLOOKUP(B80,'Ver4'!$B$4:$D$10,3,0))</f>
        <v>1281</v>
      </c>
      <c r="E80" s="6">
        <f t="shared" ca="1" si="11"/>
        <v>1565382</v>
      </c>
      <c r="F80" s="6">
        <f ca="1">RANDBETWEEN(VLOOKUP(B80,'Ver4'!$B$13:$D$19,2,0),VLOOKUP(B80,'Ver4'!$B$13:$D$19,3,0))/100</f>
        <v>0.64</v>
      </c>
      <c r="G80" s="6">
        <f ca="1">RANDBETWEEN(VLOOKUP(B80,'Ver4'!$F$13:$H$19,2,0),VLOOKUP(B80,'Ver4'!$F$13:$H$19,3,0))/100</f>
        <v>0.51</v>
      </c>
      <c r="H80" s="6">
        <f t="shared" ca="1" si="12"/>
        <v>0.32640000000000002</v>
      </c>
      <c r="I80" s="6">
        <f t="shared" ca="1" si="19"/>
        <v>0.34</v>
      </c>
      <c r="J80" s="6">
        <f t="shared" ca="1" si="13"/>
        <v>0.21760000000000002</v>
      </c>
      <c r="K80" s="6">
        <f ca="1">RANDBETWEEN(VLOOKUP(B80,'Ver4'!$F$23:$H$29,2,0),VLOOKUP(B80,'Ver4'!$F$23:$H$29,3,0))/100</f>
        <v>0.08</v>
      </c>
      <c r="L80" s="6">
        <f t="shared" ca="1" si="14"/>
        <v>5.1200000000000002E-2</v>
      </c>
      <c r="M80" s="16">
        <f t="shared" ca="1" si="15"/>
        <v>727.33440000000007</v>
      </c>
      <c r="N80" s="6">
        <f ca="1">(L80+J80+H80)*E80+Table16[[#This Row],[Hukuk Servisinde Tahsilat Tutarı]]</f>
        <v>1090132.0248</v>
      </c>
      <c r="O80" s="6">
        <f ca="1">C80*VLOOKUP(B80,'Ver4'!$J$3:$N$9,2,0)+(C80-C80*G80)*VLOOKUP(B80,'Ver4'!$J$3:$N$9,3,0)+(C80-C80*G80-C80*I80)*VLOOKUP(B80,'Ver4'!$J$3:$N$9,4,0)</f>
        <v>124338.5</v>
      </c>
      <c r="P80" s="6">
        <f t="shared" ca="1" si="16"/>
        <v>0.40479999999999994</v>
      </c>
      <c r="Q80" s="6">
        <f ca="1">C80*P80*VLOOKUP(B80,'Ver4'!$J$3:$N$9,5,0)</f>
        <v>148399.67999999996</v>
      </c>
      <c r="R80" s="6">
        <f ca="1">VLOOKUP(Table16[[#This Row],[Ay]],'Ver4'!$J$3:$O$9,6,0)*Table16[[#This Row],[Hukuk Servisine Sevk Edilen]]*Table16[[#This Row],[Toplam Tutar]]</f>
        <v>158416.65839999999</v>
      </c>
      <c r="S80" s="6">
        <f t="shared" ca="1" si="17"/>
        <v>272738.17999999993</v>
      </c>
      <c r="T80" s="6">
        <f t="shared" ca="1" si="18"/>
        <v>941732.34480000008</v>
      </c>
      <c r="U80" s="4"/>
    </row>
    <row r="81" spans="1:21" x14ac:dyDescent="0.35">
      <c r="A81" s="9">
        <v>44975</v>
      </c>
      <c r="B81" s="6">
        <f t="shared" si="10"/>
        <v>2</v>
      </c>
      <c r="C81" s="6">
        <f ca="1">RANDBETWEEN(VLOOKUP(B81,'Ver4'!$F$3:$H$9,2,0),VLOOKUP(B81,'Ver4'!$F$3:$H$9,3,0))</f>
        <v>1457</v>
      </c>
      <c r="D81" s="6">
        <f ca="1">RANDBETWEEN(VLOOKUP(B81,'Ver4'!$B$4:$D$10,2,0),VLOOKUP(B81,'Ver4'!$B$4:$D$10,3,0))</f>
        <v>1401</v>
      </c>
      <c r="E81" s="6">
        <f t="shared" ca="1" si="11"/>
        <v>2041257</v>
      </c>
      <c r="F81" s="6">
        <f ca="1">RANDBETWEEN(VLOOKUP(B81,'Ver4'!$B$13:$D$19,2,0),VLOOKUP(B81,'Ver4'!$B$13:$D$19,3,0))/100</f>
        <v>0.56000000000000005</v>
      </c>
      <c r="G81" s="6">
        <f ca="1">RANDBETWEEN(VLOOKUP(B81,'Ver4'!$F$13:$H$19,2,0),VLOOKUP(B81,'Ver4'!$F$13:$H$19,3,0))/100</f>
        <v>0.46</v>
      </c>
      <c r="H81" s="6">
        <f t="shared" ca="1" si="12"/>
        <v>0.25760000000000005</v>
      </c>
      <c r="I81" s="6">
        <f t="shared" ca="1" si="19"/>
        <v>0.31</v>
      </c>
      <c r="J81" s="6">
        <f t="shared" ca="1" si="13"/>
        <v>0.1736</v>
      </c>
      <c r="K81" s="6">
        <f ca="1">RANDBETWEEN(VLOOKUP(B81,'Ver4'!$F$23:$H$29,2,0),VLOOKUP(B81,'Ver4'!$F$23:$H$29,3,0))/100</f>
        <v>0.1</v>
      </c>
      <c r="L81" s="6">
        <f t="shared" ca="1" si="14"/>
        <v>5.6000000000000008E-2</v>
      </c>
      <c r="M81" s="16">
        <f t="shared" ca="1" si="15"/>
        <v>709.85040000000015</v>
      </c>
      <c r="N81" s="6">
        <f ca="1">(L81+J81+H81)*E81+Table16[[#This Row],[Hukuk Servisinde Tahsilat Tutarı]]</f>
        <v>1256189.5578000001</v>
      </c>
      <c r="O81" s="6">
        <f ca="1">C81*VLOOKUP(B81,'Ver4'!$J$3:$N$9,2,0)+(C81-C81*G81)*VLOOKUP(B81,'Ver4'!$J$3:$N$9,3,0)+(C81-C81*G81-C81*I81)*VLOOKUP(B81,'Ver4'!$J$3:$N$9,4,0)</f>
        <v>165369.5</v>
      </c>
      <c r="P81" s="6">
        <f t="shared" ca="1" si="16"/>
        <v>0.51279999999999992</v>
      </c>
      <c r="Q81" s="6">
        <f ca="1">C81*P81*VLOOKUP(B81,'Ver4'!$J$3:$N$9,5,0)</f>
        <v>224144.87999999995</v>
      </c>
      <c r="R81" s="6">
        <f ca="1">VLOOKUP(Table16[[#This Row],[Ay]],'Ver4'!$J$3:$O$9,6,0)*Table16[[#This Row],[Hukuk Servisine Sevk Edilen]]*Table16[[#This Row],[Toplam Tutar]]</f>
        <v>261689.14739999996</v>
      </c>
      <c r="S81" s="6">
        <f t="shared" ca="1" si="17"/>
        <v>389514.37999999995</v>
      </c>
      <c r="T81" s="6">
        <f t="shared" ca="1" si="18"/>
        <v>1032044.6778000002</v>
      </c>
      <c r="U81" s="4"/>
    </row>
    <row r="82" spans="1:21" x14ac:dyDescent="0.35">
      <c r="A82" s="9">
        <v>44976</v>
      </c>
      <c r="B82" s="6">
        <f t="shared" si="10"/>
        <v>2</v>
      </c>
      <c r="C82" s="6">
        <f ca="1">RANDBETWEEN(VLOOKUP(B82,'Ver4'!$F$3:$H$9,2,0),VLOOKUP(B82,'Ver4'!$F$3:$H$9,3,0))</f>
        <v>1309</v>
      </c>
      <c r="D82" s="6">
        <f ca="1">RANDBETWEEN(VLOOKUP(B82,'Ver4'!$B$4:$D$10,2,0),VLOOKUP(B82,'Ver4'!$B$4:$D$10,3,0))</f>
        <v>1525</v>
      </c>
      <c r="E82" s="6">
        <f t="shared" ca="1" si="11"/>
        <v>1996225</v>
      </c>
      <c r="F82" s="6">
        <f ca="1">RANDBETWEEN(VLOOKUP(B82,'Ver4'!$B$13:$D$19,2,0),VLOOKUP(B82,'Ver4'!$B$13:$D$19,3,0))/100</f>
        <v>0.37</v>
      </c>
      <c r="G82" s="6">
        <f ca="1">RANDBETWEEN(VLOOKUP(B82,'Ver4'!$F$13:$H$19,2,0),VLOOKUP(B82,'Ver4'!$F$13:$H$19,3,0))/100</f>
        <v>0.49</v>
      </c>
      <c r="H82" s="6">
        <f t="shared" ca="1" si="12"/>
        <v>0.18129999999999999</v>
      </c>
      <c r="I82" s="6">
        <f t="shared" ca="1" si="19"/>
        <v>0.27</v>
      </c>
      <c r="J82" s="6">
        <f t="shared" ca="1" si="13"/>
        <v>9.9900000000000003E-2</v>
      </c>
      <c r="K82" s="6">
        <f ca="1">RANDBETWEEN(VLOOKUP(B82,'Ver4'!$F$23:$H$29,2,0),VLOOKUP(B82,'Ver4'!$F$23:$H$29,3,0))/100</f>
        <v>7.0000000000000007E-2</v>
      </c>
      <c r="L82" s="6">
        <f t="shared" ca="1" si="14"/>
        <v>2.5900000000000003E-2</v>
      </c>
      <c r="M82" s="16">
        <f t="shared" ca="1" si="15"/>
        <v>401.9939</v>
      </c>
      <c r="N82" s="6">
        <f ca="1">(L82+J82+H82)*E82+Table16[[#This Row],[Hukuk Servisinde Tahsilat Tutarı]]</f>
        <v>958836.77312500007</v>
      </c>
      <c r="O82" s="6">
        <f ca="1">C82*VLOOKUP(B82,'Ver4'!$J$3:$N$9,2,0)+(C82-C82*G82)*VLOOKUP(B82,'Ver4'!$J$3:$N$9,3,0)+(C82-C82*G82-C82*I82)*VLOOKUP(B82,'Ver4'!$J$3:$N$9,4,0)</f>
        <v>146935.25</v>
      </c>
      <c r="P82" s="6">
        <f t="shared" ca="1" si="16"/>
        <v>0.69290000000000007</v>
      </c>
      <c r="Q82" s="6">
        <f ca="1">C82*P82*VLOOKUP(B82,'Ver4'!$J$3:$N$9,5,0)</f>
        <v>272101.83</v>
      </c>
      <c r="R82" s="6">
        <f ca="1">VLOOKUP(Table16[[#This Row],[Ay]],'Ver4'!$J$3:$O$9,6,0)*Table16[[#This Row],[Hukuk Servisine Sevk Edilen]]*Table16[[#This Row],[Toplam Tutar]]</f>
        <v>345796.07562500006</v>
      </c>
      <c r="S82" s="6">
        <f t="shared" ca="1" si="17"/>
        <v>419037.08</v>
      </c>
      <c r="T82" s="6">
        <f t="shared" ca="1" si="18"/>
        <v>686734.94312499999</v>
      </c>
      <c r="U82" s="4"/>
    </row>
    <row r="83" spans="1:21" x14ac:dyDescent="0.35">
      <c r="A83" s="9">
        <v>44977</v>
      </c>
      <c r="B83" s="6">
        <f t="shared" si="10"/>
        <v>2</v>
      </c>
      <c r="C83" s="6">
        <f ca="1">RANDBETWEEN(VLOOKUP(B83,'Ver4'!$F$3:$H$9,2,0),VLOOKUP(B83,'Ver4'!$F$3:$H$9,3,0))</f>
        <v>1114</v>
      </c>
      <c r="D83" s="6">
        <f ca="1">RANDBETWEEN(VLOOKUP(B83,'Ver4'!$B$4:$D$10,2,0),VLOOKUP(B83,'Ver4'!$B$4:$D$10,3,0))</f>
        <v>1620</v>
      </c>
      <c r="E83" s="6">
        <f t="shared" ca="1" si="11"/>
        <v>1804680</v>
      </c>
      <c r="F83" s="6">
        <f ca="1">RANDBETWEEN(VLOOKUP(B83,'Ver4'!$B$13:$D$19,2,0),VLOOKUP(B83,'Ver4'!$B$13:$D$19,3,0))/100</f>
        <v>0.37</v>
      </c>
      <c r="G83" s="6">
        <f ca="1">RANDBETWEEN(VLOOKUP(B83,'Ver4'!$F$13:$H$19,2,0),VLOOKUP(B83,'Ver4'!$F$13:$H$19,3,0))/100</f>
        <v>0.52</v>
      </c>
      <c r="H83" s="6">
        <f t="shared" ca="1" si="12"/>
        <v>0.19240000000000002</v>
      </c>
      <c r="I83" s="6">
        <f t="shared" ca="1" si="19"/>
        <v>0.28000000000000003</v>
      </c>
      <c r="J83" s="6">
        <f t="shared" ca="1" si="13"/>
        <v>0.10360000000000001</v>
      </c>
      <c r="K83" s="6">
        <f ca="1">RANDBETWEEN(VLOOKUP(B83,'Ver4'!$F$23:$H$29,2,0),VLOOKUP(B83,'Ver4'!$F$23:$H$29,3,0))/100</f>
        <v>0.05</v>
      </c>
      <c r="L83" s="6">
        <f t="shared" ca="1" si="14"/>
        <v>1.8499999999999999E-2</v>
      </c>
      <c r="M83" s="16">
        <f t="shared" ca="1" si="15"/>
        <v>350.35300000000001</v>
      </c>
      <c r="N83" s="6">
        <f ca="1">(L83+J83+H83)*E83+Table16[[#This Row],[Hukuk Servisinde Tahsilat Tutarı]]</f>
        <v>876848.89500000002</v>
      </c>
      <c r="O83" s="6">
        <f ca="1">C83*VLOOKUP(B83,'Ver4'!$J$3:$N$9,2,0)+(C83-C83*G83)*VLOOKUP(B83,'Ver4'!$J$3:$N$9,3,0)+(C83-C83*G83-C83*I83)*VLOOKUP(B83,'Ver4'!$J$3:$N$9,4,0)</f>
        <v>118084</v>
      </c>
      <c r="P83" s="6">
        <f t="shared" ca="1" si="16"/>
        <v>0.6855</v>
      </c>
      <c r="Q83" s="6">
        <f ca="1">C83*P83*VLOOKUP(B83,'Ver4'!$J$3:$N$9,5,0)</f>
        <v>229094.1</v>
      </c>
      <c r="R83" s="6">
        <f ca="1">VLOOKUP(Table16[[#This Row],[Ay]],'Ver4'!$J$3:$O$9,6,0)*Table16[[#This Row],[Hukuk Servisine Sevk Edilen]]*Table16[[#This Row],[Toplam Tutar]]</f>
        <v>309277.03499999997</v>
      </c>
      <c r="S83" s="6">
        <f t="shared" ca="1" si="17"/>
        <v>347178.1</v>
      </c>
      <c r="T83" s="6">
        <f t="shared" ca="1" si="18"/>
        <v>647754.79500000004</v>
      </c>
      <c r="U83" s="4"/>
    </row>
    <row r="84" spans="1:21" x14ac:dyDescent="0.35">
      <c r="A84" s="9">
        <v>44978</v>
      </c>
      <c r="B84" s="6">
        <f t="shared" si="10"/>
        <v>2</v>
      </c>
      <c r="C84" s="6">
        <f ca="1">RANDBETWEEN(VLOOKUP(B84,'Ver4'!$F$3:$H$9,2,0),VLOOKUP(B84,'Ver4'!$F$3:$H$9,3,0))</f>
        <v>1089</v>
      </c>
      <c r="D84" s="6">
        <f ca="1">RANDBETWEEN(VLOOKUP(B84,'Ver4'!$B$4:$D$10,2,0),VLOOKUP(B84,'Ver4'!$B$4:$D$10,3,0))</f>
        <v>1295</v>
      </c>
      <c r="E84" s="6">
        <f t="shared" ca="1" si="11"/>
        <v>1410255</v>
      </c>
      <c r="F84" s="6">
        <f ca="1">RANDBETWEEN(VLOOKUP(B84,'Ver4'!$B$13:$D$19,2,0),VLOOKUP(B84,'Ver4'!$B$13:$D$19,3,0))/100</f>
        <v>0.59</v>
      </c>
      <c r="G84" s="6">
        <f ca="1">RANDBETWEEN(VLOOKUP(B84,'Ver4'!$F$13:$H$19,2,0),VLOOKUP(B84,'Ver4'!$F$13:$H$19,3,0))/100</f>
        <v>0.55000000000000004</v>
      </c>
      <c r="H84" s="6">
        <f t="shared" ca="1" si="12"/>
        <v>0.32450000000000001</v>
      </c>
      <c r="I84" s="6">
        <f t="shared" ca="1" si="19"/>
        <v>0.34</v>
      </c>
      <c r="J84" s="6">
        <f t="shared" ca="1" si="13"/>
        <v>0.2006</v>
      </c>
      <c r="K84" s="6">
        <f ca="1">RANDBETWEEN(VLOOKUP(B84,'Ver4'!$F$23:$H$29,2,0),VLOOKUP(B84,'Ver4'!$F$23:$H$29,3,0))/100</f>
        <v>7.0000000000000007E-2</v>
      </c>
      <c r="L84" s="6">
        <f t="shared" ca="1" si="14"/>
        <v>4.1300000000000003E-2</v>
      </c>
      <c r="M84" s="16">
        <f t="shared" ca="1" si="15"/>
        <v>616.80960000000005</v>
      </c>
      <c r="N84" s="6">
        <f ca="1">(L84+J84+H84)*E84+Table16[[#This Row],[Hukuk Servisinde Tahsilat Tutarı]]</f>
        <v>951640.07400000002</v>
      </c>
      <c r="O84" s="6">
        <f ca="1">C84*VLOOKUP(B84,'Ver4'!$J$3:$N$9,2,0)+(C84-C84*G84)*VLOOKUP(B84,'Ver4'!$J$3:$N$9,3,0)+(C84-C84*G84-C84*I84)*VLOOKUP(B84,'Ver4'!$J$3:$N$9,4,0)</f>
        <v>103182.74999999999</v>
      </c>
      <c r="P84" s="6">
        <f t="shared" ca="1" si="16"/>
        <v>0.43359999999999999</v>
      </c>
      <c r="Q84" s="6">
        <f ca="1">C84*P84*VLOOKUP(B84,'Ver4'!$J$3:$N$9,5,0)</f>
        <v>141657.12</v>
      </c>
      <c r="R84" s="6">
        <f ca="1">VLOOKUP(Table16[[#This Row],[Ay]],'Ver4'!$J$3:$O$9,6,0)*Table16[[#This Row],[Hukuk Servisine Sevk Edilen]]*Table16[[#This Row],[Toplam Tutar]]</f>
        <v>152871.64199999999</v>
      </c>
      <c r="S84" s="6">
        <f t="shared" ca="1" si="17"/>
        <v>244839.87</v>
      </c>
      <c r="T84" s="6">
        <f t="shared" ca="1" si="18"/>
        <v>809982.95400000003</v>
      </c>
      <c r="U84" s="4"/>
    </row>
    <row r="85" spans="1:21" x14ac:dyDescent="0.35">
      <c r="A85" s="9">
        <v>44979</v>
      </c>
      <c r="B85" s="6">
        <f t="shared" si="10"/>
        <v>2</v>
      </c>
      <c r="C85" s="6">
        <f ca="1">RANDBETWEEN(VLOOKUP(B85,'Ver4'!$F$3:$H$9,2,0),VLOOKUP(B85,'Ver4'!$F$3:$H$9,3,0))</f>
        <v>1122</v>
      </c>
      <c r="D85" s="6">
        <f ca="1">RANDBETWEEN(VLOOKUP(B85,'Ver4'!$B$4:$D$10,2,0),VLOOKUP(B85,'Ver4'!$B$4:$D$10,3,0))</f>
        <v>1413</v>
      </c>
      <c r="E85" s="6">
        <f t="shared" ca="1" si="11"/>
        <v>1585386</v>
      </c>
      <c r="F85" s="6">
        <f ca="1">RANDBETWEEN(VLOOKUP(B85,'Ver4'!$B$13:$D$19,2,0),VLOOKUP(B85,'Ver4'!$B$13:$D$19,3,0))/100</f>
        <v>0.53</v>
      </c>
      <c r="G85" s="6">
        <f ca="1">RANDBETWEEN(VLOOKUP(B85,'Ver4'!$F$13:$H$19,2,0),VLOOKUP(B85,'Ver4'!$F$13:$H$19,3,0))/100</f>
        <v>0.52</v>
      </c>
      <c r="H85" s="6">
        <f t="shared" ca="1" si="12"/>
        <v>0.27560000000000001</v>
      </c>
      <c r="I85" s="6">
        <f t="shared" ca="1" si="19"/>
        <v>0.24</v>
      </c>
      <c r="J85" s="6">
        <f t="shared" ca="1" si="13"/>
        <v>0.12720000000000001</v>
      </c>
      <c r="K85" s="6">
        <f ca="1">RANDBETWEEN(VLOOKUP(B85,'Ver4'!$F$23:$H$29,2,0),VLOOKUP(B85,'Ver4'!$F$23:$H$29,3,0))/100</f>
        <v>0.1</v>
      </c>
      <c r="L85" s="6">
        <f t="shared" ca="1" si="14"/>
        <v>5.3000000000000005E-2</v>
      </c>
      <c r="M85" s="16">
        <f t="shared" ca="1" si="15"/>
        <v>511.40760000000006</v>
      </c>
      <c r="N85" s="6">
        <f ca="1">(L85+J85+H85)*E85+Table16[[#This Row],[Hukuk Servisinde Tahsilat Tutarı]]</f>
        <v>938310.70409999997</v>
      </c>
      <c r="O85" s="6">
        <f ca="1">C85*VLOOKUP(B85,'Ver4'!$J$3:$N$9,2,0)+(C85-C85*G85)*VLOOKUP(B85,'Ver4'!$J$3:$N$9,3,0)+(C85-C85*G85-C85*I85)*VLOOKUP(B85,'Ver4'!$J$3:$N$9,4,0)</f>
        <v>123420</v>
      </c>
      <c r="P85" s="6">
        <f t="shared" ca="1" si="16"/>
        <v>0.54420000000000002</v>
      </c>
      <c r="Q85" s="6">
        <f ca="1">C85*P85*VLOOKUP(B85,'Ver4'!$J$3:$N$9,5,0)</f>
        <v>183177.72</v>
      </c>
      <c r="R85" s="6">
        <f ca="1">VLOOKUP(Table16[[#This Row],[Ay]],'Ver4'!$J$3:$O$9,6,0)*Table16[[#This Row],[Hukuk Servisine Sevk Edilen]]*Table16[[#This Row],[Toplam Tutar]]</f>
        <v>215691.7653</v>
      </c>
      <c r="S85" s="6">
        <f t="shared" ca="1" si="17"/>
        <v>306597.71999999997</v>
      </c>
      <c r="T85" s="6">
        <f t="shared" ca="1" si="18"/>
        <v>755132.9841</v>
      </c>
      <c r="U85" s="4"/>
    </row>
    <row r="86" spans="1:21" x14ac:dyDescent="0.35">
      <c r="A86" s="9">
        <v>44980</v>
      </c>
      <c r="B86" s="6">
        <f t="shared" si="10"/>
        <v>2</v>
      </c>
      <c r="C86" s="6">
        <f ca="1">RANDBETWEEN(VLOOKUP(B86,'Ver4'!$F$3:$H$9,2,0),VLOOKUP(B86,'Ver4'!$F$3:$H$9,3,0))</f>
        <v>1292</v>
      </c>
      <c r="D86" s="6">
        <f ca="1">RANDBETWEEN(VLOOKUP(B86,'Ver4'!$B$4:$D$10,2,0),VLOOKUP(B86,'Ver4'!$B$4:$D$10,3,0))</f>
        <v>1525</v>
      </c>
      <c r="E86" s="6">
        <f t="shared" ca="1" si="11"/>
        <v>1970300</v>
      </c>
      <c r="F86" s="6">
        <f ca="1">RANDBETWEEN(VLOOKUP(B86,'Ver4'!$B$13:$D$19,2,0),VLOOKUP(B86,'Ver4'!$B$13:$D$19,3,0))/100</f>
        <v>0.39</v>
      </c>
      <c r="G86" s="6">
        <f ca="1">RANDBETWEEN(VLOOKUP(B86,'Ver4'!$F$13:$H$19,2,0),VLOOKUP(B86,'Ver4'!$F$13:$H$19,3,0))/100</f>
        <v>0.47</v>
      </c>
      <c r="H86" s="6">
        <f t="shared" ca="1" si="12"/>
        <v>0.18329999999999999</v>
      </c>
      <c r="I86" s="6">
        <f t="shared" ca="1" si="19"/>
        <v>0.35</v>
      </c>
      <c r="J86" s="6">
        <f t="shared" ca="1" si="13"/>
        <v>0.13649999999999998</v>
      </c>
      <c r="K86" s="6">
        <f ca="1">RANDBETWEEN(VLOOKUP(B86,'Ver4'!$F$23:$H$29,2,0),VLOOKUP(B86,'Ver4'!$F$23:$H$29,3,0))/100</f>
        <v>0.1</v>
      </c>
      <c r="L86" s="6">
        <f t="shared" ca="1" si="14"/>
        <v>3.9000000000000007E-2</v>
      </c>
      <c r="M86" s="16">
        <f t="shared" ca="1" si="15"/>
        <v>463.56960000000004</v>
      </c>
      <c r="N86" s="6">
        <f ca="1">(L86+J86+H86)*E86+Table16[[#This Row],[Hukuk Servisinde Tahsilat Tutarı]]</f>
        <v>1022782.73</v>
      </c>
      <c r="O86" s="6">
        <f ca="1">C86*VLOOKUP(B86,'Ver4'!$J$3:$N$9,2,0)+(C86-C86*G86)*VLOOKUP(B86,'Ver4'!$J$3:$N$9,3,0)+(C86-C86*G86-C86*I86)*VLOOKUP(B86,'Ver4'!$J$3:$N$9,4,0)</f>
        <v>139213</v>
      </c>
      <c r="P86" s="6">
        <f t="shared" ca="1" si="16"/>
        <v>0.64119999999999999</v>
      </c>
      <c r="Q86" s="6">
        <f ca="1">C86*P86*VLOOKUP(B86,'Ver4'!$J$3:$N$9,5,0)</f>
        <v>248529.12</v>
      </c>
      <c r="R86" s="6">
        <f ca="1">VLOOKUP(Table16[[#This Row],[Ay]],'Ver4'!$J$3:$O$9,6,0)*Table16[[#This Row],[Hukuk Servisine Sevk Edilen]]*Table16[[#This Row],[Toplam Tutar]]</f>
        <v>315839.08999999997</v>
      </c>
      <c r="S86" s="6">
        <f t="shared" ca="1" si="17"/>
        <v>387742.12</v>
      </c>
      <c r="T86" s="6">
        <f t="shared" ca="1" si="18"/>
        <v>774253.61</v>
      </c>
      <c r="U86" s="4"/>
    </row>
    <row r="87" spans="1:21" x14ac:dyDescent="0.35">
      <c r="A87" s="9">
        <v>44981</v>
      </c>
      <c r="B87" s="6">
        <f t="shared" si="10"/>
        <v>2</v>
      </c>
      <c r="C87" s="6">
        <f ca="1">RANDBETWEEN(VLOOKUP(B87,'Ver4'!$F$3:$H$9,2,0),VLOOKUP(B87,'Ver4'!$F$3:$H$9,3,0))</f>
        <v>1128</v>
      </c>
      <c r="D87" s="6">
        <f ca="1">RANDBETWEEN(VLOOKUP(B87,'Ver4'!$B$4:$D$10,2,0),VLOOKUP(B87,'Ver4'!$B$4:$D$10,3,0))</f>
        <v>1389</v>
      </c>
      <c r="E87" s="6">
        <f t="shared" ca="1" si="11"/>
        <v>1566792</v>
      </c>
      <c r="F87" s="6">
        <f ca="1">RANDBETWEEN(VLOOKUP(B87,'Ver4'!$B$13:$D$19,2,0),VLOOKUP(B87,'Ver4'!$B$13:$D$19,3,0))/100</f>
        <v>0.36</v>
      </c>
      <c r="G87" s="6">
        <f ca="1">RANDBETWEEN(VLOOKUP(B87,'Ver4'!$F$13:$H$19,2,0),VLOOKUP(B87,'Ver4'!$F$13:$H$19,3,0))/100</f>
        <v>0.45</v>
      </c>
      <c r="H87" s="6">
        <f t="shared" ca="1" si="12"/>
        <v>0.16200000000000001</v>
      </c>
      <c r="I87" s="6">
        <f t="shared" ca="1" si="19"/>
        <v>0.28999999999999998</v>
      </c>
      <c r="J87" s="6">
        <f t="shared" ca="1" si="13"/>
        <v>0.10439999999999999</v>
      </c>
      <c r="K87" s="6">
        <f ca="1">RANDBETWEEN(VLOOKUP(B87,'Ver4'!$F$23:$H$29,2,0),VLOOKUP(B87,'Ver4'!$F$23:$H$29,3,0))/100</f>
        <v>0.08</v>
      </c>
      <c r="L87" s="6">
        <f t="shared" ca="1" si="14"/>
        <v>2.8799999999999999E-2</v>
      </c>
      <c r="M87" s="16">
        <f t="shared" ca="1" si="15"/>
        <v>332.98560000000003</v>
      </c>
      <c r="N87" s="6">
        <f ca="1">(L87+J87+H87)*E87+Table16[[#This Row],[Hukuk Servisinde Tahsilat Tutarı]]</f>
        <v>738585.74880000006</v>
      </c>
      <c r="O87" s="6">
        <f ca="1">C87*VLOOKUP(B87,'Ver4'!$J$3:$N$9,2,0)+(C87-C87*G87)*VLOOKUP(B87,'Ver4'!$J$3:$N$9,3,0)+(C87-C87*G87-C87*I87)*VLOOKUP(B87,'Ver4'!$J$3:$N$9,4,0)</f>
        <v>132258</v>
      </c>
      <c r="P87" s="6">
        <f t="shared" ca="1" si="16"/>
        <v>0.70479999999999998</v>
      </c>
      <c r="Q87" s="6">
        <f ca="1">C87*P87*VLOOKUP(B87,'Ver4'!$J$3:$N$9,5,0)</f>
        <v>238504.32000000001</v>
      </c>
      <c r="R87" s="6">
        <f ca="1">VLOOKUP(Table16[[#This Row],[Ay]],'Ver4'!$J$3:$O$9,6,0)*Table16[[#This Row],[Hukuk Servisine Sevk Edilen]]*Table16[[#This Row],[Toplam Tutar]]</f>
        <v>276068.75040000002</v>
      </c>
      <c r="S87" s="6">
        <f t="shared" ca="1" si="17"/>
        <v>370762.32</v>
      </c>
      <c r="T87" s="6">
        <f t="shared" ca="1" si="18"/>
        <v>500081.42880000005</v>
      </c>
      <c r="U87" s="4"/>
    </row>
    <row r="88" spans="1:21" x14ac:dyDescent="0.35">
      <c r="A88" s="9">
        <v>44982</v>
      </c>
      <c r="B88" s="6">
        <f t="shared" si="10"/>
        <v>2</v>
      </c>
      <c r="C88" s="6">
        <f ca="1">RANDBETWEEN(VLOOKUP(B88,'Ver4'!$F$3:$H$9,2,0),VLOOKUP(B88,'Ver4'!$F$3:$H$9,3,0))</f>
        <v>1096</v>
      </c>
      <c r="D88" s="6">
        <f ca="1">RANDBETWEEN(VLOOKUP(B88,'Ver4'!$B$4:$D$10,2,0),VLOOKUP(B88,'Ver4'!$B$4:$D$10,3,0))</f>
        <v>1548</v>
      </c>
      <c r="E88" s="6">
        <f t="shared" ca="1" si="11"/>
        <v>1696608</v>
      </c>
      <c r="F88" s="6">
        <f ca="1">RANDBETWEEN(VLOOKUP(B88,'Ver4'!$B$13:$D$19,2,0),VLOOKUP(B88,'Ver4'!$B$13:$D$19,3,0))/100</f>
        <v>0.4</v>
      </c>
      <c r="G88" s="6">
        <f ca="1">RANDBETWEEN(VLOOKUP(B88,'Ver4'!$F$13:$H$19,2,0),VLOOKUP(B88,'Ver4'!$F$13:$H$19,3,0))/100</f>
        <v>0.53</v>
      </c>
      <c r="H88" s="6">
        <f t="shared" ca="1" si="12"/>
        <v>0.21200000000000002</v>
      </c>
      <c r="I88" s="6">
        <f t="shared" ca="1" si="19"/>
        <v>0.2</v>
      </c>
      <c r="J88" s="6">
        <f t="shared" ca="1" si="13"/>
        <v>8.0000000000000016E-2</v>
      </c>
      <c r="K88" s="6">
        <f ca="1">RANDBETWEEN(VLOOKUP(B88,'Ver4'!$F$23:$H$29,2,0),VLOOKUP(B88,'Ver4'!$F$23:$H$29,3,0))/100</f>
        <v>0.08</v>
      </c>
      <c r="L88" s="6">
        <f t="shared" ca="1" si="14"/>
        <v>3.2000000000000001E-2</v>
      </c>
      <c r="M88" s="16">
        <f t="shared" ca="1" si="15"/>
        <v>355.1040000000001</v>
      </c>
      <c r="N88" s="6">
        <f ca="1">(L88+J88+H88)*E88+Table16[[#This Row],[Hukuk Servisinde Tahsilat Tutarı]]</f>
        <v>836427.74400000006</v>
      </c>
      <c r="O88" s="6">
        <f ca="1">C88*VLOOKUP(B88,'Ver4'!$J$3:$N$9,2,0)+(C88-C88*G88)*VLOOKUP(B88,'Ver4'!$J$3:$N$9,3,0)+(C88-C88*G88-C88*I88)*VLOOKUP(B88,'Ver4'!$J$3:$N$9,4,0)</f>
        <v>123026</v>
      </c>
      <c r="P88" s="6">
        <f t="shared" ca="1" si="16"/>
        <v>0.67599999999999993</v>
      </c>
      <c r="Q88" s="6">
        <f ca="1">C88*P88*VLOOKUP(B88,'Ver4'!$J$3:$N$9,5,0)</f>
        <v>222268.79999999999</v>
      </c>
      <c r="R88" s="6">
        <f ca="1">VLOOKUP(Table16[[#This Row],[Ay]],'Ver4'!$J$3:$O$9,6,0)*Table16[[#This Row],[Hukuk Servisine Sevk Edilen]]*Table16[[#This Row],[Toplam Tutar]]</f>
        <v>286726.75199999998</v>
      </c>
      <c r="S88" s="6">
        <f t="shared" ca="1" si="17"/>
        <v>345294.8</v>
      </c>
      <c r="T88" s="6">
        <f t="shared" ca="1" si="18"/>
        <v>614158.94400000013</v>
      </c>
      <c r="U88" s="4"/>
    </row>
    <row r="89" spans="1:21" x14ac:dyDescent="0.35">
      <c r="A89" s="9">
        <v>44983</v>
      </c>
      <c r="B89" s="6">
        <f t="shared" si="10"/>
        <v>2</v>
      </c>
      <c r="C89" s="6">
        <f ca="1">RANDBETWEEN(VLOOKUP(B89,'Ver4'!$F$3:$H$9,2,0),VLOOKUP(B89,'Ver4'!$F$3:$H$9,3,0))</f>
        <v>1244</v>
      </c>
      <c r="D89" s="6">
        <f ca="1">RANDBETWEEN(VLOOKUP(B89,'Ver4'!$B$4:$D$10,2,0),VLOOKUP(B89,'Ver4'!$B$4:$D$10,3,0))</f>
        <v>1281</v>
      </c>
      <c r="E89" s="6">
        <f t="shared" ca="1" si="11"/>
        <v>1593564</v>
      </c>
      <c r="F89" s="6">
        <f ca="1">RANDBETWEEN(VLOOKUP(B89,'Ver4'!$B$13:$D$19,2,0),VLOOKUP(B89,'Ver4'!$B$13:$D$19,3,0))/100</f>
        <v>0.54</v>
      </c>
      <c r="G89" s="6">
        <f ca="1">RANDBETWEEN(VLOOKUP(B89,'Ver4'!$F$13:$H$19,2,0),VLOOKUP(B89,'Ver4'!$F$13:$H$19,3,0))/100</f>
        <v>0.55000000000000004</v>
      </c>
      <c r="H89" s="6">
        <f t="shared" ca="1" si="12"/>
        <v>0.29700000000000004</v>
      </c>
      <c r="I89" s="6">
        <f t="shared" ca="1" si="19"/>
        <v>0.34</v>
      </c>
      <c r="J89" s="6">
        <f t="shared" ca="1" si="13"/>
        <v>0.18360000000000001</v>
      </c>
      <c r="K89" s="6">
        <f ca="1">RANDBETWEEN(VLOOKUP(B89,'Ver4'!$F$23:$H$29,2,0),VLOOKUP(B89,'Ver4'!$F$23:$H$29,3,0))/100</f>
        <v>0.06</v>
      </c>
      <c r="L89" s="6">
        <f t="shared" ca="1" si="14"/>
        <v>3.2399999999999998E-2</v>
      </c>
      <c r="M89" s="16">
        <f t="shared" ca="1" si="15"/>
        <v>638.17200000000014</v>
      </c>
      <c r="N89" s="6">
        <f ca="1">(L89+J89+H89)*E89+Table16[[#This Row],[Hukuk Servisinde Tahsilat Tutarı]]</f>
        <v>1011514.7490000001</v>
      </c>
      <c r="O89" s="6">
        <f ca="1">C89*VLOOKUP(B89,'Ver4'!$J$3:$N$9,2,0)+(C89-C89*G89)*VLOOKUP(B89,'Ver4'!$J$3:$N$9,3,0)+(C89-C89*G89-C89*I89)*VLOOKUP(B89,'Ver4'!$J$3:$N$9,4,0)</f>
        <v>117869</v>
      </c>
      <c r="P89" s="6">
        <f t="shared" ca="1" si="16"/>
        <v>0.48699999999999988</v>
      </c>
      <c r="Q89" s="6">
        <f ca="1">C89*P89*VLOOKUP(B89,'Ver4'!$J$3:$N$9,5,0)</f>
        <v>181748.39999999997</v>
      </c>
      <c r="R89" s="6">
        <f ca="1">VLOOKUP(Table16[[#This Row],[Ay]],'Ver4'!$J$3:$O$9,6,0)*Table16[[#This Row],[Hukuk Servisine Sevk Edilen]]*Table16[[#This Row],[Toplam Tutar]]</f>
        <v>194016.41699999996</v>
      </c>
      <c r="S89" s="6">
        <f t="shared" ca="1" si="17"/>
        <v>299617.39999999997</v>
      </c>
      <c r="T89" s="6">
        <f t="shared" ca="1" si="18"/>
        <v>829766.34900000016</v>
      </c>
      <c r="U89" s="4"/>
    </row>
    <row r="90" spans="1:21" x14ac:dyDescent="0.35">
      <c r="A90" s="9">
        <v>44984</v>
      </c>
      <c r="B90" s="6">
        <f t="shared" si="10"/>
        <v>2</v>
      </c>
      <c r="C90" s="6">
        <f ca="1">RANDBETWEEN(VLOOKUP(B90,'Ver4'!$F$3:$H$9,2,0),VLOOKUP(B90,'Ver4'!$F$3:$H$9,3,0))</f>
        <v>1468</v>
      </c>
      <c r="D90" s="6">
        <f ca="1">RANDBETWEEN(VLOOKUP(B90,'Ver4'!$B$4:$D$10,2,0),VLOOKUP(B90,'Ver4'!$B$4:$D$10,3,0))</f>
        <v>1747</v>
      </c>
      <c r="E90" s="6">
        <f t="shared" ca="1" si="11"/>
        <v>2564596</v>
      </c>
      <c r="F90" s="6">
        <f ca="1">RANDBETWEEN(VLOOKUP(B90,'Ver4'!$B$13:$D$19,2,0),VLOOKUP(B90,'Ver4'!$B$13:$D$19,3,0))/100</f>
        <v>0.64</v>
      </c>
      <c r="G90" s="6">
        <f ca="1">RANDBETWEEN(VLOOKUP(B90,'Ver4'!$F$13:$H$19,2,0),VLOOKUP(B90,'Ver4'!$F$13:$H$19,3,0))/100</f>
        <v>0.48</v>
      </c>
      <c r="H90" s="6">
        <f t="shared" ca="1" si="12"/>
        <v>0.30719999999999997</v>
      </c>
      <c r="I90" s="6">
        <f t="shared" ca="1" si="19"/>
        <v>0.28000000000000003</v>
      </c>
      <c r="J90" s="6">
        <f t="shared" ca="1" si="13"/>
        <v>0.17920000000000003</v>
      </c>
      <c r="K90" s="6">
        <f ca="1">RANDBETWEEN(VLOOKUP(B90,'Ver4'!$F$23:$H$29,2,0),VLOOKUP(B90,'Ver4'!$F$23:$H$29,3,0))/100</f>
        <v>0.1</v>
      </c>
      <c r="L90" s="6">
        <f t="shared" ca="1" si="14"/>
        <v>6.4000000000000001E-2</v>
      </c>
      <c r="M90" s="16">
        <f t="shared" ca="1" si="15"/>
        <v>807.98720000000003</v>
      </c>
      <c r="N90" s="6">
        <f ca="1">(L90+J90+H90)*E90+Table16[[#This Row],[Hukuk Servisinde Tahsilat Tutarı]]</f>
        <v>1699814.2288000002</v>
      </c>
      <c r="O90" s="6">
        <f ca="1">C90*VLOOKUP(B90,'Ver4'!$J$3:$N$9,2,0)+(C90-C90*G90)*VLOOKUP(B90,'Ver4'!$J$3:$N$9,3,0)+(C90-C90*G90-C90*I90)*VLOOKUP(B90,'Ver4'!$J$3:$N$9,4,0)</f>
        <v>165884</v>
      </c>
      <c r="P90" s="6">
        <f t="shared" ca="1" si="16"/>
        <v>0.4496</v>
      </c>
      <c r="Q90" s="6">
        <f ca="1">C90*P90*VLOOKUP(B90,'Ver4'!$J$3:$N$9,5,0)</f>
        <v>198003.84</v>
      </c>
      <c r="R90" s="6">
        <f ca="1">VLOOKUP(Table16[[#This Row],[Ay]],'Ver4'!$J$3:$O$9,6,0)*Table16[[#This Row],[Hukuk Servisine Sevk Edilen]]*Table16[[#This Row],[Toplam Tutar]]</f>
        <v>288260.59039999999</v>
      </c>
      <c r="S90" s="6">
        <f t="shared" ca="1" si="17"/>
        <v>363887.83999999997</v>
      </c>
      <c r="T90" s="6">
        <f t="shared" ca="1" si="18"/>
        <v>1501810.3888000001</v>
      </c>
      <c r="U90" s="4"/>
    </row>
    <row r="91" spans="1:21" x14ac:dyDescent="0.35">
      <c r="A91" s="9">
        <v>44985</v>
      </c>
      <c r="B91" s="6">
        <f t="shared" si="10"/>
        <v>2</v>
      </c>
      <c r="C91" s="6">
        <f ca="1">RANDBETWEEN(VLOOKUP(B91,'Ver4'!$F$3:$H$9,2,0),VLOOKUP(B91,'Ver4'!$F$3:$H$9,3,0))</f>
        <v>1247</v>
      </c>
      <c r="D91" s="6">
        <f ca="1">RANDBETWEEN(VLOOKUP(B91,'Ver4'!$B$4:$D$10,2,0),VLOOKUP(B91,'Ver4'!$B$4:$D$10,3,0))</f>
        <v>1601</v>
      </c>
      <c r="E91" s="6">
        <f t="shared" ca="1" si="11"/>
        <v>1996447</v>
      </c>
      <c r="F91" s="6">
        <f ca="1">RANDBETWEEN(VLOOKUP(B91,'Ver4'!$B$13:$D$19,2,0),VLOOKUP(B91,'Ver4'!$B$13:$D$19,3,0))/100</f>
        <v>0.57999999999999996</v>
      </c>
      <c r="G91" s="6">
        <f ca="1">RANDBETWEEN(VLOOKUP(B91,'Ver4'!$F$13:$H$19,2,0),VLOOKUP(B91,'Ver4'!$F$13:$H$19,3,0))/100</f>
        <v>0.52</v>
      </c>
      <c r="H91" s="6">
        <f t="shared" ca="1" si="12"/>
        <v>0.30159999999999998</v>
      </c>
      <c r="I91" s="6">
        <f t="shared" ca="1" si="19"/>
        <v>0.28999999999999998</v>
      </c>
      <c r="J91" s="6">
        <f t="shared" ca="1" si="13"/>
        <v>0.16819999999999999</v>
      </c>
      <c r="K91" s="6">
        <f ca="1">RANDBETWEEN(VLOOKUP(B91,'Ver4'!$F$23:$H$29,2,0),VLOOKUP(B91,'Ver4'!$F$23:$H$29,3,0))/100</f>
        <v>0.08</v>
      </c>
      <c r="L91" s="6">
        <f t="shared" ca="1" si="14"/>
        <v>4.6399999999999997E-2</v>
      </c>
      <c r="M91" s="16">
        <f t="shared" ca="1" si="15"/>
        <v>643.70140000000004</v>
      </c>
      <c r="N91" s="6">
        <f ca="1">(L91+J91+H91)*E91+Table16[[#This Row],[Hukuk Servisinde Tahsilat Tutarı]]</f>
        <v>1272036.2060499999</v>
      </c>
      <c r="O91" s="6">
        <f ca="1">C91*VLOOKUP(B91,'Ver4'!$J$3:$N$9,2,0)+(C91-C91*G91)*VLOOKUP(B91,'Ver4'!$J$3:$N$9,3,0)+(C91-C91*G91-C91*I91)*VLOOKUP(B91,'Ver4'!$J$3:$N$9,4,0)</f>
        <v>130935</v>
      </c>
      <c r="P91" s="6">
        <f t="shared" ca="1" si="16"/>
        <v>0.48380000000000001</v>
      </c>
      <c r="Q91" s="6">
        <f ca="1">C91*P91*VLOOKUP(B91,'Ver4'!$J$3:$N$9,5,0)</f>
        <v>180989.58</v>
      </c>
      <c r="R91" s="6">
        <f ca="1">VLOOKUP(Table16[[#This Row],[Ay]],'Ver4'!$J$3:$O$9,6,0)*Table16[[#This Row],[Hukuk Servisine Sevk Edilen]]*Table16[[#This Row],[Toplam Tutar]]</f>
        <v>241470.26465</v>
      </c>
      <c r="S91" s="6">
        <f t="shared" ca="1" si="17"/>
        <v>311924.57999999996</v>
      </c>
      <c r="T91" s="6">
        <f t="shared" ca="1" si="18"/>
        <v>1091046.6260499998</v>
      </c>
      <c r="U91" s="4"/>
    </row>
    <row r="92" spans="1:21" x14ac:dyDescent="0.35">
      <c r="A92" s="9">
        <v>44986</v>
      </c>
      <c r="B92" s="6">
        <f t="shared" si="10"/>
        <v>3</v>
      </c>
      <c r="C92" s="6">
        <f ca="1">RANDBETWEEN(VLOOKUP(B92,'Ver4'!$F$3:$H$9,2,0),VLOOKUP(B92,'Ver4'!$F$3:$H$9,3,0))</f>
        <v>1127</v>
      </c>
      <c r="D92" s="6">
        <f ca="1">RANDBETWEEN(VLOOKUP(B92,'Ver4'!$B$4:$D$10,2,0),VLOOKUP(B92,'Ver4'!$B$4:$D$10,3,0))</f>
        <v>959</v>
      </c>
      <c r="E92" s="6">
        <f t="shared" ca="1" si="11"/>
        <v>1080793</v>
      </c>
      <c r="F92" s="6">
        <f ca="1">RANDBETWEEN(VLOOKUP(B92,'Ver4'!$B$13:$D$19,2,0),VLOOKUP(B92,'Ver4'!$B$13:$D$19,3,0))/100</f>
        <v>0</v>
      </c>
      <c r="G92" s="6">
        <f ca="1">RANDBETWEEN(VLOOKUP(B92,'Ver4'!$F$13:$H$19,2,0),VLOOKUP(B92,'Ver4'!$F$13:$H$19,3,0))/100</f>
        <v>0</v>
      </c>
      <c r="H92" s="6">
        <f t="shared" ca="1" si="12"/>
        <v>0</v>
      </c>
      <c r="I92" s="6">
        <f t="shared" ca="1" si="19"/>
        <v>0.21</v>
      </c>
      <c r="J92" s="6">
        <f t="shared" ca="1" si="13"/>
        <v>0</v>
      </c>
      <c r="K92" s="6">
        <f ca="1">RANDBETWEEN(VLOOKUP(B92,'Ver4'!$F$23:$H$29,2,0),VLOOKUP(B92,'Ver4'!$F$23:$H$29,3,0))/100</f>
        <v>0</v>
      </c>
      <c r="L92" s="6">
        <f t="shared" ca="1" si="14"/>
        <v>0</v>
      </c>
      <c r="M92" s="16">
        <f t="shared" ca="1" si="15"/>
        <v>0</v>
      </c>
      <c r="N92" s="6">
        <f ca="1">(L92+J92+H92)*E92+Table16[[#This Row],[Hukuk Servisinde Tahsilat Tutarı]]</f>
        <v>0</v>
      </c>
      <c r="O92" s="6">
        <f ca="1">C92*VLOOKUP(B92,'Ver4'!$J$3:$N$9,2,0)+(C92-C92*G92)*VLOOKUP(B92,'Ver4'!$J$3:$N$9,3,0)+(C92-C92*G92-C92*I92)*VLOOKUP(B92,'Ver4'!$J$3:$N$9,4,0)</f>
        <v>0</v>
      </c>
      <c r="P92" s="6">
        <f t="shared" ca="1" si="16"/>
        <v>1</v>
      </c>
      <c r="Q92" s="6">
        <f ca="1">C92*P92*VLOOKUP(B92,'Ver4'!$J$3:$N$9,5,0)</f>
        <v>0</v>
      </c>
      <c r="R92" s="6">
        <f ca="1">VLOOKUP(Table16[[#This Row],[Ay]],'Ver4'!$J$3:$O$9,6,0)*Table16[[#This Row],[Hukuk Servisine Sevk Edilen]]*Table16[[#This Row],[Toplam Tutar]]</f>
        <v>0</v>
      </c>
      <c r="S92" s="6">
        <f t="shared" ca="1" si="17"/>
        <v>0</v>
      </c>
      <c r="T92" s="6">
        <f t="shared" ca="1" si="18"/>
        <v>0</v>
      </c>
      <c r="U92" s="4"/>
    </row>
    <row r="93" spans="1:21" x14ac:dyDescent="0.35">
      <c r="A93" s="9">
        <v>44987</v>
      </c>
      <c r="B93" s="6">
        <f t="shared" si="10"/>
        <v>3</v>
      </c>
      <c r="C93" s="6">
        <f ca="1">RANDBETWEEN(VLOOKUP(B93,'Ver4'!$F$3:$H$9,2,0),VLOOKUP(B93,'Ver4'!$F$3:$H$9,3,0))</f>
        <v>1387</v>
      </c>
      <c r="D93" s="6">
        <f ca="1">RANDBETWEEN(VLOOKUP(B93,'Ver4'!$B$4:$D$10,2,0),VLOOKUP(B93,'Ver4'!$B$4:$D$10,3,0))</f>
        <v>1086</v>
      </c>
      <c r="E93" s="6">
        <f t="shared" ca="1" si="11"/>
        <v>1506282</v>
      </c>
      <c r="F93" s="6">
        <f ca="1">RANDBETWEEN(VLOOKUP(B93,'Ver4'!$B$13:$D$19,2,0),VLOOKUP(B93,'Ver4'!$B$13:$D$19,3,0))/100</f>
        <v>0</v>
      </c>
      <c r="G93" s="6">
        <f ca="1">RANDBETWEEN(VLOOKUP(B93,'Ver4'!$F$13:$H$19,2,0),VLOOKUP(B93,'Ver4'!$F$13:$H$19,3,0))/100</f>
        <v>0</v>
      </c>
      <c r="H93" s="6">
        <f t="shared" ca="1" si="12"/>
        <v>0</v>
      </c>
      <c r="I93" s="6">
        <f t="shared" ca="1" si="19"/>
        <v>0.35</v>
      </c>
      <c r="J93" s="6">
        <f t="shared" ca="1" si="13"/>
        <v>0</v>
      </c>
      <c r="K93" s="6">
        <f ca="1">RANDBETWEEN(VLOOKUP(B93,'Ver4'!$F$23:$H$29,2,0),VLOOKUP(B93,'Ver4'!$F$23:$H$29,3,0))/100</f>
        <v>0</v>
      </c>
      <c r="L93" s="6">
        <f t="shared" ca="1" si="14"/>
        <v>0</v>
      </c>
      <c r="M93" s="16">
        <f t="shared" ca="1" si="15"/>
        <v>0</v>
      </c>
      <c r="N93" s="6">
        <f ca="1">(L93+J93+H93)*E93+Table16[[#This Row],[Hukuk Servisinde Tahsilat Tutarı]]</f>
        <v>0</v>
      </c>
      <c r="O93" s="6">
        <f ca="1">C93*VLOOKUP(B93,'Ver4'!$J$3:$N$9,2,0)+(C93-C93*G93)*VLOOKUP(B93,'Ver4'!$J$3:$N$9,3,0)+(C93-C93*G93-C93*I93)*VLOOKUP(B93,'Ver4'!$J$3:$N$9,4,0)</f>
        <v>0</v>
      </c>
      <c r="P93" s="6">
        <f t="shared" ca="1" si="16"/>
        <v>1</v>
      </c>
      <c r="Q93" s="6">
        <f ca="1">C93*P93*VLOOKUP(B93,'Ver4'!$J$3:$N$9,5,0)</f>
        <v>0</v>
      </c>
      <c r="R93" s="6">
        <f ca="1">VLOOKUP(Table16[[#This Row],[Ay]],'Ver4'!$J$3:$O$9,6,0)*Table16[[#This Row],[Hukuk Servisine Sevk Edilen]]*Table16[[#This Row],[Toplam Tutar]]</f>
        <v>0</v>
      </c>
      <c r="S93" s="6">
        <f t="shared" ca="1" si="17"/>
        <v>0</v>
      </c>
      <c r="T93" s="6">
        <f t="shared" ca="1" si="18"/>
        <v>0</v>
      </c>
      <c r="U93" s="4"/>
    </row>
    <row r="94" spans="1:21" x14ac:dyDescent="0.35">
      <c r="A94" s="9">
        <v>44988</v>
      </c>
      <c r="B94" s="6">
        <f t="shared" si="10"/>
        <v>3</v>
      </c>
      <c r="C94" s="6">
        <f ca="1">RANDBETWEEN(VLOOKUP(B94,'Ver4'!$F$3:$H$9,2,0),VLOOKUP(B94,'Ver4'!$F$3:$H$9,3,0))</f>
        <v>1276</v>
      </c>
      <c r="D94" s="6">
        <f ca="1">RANDBETWEEN(VLOOKUP(B94,'Ver4'!$B$4:$D$10,2,0),VLOOKUP(B94,'Ver4'!$B$4:$D$10,3,0))</f>
        <v>786</v>
      </c>
      <c r="E94" s="6">
        <f t="shared" ca="1" si="11"/>
        <v>1002936</v>
      </c>
      <c r="F94" s="6">
        <f ca="1">RANDBETWEEN(VLOOKUP(B94,'Ver4'!$B$13:$D$19,2,0),VLOOKUP(B94,'Ver4'!$B$13:$D$19,3,0))/100</f>
        <v>0</v>
      </c>
      <c r="G94" s="6">
        <f ca="1">RANDBETWEEN(VLOOKUP(B94,'Ver4'!$F$13:$H$19,2,0),VLOOKUP(B94,'Ver4'!$F$13:$H$19,3,0))/100</f>
        <v>0</v>
      </c>
      <c r="H94" s="6">
        <f t="shared" ca="1" si="12"/>
        <v>0</v>
      </c>
      <c r="I94" s="6">
        <f t="shared" ca="1" si="19"/>
        <v>0.3</v>
      </c>
      <c r="J94" s="6">
        <f t="shared" ca="1" si="13"/>
        <v>0</v>
      </c>
      <c r="K94" s="6">
        <f ca="1">RANDBETWEEN(VLOOKUP(B94,'Ver4'!$F$23:$H$29,2,0),VLOOKUP(B94,'Ver4'!$F$23:$H$29,3,0))/100</f>
        <v>0</v>
      </c>
      <c r="L94" s="6">
        <f t="shared" ca="1" si="14"/>
        <v>0</v>
      </c>
      <c r="M94" s="16">
        <f t="shared" ca="1" si="15"/>
        <v>0</v>
      </c>
      <c r="N94" s="6">
        <f ca="1">(L94+J94+H94)*E94+Table16[[#This Row],[Hukuk Servisinde Tahsilat Tutarı]]</f>
        <v>0</v>
      </c>
      <c r="O94" s="6">
        <f ca="1">C94*VLOOKUP(B94,'Ver4'!$J$3:$N$9,2,0)+(C94-C94*G94)*VLOOKUP(B94,'Ver4'!$J$3:$N$9,3,0)+(C94-C94*G94-C94*I94)*VLOOKUP(B94,'Ver4'!$J$3:$N$9,4,0)</f>
        <v>0</v>
      </c>
      <c r="P94" s="6">
        <f t="shared" ca="1" si="16"/>
        <v>1</v>
      </c>
      <c r="Q94" s="6">
        <f ca="1">C94*P94*VLOOKUP(B94,'Ver4'!$J$3:$N$9,5,0)</f>
        <v>0</v>
      </c>
      <c r="R94" s="6">
        <f ca="1">VLOOKUP(Table16[[#This Row],[Ay]],'Ver4'!$J$3:$O$9,6,0)*Table16[[#This Row],[Hukuk Servisine Sevk Edilen]]*Table16[[#This Row],[Toplam Tutar]]</f>
        <v>0</v>
      </c>
      <c r="S94" s="6">
        <f t="shared" ca="1" si="17"/>
        <v>0</v>
      </c>
      <c r="T94" s="6">
        <f t="shared" ca="1" si="18"/>
        <v>0</v>
      </c>
      <c r="U94" s="4"/>
    </row>
    <row r="95" spans="1:21" x14ac:dyDescent="0.35">
      <c r="A95" s="9">
        <v>44989</v>
      </c>
      <c r="B95" s="6">
        <f t="shared" si="10"/>
        <v>3</v>
      </c>
      <c r="C95" s="6">
        <f ca="1">RANDBETWEEN(VLOOKUP(B95,'Ver4'!$F$3:$H$9,2,0),VLOOKUP(B95,'Ver4'!$F$3:$H$9,3,0))</f>
        <v>1339</v>
      </c>
      <c r="D95" s="6">
        <f ca="1">RANDBETWEEN(VLOOKUP(B95,'Ver4'!$B$4:$D$10,2,0),VLOOKUP(B95,'Ver4'!$B$4:$D$10,3,0))</f>
        <v>967</v>
      </c>
      <c r="E95" s="6">
        <f t="shared" ca="1" si="11"/>
        <v>1294813</v>
      </c>
      <c r="F95" s="6">
        <f ca="1">RANDBETWEEN(VLOOKUP(B95,'Ver4'!$B$13:$D$19,2,0),VLOOKUP(B95,'Ver4'!$B$13:$D$19,3,0))/100</f>
        <v>0</v>
      </c>
      <c r="G95" s="6">
        <f ca="1">RANDBETWEEN(VLOOKUP(B95,'Ver4'!$F$13:$H$19,2,0),VLOOKUP(B95,'Ver4'!$F$13:$H$19,3,0))/100</f>
        <v>0</v>
      </c>
      <c r="H95" s="6">
        <f t="shared" ca="1" si="12"/>
        <v>0</v>
      </c>
      <c r="I95" s="6">
        <f t="shared" ca="1" si="19"/>
        <v>0.23</v>
      </c>
      <c r="J95" s="6">
        <f t="shared" ca="1" si="13"/>
        <v>0</v>
      </c>
      <c r="K95" s="6">
        <f ca="1">RANDBETWEEN(VLOOKUP(B95,'Ver4'!$F$23:$H$29,2,0),VLOOKUP(B95,'Ver4'!$F$23:$H$29,3,0))/100</f>
        <v>0</v>
      </c>
      <c r="L95" s="6">
        <f t="shared" ca="1" si="14"/>
        <v>0</v>
      </c>
      <c r="M95" s="16">
        <f t="shared" ca="1" si="15"/>
        <v>0</v>
      </c>
      <c r="N95" s="6">
        <f ca="1">(L95+J95+H95)*E95+Table16[[#This Row],[Hukuk Servisinde Tahsilat Tutarı]]</f>
        <v>0</v>
      </c>
      <c r="O95" s="6">
        <f ca="1">C95*VLOOKUP(B95,'Ver4'!$J$3:$N$9,2,0)+(C95-C95*G95)*VLOOKUP(B95,'Ver4'!$J$3:$N$9,3,0)+(C95-C95*G95-C95*I95)*VLOOKUP(B95,'Ver4'!$J$3:$N$9,4,0)</f>
        <v>0</v>
      </c>
      <c r="P95" s="6">
        <f t="shared" ca="1" si="16"/>
        <v>1</v>
      </c>
      <c r="Q95" s="6">
        <f ca="1">C95*P95*VLOOKUP(B95,'Ver4'!$J$3:$N$9,5,0)</f>
        <v>0</v>
      </c>
      <c r="R95" s="6">
        <f ca="1">VLOOKUP(Table16[[#This Row],[Ay]],'Ver4'!$J$3:$O$9,6,0)*Table16[[#This Row],[Hukuk Servisine Sevk Edilen]]*Table16[[#This Row],[Toplam Tutar]]</f>
        <v>0</v>
      </c>
      <c r="S95" s="6">
        <f t="shared" ca="1" si="17"/>
        <v>0</v>
      </c>
      <c r="T95" s="6">
        <f t="shared" ca="1" si="18"/>
        <v>0</v>
      </c>
      <c r="U95" s="4"/>
    </row>
    <row r="96" spans="1:21" x14ac:dyDescent="0.35">
      <c r="A96" s="9">
        <v>44990</v>
      </c>
      <c r="B96" s="6">
        <f t="shared" si="10"/>
        <v>3</v>
      </c>
      <c r="C96" s="6">
        <f ca="1">RANDBETWEEN(VLOOKUP(B96,'Ver4'!$F$3:$H$9,2,0),VLOOKUP(B96,'Ver4'!$F$3:$H$9,3,0))</f>
        <v>1020</v>
      </c>
      <c r="D96" s="6">
        <f ca="1">RANDBETWEEN(VLOOKUP(B96,'Ver4'!$B$4:$D$10,2,0),VLOOKUP(B96,'Ver4'!$B$4:$D$10,3,0))</f>
        <v>900</v>
      </c>
      <c r="E96" s="6">
        <f t="shared" ca="1" si="11"/>
        <v>918000</v>
      </c>
      <c r="F96" s="6">
        <f ca="1">RANDBETWEEN(VLOOKUP(B96,'Ver4'!$B$13:$D$19,2,0),VLOOKUP(B96,'Ver4'!$B$13:$D$19,3,0))/100</f>
        <v>0</v>
      </c>
      <c r="G96" s="6">
        <f ca="1">RANDBETWEEN(VLOOKUP(B96,'Ver4'!$F$13:$H$19,2,0),VLOOKUP(B96,'Ver4'!$F$13:$H$19,3,0))/100</f>
        <v>0</v>
      </c>
      <c r="H96" s="6">
        <f t="shared" ca="1" si="12"/>
        <v>0</v>
      </c>
      <c r="I96" s="6">
        <f t="shared" ca="1" si="19"/>
        <v>0.22</v>
      </c>
      <c r="J96" s="6">
        <f t="shared" ca="1" si="13"/>
        <v>0</v>
      </c>
      <c r="K96" s="6">
        <f ca="1">RANDBETWEEN(VLOOKUP(B96,'Ver4'!$F$23:$H$29,2,0),VLOOKUP(B96,'Ver4'!$F$23:$H$29,3,0))/100</f>
        <v>0</v>
      </c>
      <c r="L96" s="6">
        <f t="shared" ca="1" si="14"/>
        <v>0</v>
      </c>
      <c r="M96" s="16">
        <f t="shared" ca="1" si="15"/>
        <v>0</v>
      </c>
      <c r="N96" s="6">
        <f ca="1">(L96+J96+H96)*E96+Table16[[#This Row],[Hukuk Servisinde Tahsilat Tutarı]]</f>
        <v>0</v>
      </c>
      <c r="O96" s="6">
        <f ca="1">C96*VLOOKUP(B96,'Ver4'!$J$3:$N$9,2,0)+(C96-C96*G96)*VLOOKUP(B96,'Ver4'!$J$3:$N$9,3,0)+(C96-C96*G96-C96*I96)*VLOOKUP(B96,'Ver4'!$J$3:$N$9,4,0)</f>
        <v>0</v>
      </c>
      <c r="P96" s="6">
        <f t="shared" ca="1" si="16"/>
        <v>1</v>
      </c>
      <c r="Q96" s="6">
        <f ca="1">C96*P96*VLOOKUP(B96,'Ver4'!$J$3:$N$9,5,0)</f>
        <v>0</v>
      </c>
      <c r="R96" s="6">
        <f ca="1">VLOOKUP(Table16[[#This Row],[Ay]],'Ver4'!$J$3:$O$9,6,0)*Table16[[#This Row],[Hukuk Servisine Sevk Edilen]]*Table16[[#This Row],[Toplam Tutar]]</f>
        <v>0</v>
      </c>
      <c r="S96" s="6">
        <f t="shared" ca="1" si="17"/>
        <v>0</v>
      </c>
      <c r="T96" s="6">
        <f t="shared" ca="1" si="18"/>
        <v>0</v>
      </c>
      <c r="U96" s="4"/>
    </row>
    <row r="97" spans="1:21" x14ac:dyDescent="0.35">
      <c r="A97" s="9">
        <v>44991</v>
      </c>
      <c r="B97" s="6">
        <f t="shared" si="10"/>
        <v>3</v>
      </c>
      <c r="C97" s="6">
        <f ca="1">RANDBETWEEN(VLOOKUP(B97,'Ver4'!$F$3:$H$9,2,0),VLOOKUP(B97,'Ver4'!$F$3:$H$9,3,0))</f>
        <v>1250</v>
      </c>
      <c r="D97" s="6">
        <f ca="1">RANDBETWEEN(VLOOKUP(B97,'Ver4'!$B$4:$D$10,2,0),VLOOKUP(B97,'Ver4'!$B$4:$D$10,3,0))</f>
        <v>1049</v>
      </c>
      <c r="E97" s="6">
        <f t="shared" ca="1" si="11"/>
        <v>1311250</v>
      </c>
      <c r="F97" s="6">
        <f ca="1">RANDBETWEEN(VLOOKUP(B97,'Ver4'!$B$13:$D$19,2,0),VLOOKUP(B97,'Ver4'!$B$13:$D$19,3,0))/100</f>
        <v>0</v>
      </c>
      <c r="G97" s="6">
        <f ca="1">RANDBETWEEN(VLOOKUP(B97,'Ver4'!$F$13:$H$19,2,0),VLOOKUP(B97,'Ver4'!$F$13:$H$19,3,0))/100</f>
        <v>0</v>
      </c>
      <c r="H97" s="6">
        <f t="shared" ca="1" si="12"/>
        <v>0</v>
      </c>
      <c r="I97" s="6">
        <f t="shared" ca="1" si="19"/>
        <v>0.26</v>
      </c>
      <c r="J97" s="6">
        <f t="shared" ca="1" si="13"/>
        <v>0</v>
      </c>
      <c r="K97" s="6">
        <f ca="1">RANDBETWEEN(VLOOKUP(B97,'Ver4'!$F$23:$H$29,2,0),VLOOKUP(B97,'Ver4'!$F$23:$H$29,3,0))/100</f>
        <v>0</v>
      </c>
      <c r="L97" s="6">
        <f t="shared" ca="1" si="14"/>
        <v>0</v>
      </c>
      <c r="M97" s="16">
        <f t="shared" ca="1" si="15"/>
        <v>0</v>
      </c>
      <c r="N97" s="6">
        <f ca="1">(L97+J97+H97)*E97+Table16[[#This Row],[Hukuk Servisinde Tahsilat Tutarı]]</f>
        <v>0</v>
      </c>
      <c r="O97" s="6">
        <f ca="1">C97*VLOOKUP(B97,'Ver4'!$J$3:$N$9,2,0)+(C97-C97*G97)*VLOOKUP(B97,'Ver4'!$J$3:$N$9,3,0)+(C97-C97*G97-C97*I97)*VLOOKUP(B97,'Ver4'!$J$3:$N$9,4,0)</f>
        <v>0</v>
      </c>
      <c r="P97" s="6">
        <f t="shared" ca="1" si="16"/>
        <v>1</v>
      </c>
      <c r="Q97" s="6">
        <f ca="1">C97*P97*VLOOKUP(B97,'Ver4'!$J$3:$N$9,5,0)</f>
        <v>0</v>
      </c>
      <c r="R97" s="6">
        <f ca="1">VLOOKUP(Table16[[#This Row],[Ay]],'Ver4'!$J$3:$O$9,6,0)*Table16[[#This Row],[Hukuk Servisine Sevk Edilen]]*Table16[[#This Row],[Toplam Tutar]]</f>
        <v>0</v>
      </c>
      <c r="S97" s="6">
        <f t="shared" ca="1" si="17"/>
        <v>0</v>
      </c>
      <c r="T97" s="6">
        <f t="shared" ca="1" si="18"/>
        <v>0</v>
      </c>
      <c r="U97" s="4"/>
    </row>
    <row r="98" spans="1:21" x14ac:dyDescent="0.35">
      <c r="A98" s="9">
        <v>44992</v>
      </c>
      <c r="B98" s="6">
        <f t="shared" si="10"/>
        <v>3</v>
      </c>
      <c r="C98" s="6">
        <f ca="1">RANDBETWEEN(VLOOKUP(B98,'Ver4'!$F$3:$H$9,2,0),VLOOKUP(B98,'Ver4'!$F$3:$H$9,3,0))</f>
        <v>1091</v>
      </c>
      <c r="D98" s="6">
        <f ca="1">RANDBETWEEN(VLOOKUP(B98,'Ver4'!$B$4:$D$10,2,0),VLOOKUP(B98,'Ver4'!$B$4:$D$10,3,0))</f>
        <v>1009</v>
      </c>
      <c r="E98" s="6">
        <f t="shared" ca="1" si="11"/>
        <v>1100819</v>
      </c>
      <c r="F98" s="6">
        <f ca="1">RANDBETWEEN(VLOOKUP(B98,'Ver4'!$B$13:$D$19,2,0),VLOOKUP(B98,'Ver4'!$B$13:$D$19,3,0))/100</f>
        <v>0</v>
      </c>
      <c r="G98" s="6">
        <f ca="1">RANDBETWEEN(VLOOKUP(B98,'Ver4'!$F$13:$H$19,2,0),VLOOKUP(B98,'Ver4'!$F$13:$H$19,3,0))/100</f>
        <v>0</v>
      </c>
      <c r="H98" s="6">
        <f t="shared" ca="1" si="12"/>
        <v>0</v>
      </c>
      <c r="I98" s="6">
        <f t="shared" ca="1" si="19"/>
        <v>0.26</v>
      </c>
      <c r="J98" s="6">
        <f t="shared" ca="1" si="13"/>
        <v>0</v>
      </c>
      <c r="K98" s="6">
        <f ca="1">RANDBETWEEN(VLOOKUP(B98,'Ver4'!$F$23:$H$29,2,0),VLOOKUP(B98,'Ver4'!$F$23:$H$29,3,0))/100</f>
        <v>0</v>
      </c>
      <c r="L98" s="6">
        <f t="shared" ca="1" si="14"/>
        <v>0</v>
      </c>
      <c r="M98" s="16">
        <f t="shared" ca="1" si="15"/>
        <v>0</v>
      </c>
      <c r="N98" s="6">
        <f ca="1">(L98+J98+H98)*E98+Table16[[#This Row],[Hukuk Servisinde Tahsilat Tutarı]]</f>
        <v>0</v>
      </c>
      <c r="O98" s="6">
        <f ca="1">C98*VLOOKUP(B98,'Ver4'!$J$3:$N$9,2,0)+(C98-C98*G98)*VLOOKUP(B98,'Ver4'!$J$3:$N$9,3,0)+(C98-C98*G98-C98*I98)*VLOOKUP(B98,'Ver4'!$J$3:$N$9,4,0)</f>
        <v>0</v>
      </c>
      <c r="P98" s="6">
        <f t="shared" ca="1" si="16"/>
        <v>1</v>
      </c>
      <c r="Q98" s="6">
        <f ca="1">C98*P98*VLOOKUP(B98,'Ver4'!$J$3:$N$9,5,0)</f>
        <v>0</v>
      </c>
      <c r="R98" s="6">
        <f ca="1">VLOOKUP(Table16[[#This Row],[Ay]],'Ver4'!$J$3:$O$9,6,0)*Table16[[#This Row],[Hukuk Servisine Sevk Edilen]]*Table16[[#This Row],[Toplam Tutar]]</f>
        <v>0</v>
      </c>
      <c r="S98" s="6">
        <f t="shared" ca="1" si="17"/>
        <v>0</v>
      </c>
      <c r="T98" s="6">
        <f t="shared" ca="1" si="18"/>
        <v>0</v>
      </c>
      <c r="U98" s="4"/>
    </row>
    <row r="99" spans="1:21" x14ac:dyDescent="0.35">
      <c r="A99" s="9">
        <v>44993</v>
      </c>
      <c r="B99" s="6">
        <f t="shared" si="10"/>
        <v>3</v>
      </c>
      <c r="C99" s="6">
        <f ca="1">RANDBETWEEN(VLOOKUP(B99,'Ver4'!$F$3:$H$9,2,0),VLOOKUP(B99,'Ver4'!$F$3:$H$9,3,0))</f>
        <v>1462</v>
      </c>
      <c r="D99" s="6">
        <f ca="1">RANDBETWEEN(VLOOKUP(B99,'Ver4'!$B$4:$D$10,2,0),VLOOKUP(B99,'Ver4'!$B$4:$D$10,3,0))</f>
        <v>831</v>
      </c>
      <c r="E99" s="6">
        <f t="shared" ca="1" si="11"/>
        <v>1214922</v>
      </c>
      <c r="F99" s="6">
        <f ca="1">RANDBETWEEN(VLOOKUP(B99,'Ver4'!$B$13:$D$19,2,0),VLOOKUP(B99,'Ver4'!$B$13:$D$19,3,0))/100</f>
        <v>0</v>
      </c>
      <c r="G99" s="6">
        <f ca="1">RANDBETWEEN(VLOOKUP(B99,'Ver4'!$F$13:$H$19,2,0),VLOOKUP(B99,'Ver4'!$F$13:$H$19,3,0))/100</f>
        <v>0</v>
      </c>
      <c r="H99" s="6">
        <f t="shared" ca="1" si="12"/>
        <v>0</v>
      </c>
      <c r="I99" s="6">
        <f t="shared" ca="1" si="19"/>
        <v>0.34</v>
      </c>
      <c r="J99" s="6">
        <f t="shared" ca="1" si="13"/>
        <v>0</v>
      </c>
      <c r="K99" s="6">
        <f ca="1">RANDBETWEEN(VLOOKUP(B99,'Ver4'!$F$23:$H$29,2,0),VLOOKUP(B99,'Ver4'!$F$23:$H$29,3,0))/100</f>
        <v>0</v>
      </c>
      <c r="L99" s="6">
        <f t="shared" ca="1" si="14"/>
        <v>0</v>
      </c>
      <c r="M99" s="16">
        <f t="shared" ca="1" si="15"/>
        <v>0</v>
      </c>
      <c r="N99" s="6">
        <f ca="1">(L99+J99+H99)*E99+Table16[[#This Row],[Hukuk Servisinde Tahsilat Tutarı]]</f>
        <v>0</v>
      </c>
      <c r="O99" s="6">
        <f ca="1">C99*VLOOKUP(B99,'Ver4'!$J$3:$N$9,2,0)+(C99-C99*G99)*VLOOKUP(B99,'Ver4'!$J$3:$N$9,3,0)+(C99-C99*G99-C99*I99)*VLOOKUP(B99,'Ver4'!$J$3:$N$9,4,0)</f>
        <v>0</v>
      </c>
      <c r="P99" s="6">
        <f t="shared" ca="1" si="16"/>
        <v>1</v>
      </c>
      <c r="Q99" s="6">
        <f ca="1">C99*P99*VLOOKUP(B99,'Ver4'!$J$3:$N$9,5,0)</f>
        <v>0</v>
      </c>
      <c r="R99" s="6">
        <f ca="1">VLOOKUP(Table16[[#This Row],[Ay]],'Ver4'!$J$3:$O$9,6,0)*Table16[[#This Row],[Hukuk Servisine Sevk Edilen]]*Table16[[#This Row],[Toplam Tutar]]</f>
        <v>0</v>
      </c>
      <c r="S99" s="6">
        <f t="shared" ca="1" si="17"/>
        <v>0</v>
      </c>
      <c r="T99" s="6">
        <f t="shared" ca="1" si="18"/>
        <v>0</v>
      </c>
      <c r="U99" s="4"/>
    </row>
    <row r="100" spans="1:21" x14ac:dyDescent="0.35">
      <c r="A100" s="9">
        <v>44994</v>
      </c>
      <c r="B100" s="6">
        <f t="shared" si="10"/>
        <v>3</v>
      </c>
      <c r="C100" s="6">
        <f ca="1">RANDBETWEEN(VLOOKUP(B100,'Ver4'!$F$3:$H$9,2,0),VLOOKUP(B100,'Ver4'!$F$3:$H$9,3,0))</f>
        <v>1415</v>
      </c>
      <c r="D100" s="6">
        <f ca="1">RANDBETWEEN(VLOOKUP(B100,'Ver4'!$B$4:$D$10,2,0),VLOOKUP(B100,'Ver4'!$B$4:$D$10,3,0))</f>
        <v>922</v>
      </c>
      <c r="E100" s="6">
        <f t="shared" ca="1" si="11"/>
        <v>1304630</v>
      </c>
      <c r="F100" s="6">
        <f ca="1">RANDBETWEEN(VLOOKUP(B100,'Ver4'!$B$13:$D$19,2,0),VLOOKUP(B100,'Ver4'!$B$13:$D$19,3,0))/100</f>
        <v>0</v>
      </c>
      <c r="G100" s="6">
        <f ca="1">RANDBETWEEN(VLOOKUP(B100,'Ver4'!$F$13:$H$19,2,0),VLOOKUP(B100,'Ver4'!$F$13:$H$19,3,0))/100</f>
        <v>0</v>
      </c>
      <c r="H100" s="6">
        <f t="shared" ca="1" si="12"/>
        <v>0</v>
      </c>
      <c r="I100" s="6">
        <f t="shared" ca="1" si="19"/>
        <v>0.28999999999999998</v>
      </c>
      <c r="J100" s="6">
        <f t="shared" ca="1" si="13"/>
        <v>0</v>
      </c>
      <c r="K100" s="6">
        <f ca="1">RANDBETWEEN(VLOOKUP(B100,'Ver4'!$F$23:$H$29,2,0),VLOOKUP(B100,'Ver4'!$F$23:$H$29,3,0))/100</f>
        <v>0</v>
      </c>
      <c r="L100" s="6">
        <f t="shared" ca="1" si="14"/>
        <v>0</v>
      </c>
      <c r="M100" s="16">
        <f t="shared" ca="1" si="15"/>
        <v>0</v>
      </c>
      <c r="N100" s="6">
        <f ca="1">(L100+J100+H100)*E100+Table16[[#This Row],[Hukuk Servisinde Tahsilat Tutarı]]</f>
        <v>0</v>
      </c>
      <c r="O100" s="6">
        <f ca="1">C100*VLOOKUP(B100,'Ver4'!$J$3:$N$9,2,0)+(C100-C100*G100)*VLOOKUP(B100,'Ver4'!$J$3:$N$9,3,0)+(C100-C100*G100-C100*I100)*VLOOKUP(B100,'Ver4'!$J$3:$N$9,4,0)</f>
        <v>0</v>
      </c>
      <c r="P100" s="6">
        <f t="shared" ca="1" si="16"/>
        <v>1</v>
      </c>
      <c r="Q100" s="6">
        <f ca="1">C100*P100*VLOOKUP(B100,'Ver4'!$J$3:$N$9,5,0)</f>
        <v>0</v>
      </c>
      <c r="R100" s="6">
        <f ca="1">VLOOKUP(Table16[[#This Row],[Ay]],'Ver4'!$J$3:$O$9,6,0)*Table16[[#This Row],[Hukuk Servisine Sevk Edilen]]*Table16[[#This Row],[Toplam Tutar]]</f>
        <v>0</v>
      </c>
      <c r="S100" s="6">
        <f t="shared" ca="1" si="17"/>
        <v>0</v>
      </c>
      <c r="T100" s="6">
        <f t="shared" ca="1" si="18"/>
        <v>0</v>
      </c>
      <c r="U100" s="4"/>
    </row>
    <row r="101" spans="1:21" x14ac:dyDescent="0.35">
      <c r="A101" s="9">
        <v>44995</v>
      </c>
      <c r="B101" s="6">
        <f t="shared" si="10"/>
        <v>3</v>
      </c>
      <c r="C101" s="6">
        <f ca="1">RANDBETWEEN(VLOOKUP(B101,'Ver4'!$F$3:$H$9,2,0),VLOOKUP(B101,'Ver4'!$F$3:$H$9,3,0))</f>
        <v>1486</v>
      </c>
      <c r="D101" s="6">
        <f ca="1">RANDBETWEEN(VLOOKUP(B101,'Ver4'!$B$4:$D$10,2,0),VLOOKUP(B101,'Ver4'!$B$4:$D$10,3,0))</f>
        <v>927</v>
      </c>
      <c r="E101" s="6">
        <f t="shared" ca="1" si="11"/>
        <v>1377522</v>
      </c>
      <c r="F101" s="6">
        <f ca="1">RANDBETWEEN(VLOOKUP(B101,'Ver4'!$B$13:$D$19,2,0),VLOOKUP(B101,'Ver4'!$B$13:$D$19,3,0))/100</f>
        <v>0</v>
      </c>
      <c r="G101" s="6">
        <f ca="1">RANDBETWEEN(VLOOKUP(B101,'Ver4'!$F$13:$H$19,2,0),VLOOKUP(B101,'Ver4'!$F$13:$H$19,3,0))/100</f>
        <v>0</v>
      </c>
      <c r="H101" s="6">
        <f t="shared" ca="1" si="12"/>
        <v>0</v>
      </c>
      <c r="I101" s="6">
        <f t="shared" ca="1" si="19"/>
        <v>0.32</v>
      </c>
      <c r="J101" s="6">
        <f t="shared" ca="1" si="13"/>
        <v>0</v>
      </c>
      <c r="K101" s="6">
        <f ca="1">RANDBETWEEN(VLOOKUP(B101,'Ver4'!$F$23:$H$29,2,0),VLOOKUP(B101,'Ver4'!$F$23:$H$29,3,0))/100</f>
        <v>0</v>
      </c>
      <c r="L101" s="6">
        <f t="shared" ca="1" si="14"/>
        <v>0</v>
      </c>
      <c r="M101" s="16">
        <f t="shared" ca="1" si="15"/>
        <v>0</v>
      </c>
      <c r="N101" s="6">
        <f ca="1">(L101+J101+H101)*E101+Table16[[#This Row],[Hukuk Servisinde Tahsilat Tutarı]]</f>
        <v>0</v>
      </c>
      <c r="O101" s="6">
        <f ca="1">C101*VLOOKUP(B101,'Ver4'!$J$3:$N$9,2,0)+(C101-C101*G101)*VLOOKUP(B101,'Ver4'!$J$3:$N$9,3,0)+(C101-C101*G101-C101*I101)*VLOOKUP(B101,'Ver4'!$J$3:$N$9,4,0)</f>
        <v>0</v>
      </c>
      <c r="P101" s="6">
        <f t="shared" ca="1" si="16"/>
        <v>1</v>
      </c>
      <c r="Q101" s="6">
        <f ca="1">C101*P101*VLOOKUP(B101,'Ver4'!$J$3:$N$9,5,0)</f>
        <v>0</v>
      </c>
      <c r="R101" s="6">
        <f ca="1">VLOOKUP(Table16[[#This Row],[Ay]],'Ver4'!$J$3:$O$9,6,0)*Table16[[#This Row],[Hukuk Servisine Sevk Edilen]]*Table16[[#This Row],[Toplam Tutar]]</f>
        <v>0</v>
      </c>
      <c r="S101" s="6">
        <f t="shared" ca="1" si="17"/>
        <v>0</v>
      </c>
      <c r="T101" s="6">
        <f t="shared" ca="1" si="18"/>
        <v>0</v>
      </c>
      <c r="U101" s="4"/>
    </row>
    <row r="102" spans="1:21" x14ac:dyDescent="0.35">
      <c r="A102" s="9">
        <v>44996</v>
      </c>
      <c r="B102" s="6">
        <f t="shared" si="10"/>
        <v>3</v>
      </c>
      <c r="C102" s="6">
        <f ca="1">RANDBETWEEN(VLOOKUP(B102,'Ver4'!$F$3:$H$9,2,0),VLOOKUP(B102,'Ver4'!$F$3:$H$9,3,0))</f>
        <v>1464</v>
      </c>
      <c r="D102" s="6">
        <f ca="1">RANDBETWEEN(VLOOKUP(B102,'Ver4'!$B$4:$D$10,2,0),VLOOKUP(B102,'Ver4'!$B$4:$D$10,3,0))</f>
        <v>888</v>
      </c>
      <c r="E102" s="6">
        <f t="shared" ca="1" si="11"/>
        <v>1300032</v>
      </c>
      <c r="F102" s="6">
        <f ca="1">RANDBETWEEN(VLOOKUP(B102,'Ver4'!$B$13:$D$19,2,0),VLOOKUP(B102,'Ver4'!$B$13:$D$19,3,0))/100</f>
        <v>0</v>
      </c>
      <c r="G102" s="6">
        <f ca="1">RANDBETWEEN(VLOOKUP(B102,'Ver4'!$F$13:$H$19,2,0),VLOOKUP(B102,'Ver4'!$F$13:$H$19,3,0))/100</f>
        <v>0</v>
      </c>
      <c r="H102" s="6">
        <f t="shared" ca="1" si="12"/>
        <v>0</v>
      </c>
      <c r="I102" s="6">
        <f t="shared" ca="1" si="19"/>
        <v>0.31</v>
      </c>
      <c r="J102" s="6">
        <f t="shared" ca="1" si="13"/>
        <v>0</v>
      </c>
      <c r="K102" s="6">
        <f ca="1">RANDBETWEEN(VLOOKUP(B102,'Ver4'!$F$23:$H$29,2,0),VLOOKUP(B102,'Ver4'!$F$23:$H$29,3,0))/100</f>
        <v>0</v>
      </c>
      <c r="L102" s="6">
        <f t="shared" ca="1" si="14"/>
        <v>0</v>
      </c>
      <c r="M102" s="16">
        <f t="shared" ca="1" si="15"/>
        <v>0</v>
      </c>
      <c r="N102" s="6">
        <f ca="1">(L102+J102+H102)*E102+Table16[[#This Row],[Hukuk Servisinde Tahsilat Tutarı]]</f>
        <v>0</v>
      </c>
      <c r="O102" s="6">
        <f ca="1">C102*VLOOKUP(B102,'Ver4'!$J$3:$N$9,2,0)+(C102-C102*G102)*VLOOKUP(B102,'Ver4'!$J$3:$N$9,3,0)+(C102-C102*G102-C102*I102)*VLOOKUP(B102,'Ver4'!$J$3:$N$9,4,0)</f>
        <v>0</v>
      </c>
      <c r="P102" s="6">
        <f t="shared" ca="1" si="16"/>
        <v>1</v>
      </c>
      <c r="Q102" s="6">
        <f ca="1">C102*P102*VLOOKUP(B102,'Ver4'!$J$3:$N$9,5,0)</f>
        <v>0</v>
      </c>
      <c r="R102" s="6">
        <f ca="1">VLOOKUP(Table16[[#This Row],[Ay]],'Ver4'!$J$3:$O$9,6,0)*Table16[[#This Row],[Hukuk Servisine Sevk Edilen]]*Table16[[#This Row],[Toplam Tutar]]</f>
        <v>0</v>
      </c>
      <c r="S102" s="6">
        <f t="shared" ca="1" si="17"/>
        <v>0</v>
      </c>
      <c r="T102" s="6">
        <f t="shared" ca="1" si="18"/>
        <v>0</v>
      </c>
      <c r="U102" s="4"/>
    </row>
    <row r="103" spans="1:21" x14ac:dyDescent="0.35">
      <c r="A103" s="9">
        <v>44997</v>
      </c>
      <c r="B103" s="6">
        <f t="shared" si="10"/>
        <v>3</v>
      </c>
      <c r="C103" s="6">
        <f ca="1">RANDBETWEEN(VLOOKUP(B103,'Ver4'!$F$3:$H$9,2,0),VLOOKUP(B103,'Ver4'!$F$3:$H$9,3,0))</f>
        <v>1454</v>
      </c>
      <c r="D103" s="6">
        <f ca="1">RANDBETWEEN(VLOOKUP(B103,'Ver4'!$B$4:$D$10,2,0),VLOOKUP(B103,'Ver4'!$B$4:$D$10,3,0))</f>
        <v>1206</v>
      </c>
      <c r="E103" s="6">
        <f t="shared" ca="1" si="11"/>
        <v>1753524</v>
      </c>
      <c r="F103" s="6">
        <f ca="1">RANDBETWEEN(VLOOKUP(B103,'Ver4'!$B$13:$D$19,2,0),VLOOKUP(B103,'Ver4'!$B$13:$D$19,3,0))/100</f>
        <v>0</v>
      </c>
      <c r="G103" s="6">
        <f ca="1">RANDBETWEEN(VLOOKUP(B103,'Ver4'!$F$13:$H$19,2,0),VLOOKUP(B103,'Ver4'!$F$13:$H$19,3,0))/100</f>
        <v>0</v>
      </c>
      <c r="H103" s="6">
        <f t="shared" ca="1" si="12"/>
        <v>0</v>
      </c>
      <c r="I103" s="6">
        <f t="shared" ca="1" si="19"/>
        <v>0.24</v>
      </c>
      <c r="J103" s="6">
        <f t="shared" ca="1" si="13"/>
        <v>0</v>
      </c>
      <c r="K103" s="6">
        <f ca="1">RANDBETWEEN(VLOOKUP(B103,'Ver4'!$F$23:$H$29,2,0),VLOOKUP(B103,'Ver4'!$F$23:$H$29,3,0))/100</f>
        <v>0</v>
      </c>
      <c r="L103" s="6">
        <f t="shared" ca="1" si="14"/>
        <v>0</v>
      </c>
      <c r="M103" s="16">
        <f t="shared" ca="1" si="15"/>
        <v>0</v>
      </c>
      <c r="N103" s="6">
        <f ca="1">(L103+J103+H103)*E103+Table16[[#This Row],[Hukuk Servisinde Tahsilat Tutarı]]</f>
        <v>0</v>
      </c>
      <c r="O103" s="6">
        <f ca="1">C103*VLOOKUP(B103,'Ver4'!$J$3:$N$9,2,0)+(C103-C103*G103)*VLOOKUP(B103,'Ver4'!$J$3:$N$9,3,0)+(C103-C103*G103-C103*I103)*VLOOKUP(B103,'Ver4'!$J$3:$N$9,4,0)</f>
        <v>0</v>
      </c>
      <c r="P103" s="6">
        <f t="shared" ca="1" si="16"/>
        <v>1</v>
      </c>
      <c r="Q103" s="6">
        <f ca="1">C103*P103*VLOOKUP(B103,'Ver4'!$J$3:$N$9,5,0)</f>
        <v>0</v>
      </c>
      <c r="R103" s="6">
        <f ca="1">VLOOKUP(Table16[[#This Row],[Ay]],'Ver4'!$J$3:$O$9,6,0)*Table16[[#This Row],[Hukuk Servisine Sevk Edilen]]*Table16[[#This Row],[Toplam Tutar]]</f>
        <v>0</v>
      </c>
      <c r="S103" s="6">
        <f t="shared" ca="1" si="17"/>
        <v>0</v>
      </c>
      <c r="T103" s="6">
        <f t="shared" ca="1" si="18"/>
        <v>0</v>
      </c>
      <c r="U103" s="4"/>
    </row>
    <row r="104" spans="1:21" x14ac:dyDescent="0.35">
      <c r="A104" s="9">
        <v>44998</v>
      </c>
      <c r="B104" s="6">
        <f t="shared" si="10"/>
        <v>3</v>
      </c>
      <c r="C104" s="6">
        <f ca="1">RANDBETWEEN(VLOOKUP(B104,'Ver4'!$F$3:$H$9,2,0),VLOOKUP(B104,'Ver4'!$F$3:$H$9,3,0))</f>
        <v>1075</v>
      </c>
      <c r="D104" s="6">
        <f ca="1">RANDBETWEEN(VLOOKUP(B104,'Ver4'!$B$4:$D$10,2,0),VLOOKUP(B104,'Ver4'!$B$4:$D$10,3,0))</f>
        <v>950</v>
      </c>
      <c r="E104" s="6">
        <f t="shared" ca="1" si="11"/>
        <v>1021250</v>
      </c>
      <c r="F104" s="6">
        <f ca="1">RANDBETWEEN(VLOOKUP(B104,'Ver4'!$B$13:$D$19,2,0),VLOOKUP(B104,'Ver4'!$B$13:$D$19,3,0))/100</f>
        <v>0</v>
      </c>
      <c r="G104" s="6">
        <f ca="1">RANDBETWEEN(VLOOKUP(B104,'Ver4'!$F$13:$H$19,2,0),VLOOKUP(B104,'Ver4'!$F$13:$H$19,3,0))/100</f>
        <v>0</v>
      </c>
      <c r="H104" s="6">
        <f t="shared" ca="1" si="12"/>
        <v>0</v>
      </c>
      <c r="I104" s="6">
        <f t="shared" ca="1" si="19"/>
        <v>0.26</v>
      </c>
      <c r="J104" s="6">
        <f t="shared" ca="1" si="13"/>
        <v>0</v>
      </c>
      <c r="K104" s="6">
        <f ca="1">RANDBETWEEN(VLOOKUP(B104,'Ver4'!$F$23:$H$29,2,0),VLOOKUP(B104,'Ver4'!$F$23:$H$29,3,0))/100</f>
        <v>0</v>
      </c>
      <c r="L104" s="6">
        <f t="shared" ca="1" si="14"/>
        <v>0</v>
      </c>
      <c r="M104" s="16">
        <f t="shared" ca="1" si="15"/>
        <v>0</v>
      </c>
      <c r="N104" s="6">
        <f ca="1">(L104+J104+H104)*E104+Table16[[#This Row],[Hukuk Servisinde Tahsilat Tutarı]]</f>
        <v>0</v>
      </c>
      <c r="O104" s="6">
        <f ca="1">C104*VLOOKUP(B104,'Ver4'!$J$3:$N$9,2,0)+(C104-C104*G104)*VLOOKUP(B104,'Ver4'!$J$3:$N$9,3,0)+(C104-C104*G104-C104*I104)*VLOOKUP(B104,'Ver4'!$J$3:$N$9,4,0)</f>
        <v>0</v>
      </c>
      <c r="P104" s="6">
        <f t="shared" ca="1" si="16"/>
        <v>1</v>
      </c>
      <c r="Q104" s="6">
        <f ca="1">C104*P104*VLOOKUP(B104,'Ver4'!$J$3:$N$9,5,0)</f>
        <v>0</v>
      </c>
      <c r="R104" s="6">
        <f ca="1">VLOOKUP(Table16[[#This Row],[Ay]],'Ver4'!$J$3:$O$9,6,0)*Table16[[#This Row],[Hukuk Servisine Sevk Edilen]]*Table16[[#This Row],[Toplam Tutar]]</f>
        <v>0</v>
      </c>
      <c r="S104" s="6">
        <f t="shared" ca="1" si="17"/>
        <v>0</v>
      </c>
      <c r="T104" s="6">
        <f t="shared" ca="1" si="18"/>
        <v>0</v>
      </c>
      <c r="U104" s="4"/>
    </row>
    <row r="105" spans="1:21" x14ac:dyDescent="0.35">
      <c r="A105" s="9">
        <v>44999</v>
      </c>
      <c r="B105" s="6">
        <f t="shared" si="10"/>
        <v>3</v>
      </c>
      <c r="C105" s="6">
        <f ca="1">RANDBETWEEN(VLOOKUP(B105,'Ver4'!$F$3:$H$9,2,0),VLOOKUP(B105,'Ver4'!$F$3:$H$9,3,0))</f>
        <v>1265</v>
      </c>
      <c r="D105" s="6">
        <f ca="1">RANDBETWEEN(VLOOKUP(B105,'Ver4'!$B$4:$D$10,2,0),VLOOKUP(B105,'Ver4'!$B$4:$D$10,3,0))</f>
        <v>886</v>
      </c>
      <c r="E105" s="6">
        <f t="shared" ca="1" si="11"/>
        <v>1120790</v>
      </c>
      <c r="F105" s="6">
        <f ca="1">RANDBETWEEN(VLOOKUP(B105,'Ver4'!$B$13:$D$19,2,0),VLOOKUP(B105,'Ver4'!$B$13:$D$19,3,0))/100</f>
        <v>0</v>
      </c>
      <c r="G105" s="6">
        <f ca="1">RANDBETWEEN(VLOOKUP(B105,'Ver4'!$F$13:$H$19,2,0),VLOOKUP(B105,'Ver4'!$F$13:$H$19,3,0))/100</f>
        <v>0</v>
      </c>
      <c r="H105" s="6">
        <f t="shared" ca="1" si="12"/>
        <v>0</v>
      </c>
      <c r="I105" s="6">
        <f t="shared" ca="1" si="19"/>
        <v>0.28999999999999998</v>
      </c>
      <c r="J105" s="6">
        <f t="shared" ca="1" si="13"/>
        <v>0</v>
      </c>
      <c r="K105" s="6">
        <f ca="1">RANDBETWEEN(VLOOKUP(B105,'Ver4'!$F$23:$H$29,2,0),VLOOKUP(B105,'Ver4'!$F$23:$H$29,3,0))/100</f>
        <v>0</v>
      </c>
      <c r="L105" s="6">
        <f t="shared" ca="1" si="14"/>
        <v>0</v>
      </c>
      <c r="M105" s="16">
        <f t="shared" ca="1" si="15"/>
        <v>0</v>
      </c>
      <c r="N105" s="6">
        <f ca="1">(L105+J105+H105)*E105+Table16[[#This Row],[Hukuk Servisinde Tahsilat Tutarı]]</f>
        <v>0</v>
      </c>
      <c r="O105" s="6">
        <f ca="1">C105*VLOOKUP(B105,'Ver4'!$J$3:$N$9,2,0)+(C105-C105*G105)*VLOOKUP(B105,'Ver4'!$J$3:$N$9,3,0)+(C105-C105*G105-C105*I105)*VLOOKUP(B105,'Ver4'!$J$3:$N$9,4,0)</f>
        <v>0</v>
      </c>
      <c r="P105" s="6">
        <f t="shared" ca="1" si="16"/>
        <v>1</v>
      </c>
      <c r="Q105" s="6">
        <f ca="1">C105*P105*VLOOKUP(B105,'Ver4'!$J$3:$N$9,5,0)</f>
        <v>0</v>
      </c>
      <c r="R105" s="6">
        <f ca="1">VLOOKUP(Table16[[#This Row],[Ay]],'Ver4'!$J$3:$O$9,6,0)*Table16[[#This Row],[Hukuk Servisine Sevk Edilen]]*Table16[[#This Row],[Toplam Tutar]]</f>
        <v>0</v>
      </c>
      <c r="S105" s="6">
        <f t="shared" ca="1" si="17"/>
        <v>0</v>
      </c>
      <c r="T105" s="6">
        <f t="shared" ca="1" si="18"/>
        <v>0</v>
      </c>
      <c r="U105" s="4"/>
    </row>
    <row r="106" spans="1:21" x14ac:dyDescent="0.35">
      <c r="A106" s="9">
        <v>45000</v>
      </c>
      <c r="B106" s="6">
        <f t="shared" si="10"/>
        <v>3</v>
      </c>
      <c r="C106" s="6">
        <f ca="1">RANDBETWEEN(VLOOKUP(B106,'Ver4'!$F$3:$H$9,2,0),VLOOKUP(B106,'Ver4'!$F$3:$H$9,3,0))</f>
        <v>1433</v>
      </c>
      <c r="D106" s="6">
        <f ca="1">RANDBETWEEN(VLOOKUP(B106,'Ver4'!$B$4:$D$10,2,0),VLOOKUP(B106,'Ver4'!$B$4:$D$10,3,0))</f>
        <v>1027</v>
      </c>
      <c r="E106" s="6">
        <f t="shared" ca="1" si="11"/>
        <v>1471691</v>
      </c>
      <c r="F106" s="6">
        <f ca="1">RANDBETWEEN(VLOOKUP(B106,'Ver4'!$B$13:$D$19,2,0),VLOOKUP(B106,'Ver4'!$B$13:$D$19,3,0))/100</f>
        <v>0</v>
      </c>
      <c r="G106" s="6">
        <f ca="1">RANDBETWEEN(VLOOKUP(B106,'Ver4'!$F$13:$H$19,2,0),VLOOKUP(B106,'Ver4'!$F$13:$H$19,3,0))/100</f>
        <v>0</v>
      </c>
      <c r="H106" s="6">
        <f t="shared" ca="1" si="12"/>
        <v>0</v>
      </c>
      <c r="I106" s="6">
        <f t="shared" ca="1" si="19"/>
        <v>0.32</v>
      </c>
      <c r="J106" s="6">
        <f t="shared" ca="1" si="13"/>
        <v>0</v>
      </c>
      <c r="K106" s="6">
        <f ca="1">RANDBETWEEN(VLOOKUP(B106,'Ver4'!$F$23:$H$29,2,0),VLOOKUP(B106,'Ver4'!$F$23:$H$29,3,0))/100</f>
        <v>0</v>
      </c>
      <c r="L106" s="6">
        <f t="shared" ca="1" si="14"/>
        <v>0</v>
      </c>
      <c r="M106" s="16">
        <f t="shared" ca="1" si="15"/>
        <v>0</v>
      </c>
      <c r="N106" s="6">
        <f ca="1">(L106+J106+H106)*E106+Table16[[#This Row],[Hukuk Servisinde Tahsilat Tutarı]]</f>
        <v>0</v>
      </c>
      <c r="O106" s="6">
        <f ca="1">C106*VLOOKUP(B106,'Ver4'!$J$3:$N$9,2,0)+(C106-C106*G106)*VLOOKUP(B106,'Ver4'!$J$3:$N$9,3,0)+(C106-C106*G106-C106*I106)*VLOOKUP(B106,'Ver4'!$J$3:$N$9,4,0)</f>
        <v>0</v>
      </c>
      <c r="P106" s="6">
        <f t="shared" ca="1" si="16"/>
        <v>1</v>
      </c>
      <c r="Q106" s="6">
        <f ca="1">C106*P106*VLOOKUP(B106,'Ver4'!$J$3:$N$9,5,0)</f>
        <v>0</v>
      </c>
      <c r="R106" s="6">
        <f ca="1">VLOOKUP(Table16[[#This Row],[Ay]],'Ver4'!$J$3:$O$9,6,0)*Table16[[#This Row],[Hukuk Servisine Sevk Edilen]]*Table16[[#This Row],[Toplam Tutar]]</f>
        <v>0</v>
      </c>
      <c r="S106" s="6">
        <f t="shared" ca="1" si="17"/>
        <v>0</v>
      </c>
      <c r="T106" s="6">
        <f t="shared" ca="1" si="18"/>
        <v>0</v>
      </c>
      <c r="U106" s="4"/>
    </row>
    <row r="107" spans="1:21" x14ac:dyDescent="0.35">
      <c r="A107" s="9">
        <v>45001</v>
      </c>
      <c r="B107" s="6">
        <f t="shared" si="10"/>
        <v>3</v>
      </c>
      <c r="C107" s="6">
        <f ca="1">RANDBETWEEN(VLOOKUP(B107,'Ver4'!$F$3:$H$9,2,0),VLOOKUP(B107,'Ver4'!$F$3:$H$9,3,0))</f>
        <v>1152</v>
      </c>
      <c r="D107" s="6">
        <f ca="1">RANDBETWEEN(VLOOKUP(B107,'Ver4'!$B$4:$D$10,2,0),VLOOKUP(B107,'Ver4'!$B$4:$D$10,3,0))</f>
        <v>1012</v>
      </c>
      <c r="E107" s="6">
        <f t="shared" ca="1" si="11"/>
        <v>1165824</v>
      </c>
      <c r="F107" s="6">
        <f ca="1">RANDBETWEEN(VLOOKUP(B107,'Ver4'!$B$13:$D$19,2,0),VLOOKUP(B107,'Ver4'!$B$13:$D$19,3,0))/100</f>
        <v>0</v>
      </c>
      <c r="G107" s="6">
        <f ca="1">RANDBETWEEN(VLOOKUP(B107,'Ver4'!$F$13:$H$19,2,0),VLOOKUP(B107,'Ver4'!$F$13:$H$19,3,0))/100</f>
        <v>0</v>
      </c>
      <c r="H107" s="6">
        <f t="shared" ca="1" si="12"/>
        <v>0</v>
      </c>
      <c r="I107" s="6">
        <f t="shared" ca="1" si="19"/>
        <v>0.35</v>
      </c>
      <c r="J107" s="6">
        <f t="shared" ca="1" si="13"/>
        <v>0</v>
      </c>
      <c r="K107" s="6">
        <f ca="1">RANDBETWEEN(VLOOKUP(B107,'Ver4'!$F$23:$H$29,2,0),VLOOKUP(B107,'Ver4'!$F$23:$H$29,3,0))/100</f>
        <v>0</v>
      </c>
      <c r="L107" s="6">
        <f t="shared" ca="1" si="14"/>
        <v>0</v>
      </c>
      <c r="M107" s="16">
        <f t="shared" ca="1" si="15"/>
        <v>0</v>
      </c>
      <c r="N107" s="6">
        <f ca="1">(L107+J107+H107)*E107+Table16[[#This Row],[Hukuk Servisinde Tahsilat Tutarı]]</f>
        <v>0</v>
      </c>
      <c r="O107" s="6">
        <f ca="1">C107*VLOOKUP(B107,'Ver4'!$J$3:$N$9,2,0)+(C107-C107*G107)*VLOOKUP(B107,'Ver4'!$J$3:$N$9,3,0)+(C107-C107*G107-C107*I107)*VLOOKUP(B107,'Ver4'!$J$3:$N$9,4,0)</f>
        <v>0</v>
      </c>
      <c r="P107" s="6">
        <f t="shared" ca="1" si="16"/>
        <v>1</v>
      </c>
      <c r="Q107" s="6">
        <f ca="1">C107*P107*VLOOKUP(B107,'Ver4'!$J$3:$N$9,5,0)</f>
        <v>0</v>
      </c>
      <c r="R107" s="6">
        <f ca="1">VLOOKUP(Table16[[#This Row],[Ay]],'Ver4'!$J$3:$O$9,6,0)*Table16[[#This Row],[Hukuk Servisine Sevk Edilen]]*Table16[[#This Row],[Toplam Tutar]]</f>
        <v>0</v>
      </c>
      <c r="S107" s="6">
        <f t="shared" ca="1" si="17"/>
        <v>0</v>
      </c>
      <c r="T107" s="6">
        <f t="shared" ca="1" si="18"/>
        <v>0</v>
      </c>
      <c r="U107" s="4"/>
    </row>
    <row r="108" spans="1:21" x14ac:dyDescent="0.35">
      <c r="A108" s="9">
        <v>45002</v>
      </c>
      <c r="B108" s="6">
        <f t="shared" si="10"/>
        <v>3</v>
      </c>
      <c r="C108" s="6">
        <f ca="1">RANDBETWEEN(VLOOKUP(B108,'Ver4'!$F$3:$H$9,2,0),VLOOKUP(B108,'Ver4'!$F$3:$H$9,3,0))</f>
        <v>1156</v>
      </c>
      <c r="D108" s="6">
        <f ca="1">RANDBETWEEN(VLOOKUP(B108,'Ver4'!$B$4:$D$10,2,0),VLOOKUP(B108,'Ver4'!$B$4:$D$10,3,0))</f>
        <v>946</v>
      </c>
      <c r="E108" s="6">
        <f t="shared" ca="1" si="11"/>
        <v>1093576</v>
      </c>
      <c r="F108" s="6">
        <f ca="1">RANDBETWEEN(VLOOKUP(B108,'Ver4'!$B$13:$D$19,2,0),VLOOKUP(B108,'Ver4'!$B$13:$D$19,3,0))/100</f>
        <v>0</v>
      </c>
      <c r="G108" s="6">
        <f ca="1">RANDBETWEEN(VLOOKUP(B108,'Ver4'!$F$13:$H$19,2,0),VLOOKUP(B108,'Ver4'!$F$13:$H$19,3,0))/100</f>
        <v>0</v>
      </c>
      <c r="H108" s="6">
        <f t="shared" ca="1" si="12"/>
        <v>0</v>
      </c>
      <c r="I108" s="6">
        <f t="shared" ca="1" si="19"/>
        <v>0.3</v>
      </c>
      <c r="J108" s="6">
        <f t="shared" ca="1" si="13"/>
        <v>0</v>
      </c>
      <c r="K108" s="6">
        <f ca="1">RANDBETWEEN(VLOOKUP(B108,'Ver4'!$F$23:$H$29,2,0),VLOOKUP(B108,'Ver4'!$F$23:$H$29,3,0))/100</f>
        <v>0</v>
      </c>
      <c r="L108" s="6">
        <f t="shared" ca="1" si="14"/>
        <v>0</v>
      </c>
      <c r="M108" s="16">
        <f t="shared" ca="1" si="15"/>
        <v>0</v>
      </c>
      <c r="N108" s="6">
        <f ca="1">(L108+J108+H108)*E108+Table16[[#This Row],[Hukuk Servisinde Tahsilat Tutarı]]</f>
        <v>0</v>
      </c>
      <c r="O108" s="6">
        <f ca="1">C108*VLOOKUP(B108,'Ver4'!$J$3:$N$9,2,0)+(C108-C108*G108)*VLOOKUP(B108,'Ver4'!$J$3:$N$9,3,0)+(C108-C108*G108-C108*I108)*VLOOKUP(B108,'Ver4'!$J$3:$N$9,4,0)</f>
        <v>0</v>
      </c>
      <c r="P108" s="6">
        <f t="shared" ca="1" si="16"/>
        <v>1</v>
      </c>
      <c r="Q108" s="6">
        <f ca="1">C108*P108*VLOOKUP(B108,'Ver4'!$J$3:$N$9,5,0)</f>
        <v>0</v>
      </c>
      <c r="R108" s="6">
        <f ca="1">VLOOKUP(Table16[[#This Row],[Ay]],'Ver4'!$J$3:$O$9,6,0)*Table16[[#This Row],[Hukuk Servisine Sevk Edilen]]*Table16[[#This Row],[Toplam Tutar]]</f>
        <v>0</v>
      </c>
      <c r="S108" s="6">
        <f t="shared" ca="1" si="17"/>
        <v>0</v>
      </c>
      <c r="T108" s="6">
        <f t="shared" ca="1" si="18"/>
        <v>0</v>
      </c>
      <c r="U108" s="4"/>
    </row>
    <row r="109" spans="1:21" x14ac:dyDescent="0.35">
      <c r="A109" s="9">
        <v>45003</v>
      </c>
      <c r="B109" s="6">
        <f t="shared" si="10"/>
        <v>3</v>
      </c>
      <c r="C109" s="6">
        <f ca="1">RANDBETWEEN(VLOOKUP(B109,'Ver4'!$F$3:$H$9,2,0),VLOOKUP(B109,'Ver4'!$F$3:$H$9,3,0))</f>
        <v>1085</v>
      </c>
      <c r="D109" s="6">
        <f ca="1">RANDBETWEEN(VLOOKUP(B109,'Ver4'!$B$4:$D$10,2,0),VLOOKUP(B109,'Ver4'!$B$4:$D$10,3,0))</f>
        <v>1079</v>
      </c>
      <c r="E109" s="6">
        <f t="shared" ca="1" si="11"/>
        <v>1170715</v>
      </c>
      <c r="F109" s="6">
        <f ca="1">RANDBETWEEN(VLOOKUP(B109,'Ver4'!$B$13:$D$19,2,0),VLOOKUP(B109,'Ver4'!$B$13:$D$19,3,0))/100</f>
        <v>0</v>
      </c>
      <c r="G109" s="6">
        <f ca="1">RANDBETWEEN(VLOOKUP(B109,'Ver4'!$F$13:$H$19,2,0),VLOOKUP(B109,'Ver4'!$F$13:$H$19,3,0))/100</f>
        <v>0</v>
      </c>
      <c r="H109" s="6">
        <f t="shared" ca="1" si="12"/>
        <v>0</v>
      </c>
      <c r="I109" s="6">
        <f t="shared" ca="1" si="19"/>
        <v>0.25</v>
      </c>
      <c r="J109" s="6">
        <f t="shared" ca="1" si="13"/>
        <v>0</v>
      </c>
      <c r="K109" s="6">
        <f ca="1">RANDBETWEEN(VLOOKUP(B109,'Ver4'!$F$23:$H$29,2,0),VLOOKUP(B109,'Ver4'!$F$23:$H$29,3,0))/100</f>
        <v>0</v>
      </c>
      <c r="L109" s="6">
        <f t="shared" ca="1" si="14"/>
        <v>0</v>
      </c>
      <c r="M109" s="16">
        <f t="shared" ca="1" si="15"/>
        <v>0</v>
      </c>
      <c r="N109" s="6">
        <f ca="1">(L109+J109+H109)*E109+Table16[[#This Row],[Hukuk Servisinde Tahsilat Tutarı]]</f>
        <v>0</v>
      </c>
      <c r="O109" s="6">
        <f ca="1">C109*VLOOKUP(B109,'Ver4'!$J$3:$N$9,2,0)+(C109-C109*G109)*VLOOKUP(B109,'Ver4'!$J$3:$N$9,3,0)+(C109-C109*G109-C109*I109)*VLOOKUP(B109,'Ver4'!$J$3:$N$9,4,0)</f>
        <v>0</v>
      </c>
      <c r="P109" s="6">
        <f t="shared" ca="1" si="16"/>
        <v>1</v>
      </c>
      <c r="Q109" s="6">
        <f ca="1">C109*P109*VLOOKUP(B109,'Ver4'!$J$3:$N$9,5,0)</f>
        <v>0</v>
      </c>
      <c r="R109" s="6">
        <f ca="1">VLOOKUP(Table16[[#This Row],[Ay]],'Ver4'!$J$3:$O$9,6,0)*Table16[[#This Row],[Hukuk Servisine Sevk Edilen]]*Table16[[#This Row],[Toplam Tutar]]</f>
        <v>0</v>
      </c>
      <c r="S109" s="6">
        <f t="shared" ca="1" si="17"/>
        <v>0</v>
      </c>
      <c r="T109" s="6">
        <f t="shared" ca="1" si="18"/>
        <v>0</v>
      </c>
      <c r="U109" s="4"/>
    </row>
    <row r="110" spans="1:21" x14ac:dyDescent="0.35">
      <c r="A110" s="9">
        <v>45004</v>
      </c>
      <c r="B110" s="6">
        <f t="shared" si="10"/>
        <v>3</v>
      </c>
      <c r="C110" s="6">
        <f ca="1">RANDBETWEEN(VLOOKUP(B110,'Ver4'!$F$3:$H$9,2,0),VLOOKUP(B110,'Ver4'!$F$3:$H$9,3,0))</f>
        <v>1497</v>
      </c>
      <c r="D110" s="6">
        <f ca="1">RANDBETWEEN(VLOOKUP(B110,'Ver4'!$B$4:$D$10,2,0),VLOOKUP(B110,'Ver4'!$B$4:$D$10,3,0))</f>
        <v>1225</v>
      </c>
      <c r="E110" s="6">
        <f t="shared" ca="1" si="11"/>
        <v>1833825</v>
      </c>
      <c r="F110" s="6">
        <f ca="1">RANDBETWEEN(VLOOKUP(B110,'Ver4'!$B$13:$D$19,2,0),VLOOKUP(B110,'Ver4'!$B$13:$D$19,3,0))/100</f>
        <v>0</v>
      </c>
      <c r="G110" s="6">
        <f ca="1">RANDBETWEEN(VLOOKUP(B110,'Ver4'!$F$13:$H$19,2,0),VLOOKUP(B110,'Ver4'!$F$13:$H$19,3,0))/100</f>
        <v>0</v>
      </c>
      <c r="H110" s="6">
        <f t="shared" ca="1" si="12"/>
        <v>0</v>
      </c>
      <c r="I110" s="6">
        <f t="shared" ca="1" si="19"/>
        <v>0.28000000000000003</v>
      </c>
      <c r="J110" s="6">
        <f t="shared" ca="1" si="13"/>
        <v>0</v>
      </c>
      <c r="K110" s="6">
        <f ca="1">RANDBETWEEN(VLOOKUP(B110,'Ver4'!$F$23:$H$29,2,0),VLOOKUP(B110,'Ver4'!$F$23:$H$29,3,0))/100</f>
        <v>0</v>
      </c>
      <c r="L110" s="6">
        <f t="shared" ca="1" si="14"/>
        <v>0</v>
      </c>
      <c r="M110" s="16">
        <f t="shared" ca="1" si="15"/>
        <v>0</v>
      </c>
      <c r="N110" s="6">
        <f ca="1">(L110+J110+H110)*E110+Table16[[#This Row],[Hukuk Servisinde Tahsilat Tutarı]]</f>
        <v>0</v>
      </c>
      <c r="O110" s="6">
        <f ca="1">C110*VLOOKUP(B110,'Ver4'!$J$3:$N$9,2,0)+(C110-C110*G110)*VLOOKUP(B110,'Ver4'!$J$3:$N$9,3,0)+(C110-C110*G110-C110*I110)*VLOOKUP(B110,'Ver4'!$J$3:$N$9,4,0)</f>
        <v>0</v>
      </c>
      <c r="P110" s="6">
        <f t="shared" ca="1" si="16"/>
        <v>1</v>
      </c>
      <c r="Q110" s="6">
        <f ca="1">C110*P110*VLOOKUP(B110,'Ver4'!$J$3:$N$9,5,0)</f>
        <v>0</v>
      </c>
      <c r="R110" s="6">
        <f ca="1">VLOOKUP(Table16[[#This Row],[Ay]],'Ver4'!$J$3:$O$9,6,0)*Table16[[#This Row],[Hukuk Servisine Sevk Edilen]]*Table16[[#This Row],[Toplam Tutar]]</f>
        <v>0</v>
      </c>
      <c r="S110" s="6">
        <f t="shared" ca="1" si="17"/>
        <v>0</v>
      </c>
      <c r="T110" s="6">
        <f t="shared" ca="1" si="18"/>
        <v>0</v>
      </c>
      <c r="U110" s="4"/>
    </row>
    <row r="111" spans="1:21" x14ac:dyDescent="0.35">
      <c r="A111" s="9">
        <v>45005</v>
      </c>
      <c r="B111" s="6">
        <f t="shared" si="10"/>
        <v>3</v>
      </c>
      <c r="C111" s="6">
        <f ca="1">RANDBETWEEN(VLOOKUP(B111,'Ver4'!$F$3:$H$9,2,0),VLOOKUP(B111,'Ver4'!$F$3:$H$9,3,0))</f>
        <v>1382</v>
      </c>
      <c r="D111" s="6">
        <f ca="1">RANDBETWEEN(VLOOKUP(B111,'Ver4'!$B$4:$D$10,2,0),VLOOKUP(B111,'Ver4'!$B$4:$D$10,3,0))</f>
        <v>950</v>
      </c>
      <c r="E111" s="6">
        <f t="shared" ca="1" si="11"/>
        <v>1312900</v>
      </c>
      <c r="F111" s="6">
        <f ca="1">RANDBETWEEN(VLOOKUP(B111,'Ver4'!$B$13:$D$19,2,0),VLOOKUP(B111,'Ver4'!$B$13:$D$19,3,0))/100</f>
        <v>0</v>
      </c>
      <c r="G111" s="6">
        <f ca="1">RANDBETWEEN(VLOOKUP(B111,'Ver4'!$F$13:$H$19,2,0),VLOOKUP(B111,'Ver4'!$F$13:$H$19,3,0))/100</f>
        <v>0</v>
      </c>
      <c r="H111" s="6">
        <f t="shared" ca="1" si="12"/>
        <v>0</v>
      </c>
      <c r="I111" s="6">
        <f t="shared" ca="1" si="19"/>
        <v>0.23</v>
      </c>
      <c r="J111" s="6">
        <f t="shared" ca="1" si="13"/>
        <v>0</v>
      </c>
      <c r="K111" s="6">
        <f ca="1">RANDBETWEEN(VLOOKUP(B111,'Ver4'!$F$23:$H$29,2,0),VLOOKUP(B111,'Ver4'!$F$23:$H$29,3,0))/100</f>
        <v>0</v>
      </c>
      <c r="L111" s="6">
        <f t="shared" ca="1" si="14"/>
        <v>0</v>
      </c>
      <c r="M111" s="16">
        <f t="shared" ca="1" si="15"/>
        <v>0</v>
      </c>
      <c r="N111" s="6">
        <f ca="1">(L111+J111+H111)*E111+Table16[[#This Row],[Hukuk Servisinde Tahsilat Tutarı]]</f>
        <v>0</v>
      </c>
      <c r="O111" s="6">
        <f ca="1">C111*VLOOKUP(B111,'Ver4'!$J$3:$N$9,2,0)+(C111-C111*G111)*VLOOKUP(B111,'Ver4'!$J$3:$N$9,3,0)+(C111-C111*G111-C111*I111)*VLOOKUP(B111,'Ver4'!$J$3:$N$9,4,0)</f>
        <v>0</v>
      </c>
      <c r="P111" s="6">
        <f t="shared" ca="1" si="16"/>
        <v>1</v>
      </c>
      <c r="Q111" s="6">
        <f ca="1">C111*P111*VLOOKUP(B111,'Ver4'!$J$3:$N$9,5,0)</f>
        <v>0</v>
      </c>
      <c r="R111" s="6">
        <f ca="1">VLOOKUP(Table16[[#This Row],[Ay]],'Ver4'!$J$3:$O$9,6,0)*Table16[[#This Row],[Hukuk Servisine Sevk Edilen]]*Table16[[#This Row],[Toplam Tutar]]</f>
        <v>0</v>
      </c>
      <c r="S111" s="6">
        <f t="shared" ca="1" si="17"/>
        <v>0</v>
      </c>
      <c r="T111" s="6">
        <f t="shared" ca="1" si="18"/>
        <v>0</v>
      </c>
      <c r="U111" s="4"/>
    </row>
    <row r="112" spans="1:21" x14ac:dyDescent="0.35">
      <c r="A112" s="9">
        <v>45006</v>
      </c>
      <c r="B112" s="6">
        <f t="shared" si="10"/>
        <v>3</v>
      </c>
      <c r="C112" s="6">
        <f ca="1">RANDBETWEEN(VLOOKUP(B112,'Ver4'!$F$3:$H$9,2,0),VLOOKUP(B112,'Ver4'!$F$3:$H$9,3,0))</f>
        <v>1218</v>
      </c>
      <c r="D112" s="6">
        <f ca="1">RANDBETWEEN(VLOOKUP(B112,'Ver4'!$B$4:$D$10,2,0),VLOOKUP(B112,'Ver4'!$B$4:$D$10,3,0))</f>
        <v>1231</v>
      </c>
      <c r="E112" s="6">
        <f t="shared" ca="1" si="11"/>
        <v>1499358</v>
      </c>
      <c r="F112" s="6">
        <f ca="1">RANDBETWEEN(VLOOKUP(B112,'Ver4'!$B$13:$D$19,2,0),VLOOKUP(B112,'Ver4'!$B$13:$D$19,3,0))/100</f>
        <v>0</v>
      </c>
      <c r="G112" s="6">
        <f ca="1">RANDBETWEEN(VLOOKUP(B112,'Ver4'!$F$13:$H$19,2,0),VLOOKUP(B112,'Ver4'!$F$13:$H$19,3,0))/100</f>
        <v>0</v>
      </c>
      <c r="H112" s="6">
        <f t="shared" ca="1" si="12"/>
        <v>0</v>
      </c>
      <c r="I112" s="6">
        <f t="shared" ca="1" si="19"/>
        <v>0.26</v>
      </c>
      <c r="J112" s="6">
        <f t="shared" ca="1" si="13"/>
        <v>0</v>
      </c>
      <c r="K112" s="6">
        <f ca="1">RANDBETWEEN(VLOOKUP(B112,'Ver4'!$F$23:$H$29,2,0),VLOOKUP(B112,'Ver4'!$F$23:$H$29,3,0))/100</f>
        <v>0</v>
      </c>
      <c r="L112" s="6">
        <f t="shared" ca="1" si="14"/>
        <v>0</v>
      </c>
      <c r="M112" s="16">
        <f t="shared" ca="1" si="15"/>
        <v>0</v>
      </c>
      <c r="N112" s="6">
        <f ca="1">(L112+J112+H112)*E112+Table16[[#This Row],[Hukuk Servisinde Tahsilat Tutarı]]</f>
        <v>0</v>
      </c>
      <c r="O112" s="6">
        <f ca="1">C112*VLOOKUP(B112,'Ver4'!$J$3:$N$9,2,0)+(C112-C112*G112)*VLOOKUP(B112,'Ver4'!$J$3:$N$9,3,0)+(C112-C112*G112-C112*I112)*VLOOKUP(B112,'Ver4'!$J$3:$N$9,4,0)</f>
        <v>0</v>
      </c>
      <c r="P112" s="6">
        <f t="shared" ca="1" si="16"/>
        <v>1</v>
      </c>
      <c r="Q112" s="6">
        <f ca="1">C112*P112*VLOOKUP(B112,'Ver4'!$J$3:$N$9,5,0)</f>
        <v>0</v>
      </c>
      <c r="R112" s="6">
        <f ca="1">VLOOKUP(Table16[[#This Row],[Ay]],'Ver4'!$J$3:$O$9,6,0)*Table16[[#This Row],[Hukuk Servisine Sevk Edilen]]*Table16[[#This Row],[Toplam Tutar]]</f>
        <v>0</v>
      </c>
      <c r="S112" s="6">
        <f t="shared" ca="1" si="17"/>
        <v>0</v>
      </c>
      <c r="T112" s="6">
        <f t="shared" ca="1" si="18"/>
        <v>0</v>
      </c>
      <c r="U112" s="4"/>
    </row>
    <row r="113" spans="1:21" x14ac:dyDescent="0.35">
      <c r="A113" s="9">
        <v>45007</v>
      </c>
      <c r="B113" s="6">
        <f t="shared" si="10"/>
        <v>3</v>
      </c>
      <c r="C113" s="6">
        <f ca="1">RANDBETWEEN(VLOOKUP(B113,'Ver4'!$F$3:$H$9,2,0),VLOOKUP(B113,'Ver4'!$F$3:$H$9,3,0))</f>
        <v>1092</v>
      </c>
      <c r="D113" s="6">
        <f ca="1">RANDBETWEEN(VLOOKUP(B113,'Ver4'!$B$4:$D$10,2,0),VLOOKUP(B113,'Ver4'!$B$4:$D$10,3,0))</f>
        <v>840</v>
      </c>
      <c r="E113" s="6">
        <f t="shared" ca="1" si="11"/>
        <v>917280</v>
      </c>
      <c r="F113" s="6">
        <f ca="1">RANDBETWEEN(VLOOKUP(B113,'Ver4'!$B$13:$D$19,2,0),VLOOKUP(B113,'Ver4'!$B$13:$D$19,3,0))/100</f>
        <v>0</v>
      </c>
      <c r="G113" s="6">
        <f ca="1">RANDBETWEEN(VLOOKUP(B113,'Ver4'!$F$13:$H$19,2,0),VLOOKUP(B113,'Ver4'!$F$13:$H$19,3,0))/100</f>
        <v>0</v>
      </c>
      <c r="H113" s="6">
        <f t="shared" ca="1" si="12"/>
        <v>0</v>
      </c>
      <c r="I113" s="6">
        <f t="shared" ca="1" si="19"/>
        <v>0.26</v>
      </c>
      <c r="J113" s="6">
        <f t="shared" ca="1" si="13"/>
        <v>0</v>
      </c>
      <c r="K113" s="6">
        <f ca="1">RANDBETWEEN(VLOOKUP(B113,'Ver4'!$F$23:$H$29,2,0),VLOOKUP(B113,'Ver4'!$F$23:$H$29,3,0))/100</f>
        <v>0</v>
      </c>
      <c r="L113" s="6">
        <f t="shared" ca="1" si="14"/>
        <v>0</v>
      </c>
      <c r="M113" s="16">
        <f t="shared" ca="1" si="15"/>
        <v>0</v>
      </c>
      <c r="N113" s="6">
        <f ca="1">(L113+J113+H113)*E113+Table16[[#This Row],[Hukuk Servisinde Tahsilat Tutarı]]</f>
        <v>0</v>
      </c>
      <c r="O113" s="6">
        <f ca="1">C113*VLOOKUP(B113,'Ver4'!$J$3:$N$9,2,0)+(C113-C113*G113)*VLOOKUP(B113,'Ver4'!$J$3:$N$9,3,0)+(C113-C113*G113-C113*I113)*VLOOKUP(B113,'Ver4'!$J$3:$N$9,4,0)</f>
        <v>0</v>
      </c>
      <c r="P113" s="6">
        <f t="shared" ca="1" si="16"/>
        <v>1</v>
      </c>
      <c r="Q113" s="6">
        <f ca="1">C113*P113*VLOOKUP(B113,'Ver4'!$J$3:$N$9,5,0)</f>
        <v>0</v>
      </c>
      <c r="R113" s="6">
        <f ca="1">VLOOKUP(Table16[[#This Row],[Ay]],'Ver4'!$J$3:$O$9,6,0)*Table16[[#This Row],[Hukuk Servisine Sevk Edilen]]*Table16[[#This Row],[Toplam Tutar]]</f>
        <v>0</v>
      </c>
      <c r="S113" s="6">
        <f t="shared" ca="1" si="17"/>
        <v>0</v>
      </c>
      <c r="T113" s="6">
        <f t="shared" ca="1" si="18"/>
        <v>0</v>
      </c>
      <c r="U113" s="4"/>
    </row>
    <row r="114" spans="1:21" x14ac:dyDescent="0.35">
      <c r="A114" s="9">
        <v>45008</v>
      </c>
      <c r="B114" s="6">
        <f t="shared" si="10"/>
        <v>3</v>
      </c>
      <c r="C114" s="6">
        <f ca="1">RANDBETWEEN(VLOOKUP(B114,'Ver4'!$F$3:$H$9,2,0),VLOOKUP(B114,'Ver4'!$F$3:$H$9,3,0))</f>
        <v>1296</v>
      </c>
      <c r="D114" s="6">
        <f ca="1">RANDBETWEEN(VLOOKUP(B114,'Ver4'!$B$4:$D$10,2,0),VLOOKUP(B114,'Ver4'!$B$4:$D$10,3,0))</f>
        <v>999</v>
      </c>
      <c r="E114" s="6">
        <f t="shared" ca="1" si="11"/>
        <v>1294704</v>
      </c>
      <c r="F114" s="6">
        <f ca="1">RANDBETWEEN(VLOOKUP(B114,'Ver4'!$B$13:$D$19,2,0),VLOOKUP(B114,'Ver4'!$B$13:$D$19,3,0))/100</f>
        <v>0</v>
      </c>
      <c r="G114" s="6">
        <f ca="1">RANDBETWEEN(VLOOKUP(B114,'Ver4'!$F$13:$H$19,2,0),VLOOKUP(B114,'Ver4'!$F$13:$H$19,3,0))/100</f>
        <v>0</v>
      </c>
      <c r="H114" s="6">
        <f t="shared" ca="1" si="12"/>
        <v>0</v>
      </c>
      <c r="I114" s="6">
        <f t="shared" ca="1" si="19"/>
        <v>0.27</v>
      </c>
      <c r="J114" s="6">
        <f t="shared" ca="1" si="13"/>
        <v>0</v>
      </c>
      <c r="K114" s="6">
        <f ca="1">RANDBETWEEN(VLOOKUP(B114,'Ver4'!$F$23:$H$29,2,0),VLOOKUP(B114,'Ver4'!$F$23:$H$29,3,0))/100</f>
        <v>0</v>
      </c>
      <c r="L114" s="6">
        <f t="shared" ca="1" si="14"/>
        <v>0</v>
      </c>
      <c r="M114" s="16">
        <f t="shared" ca="1" si="15"/>
        <v>0</v>
      </c>
      <c r="N114" s="6">
        <f ca="1">(L114+J114+H114)*E114+Table16[[#This Row],[Hukuk Servisinde Tahsilat Tutarı]]</f>
        <v>0</v>
      </c>
      <c r="O114" s="6">
        <f ca="1">C114*VLOOKUP(B114,'Ver4'!$J$3:$N$9,2,0)+(C114-C114*G114)*VLOOKUP(B114,'Ver4'!$J$3:$N$9,3,0)+(C114-C114*G114-C114*I114)*VLOOKUP(B114,'Ver4'!$J$3:$N$9,4,0)</f>
        <v>0</v>
      </c>
      <c r="P114" s="6">
        <f t="shared" ca="1" si="16"/>
        <v>1</v>
      </c>
      <c r="Q114" s="6">
        <f ca="1">C114*P114*VLOOKUP(B114,'Ver4'!$J$3:$N$9,5,0)</f>
        <v>0</v>
      </c>
      <c r="R114" s="6">
        <f ca="1">VLOOKUP(Table16[[#This Row],[Ay]],'Ver4'!$J$3:$O$9,6,0)*Table16[[#This Row],[Hukuk Servisine Sevk Edilen]]*Table16[[#This Row],[Toplam Tutar]]</f>
        <v>0</v>
      </c>
      <c r="S114" s="6">
        <f t="shared" ca="1" si="17"/>
        <v>0</v>
      </c>
      <c r="T114" s="6">
        <f t="shared" ca="1" si="18"/>
        <v>0</v>
      </c>
      <c r="U114" s="4"/>
    </row>
    <row r="115" spans="1:21" x14ac:dyDescent="0.35">
      <c r="A115" s="9">
        <v>45009</v>
      </c>
      <c r="B115" s="6">
        <f t="shared" si="10"/>
        <v>3</v>
      </c>
      <c r="C115" s="6">
        <f ca="1">RANDBETWEEN(VLOOKUP(B115,'Ver4'!$F$3:$H$9,2,0),VLOOKUP(B115,'Ver4'!$F$3:$H$9,3,0))</f>
        <v>1181</v>
      </c>
      <c r="D115" s="6">
        <f ca="1">RANDBETWEEN(VLOOKUP(B115,'Ver4'!$B$4:$D$10,2,0),VLOOKUP(B115,'Ver4'!$B$4:$D$10,3,0))</f>
        <v>1072</v>
      </c>
      <c r="E115" s="6">
        <f t="shared" ca="1" si="11"/>
        <v>1266032</v>
      </c>
      <c r="F115" s="6">
        <f ca="1">RANDBETWEEN(VLOOKUP(B115,'Ver4'!$B$13:$D$19,2,0),VLOOKUP(B115,'Ver4'!$B$13:$D$19,3,0))/100</f>
        <v>0</v>
      </c>
      <c r="G115" s="6">
        <f ca="1">RANDBETWEEN(VLOOKUP(B115,'Ver4'!$F$13:$H$19,2,0),VLOOKUP(B115,'Ver4'!$F$13:$H$19,3,0))/100</f>
        <v>0</v>
      </c>
      <c r="H115" s="6">
        <f t="shared" ca="1" si="12"/>
        <v>0</v>
      </c>
      <c r="I115" s="6">
        <f t="shared" ca="1" si="19"/>
        <v>0.25</v>
      </c>
      <c r="J115" s="6">
        <f t="shared" ca="1" si="13"/>
        <v>0</v>
      </c>
      <c r="K115" s="6">
        <f ca="1">RANDBETWEEN(VLOOKUP(B115,'Ver4'!$F$23:$H$29,2,0),VLOOKUP(B115,'Ver4'!$F$23:$H$29,3,0))/100</f>
        <v>0</v>
      </c>
      <c r="L115" s="6">
        <f t="shared" ca="1" si="14"/>
        <v>0</v>
      </c>
      <c r="M115" s="16">
        <f t="shared" ca="1" si="15"/>
        <v>0</v>
      </c>
      <c r="N115" s="6">
        <f ca="1">(L115+J115+H115)*E115+Table16[[#This Row],[Hukuk Servisinde Tahsilat Tutarı]]</f>
        <v>0</v>
      </c>
      <c r="O115" s="6">
        <f ca="1">C115*VLOOKUP(B115,'Ver4'!$J$3:$N$9,2,0)+(C115-C115*G115)*VLOOKUP(B115,'Ver4'!$J$3:$N$9,3,0)+(C115-C115*G115-C115*I115)*VLOOKUP(B115,'Ver4'!$J$3:$N$9,4,0)</f>
        <v>0</v>
      </c>
      <c r="P115" s="6">
        <f t="shared" ca="1" si="16"/>
        <v>1</v>
      </c>
      <c r="Q115" s="6">
        <f ca="1">C115*P115*VLOOKUP(B115,'Ver4'!$J$3:$N$9,5,0)</f>
        <v>0</v>
      </c>
      <c r="R115" s="6">
        <f ca="1">VLOOKUP(Table16[[#This Row],[Ay]],'Ver4'!$J$3:$O$9,6,0)*Table16[[#This Row],[Hukuk Servisine Sevk Edilen]]*Table16[[#This Row],[Toplam Tutar]]</f>
        <v>0</v>
      </c>
      <c r="S115" s="6">
        <f t="shared" ca="1" si="17"/>
        <v>0</v>
      </c>
      <c r="T115" s="6">
        <f t="shared" ca="1" si="18"/>
        <v>0</v>
      </c>
      <c r="U115" s="4"/>
    </row>
    <row r="116" spans="1:21" x14ac:dyDescent="0.35">
      <c r="A116" s="9">
        <v>45010</v>
      </c>
      <c r="B116" s="6">
        <f t="shared" si="10"/>
        <v>3</v>
      </c>
      <c r="C116" s="6">
        <f ca="1">RANDBETWEEN(VLOOKUP(B116,'Ver4'!$F$3:$H$9,2,0),VLOOKUP(B116,'Ver4'!$F$3:$H$9,3,0))</f>
        <v>1323</v>
      </c>
      <c r="D116" s="6">
        <f ca="1">RANDBETWEEN(VLOOKUP(B116,'Ver4'!$B$4:$D$10,2,0),VLOOKUP(B116,'Ver4'!$B$4:$D$10,3,0))</f>
        <v>1234</v>
      </c>
      <c r="E116" s="6">
        <f t="shared" ca="1" si="11"/>
        <v>1632582</v>
      </c>
      <c r="F116" s="6">
        <f ca="1">RANDBETWEEN(VLOOKUP(B116,'Ver4'!$B$13:$D$19,2,0),VLOOKUP(B116,'Ver4'!$B$13:$D$19,3,0))/100</f>
        <v>0</v>
      </c>
      <c r="G116" s="6">
        <f ca="1">RANDBETWEEN(VLOOKUP(B116,'Ver4'!$F$13:$H$19,2,0),VLOOKUP(B116,'Ver4'!$F$13:$H$19,3,0))/100</f>
        <v>0</v>
      </c>
      <c r="H116" s="6">
        <f t="shared" ca="1" si="12"/>
        <v>0</v>
      </c>
      <c r="I116" s="6">
        <f t="shared" ca="1" si="19"/>
        <v>0.27</v>
      </c>
      <c r="J116" s="6">
        <f t="shared" ca="1" si="13"/>
        <v>0</v>
      </c>
      <c r="K116" s="6">
        <f ca="1">RANDBETWEEN(VLOOKUP(B116,'Ver4'!$F$23:$H$29,2,0),VLOOKUP(B116,'Ver4'!$F$23:$H$29,3,0))/100</f>
        <v>0</v>
      </c>
      <c r="L116" s="6">
        <f t="shared" ca="1" si="14"/>
        <v>0</v>
      </c>
      <c r="M116" s="16">
        <f t="shared" ca="1" si="15"/>
        <v>0</v>
      </c>
      <c r="N116" s="6">
        <f ca="1">(L116+J116+H116)*E116+Table16[[#This Row],[Hukuk Servisinde Tahsilat Tutarı]]</f>
        <v>0</v>
      </c>
      <c r="O116" s="6">
        <f ca="1">C116*VLOOKUP(B116,'Ver4'!$J$3:$N$9,2,0)+(C116-C116*G116)*VLOOKUP(B116,'Ver4'!$J$3:$N$9,3,0)+(C116-C116*G116-C116*I116)*VLOOKUP(B116,'Ver4'!$J$3:$N$9,4,0)</f>
        <v>0</v>
      </c>
      <c r="P116" s="6">
        <f t="shared" ca="1" si="16"/>
        <v>1</v>
      </c>
      <c r="Q116" s="6">
        <f ca="1">C116*P116*VLOOKUP(B116,'Ver4'!$J$3:$N$9,5,0)</f>
        <v>0</v>
      </c>
      <c r="R116" s="6">
        <f ca="1">VLOOKUP(Table16[[#This Row],[Ay]],'Ver4'!$J$3:$O$9,6,0)*Table16[[#This Row],[Hukuk Servisine Sevk Edilen]]*Table16[[#This Row],[Toplam Tutar]]</f>
        <v>0</v>
      </c>
      <c r="S116" s="6">
        <f t="shared" ca="1" si="17"/>
        <v>0</v>
      </c>
      <c r="T116" s="6">
        <f t="shared" ca="1" si="18"/>
        <v>0</v>
      </c>
      <c r="U116" s="4"/>
    </row>
    <row r="117" spans="1:21" x14ac:dyDescent="0.35">
      <c r="A117" s="9">
        <v>45011</v>
      </c>
      <c r="B117" s="6">
        <f t="shared" si="10"/>
        <v>3</v>
      </c>
      <c r="C117" s="6">
        <f ca="1">RANDBETWEEN(VLOOKUP(B117,'Ver4'!$F$3:$H$9,2,0),VLOOKUP(B117,'Ver4'!$F$3:$H$9,3,0))</f>
        <v>1123</v>
      </c>
      <c r="D117" s="6">
        <f ca="1">RANDBETWEEN(VLOOKUP(B117,'Ver4'!$B$4:$D$10,2,0),VLOOKUP(B117,'Ver4'!$B$4:$D$10,3,0))</f>
        <v>967</v>
      </c>
      <c r="E117" s="6">
        <f t="shared" ca="1" si="11"/>
        <v>1085941</v>
      </c>
      <c r="F117" s="6">
        <f ca="1">RANDBETWEEN(VLOOKUP(B117,'Ver4'!$B$13:$D$19,2,0),VLOOKUP(B117,'Ver4'!$B$13:$D$19,3,0))/100</f>
        <v>0</v>
      </c>
      <c r="G117" s="6">
        <f ca="1">RANDBETWEEN(VLOOKUP(B117,'Ver4'!$F$13:$H$19,2,0),VLOOKUP(B117,'Ver4'!$F$13:$H$19,3,0))/100</f>
        <v>0</v>
      </c>
      <c r="H117" s="6">
        <f t="shared" ca="1" si="12"/>
        <v>0</v>
      </c>
      <c r="I117" s="6">
        <f t="shared" ca="1" si="19"/>
        <v>0.27</v>
      </c>
      <c r="J117" s="6">
        <f t="shared" ca="1" si="13"/>
        <v>0</v>
      </c>
      <c r="K117" s="6">
        <f ca="1">RANDBETWEEN(VLOOKUP(B117,'Ver4'!$F$23:$H$29,2,0),VLOOKUP(B117,'Ver4'!$F$23:$H$29,3,0))/100</f>
        <v>0</v>
      </c>
      <c r="L117" s="6">
        <f t="shared" ca="1" si="14"/>
        <v>0</v>
      </c>
      <c r="M117" s="16">
        <f t="shared" ca="1" si="15"/>
        <v>0</v>
      </c>
      <c r="N117" s="6">
        <f ca="1">(L117+J117+H117)*E117+Table16[[#This Row],[Hukuk Servisinde Tahsilat Tutarı]]</f>
        <v>0</v>
      </c>
      <c r="O117" s="6">
        <f ca="1">C117*VLOOKUP(B117,'Ver4'!$J$3:$N$9,2,0)+(C117-C117*G117)*VLOOKUP(B117,'Ver4'!$J$3:$N$9,3,0)+(C117-C117*G117-C117*I117)*VLOOKUP(B117,'Ver4'!$J$3:$N$9,4,0)</f>
        <v>0</v>
      </c>
      <c r="P117" s="6">
        <f t="shared" ca="1" si="16"/>
        <v>1</v>
      </c>
      <c r="Q117" s="6">
        <f ca="1">C117*P117*VLOOKUP(B117,'Ver4'!$J$3:$N$9,5,0)</f>
        <v>0</v>
      </c>
      <c r="R117" s="6">
        <f ca="1">VLOOKUP(Table16[[#This Row],[Ay]],'Ver4'!$J$3:$O$9,6,0)*Table16[[#This Row],[Hukuk Servisine Sevk Edilen]]*Table16[[#This Row],[Toplam Tutar]]</f>
        <v>0</v>
      </c>
      <c r="S117" s="6">
        <f t="shared" ca="1" si="17"/>
        <v>0</v>
      </c>
      <c r="T117" s="6">
        <f t="shared" ca="1" si="18"/>
        <v>0</v>
      </c>
      <c r="U117" s="4"/>
    </row>
    <row r="118" spans="1:21" x14ac:dyDescent="0.35">
      <c r="A118" s="9">
        <v>45012</v>
      </c>
      <c r="B118" s="6">
        <f t="shared" si="10"/>
        <v>3</v>
      </c>
      <c r="C118" s="6">
        <f ca="1">RANDBETWEEN(VLOOKUP(B118,'Ver4'!$F$3:$H$9,2,0),VLOOKUP(B118,'Ver4'!$F$3:$H$9,3,0))</f>
        <v>1244</v>
      </c>
      <c r="D118" s="6">
        <f ca="1">RANDBETWEEN(VLOOKUP(B118,'Ver4'!$B$4:$D$10,2,0),VLOOKUP(B118,'Ver4'!$B$4:$D$10,3,0))</f>
        <v>1187</v>
      </c>
      <c r="E118" s="6">
        <f t="shared" ca="1" si="11"/>
        <v>1476628</v>
      </c>
      <c r="F118" s="6">
        <f ca="1">RANDBETWEEN(VLOOKUP(B118,'Ver4'!$B$13:$D$19,2,0),VLOOKUP(B118,'Ver4'!$B$13:$D$19,3,0))/100</f>
        <v>0</v>
      </c>
      <c r="G118" s="6">
        <f ca="1">RANDBETWEEN(VLOOKUP(B118,'Ver4'!$F$13:$H$19,2,0),VLOOKUP(B118,'Ver4'!$F$13:$H$19,3,0))/100</f>
        <v>0</v>
      </c>
      <c r="H118" s="6">
        <f t="shared" ca="1" si="12"/>
        <v>0</v>
      </c>
      <c r="I118" s="6">
        <f t="shared" ca="1" si="19"/>
        <v>0.28000000000000003</v>
      </c>
      <c r="J118" s="6">
        <f t="shared" ca="1" si="13"/>
        <v>0</v>
      </c>
      <c r="K118" s="6">
        <f ca="1">RANDBETWEEN(VLOOKUP(B118,'Ver4'!$F$23:$H$29,2,0),VLOOKUP(B118,'Ver4'!$F$23:$H$29,3,0))/100</f>
        <v>0</v>
      </c>
      <c r="L118" s="6">
        <f t="shared" ca="1" si="14"/>
        <v>0</v>
      </c>
      <c r="M118" s="16">
        <f t="shared" ca="1" si="15"/>
        <v>0</v>
      </c>
      <c r="N118" s="6">
        <f ca="1">(L118+J118+H118)*E118+Table16[[#This Row],[Hukuk Servisinde Tahsilat Tutarı]]</f>
        <v>0</v>
      </c>
      <c r="O118" s="6">
        <f ca="1">C118*VLOOKUP(B118,'Ver4'!$J$3:$N$9,2,0)+(C118-C118*G118)*VLOOKUP(B118,'Ver4'!$J$3:$N$9,3,0)+(C118-C118*G118-C118*I118)*VLOOKUP(B118,'Ver4'!$J$3:$N$9,4,0)</f>
        <v>0</v>
      </c>
      <c r="P118" s="6">
        <f t="shared" ca="1" si="16"/>
        <v>1</v>
      </c>
      <c r="Q118" s="6">
        <f ca="1">C118*P118*VLOOKUP(B118,'Ver4'!$J$3:$N$9,5,0)</f>
        <v>0</v>
      </c>
      <c r="R118" s="6">
        <f ca="1">VLOOKUP(Table16[[#This Row],[Ay]],'Ver4'!$J$3:$O$9,6,0)*Table16[[#This Row],[Hukuk Servisine Sevk Edilen]]*Table16[[#This Row],[Toplam Tutar]]</f>
        <v>0</v>
      </c>
      <c r="S118" s="6">
        <f t="shared" ca="1" si="17"/>
        <v>0</v>
      </c>
      <c r="T118" s="6">
        <f t="shared" ca="1" si="18"/>
        <v>0</v>
      </c>
      <c r="U118" s="4"/>
    </row>
    <row r="119" spans="1:21" x14ac:dyDescent="0.35">
      <c r="A119" s="9">
        <v>45013</v>
      </c>
      <c r="B119" s="6">
        <f t="shared" si="10"/>
        <v>3</v>
      </c>
      <c r="C119" s="6">
        <f ca="1">RANDBETWEEN(VLOOKUP(B119,'Ver4'!$F$3:$H$9,2,0),VLOOKUP(B119,'Ver4'!$F$3:$H$9,3,0))</f>
        <v>1218</v>
      </c>
      <c r="D119" s="6">
        <f ca="1">RANDBETWEEN(VLOOKUP(B119,'Ver4'!$B$4:$D$10,2,0),VLOOKUP(B119,'Ver4'!$B$4:$D$10,3,0))</f>
        <v>1223</v>
      </c>
      <c r="E119" s="6">
        <f t="shared" ca="1" si="11"/>
        <v>1489614</v>
      </c>
      <c r="F119" s="6">
        <f ca="1">RANDBETWEEN(VLOOKUP(B119,'Ver4'!$B$13:$D$19,2,0),VLOOKUP(B119,'Ver4'!$B$13:$D$19,3,0))/100</f>
        <v>0</v>
      </c>
      <c r="G119" s="6">
        <f ca="1">RANDBETWEEN(VLOOKUP(B119,'Ver4'!$F$13:$H$19,2,0),VLOOKUP(B119,'Ver4'!$F$13:$H$19,3,0))/100</f>
        <v>0</v>
      </c>
      <c r="H119" s="6">
        <f t="shared" ca="1" si="12"/>
        <v>0</v>
      </c>
      <c r="I119" s="6">
        <f t="shared" ca="1" si="19"/>
        <v>0.32</v>
      </c>
      <c r="J119" s="6">
        <f t="shared" ca="1" si="13"/>
        <v>0</v>
      </c>
      <c r="K119" s="6">
        <f ca="1">RANDBETWEEN(VLOOKUP(B119,'Ver4'!$F$23:$H$29,2,0),VLOOKUP(B119,'Ver4'!$F$23:$H$29,3,0))/100</f>
        <v>0</v>
      </c>
      <c r="L119" s="6">
        <f t="shared" ca="1" si="14"/>
        <v>0</v>
      </c>
      <c r="M119" s="16">
        <f t="shared" ca="1" si="15"/>
        <v>0</v>
      </c>
      <c r="N119" s="6">
        <f ca="1">(L119+J119+H119)*E119+Table16[[#This Row],[Hukuk Servisinde Tahsilat Tutarı]]</f>
        <v>0</v>
      </c>
      <c r="O119" s="6">
        <f ca="1">C119*VLOOKUP(B119,'Ver4'!$J$3:$N$9,2,0)+(C119-C119*G119)*VLOOKUP(B119,'Ver4'!$J$3:$N$9,3,0)+(C119-C119*G119-C119*I119)*VLOOKUP(B119,'Ver4'!$J$3:$N$9,4,0)</f>
        <v>0</v>
      </c>
      <c r="P119" s="6">
        <f t="shared" ca="1" si="16"/>
        <v>1</v>
      </c>
      <c r="Q119" s="6">
        <f ca="1">C119*P119*VLOOKUP(B119,'Ver4'!$J$3:$N$9,5,0)</f>
        <v>0</v>
      </c>
      <c r="R119" s="6">
        <f ca="1">VLOOKUP(Table16[[#This Row],[Ay]],'Ver4'!$J$3:$O$9,6,0)*Table16[[#This Row],[Hukuk Servisine Sevk Edilen]]*Table16[[#This Row],[Toplam Tutar]]</f>
        <v>0</v>
      </c>
      <c r="S119" s="6">
        <f t="shared" ca="1" si="17"/>
        <v>0</v>
      </c>
      <c r="T119" s="6">
        <f t="shared" ca="1" si="18"/>
        <v>0</v>
      </c>
      <c r="U119" s="4"/>
    </row>
    <row r="120" spans="1:21" x14ac:dyDescent="0.35">
      <c r="A120" s="9">
        <v>45014</v>
      </c>
      <c r="B120" s="6">
        <f t="shared" si="10"/>
        <v>3</v>
      </c>
      <c r="C120" s="6">
        <f ca="1">RANDBETWEEN(VLOOKUP(B120,'Ver4'!$F$3:$H$9,2,0),VLOOKUP(B120,'Ver4'!$F$3:$H$9,3,0))</f>
        <v>1497</v>
      </c>
      <c r="D120" s="6">
        <f ca="1">RANDBETWEEN(VLOOKUP(B120,'Ver4'!$B$4:$D$10,2,0),VLOOKUP(B120,'Ver4'!$B$4:$D$10,3,0))</f>
        <v>893</v>
      </c>
      <c r="E120" s="6">
        <f t="shared" ca="1" si="11"/>
        <v>1336821</v>
      </c>
      <c r="F120" s="6">
        <f ca="1">RANDBETWEEN(VLOOKUP(B120,'Ver4'!$B$13:$D$19,2,0),VLOOKUP(B120,'Ver4'!$B$13:$D$19,3,0))/100</f>
        <v>0</v>
      </c>
      <c r="G120" s="6">
        <f ca="1">RANDBETWEEN(VLOOKUP(B120,'Ver4'!$F$13:$H$19,2,0),VLOOKUP(B120,'Ver4'!$F$13:$H$19,3,0))/100</f>
        <v>0</v>
      </c>
      <c r="H120" s="6">
        <f t="shared" ca="1" si="12"/>
        <v>0</v>
      </c>
      <c r="I120" s="6">
        <f t="shared" ca="1" si="19"/>
        <v>0.34</v>
      </c>
      <c r="J120" s="6">
        <f t="shared" ca="1" si="13"/>
        <v>0</v>
      </c>
      <c r="K120" s="6">
        <f ca="1">RANDBETWEEN(VLOOKUP(B120,'Ver4'!$F$23:$H$29,2,0),VLOOKUP(B120,'Ver4'!$F$23:$H$29,3,0))/100</f>
        <v>0</v>
      </c>
      <c r="L120" s="6">
        <f t="shared" ca="1" si="14"/>
        <v>0</v>
      </c>
      <c r="M120" s="16">
        <f t="shared" ca="1" si="15"/>
        <v>0</v>
      </c>
      <c r="N120" s="6">
        <f ca="1">(L120+J120+H120)*E120+Table16[[#This Row],[Hukuk Servisinde Tahsilat Tutarı]]</f>
        <v>0</v>
      </c>
      <c r="O120" s="6">
        <f ca="1">C120*VLOOKUP(B120,'Ver4'!$J$3:$N$9,2,0)+(C120-C120*G120)*VLOOKUP(B120,'Ver4'!$J$3:$N$9,3,0)+(C120-C120*G120-C120*I120)*VLOOKUP(B120,'Ver4'!$J$3:$N$9,4,0)</f>
        <v>0</v>
      </c>
      <c r="P120" s="6">
        <f t="shared" ca="1" si="16"/>
        <v>1</v>
      </c>
      <c r="Q120" s="6">
        <f ca="1">C120*P120*VLOOKUP(B120,'Ver4'!$J$3:$N$9,5,0)</f>
        <v>0</v>
      </c>
      <c r="R120" s="6">
        <f ca="1">VLOOKUP(Table16[[#This Row],[Ay]],'Ver4'!$J$3:$O$9,6,0)*Table16[[#This Row],[Hukuk Servisine Sevk Edilen]]*Table16[[#This Row],[Toplam Tutar]]</f>
        <v>0</v>
      </c>
      <c r="S120" s="6">
        <f t="shared" ca="1" si="17"/>
        <v>0</v>
      </c>
      <c r="T120" s="6">
        <f t="shared" ca="1" si="18"/>
        <v>0</v>
      </c>
      <c r="U120" s="4"/>
    </row>
    <row r="121" spans="1:21" x14ac:dyDescent="0.35">
      <c r="A121" s="9">
        <v>45015</v>
      </c>
      <c r="B121" s="6">
        <f t="shared" si="10"/>
        <v>3</v>
      </c>
      <c r="C121" s="6">
        <f ca="1">RANDBETWEEN(VLOOKUP(B121,'Ver4'!$F$3:$H$9,2,0),VLOOKUP(B121,'Ver4'!$F$3:$H$9,3,0))</f>
        <v>1064</v>
      </c>
      <c r="D121" s="6">
        <f ca="1">RANDBETWEEN(VLOOKUP(B121,'Ver4'!$B$4:$D$10,2,0),VLOOKUP(B121,'Ver4'!$B$4:$D$10,3,0))</f>
        <v>933</v>
      </c>
      <c r="E121" s="6">
        <f t="shared" ca="1" si="11"/>
        <v>992712</v>
      </c>
      <c r="F121" s="6">
        <f ca="1">RANDBETWEEN(VLOOKUP(B121,'Ver4'!$B$13:$D$19,2,0),VLOOKUP(B121,'Ver4'!$B$13:$D$19,3,0))/100</f>
        <v>0</v>
      </c>
      <c r="G121" s="6">
        <f ca="1">RANDBETWEEN(VLOOKUP(B121,'Ver4'!$F$13:$H$19,2,0),VLOOKUP(B121,'Ver4'!$F$13:$H$19,3,0))/100</f>
        <v>0</v>
      </c>
      <c r="H121" s="6">
        <f t="shared" ca="1" si="12"/>
        <v>0</v>
      </c>
      <c r="I121" s="6">
        <f t="shared" ca="1" si="19"/>
        <v>0.21</v>
      </c>
      <c r="J121" s="6">
        <f t="shared" ca="1" si="13"/>
        <v>0</v>
      </c>
      <c r="K121" s="6">
        <f ca="1">RANDBETWEEN(VLOOKUP(B121,'Ver4'!$F$23:$H$29,2,0),VLOOKUP(B121,'Ver4'!$F$23:$H$29,3,0))/100</f>
        <v>0</v>
      </c>
      <c r="L121" s="6">
        <f t="shared" ca="1" si="14"/>
        <v>0</v>
      </c>
      <c r="M121" s="16">
        <f t="shared" ca="1" si="15"/>
        <v>0</v>
      </c>
      <c r="N121" s="6">
        <f ca="1">(L121+J121+H121)*E121+Table16[[#This Row],[Hukuk Servisinde Tahsilat Tutarı]]</f>
        <v>0</v>
      </c>
      <c r="O121" s="6">
        <f ca="1">C121*VLOOKUP(B121,'Ver4'!$J$3:$N$9,2,0)+(C121-C121*G121)*VLOOKUP(B121,'Ver4'!$J$3:$N$9,3,0)+(C121-C121*G121-C121*I121)*VLOOKUP(B121,'Ver4'!$J$3:$N$9,4,0)</f>
        <v>0</v>
      </c>
      <c r="P121" s="6">
        <f t="shared" ca="1" si="16"/>
        <v>1</v>
      </c>
      <c r="Q121" s="6">
        <f ca="1">C121*P121*VLOOKUP(B121,'Ver4'!$J$3:$N$9,5,0)</f>
        <v>0</v>
      </c>
      <c r="R121" s="6">
        <f ca="1">VLOOKUP(Table16[[#This Row],[Ay]],'Ver4'!$J$3:$O$9,6,0)*Table16[[#This Row],[Hukuk Servisine Sevk Edilen]]*Table16[[#This Row],[Toplam Tutar]]</f>
        <v>0</v>
      </c>
      <c r="S121" s="6">
        <f t="shared" ca="1" si="17"/>
        <v>0</v>
      </c>
      <c r="T121" s="6">
        <f t="shared" ca="1" si="18"/>
        <v>0</v>
      </c>
      <c r="U121" s="4"/>
    </row>
    <row r="122" spans="1:21" x14ac:dyDescent="0.35">
      <c r="A122" s="9">
        <v>45016</v>
      </c>
      <c r="B122" s="6">
        <f t="shared" si="10"/>
        <v>3</v>
      </c>
      <c r="C122" s="6">
        <f ca="1">RANDBETWEEN(VLOOKUP(B122,'Ver4'!$F$3:$H$9,2,0),VLOOKUP(B122,'Ver4'!$F$3:$H$9,3,0))</f>
        <v>1429</v>
      </c>
      <c r="D122" s="6">
        <f ca="1">RANDBETWEEN(VLOOKUP(B122,'Ver4'!$B$4:$D$10,2,0),VLOOKUP(B122,'Ver4'!$B$4:$D$10,3,0))</f>
        <v>863</v>
      </c>
      <c r="E122" s="6">
        <f t="shared" ca="1" si="11"/>
        <v>1233227</v>
      </c>
      <c r="F122" s="6">
        <f ca="1">RANDBETWEEN(VLOOKUP(B122,'Ver4'!$B$13:$D$19,2,0),VLOOKUP(B122,'Ver4'!$B$13:$D$19,3,0))/100</f>
        <v>0</v>
      </c>
      <c r="G122" s="6">
        <f ca="1">RANDBETWEEN(VLOOKUP(B122,'Ver4'!$F$13:$H$19,2,0),VLOOKUP(B122,'Ver4'!$F$13:$H$19,3,0))/100</f>
        <v>0</v>
      </c>
      <c r="H122" s="6">
        <f t="shared" ca="1" si="12"/>
        <v>0</v>
      </c>
      <c r="I122" s="6">
        <f t="shared" ca="1" si="19"/>
        <v>0.33</v>
      </c>
      <c r="J122" s="6">
        <f t="shared" ca="1" si="13"/>
        <v>0</v>
      </c>
      <c r="K122" s="6">
        <f ca="1">RANDBETWEEN(VLOOKUP(B122,'Ver4'!$F$23:$H$29,2,0),VLOOKUP(B122,'Ver4'!$F$23:$H$29,3,0))/100</f>
        <v>0</v>
      </c>
      <c r="L122" s="6">
        <f t="shared" ca="1" si="14"/>
        <v>0</v>
      </c>
      <c r="M122" s="16">
        <f t="shared" ca="1" si="15"/>
        <v>0</v>
      </c>
      <c r="N122" s="6">
        <f ca="1">(L122+J122+H122)*E122+Table16[[#This Row],[Hukuk Servisinde Tahsilat Tutarı]]</f>
        <v>0</v>
      </c>
      <c r="O122" s="6">
        <f ca="1">C122*VLOOKUP(B122,'Ver4'!$J$3:$N$9,2,0)+(C122-C122*G122)*VLOOKUP(B122,'Ver4'!$J$3:$N$9,3,0)+(C122-C122*G122-C122*I122)*VLOOKUP(B122,'Ver4'!$J$3:$N$9,4,0)</f>
        <v>0</v>
      </c>
      <c r="P122" s="6">
        <f t="shared" ca="1" si="16"/>
        <v>1</v>
      </c>
      <c r="Q122" s="6">
        <f ca="1">C122*P122*VLOOKUP(B122,'Ver4'!$J$3:$N$9,5,0)</f>
        <v>0</v>
      </c>
      <c r="R122" s="6">
        <f ca="1">VLOOKUP(Table16[[#This Row],[Ay]],'Ver4'!$J$3:$O$9,6,0)*Table16[[#This Row],[Hukuk Servisine Sevk Edilen]]*Table16[[#This Row],[Toplam Tutar]]</f>
        <v>0</v>
      </c>
      <c r="S122" s="6">
        <f t="shared" ca="1" si="17"/>
        <v>0</v>
      </c>
      <c r="T122" s="6">
        <f t="shared" ca="1" si="18"/>
        <v>0</v>
      </c>
      <c r="U122" s="4"/>
    </row>
    <row r="123" spans="1:21" x14ac:dyDescent="0.35">
      <c r="A123" s="9">
        <v>45017</v>
      </c>
      <c r="B123" s="6">
        <f t="shared" si="10"/>
        <v>4</v>
      </c>
      <c r="C123" s="6">
        <f ca="1">RANDBETWEEN(VLOOKUP(B123,'Ver4'!$F$3:$H$9,2,0),VLOOKUP(B123,'Ver4'!$F$3:$H$9,3,0))</f>
        <v>1351</v>
      </c>
      <c r="D123" s="6">
        <f ca="1">RANDBETWEEN(VLOOKUP(B123,'Ver4'!$B$4:$D$10,2,0),VLOOKUP(B123,'Ver4'!$B$4:$D$10,3,0))</f>
        <v>679</v>
      </c>
      <c r="E123" s="6">
        <f t="shared" ca="1" si="11"/>
        <v>917329</v>
      </c>
      <c r="F123" s="6">
        <f ca="1">RANDBETWEEN(VLOOKUP(B123,'Ver4'!$B$13:$D$19,2,0),VLOOKUP(B123,'Ver4'!$B$13:$D$19,3,0))/100</f>
        <v>0</v>
      </c>
      <c r="G123" s="6">
        <f ca="1">RANDBETWEEN(VLOOKUP(B123,'Ver4'!$F$13:$H$19,2,0),VLOOKUP(B123,'Ver4'!$F$13:$H$19,3,0))/100</f>
        <v>0</v>
      </c>
      <c r="H123" s="6">
        <f t="shared" ca="1" si="12"/>
        <v>0</v>
      </c>
      <c r="I123" s="6">
        <f t="shared" ca="1" si="19"/>
        <v>0.22</v>
      </c>
      <c r="J123" s="6">
        <f t="shared" ca="1" si="13"/>
        <v>0</v>
      </c>
      <c r="K123" s="6">
        <f ca="1">RANDBETWEEN(VLOOKUP(B123,'Ver4'!$F$23:$H$29,2,0),VLOOKUP(B123,'Ver4'!$F$23:$H$29,3,0))/100</f>
        <v>0</v>
      </c>
      <c r="L123" s="6">
        <f t="shared" ca="1" si="14"/>
        <v>0</v>
      </c>
      <c r="M123" s="16">
        <f t="shared" ca="1" si="15"/>
        <v>0</v>
      </c>
      <c r="N123" s="6">
        <f ca="1">(L123+J123+H123)*E123+Table16[[#This Row],[Hukuk Servisinde Tahsilat Tutarı]]</f>
        <v>0</v>
      </c>
      <c r="O123" s="6">
        <f ca="1">C123*VLOOKUP(B123,'Ver4'!$J$3:$N$9,2,0)+(C123-C123*G123)*VLOOKUP(B123,'Ver4'!$J$3:$N$9,3,0)+(C123-C123*G123-C123*I123)*VLOOKUP(B123,'Ver4'!$J$3:$N$9,4,0)</f>
        <v>0</v>
      </c>
      <c r="P123" s="6">
        <f t="shared" ca="1" si="16"/>
        <v>1</v>
      </c>
      <c r="Q123" s="6">
        <f ca="1">C123*P123*VLOOKUP(B123,'Ver4'!$J$3:$N$9,5,0)</f>
        <v>0</v>
      </c>
      <c r="R123" s="6">
        <f ca="1">VLOOKUP(Table16[[#This Row],[Ay]],'Ver4'!$J$3:$O$9,6,0)*Table16[[#This Row],[Hukuk Servisine Sevk Edilen]]*Table16[[#This Row],[Toplam Tutar]]</f>
        <v>0</v>
      </c>
      <c r="S123" s="6">
        <f t="shared" ca="1" si="17"/>
        <v>0</v>
      </c>
      <c r="T123" s="6">
        <f t="shared" ca="1" si="18"/>
        <v>0</v>
      </c>
      <c r="U123" s="4"/>
    </row>
    <row r="124" spans="1:21" x14ac:dyDescent="0.35">
      <c r="A124" s="9">
        <v>45018</v>
      </c>
      <c r="B124" s="6">
        <f t="shared" si="10"/>
        <v>4</v>
      </c>
      <c r="C124" s="6">
        <f ca="1">RANDBETWEEN(VLOOKUP(B124,'Ver4'!$F$3:$H$9,2,0),VLOOKUP(B124,'Ver4'!$F$3:$H$9,3,0))</f>
        <v>1367</v>
      </c>
      <c r="D124" s="6">
        <f ca="1">RANDBETWEEN(VLOOKUP(B124,'Ver4'!$B$4:$D$10,2,0),VLOOKUP(B124,'Ver4'!$B$4:$D$10,3,0))</f>
        <v>497</v>
      </c>
      <c r="E124" s="6">
        <f t="shared" ca="1" si="11"/>
        <v>679399</v>
      </c>
      <c r="F124" s="6">
        <f ca="1">RANDBETWEEN(VLOOKUP(B124,'Ver4'!$B$13:$D$19,2,0),VLOOKUP(B124,'Ver4'!$B$13:$D$19,3,0))/100</f>
        <v>0</v>
      </c>
      <c r="G124" s="6">
        <f ca="1">RANDBETWEEN(VLOOKUP(B124,'Ver4'!$F$13:$H$19,2,0),VLOOKUP(B124,'Ver4'!$F$13:$H$19,3,0))/100</f>
        <v>0</v>
      </c>
      <c r="H124" s="6">
        <f t="shared" ca="1" si="12"/>
        <v>0</v>
      </c>
      <c r="I124" s="6">
        <f t="shared" ca="1" si="19"/>
        <v>0.34</v>
      </c>
      <c r="J124" s="6">
        <f t="shared" ca="1" si="13"/>
        <v>0</v>
      </c>
      <c r="K124" s="6">
        <f ca="1">RANDBETWEEN(VLOOKUP(B124,'Ver4'!$F$23:$H$29,2,0),VLOOKUP(B124,'Ver4'!$F$23:$H$29,3,0))/100</f>
        <v>0</v>
      </c>
      <c r="L124" s="6">
        <f t="shared" ca="1" si="14"/>
        <v>0</v>
      </c>
      <c r="M124" s="16">
        <f t="shared" ca="1" si="15"/>
        <v>0</v>
      </c>
      <c r="N124" s="6">
        <f ca="1">(L124+J124+H124)*E124+Table16[[#This Row],[Hukuk Servisinde Tahsilat Tutarı]]</f>
        <v>0</v>
      </c>
      <c r="O124" s="6">
        <f ca="1">C124*VLOOKUP(B124,'Ver4'!$J$3:$N$9,2,0)+(C124-C124*G124)*VLOOKUP(B124,'Ver4'!$J$3:$N$9,3,0)+(C124-C124*G124-C124*I124)*VLOOKUP(B124,'Ver4'!$J$3:$N$9,4,0)</f>
        <v>0</v>
      </c>
      <c r="P124" s="6">
        <f t="shared" ca="1" si="16"/>
        <v>1</v>
      </c>
      <c r="Q124" s="6">
        <f ca="1">C124*P124*VLOOKUP(B124,'Ver4'!$J$3:$N$9,5,0)</f>
        <v>0</v>
      </c>
      <c r="R124" s="6">
        <f ca="1">VLOOKUP(Table16[[#This Row],[Ay]],'Ver4'!$J$3:$O$9,6,0)*Table16[[#This Row],[Hukuk Servisine Sevk Edilen]]*Table16[[#This Row],[Toplam Tutar]]</f>
        <v>0</v>
      </c>
      <c r="S124" s="6">
        <f t="shared" ca="1" si="17"/>
        <v>0</v>
      </c>
      <c r="T124" s="6">
        <f t="shared" ca="1" si="18"/>
        <v>0</v>
      </c>
      <c r="U124" s="4"/>
    </row>
    <row r="125" spans="1:21" x14ac:dyDescent="0.35">
      <c r="A125" s="9">
        <v>45019</v>
      </c>
      <c r="B125" s="6">
        <f t="shared" si="10"/>
        <v>4</v>
      </c>
      <c r="C125" s="6">
        <f ca="1">RANDBETWEEN(VLOOKUP(B125,'Ver4'!$F$3:$H$9,2,0),VLOOKUP(B125,'Ver4'!$F$3:$H$9,3,0))</f>
        <v>1061</v>
      </c>
      <c r="D125" s="6">
        <f ca="1">RANDBETWEEN(VLOOKUP(B125,'Ver4'!$B$4:$D$10,2,0),VLOOKUP(B125,'Ver4'!$B$4:$D$10,3,0))</f>
        <v>448</v>
      </c>
      <c r="E125" s="6">
        <f t="shared" ca="1" si="11"/>
        <v>475328</v>
      </c>
      <c r="F125" s="6">
        <f ca="1">RANDBETWEEN(VLOOKUP(B125,'Ver4'!$B$13:$D$19,2,0),VLOOKUP(B125,'Ver4'!$B$13:$D$19,3,0))/100</f>
        <v>0</v>
      </c>
      <c r="G125" s="6">
        <f ca="1">RANDBETWEEN(VLOOKUP(B125,'Ver4'!$F$13:$H$19,2,0),VLOOKUP(B125,'Ver4'!$F$13:$H$19,3,0))/100</f>
        <v>0</v>
      </c>
      <c r="H125" s="6">
        <f t="shared" ca="1" si="12"/>
        <v>0</v>
      </c>
      <c r="I125" s="6">
        <f t="shared" ca="1" si="19"/>
        <v>0.28999999999999998</v>
      </c>
      <c r="J125" s="6">
        <f t="shared" ca="1" si="13"/>
        <v>0</v>
      </c>
      <c r="K125" s="6">
        <f ca="1">RANDBETWEEN(VLOOKUP(B125,'Ver4'!$F$23:$H$29,2,0),VLOOKUP(B125,'Ver4'!$F$23:$H$29,3,0))/100</f>
        <v>0</v>
      </c>
      <c r="L125" s="6">
        <f t="shared" ca="1" si="14"/>
        <v>0</v>
      </c>
      <c r="M125" s="16">
        <f t="shared" ca="1" si="15"/>
        <v>0</v>
      </c>
      <c r="N125" s="6">
        <f ca="1">(L125+J125+H125)*E125+Table16[[#This Row],[Hukuk Servisinde Tahsilat Tutarı]]</f>
        <v>0</v>
      </c>
      <c r="O125" s="6">
        <f ca="1">C125*VLOOKUP(B125,'Ver4'!$J$3:$N$9,2,0)+(C125-C125*G125)*VLOOKUP(B125,'Ver4'!$J$3:$N$9,3,0)+(C125-C125*G125-C125*I125)*VLOOKUP(B125,'Ver4'!$J$3:$N$9,4,0)</f>
        <v>0</v>
      </c>
      <c r="P125" s="6">
        <f t="shared" ca="1" si="16"/>
        <v>1</v>
      </c>
      <c r="Q125" s="6">
        <f ca="1">C125*P125*VLOOKUP(B125,'Ver4'!$J$3:$N$9,5,0)</f>
        <v>0</v>
      </c>
      <c r="R125" s="6">
        <f ca="1">VLOOKUP(Table16[[#This Row],[Ay]],'Ver4'!$J$3:$O$9,6,0)*Table16[[#This Row],[Hukuk Servisine Sevk Edilen]]*Table16[[#This Row],[Toplam Tutar]]</f>
        <v>0</v>
      </c>
      <c r="S125" s="6">
        <f t="shared" ca="1" si="17"/>
        <v>0</v>
      </c>
      <c r="T125" s="6">
        <f t="shared" ca="1" si="18"/>
        <v>0</v>
      </c>
      <c r="U125" s="4"/>
    </row>
    <row r="126" spans="1:21" x14ac:dyDescent="0.35">
      <c r="A126" s="9">
        <v>45020</v>
      </c>
      <c r="B126" s="6">
        <f t="shared" si="10"/>
        <v>4</v>
      </c>
      <c r="C126" s="6">
        <f ca="1">RANDBETWEEN(VLOOKUP(B126,'Ver4'!$F$3:$H$9,2,0),VLOOKUP(B126,'Ver4'!$F$3:$H$9,3,0))</f>
        <v>1483</v>
      </c>
      <c r="D126" s="6">
        <f ca="1">RANDBETWEEN(VLOOKUP(B126,'Ver4'!$B$4:$D$10,2,0),VLOOKUP(B126,'Ver4'!$B$4:$D$10,3,0))</f>
        <v>269</v>
      </c>
      <c r="E126" s="6">
        <f t="shared" ca="1" si="11"/>
        <v>398927</v>
      </c>
      <c r="F126" s="6">
        <f ca="1">RANDBETWEEN(VLOOKUP(B126,'Ver4'!$B$13:$D$19,2,0),VLOOKUP(B126,'Ver4'!$B$13:$D$19,3,0))/100</f>
        <v>0</v>
      </c>
      <c r="G126" s="6">
        <f ca="1">RANDBETWEEN(VLOOKUP(B126,'Ver4'!$F$13:$H$19,2,0),VLOOKUP(B126,'Ver4'!$F$13:$H$19,3,0))/100</f>
        <v>0</v>
      </c>
      <c r="H126" s="6">
        <f t="shared" ca="1" si="12"/>
        <v>0</v>
      </c>
      <c r="I126" s="6">
        <f t="shared" ca="1" si="19"/>
        <v>0.25</v>
      </c>
      <c r="J126" s="6">
        <f t="shared" ca="1" si="13"/>
        <v>0</v>
      </c>
      <c r="K126" s="6">
        <f ca="1">RANDBETWEEN(VLOOKUP(B126,'Ver4'!$F$23:$H$29,2,0),VLOOKUP(B126,'Ver4'!$F$23:$H$29,3,0))/100</f>
        <v>0</v>
      </c>
      <c r="L126" s="6">
        <f t="shared" ca="1" si="14"/>
        <v>0</v>
      </c>
      <c r="M126" s="16">
        <f t="shared" ca="1" si="15"/>
        <v>0</v>
      </c>
      <c r="N126" s="6">
        <f ca="1">(L126+J126+H126)*E126+Table16[[#This Row],[Hukuk Servisinde Tahsilat Tutarı]]</f>
        <v>0</v>
      </c>
      <c r="O126" s="6">
        <f ca="1">C126*VLOOKUP(B126,'Ver4'!$J$3:$N$9,2,0)+(C126-C126*G126)*VLOOKUP(B126,'Ver4'!$J$3:$N$9,3,0)+(C126-C126*G126-C126*I126)*VLOOKUP(B126,'Ver4'!$J$3:$N$9,4,0)</f>
        <v>0</v>
      </c>
      <c r="P126" s="6">
        <f t="shared" ca="1" si="16"/>
        <v>1</v>
      </c>
      <c r="Q126" s="6">
        <f ca="1">C126*P126*VLOOKUP(B126,'Ver4'!$J$3:$N$9,5,0)</f>
        <v>0</v>
      </c>
      <c r="R126" s="6">
        <f ca="1">VLOOKUP(Table16[[#This Row],[Ay]],'Ver4'!$J$3:$O$9,6,0)*Table16[[#This Row],[Hukuk Servisine Sevk Edilen]]*Table16[[#This Row],[Toplam Tutar]]</f>
        <v>0</v>
      </c>
      <c r="S126" s="6">
        <f t="shared" ca="1" si="17"/>
        <v>0</v>
      </c>
      <c r="T126" s="6">
        <f t="shared" ca="1" si="18"/>
        <v>0</v>
      </c>
      <c r="U126" s="4"/>
    </row>
    <row r="127" spans="1:21" x14ac:dyDescent="0.35">
      <c r="A127" s="9">
        <v>45021</v>
      </c>
      <c r="B127" s="6">
        <f t="shared" si="10"/>
        <v>4</v>
      </c>
      <c r="C127" s="6">
        <f ca="1">RANDBETWEEN(VLOOKUP(B127,'Ver4'!$F$3:$H$9,2,0),VLOOKUP(B127,'Ver4'!$F$3:$H$9,3,0))</f>
        <v>1074</v>
      </c>
      <c r="D127" s="6">
        <f ca="1">RANDBETWEEN(VLOOKUP(B127,'Ver4'!$B$4:$D$10,2,0),VLOOKUP(B127,'Ver4'!$B$4:$D$10,3,0))</f>
        <v>299</v>
      </c>
      <c r="E127" s="6">
        <f t="shared" ca="1" si="11"/>
        <v>321126</v>
      </c>
      <c r="F127" s="6">
        <f ca="1">RANDBETWEEN(VLOOKUP(B127,'Ver4'!$B$13:$D$19,2,0),VLOOKUP(B127,'Ver4'!$B$13:$D$19,3,0))/100</f>
        <v>0</v>
      </c>
      <c r="G127" s="6">
        <f ca="1">RANDBETWEEN(VLOOKUP(B127,'Ver4'!$F$13:$H$19,2,0),VLOOKUP(B127,'Ver4'!$F$13:$H$19,3,0))/100</f>
        <v>0</v>
      </c>
      <c r="H127" s="6">
        <f t="shared" ca="1" si="12"/>
        <v>0</v>
      </c>
      <c r="I127" s="6">
        <f t="shared" ca="1" si="19"/>
        <v>0.28000000000000003</v>
      </c>
      <c r="J127" s="6">
        <f t="shared" ca="1" si="13"/>
        <v>0</v>
      </c>
      <c r="K127" s="6">
        <f ca="1">RANDBETWEEN(VLOOKUP(B127,'Ver4'!$F$23:$H$29,2,0),VLOOKUP(B127,'Ver4'!$F$23:$H$29,3,0))/100</f>
        <v>0</v>
      </c>
      <c r="L127" s="6">
        <f t="shared" ca="1" si="14"/>
        <v>0</v>
      </c>
      <c r="M127" s="16">
        <f t="shared" ca="1" si="15"/>
        <v>0</v>
      </c>
      <c r="N127" s="6">
        <f ca="1">(L127+J127+H127)*E127+Table16[[#This Row],[Hukuk Servisinde Tahsilat Tutarı]]</f>
        <v>0</v>
      </c>
      <c r="O127" s="6">
        <f ca="1">C127*VLOOKUP(B127,'Ver4'!$J$3:$N$9,2,0)+(C127-C127*G127)*VLOOKUP(B127,'Ver4'!$J$3:$N$9,3,0)+(C127-C127*G127-C127*I127)*VLOOKUP(B127,'Ver4'!$J$3:$N$9,4,0)</f>
        <v>0</v>
      </c>
      <c r="P127" s="6">
        <f t="shared" ca="1" si="16"/>
        <v>1</v>
      </c>
      <c r="Q127" s="6">
        <f ca="1">C127*P127*VLOOKUP(B127,'Ver4'!$J$3:$N$9,5,0)</f>
        <v>0</v>
      </c>
      <c r="R127" s="6">
        <f ca="1">VLOOKUP(Table16[[#This Row],[Ay]],'Ver4'!$J$3:$O$9,6,0)*Table16[[#This Row],[Hukuk Servisine Sevk Edilen]]*Table16[[#This Row],[Toplam Tutar]]</f>
        <v>0</v>
      </c>
      <c r="S127" s="6">
        <f t="shared" ca="1" si="17"/>
        <v>0</v>
      </c>
      <c r="T127" s="6">
        <f t="shared" ca="1" si="18"/>
        <v>0</v>
      </c>
      <c r="U127" s="4"/>
    </row>
    <row r="128" spans="1:21" x14ac:dyDescent="0.35">
      <c r="A128" s="9">
        <v>45022</v>
      </c>
      <c r="B128" s="6">
        <f t="shared" si="10"/>
        <v>4</v>
      </c>
      <c r="C128" s="6">
        <f ca="1">RANDBETWEEN(VLOOKUP(B128,'Ver4'!$F$3:$H$9,2,0),VLOOKUP(B128,'Ver4'!$F$3:$H$9,3,0))</f>
        <v>1150</v>
      </c>
      <c r="D128" s="6">
        <f ca="1">RANDBETWEEN(VLOOKUP(B128,'Ver4'!$B$4:$D$10,2,0),VLOOKUP(B128,'Ver4'!$B$4:$D$10,3,0))</f>
        <v>463</v>
      </c>
      <c r="E128" s="6">
        <f t="shared" ca="1" si="11"/>
        <v>532450</v>
      </c>
      <c r="F128" s="6">
        <f ca="1">RANDBETWEEN(VLOOKUP(B128,'Ver4'!$B$13:$D$19,2,0),VLOOKUP(B128,'Ver4'!$B$13:$D$19,3,0))/100</f>
        <v>0</v>
      </c>
      <c r="G128" s="6">
        <f ca="1">RANDBETWEEN(VLOOKUP(B128,'Ver4'!$F$13:$H$19,2,0),VLOOKUP(B128,'Ver4'!$F$13:$H$19,3,0))/100</f>
        <v>0</v>
      </c>
      <c r="H128" s="6">
        <f t="shared" ca="1" si="12"/>
        <v>0</v>
      </c>
      <c r="I128" s="6">
        <f t="shared" ca="1" si="19"/>
        <v>0.23</v>
      </c>
      <c r="J128" s="6">
        <f t="shared" ca="1" si="13"/>
        <v>0</v>
      </c>
      <c r="K128" s="6">
        <f ca="1">RANDBETWEEN(VLOOKUP(B128,'Ver4'!$F$23:$H$29,2,0),VLOOKUP(B128,'Ver4'!$F$23:$H$29,3,0))/100</f>
        <v>0</v>
      </c>
      <c r="L128" s="6">
        <f t="shared" ca="1" si="14"/>
        <v>0</v>
      </c>
      <c r="M128" s="16">
        <f t="shared" ca="1" si="15"/>
        <v>0</v>
      </c>
      <c r="N128" s="6">
        <f ca="1">(L128+J128+H128)*E128+Table16[[#This Row],[Hukuk Servisinde Tahsilat Tutarı]]</f>
        <v>0</v>
      </c>
      <c r="O128" s="6">
        <f ca="1">C128*VLOOKUP(B128,'Ver4'!$J$3:$N$9,2,0)+(C128-C128*G128)*VLOOKUP(B128,'Ver4'!$J$3:$N$9,3,0)+(C128-C128*G128-C128*I128)*VLOOKUP(B128,'Ver4'!$J$3:$N$9,4,0)</f>
        <v>0</v>
      </c>
      <c r="P128" s="6">
        <f t="shared" ca="1" si="16"/>
        <v>1</v>
      </c>
      <c r="Q128" s="6">
        <f ca="1">C128*P128*VLOOKUP(B128,'Ver4'!$J$3:$N$9,5,0)</f>
        <v>0</v>
      </c>
      <c r="R128" s="6">
        <f ca="1">VLOOKUP(Table16[[#This Row],[Ay]],'Ver4'!$J$3:$O$9,6,0)*Table16[[#This Row],[Hukuk Servisine Sevk Edilen]]*Table16[[#This Row],[Toplam Tutar]]</f>
        <v>0</v>
      </c>
      <c r="S128" s="6">
        <f t="shared" ca="1" si="17"/>
        <v>0</v>
      </c>
      <c r="T128" s="6">
        <f t="shared" ca="1" si="18"/>
        <v>0</v>
      </c>
      <c r="U128" s="4"/>
    </row>
    <row r="129" spans="1:21" x14ac:dyDescent="0.35">
      <c r="A129" s="9">
        <v>45023</v>
      </c>
      <c r="B129" s="6">
        <f t="shared" si="10"/>
        <v>4</v>
      </c>
      <c r="C129" s="6">
        <f ca="1">RANDBETWEEN(VLOOKUP(B129,'Ver4'!$F$3:$H$9,2,0),VLOOKUP(B129,'Ver4'!$F$3:$H$9,3,0))</f>
        <v>1357</v>
      </c>
      <c r="D129" s="6">
        <f ca="1">RANDBETWEEN(VLOOKUP(B129,'Ver4'!$B$4:$D$10,2,0),VLOOKUP(B129,'Ver4'!$B$4:$D$10,3,0))</f>
        <v>355</v>
      </c>
      <c r="E129" s="6">
        <f t="shared" ca="1" si="11"/>
        <v>481735</v>
      </c>
      <c r="F129" s="6">
        <f ca="1">RANDBETWEEN(VLOOKUP(B129,'Ver4'!$B$13:$D$19,2,0),VLOOKUP(B129,'Ver4'!$B$13:$D$19,3,0))/100</f>
        <v>0</v>
      </c>
      <c r="G129" s="6">
        <f ca="1">RANDBETWEEN(VLOOKUP(B129,'Ver4'!$F$13:$H$19,2,0),VLOOKUP(B129,'Ver4'!$F$13:$H$19,3,0))/100</f>
        <v>0</v>
      </c>
      <c r="H129" s="6">
        <f t="shared" ca="1" si="12"/>
        <v>0</v>
      </c>
      <c r="I129" s="6">
        <f t="shared" ca="1" si="19"/>
        <v>0.2</v>
      </c>
      <c r="J129" s="6">
        <f t="shared" ca="1" si="13"/>
        <v>0</v>
      </c>
      <c r="K129" s="6">
        <f ca="1">RANDBETWEEN(VLOOKUP(B129,'Ver4'!$F$23:$H$29,2,0),VLOOKUP(B129,'Ver4'!$F$23:$H$29,3,0))/100</f>
        <v>0</v>
      </c>
      <c r="L129" s="6">
        <f t="shared" ca="1" si="14"/>
        <v>0</v>
      </c>
      <c r="M129" s="16">
        <f t="shared" ca="1" si="15"/>
        <v>0</v>
      </c>
      <c r="N129" s="6">
        <f ca="1">(L129+J129+H129)*E129+Table16[[#This Row],[Hukuk Servisinde Tahsilat Tutarı]]</f>
        <v>0</v>
      </c>
      <c r="O129" s="6">
        <f ca="1">C129*VLOOKUP(B129,'Ver4'!$J$3:$N$9,2,0)+(C129-C129*G129)*VLOOKUP(B129,'Ver4'!$J$3:$N$9,3,0)+(C129-C129*G129-C129*I129)*VLOOKUP(B129,'Ver4'!$J$3:$N$9,4,0)</f>
        <v>0</v>
      </c>
      <c r="P129" s="6">
        <f t="shared" ca="1" si="16"/>
        <v>1</v>
      </c>
      <c r="Q129" s="6">
        <f ca="1">C129*P129*VLOOKUP(B129,'Ver4'!$J$3:$N$9,5,0)</f>
        <v>0</v>
      </c>
      <c r="R129" s="6">
        <f ca="1">VLOOKUP(Table16[[#This Row],[Ay]],'Ver4'!$J$3:$O$9,6,0)*Table16[[#This Row],[Hukuk Servisine Sevk Edilen]]*Table16[[#This Row],[Toplam Tutar]]</f>
        <v>0</v>
      </c>
      <c r="S129" s="6">
        <f t="shared" ca="1" si="17"/>
        <v>0</v>
      </c>
      <c r="T129" s="6">
        <f t="shared" ca="1" si="18"/>
        <v>0</v>
      </c>
      <c r="U129" s="4"/>
    </row>
    <row r="130" spans="1:21" x14ac:dyDescent="0.35">
      <c r="A130" s="9">
        <v>45024</v>
      </c>
      <c r="B130" s="6">
        <f t="shared" ref="B130:B183" si="20">MONTH(A130)</f>
        <v>4</v>
      </c>
      <c r="C130" s="6">
        <f ca="1">RANDBETWEEN(VLOOKUP(B130,'Ver4'!$F$3:$H$9,2,0),VLOOKUP(B130,'Ver4'!$F$3:$H$9,3,0))</f>
        <v>1281</v>
      </c>
      <c r="D130" s="6">
        <f ca="1">RANDBETWEEN(VLOOKUP(B130,'Ver4'!$B$4:$D$10,2,0),VLOOKUP(B130,'Ver4'!$B$4:$D$10,3,0))</f>
        <v>654</v>
      </c>
      <c r="E130" s="6">
        <f t="shared" ref="E130:E183" ca="1" si="21">C130*D130</f>
        <v>837774</v>
      </c>
      <c r="F130" s="6">
        <f ca="1">RANDBETWEEN(VLOOKUP(B130,'Ver4'!$B$13:$D$19,2,0),VLOOKUP(B130,'Ver4'!$B$13:$D$19,3,0))/100</f>
        <v>0</v>
      </c>
      <c r="G130" s="6">
        <f ca="1">RANDBETWEEN(VLOOKUP(B130,'Ver4'!$F$13:$H$19,2,0),VLOOKUP(B130,'Ver4'!$F$13:$H$19,3,0))/100</f>
        <v>0</v>
      </c>
      <c r="H130" s="6">
        <f t="shared" ref="H130:H183" ca="1" si="22">F130*G130</f>
        <v>0</v>
      </c>
      <c r="I130" s="6">
        <f t="shared" ca="1" si="19"/>
        <v>0.34</v>
      </c>
      <c r="J130" s="6">
        <f t="shared" ref="J130:J183" ca="1" si="23">I130*F130</f>
        <v>0</v>
      </c>
      <c r="K130" s="6">
        <f ca="1">RANDBETWEEN(VLOOKUP(B130,'Ver4'!$F$23:$H$29,2,0),VLOOKUP(B130,'Ver4'!$F$23:$H$29,3,0))/100</f>
        <v>0</v>
      </c>
      <c r="L130" s="6">
        <f t="shared" ref="L130:L183" ca="1" si="24">K130*F130</f>
        <v>0</v>
      </c>
      <c r="M130" s="16">
        <f t="shared" ref="M130:M183" ca="1" si="25">(L130+J130+H130)*C130</f>
        <v>0</v>
      </c>
      <c r="N130" s="6">
        <f ca="1">(L130+J130+H130)*E130+Table16[[#This Row],[Hukuk Servisinde Tahsilat Tutarı]]</f>
        <v>0</v>
      </c>
      <c r="O130" s="6">
        <f ca="1">C130*VLOOKUP(B130,'Ver4'!$J$3:$N$9,2,0)+(C130-C130*G130)*VLOOKUP(B130,'Ver4'!$J$3:$N$9,3,0)+(C130-C130*G130-C130*I130)*VLOOKUP(B130,'Ver4'!$J$3:$N$9,4,0)</f>
        <v>0</v>
      </c>
      <c r="P130" s="6">
        <f t="shared" ref="P130:P183" ca="1" si="26">1-(L130+J130+H130)</f>
        <v>1</v>
      </c>
      <c r="Q130" s="6">
        <f ca="1">C130*P130*VLOOKUP(B130,'Ver4'!$J$3:$N$9,5,0)</f>
        <v>0</v>
      </c>
      <c r="R130" s="6">
        <f ca="1">VLOOKUP(Table16[[#This Row],[Ay]],'Ver4'!$J$3:$O$9,6,0)*Table16[[#This Row],[Hukuk Servisine Sevk Edilen]]*Table16[[#This Row],[Toplam Tutar]]</f>
        <v>0</v>
      </c>
      <c r="S130" s="6">
        <f t="shared" ref="S130:S183" ca="1" si="27">O130+Q130</f>
        <v>0</v>
      </c>
      <c r="T130" s="6">
        <f t="shared" ref="T130:T183" ca="1" si="28">N130-Q130</f>
        <v>0</v>
      </c>
      <c r="U130" s="4"/>
    </row>
    <row r="131" spans="1:21" x14ac:dyDescent="0.35">
      <c r="A131" s="9">
        <v>45025</v>
      </c>
      <c r="B131" s="6">
        <f t="shared" si="20"/>
        <v>4</v>
      </c>
      <c r="C131" s="6">
        <f ca="1">RANDBETWEEN(VLOOKUP(B131,'Ver4'!$F$3:$H$9,2,0),VLOOKUP(B131,'Ver4'!$F$3:$H$9,3,0))</f>
        <v>1174</v>
      </c>
      <c r="D131" s="6">
        <f ca="1">RANDBETWEEN(VLOOKUP(B131,'Ver4'!$B$4:$D$10,2,0),VLOOKUP(B131,'Ver4'!$B$4:$D$10,3,0))</f>
        <v>651</v>
      </c>
      <c r="E131" s="6">
        <f t="shared" ca="1" si="21"/>
        <v>764274</v>
      </c>
      <c r="F131" s="6">
        <f ca="1">RANDBETWEEN(VLOOKUP(B131,'Ver4'!$B$13:$D$19,2,0),VLOOKUP(B131,'Ver4'!$B$13:$D$19,3,0))/100</f>
        <v>0</v>
      </c>
      <c r="G131" s="6">
        <f ca="1">RANDBETWEEN(VLOOKUP(B131,'Ver4'!$F$13:$H$19,2,0),VLOOKUP(B131,'Ver4'!$F$13:$H$19,3,0))/100</f>
        <v>0</v>
      </c>
      <c r="H131" s="6">
        <f t="shared" ca="1" si="22"/>
        <v>0</v>
      </c>
      <c r="I131" s="6">
        <f t="shared" ref="I131:I183" ca="1" si="29">RANDBETWEEN(20,35)/100</f>
        <v>0.2</v>
      </c>
      <c r="J131" s="6">
        <f t="shared" ca="1" si="23"/>
        <v>0</v>
      </c>
      <c r="K131" s="6">
        <f ca="1">RANDBETWEEN(VLOOKUP(B131,'Ver4'!$F$23:$H$29,2,0),VLOOKUP(B131,'Ver4'!$F$23:$H$29,3,0))/100</f>
        <v>0</v>
      </c>
      <c r="L131" s="6">
        <f t="shared" ca="1" si="24"/>
        <v>0</v>
      </c>
      <c r="M131" s="16">
        <f t="shared" ca="1" si="25"/>
        <v>0</v>
      </c>
      <c r="N131" s="6">
        <f ca="1">(L131+J131+H131)*E131+Table16[[#This Row],[Hukuk Servisinde Tahsilat Tutarı]]</f>
        <v>0</v>
      </c>
      <c r="O131" s="6">
        <f ca="1">C131*VLOOKUP(B131,'Ver4'!$J$3:$N$9,2,0)+(C131-C131*G131)*VLOOKUP(B131,'Ver4'!$J$3:$N$9,3,0)+(C131-C131*G131-C131*I131)*VLOOKUP(B131,'Ver4'!$J$3:$N$9,4,0)</f>
        <v>0</v>
      </c>
      <c r="P131" s="6">
        <f t="shared" ca="1" si="26"/>
        <v>1</v>
      </c>
      <c r="Q131" s="6">
        <f ca="1">C131*P131*VLOOKUP(B131,'Ver4'!$J$3:$N$9,5,0)</f>
        <v>0</v>
      </c>
      <c r="R131" s="6">
        <f ca="1">VLOOKUP(Table16[[#This Row],[Ay]],'Ver4'!$J$3:$O$9,6,0)*Table16[[#This Row],[Hukuk Servisine Sevk Edilen]]*Table16[[#This Row],[Toplam Tutar]]</f>
        <v>0</v>
      </c>
      <c r="S131" s="6">
        <f t="shared" ca="1" si="27"/>
        <v>0</v>
      </c>
      <c r="T131" s="6">
        <f t="shared" ca="1" si="28"/>
        <v>0</v>
      </c>
      <c r="U131" s="4"/>
    </row>
    <row r="132" spans="1:21" x14ac:dyDescent="0.35">
      <c r="A132" s="9">
        <v>45026</v>
      </c>
      <c r="B132" s="6">
        <f t="shared" si="20"/>
        <v>4</v>
      </c>
      <c r="C132" s="6">
        <f ca="1">RANDBETWEEN(VLOOKUP(B132,'Ver4'!$F$3:$H$9,2,0),VLOOKUP(B132,'Ver4'!$F$3:$H$9,3,0))</f>
        <v>1415</v>
      </c>
      <c r="D132" s="6">
        <f ca="1">RANDBETWEEN(VLOOKUP(B132,'Ver4'!$B$4:$D$10,2,0),VLOOKUP(B132,'Ver4'!$B$4:$D$10,3,0))</f>
        <v>503</v>
      </c>
      <c r="E132" s="6">
        <f t="shared" ca="1" si="21"/>
        <v>711745</v>
      </c>
      <c r="F132" s="6">
        <f ca="1">RANDBETWEEN(VLOOKUP(B132,'Ver4'!$B$13:$D$19,2,0),VLOOKUP(B132,'Ver4'!$B$13:$D$19,3,0))/100</f>
        <v>0</v>
      </c>
      <c r="G132" s="6">
        <f ca="1">RANDBETWEEN(VLOOKUP(B132,'Ver4'!$F$13:$H$19,2,0),VLOOKUP(B132,'Ver4'!$F$13:$H$19,3,0))/100</f>
        <v>0</v>
      </c>
      <c r="H132" s="6">
        <f t="shared" ca="1" si="22"/>
        <v>0</v>
      </c>
      <c r="I132" s="6">
        <f t="shared" ca="1" si="29"/>
        <v>0.3</v>
      </c>
      <c r="J132" s="6">
        <f t="shared" ca="1" si="23"/>
        <v>0</v>
      </c>
      <c r="K132" s="6">
        <f ca="1">RANDBETWEEN(VLOOKUP(B132,'Ver4'!$F$23:$H$29,2,0),VLOOKUP(B132,'Ver4'!$F$23:$H$29,3,0))/100</f>
        <v>0</v>
      </c>
      <c r="L132" s="6">
        <f t="shared" ca="1" si="24"/>
        <v>0</v>
      </c>
      <c r="M132" s="16">
        <f t="shared" ca="1" si="25"/>
        <v>0</v>
      </c>
      <c r="N132" s="6">
        <f ca="1">(L132+J132+H132)*E132+Table16[[#This Row],[Hukuk Servisinde Tahsilat Tutarı]]</f>
        <v>0</v>
      </c>
      <c r="O132" s="6">
        <f ca="1">C132*VLOOKUP(B132,'Ver4'!$J$3:$N$9,2,0)+(C132-C132*G132)*VLOOKUP(B132,'Ver4'!$J$3:$N$9,3,0)+(C132-C132*G132-C132*I132)*VLOOKUP(B132,'Ver4'!$J$3:$N$9,4,0)</f>
        <v>0</v>
      </c>
      <c r="P132" s="6">
        <f t="shared" ca="1" si="26"/>
        <v>1</v>
      </c>
      <c r="Q132" s="6">
        <f ca="1">C132*P132*VLOOKUP(B132,'Ver4'!$J$3:$N$9,5,0)</f>
        <v>0</v>
      </c>
      <c r="R132" s="6">
        <f ca="1">VLOOKUP(Table16[[#This Row],[Ay]],'Ver4'!$J$3:$O$9,6,0)*Table16[[#This Row],[Hukuk Servisine Sevk Edilen]]*Table16[[#This Row],[Toplam Tutar]]</f>
        <v>0</v>
      </c>
      <c r="S132" s="6">
        <f t="shared" ca="1" si="27"/>
        <v>0</v>
      </c>
      <c r="T132" s="6">
        <f t="shared" ca="1" si="28"/>
        <v>0</v>
      </c>
      <c r="U132" s="4"/>
    </row>
    <row r="133" spans="1:21" x14ac:dyDescent="0.35">
      <c r="A133" s="9">
        <v>45027</v>
      </c>
      <c r="B133" s="6">
        <f t="shared" si="20"/>
        <v>4</v>
      </c>
      <c r="C133" s="6">
        <f ca="1">RANDBETWEEN(VLOOKUP(B133,'Ver4'!$F$3:$H$9,2,0),VLOOKUP(B133,'Ver4'!$F$3:$H$9,3,0))</f>
        <v>1205</v>
      </c>
      <c r="D133" s="6">
        <f ca="1">RANDBETWEEN(VLOOKUP(B133,'Ver4'!$B$4:$D$10,2,0),VLOOKUP(B133,'Ver4'!$B$4:$D$10,3,0))</f>
        <v>450</v>
      </c>
      <c r="E133" s="6">
        <f t="shared" ca="1" si="21"/>
        <v>542250</v>
      </c>
      <c r="F133" s="6">
        <f ca="1">RANDBETWEEN(VLOOKUP(B133,'Ver4'!$B$13:$D$19,2,0),VLOOKUP(B133,'Ver4'!$B$13:$D$19,3,0))/100</f>
        <v>0</v>
      </c>
      <c r="G133" s="6">
        <f ca="1">RANDBETWEEN(VLOOKUP(B133,'Ver4'!$F$13:$H$19,2,0),VLOOKUP(B133,'Ver4'!$F$13:$H$19,3,0))/100</f>
        <v>0</v>
      </c>
      <c r="H133" s="6">
        <f t="shared" ca="1" si="22"/>
        <v>0</v>
      </c>
      <c r="I133" s="6">
        <f t="shared" ca="1" si="29"/>
        <v>0.34</v>
      </c>
      <c r="J133" s="6">
        <f t="shared" ca="1" si="23"/>
        <v>0</v>
      </c>
      <c r="K133" s="6">
        <f ca="1">RANDBETWEEN(VLOOKUP(B133,'Ver4'!$F$23:$H$29,2,0),VLOOKUP(B133,'Ver4'!$F$23:$H$29,3,0))/100</f>
        <v>0</v>
      </c>
      <c r="L133" s="6">
        <f t="shared" ca="1" si="24"/>
        <v>0</v>
      </c>
      <c r="M133" s="16">
        <f t="shared" ca="1" si="25"/>
        <v>0</v>
      </c>
      <c r="N133" s="6">
        <f ca="1">(L133+J133+H133)*E133+Table16[[#This Row],[Hukuk Servisinde Tahsilat Tutarı]]</f>
        <v>0</v>
      </c>
      <c r="O133" s="6">
        <f ca="1">C133*VLOOKUP(B133,'Ver4'!$J$3:$N$9,2,0)+(C133-C133*G133)*VLOOKUP(B133,'Ver4'!$J$3:$N$9,3,0)+(C133-C133*G133-C133*I133)*VLOOKUP(B133,'Ver4'!$J$3:$N$9,4,0)</f>
        <v>0</v>
      </c>
      <c r="P133" s="6">
        <f t="shared" ca="1" si="26"/>
        <v>1</v>
      </c>
      <c r="Q133" s="6">
        <f ca="1">C133*P133*VLOOKUP(B133,'Ver4'!$J$3:$N$9,5,0)</f>
        <v>0</v>
      </c>
      <c r="R133" s="6">
        <f ca="1">VLOOKUP(Table16[[#This Row],[Ay]],'Ver4'!$J$3:$O$9,6,0)*Table16[[#This Row],[Hukuk Servisine Sevk Edilen]]*Table16[[#This Row],[Toplam Tutar]]</f>
        <v>0</v>
      </c>
      <c r="S133" s="6">
        <f t="shared" ca="1" si="27"/>
        <v>0</v>
      </c>
      <c r="T133" s="6">
        <f t="shared" ca="1" si="28"/>
        <v>0</v>
      </c>
      <c r="U133" s="4"/>
    </row>
    <row r="134" spans="1:21" x14ac:dyDescent="0.35">
      <c r="A134" s="9">
        <v>45028</v>
      </c>
      <c r="B134" s="6">
        <f t="shared" si="20"/>
        <v>4</v>
      </c>
      <c r="C134" s="6">
        <f ca="1">RANDBETWEEN(VLOOKUP(B134,'Ver4'!$F$3:$H$9,2,0),VLOOKUP(B134,'Ver4'!$F$3:$H$9,3,0))</f>
        <v>1377</v>
      </c>
      <c r="D134" s="6">
        <f ca="1">RANDBETWEEN(VLOOKUP(B134,'Ver4'!$B$4:$D$10,2,0),VLOOKUP(B134,'Ver4'!$B$4:$D$10,3,0))</f>
        <v>326</v>
      </c>
      <c r="E134" s="6">
        <f t="shared" ca="1" si="21"/>
        <v>448902</v>
      </c>
      <c r="F134" s="6">
        <f ca="1">RANDBETWEEN(VLOOKUP(B134,'Ver4'!$B$13:$D$19,2,0),VLOOKUP(B134,'Ver4'!$B$13:$D$19,3,0))/100</f>
        <v>0</v>
      </c>
      <c r="G134" s="6">
        <f ca="1">RANDBETWEEN(VLOOKUP(B134,'Ver4'!$F$13:$H$19,2,0),VLOOKUP(B134,'Ver4'!$F$13:$H$19,3,0))/100</f>
        <v>0</v>
      </c>
      <c r="H134" s="6">
        <f t="shared" ca="1" si="22"/>
        <v>0</v>
      </c>
      <c r="I134" s="6">
        <f t="shared" ca="1" si="29"/>
        <v>0.28999999999999998</v>
      </c>
      <c r="J134" s="6">
        <f t="shared" ca="1" si="23"/>
        <v>0</v>
      </c>
      <c r="K134" s="6">
        <f ca="1">RANDBETWEEN(VLOOKUP(B134,'Ver4'!$F$23:$H$29,2,0),VLOOKUP(B134,'Ver4'!$F$23:$H$29,3,0))/100</f>
        <v>0</v>
      </c>
      <c r="L134" s="6">
        <f t="shared" ca="1" si="24"/>
        <v>0</v>
      </c>
      <c r="M134" s="16">
        <f t="shared" ca="1" si="25"/>
        <v>0</v>
      </c>
      <c r="N134" s="6">
        <f ca="1">(L134+J134+H134)*E134+Table16[[#This Row],[Hukuk Servisinde Tahsilat Tutarı]]</f>
        <v>0</v>
      </c>
      <c r="O134" s="6">
        <f ca="1">C134*VLOOKUP(B134,'Ver4'!$J$3:$N$9,2,0)+(C134-C134*G134)*VLOOKUP(B134,'Ver4'!$J$3:$N$9,3,0)+(C134-C134*G134-C134*I134)*VLOOKUP(B134,'Ver4'!$J$3:$N$9,4,0)</f>
        <v>0</v>
      </c>
      <c r="P134" s="6">
        <f t="shared" ca="1" si="26"/>
        <v>1</v>
      </c>
      <c r="Q134" s="6">
        <f ca="1">C134*P134*VLOOKUP(B134,'Ver4'!$J$3:$N$9,5,0)</f>
        <v>0</v>
      </c>
      <c r="R134" s="6">
        <f ca="1">VLOOKUP(Table16[[#This Row],[Ay]],'Ver4'!$J$3:$O$9,6,0)*Table16[[#This Row],[Hukuk Servisine Sevk Edilen]]*Table16[[#This Row],[Toplam Tutar]]</f>
        <v>0</v>
      </c>
      <c r="S134" s="6">
        <f t="shared" ca="1" si="27"/>
        <v>0</v>
      </c>
      <c r="T134" s="6">
        <f t="shared" ca="1" si="28"/>
        <v>0</v>
      </c>
      <c r="U134" s="4"/>
    </row>
    <row r="135" spans="1:21" x14ac:dyDescent="0.35">
      <c r="A135" s="9">
        <v>45029</v>
      </c>
      <c r="B135" s="6">
        <f t="shared" si="20"/>
        <v>4</v>
      </c>
      <c r="C135" s="6">
        <f ca="1">RANDBETWEEN(VLOOKUP(B135,'Ver4'!$F$3:$H$9,2,0),VLOOKUP(B135,'Ver4'!$F$3:$H$9,3,0))</f>
        <v>1300</v>
      </c>
      <c r="D135" s="6">
        <f ca="1">RANDBETWEEN(VLOOKUP(B135,'Ver4'!$B$4:$D$10,2,0),VLOOKUP(B135,'Ver4'!$B$4:$D$10,3,0))</f>
        <v>318</v>
      </c>
      <c r="E135" s="6">
        <f t="shared" ca="1" si="21"/>
        <v>413400</v>
      </c>
      <c r="F135" s="6">
        <f ca="1">RANDBETWEEN(VLOOKUP(B135,'Ver4'!$B$13:$D$19,2,0),VLOOKUP(B135,'Ver4'!$B$13:$D$19,3,0))/100</f>
        <v>0</v>
      </c>
      <c r="G135" s="6">
        <f ca="1">RANDBETWEEN(VLOOKUP(B135,'Ver4'!$F$13:$H$19,2,0),VLOOKUP(B135,'Ver4'!$F$13:$H$19,3,0))/100</f>
        <v>0</v>
      </c>
      <c r="H135" s="6">
        <f t="shared" ca="1" si="22"/>
        <v>0</v>
      </c>
      <c r="I135" s="6">
        <f t="shared" ca="1" si="29"/>
        <v>0.2</v>
      </c>
      <c r="J135" s="6">
        <f t="shared" ca="1" si="23"/>
        <v>0</v>
      </c>
      <c r="K135" s="6">
        <f ca="1">RANDBETWEEN(VLOOKUP(B135,'Ver4'!$F$23:$H$29,2,0),VLOOKUP(B135,'Ver4'!$F$23:$H$29,3,0))/100</f>
        <v>0</v>
      </c>
      <c r="L135" s="6">
        <f t="shared" ca="1" si="24"/>
        <v>0</v>
      </c>
      <c r="M135" s="16">
        <f t="shared" ca="1" si="25"/>
        <v>0</v>
      </c>
      <c r="N135" s="6">
        <f ca="1">(L135+J135+H135)*E135+Table16[[#This Row],[Hukuk Servisinde Tahsilat Tutarı]]</f>
        <v>0</v>
      </c>
      <c r="O135" s="6">
        <f ca="1">C135*VLOOKUP(B135,'Ver4'!$J$3:$N$9,2,0)+(C135-C135*G135)*VLOOKUP(B135,'Ver4'!$J$3:$N$9,3,0)+(C135-C135*G135-C135*I135)*VLOOKUP(B135,'Ver4'!$J$3:$N$9,4,0)</f>
        <v>0</v>
      </c>
      <c r="P135" s="6">
        <f t="shared" ca="1" si="26"/>
        <v>1</v>
      </c>
      <c r="Q135" s="6">
        <f ca="1">C135*P135*VLOOKUP(B135,'Ver4'!$J$3:$N$9,5,0)</f>
        <v>0</v>
      </c>
      <c r="R135" s="6">
        <f ca="1">VLOOKUP(Table16[[#This Row],[Ay]],'Ver4'!$J$3:$O$9,6,0)*Table16[[#This Row],[Hukuk Servisine Sevk Edilen]]*Table16[[#This Row],[Toplam Tutar]]</f>
        <v>0</v>
      </c>
      <c r="S135" s="6">
        <f t="shared" ca="1" si="27"/>
        <v>0</v>
      </c>
      <c r="T135" s="6">
        <f t="shared" ca="1" si="28"/>
        <v>0</v>
      </c>
      <c r="U135" s="4"/>
    </row>
    <row r="136" spans="1:21" x14ac:dyDescent="0.35">
      <c r="A136" s="9">
        <v>45030</v>
      </c>
      <c r="B136" s="6">
        <f t="shared" si="20"/>
        <v>4</v>
      </c>
      <c r="C136" s="6">
        <f ca="1">RANDBETWEEN(VLOOKUP(B136,'Ver4'!$F$3:$H$9,2,0),VLOOKUP(B136,'Ver4'!$F$3:$H$9,3,0))</f>
        <v>1496</v>
      </c>
      <c r="D136" s="6">
        <f ca="1">RANDBETWEEN(VLOOKUP(B136,'Ver4'!$B$4:$D$10,2,0),VLOOKUP(B136,'Ver4'!$B$4:$D$10,3,0))</f>
        <v>697</v>
      </c>
      <c r="E136" s="6">
        <f t="shared" ca="1" si="21"/>
        <v>1042712</v>
      </c>
      <c r="F136" s="6">
        <f ca="1">RANDBETWEEN(VLOOKUP(B136,'Ver4'!$B$13:$D$19,2,0),VLOOKUP(B136,'Ver4'!$B$13:$D$19,3,0))/100</f>
        <v>0</v>
      </c>
      <c r="G136" s="6">
        <f ca="1">RANDBETWEEN(VLOOKUP(B136,'Ver4'!$F$13:$H$19,2,0),VLOOKUP(B136,'Ver4'!$F$13:$H$19,3,0))/100</f>
        <v>0</v>
      </c>
      <c r="H136" s="6">
        <f t="shared" ca="1" si="22"/>
        <v>0</v>
      </c>
      <c r="I136" s="6">
        <f t="shared" ca="1" si="29"/>
        <v>0.26</v>
      </c>
      <c r="J136" s="6">
        <f t="shared" ca="1" si="23"/>
        <v>0</v>
      </c>
      <c r="K136" s="6">
        <f ca="1">RANDBETWEEN(VLOOKUP(B136,'Ver4'!$F$23:$H$29,2,0),VLOOKUP(B136,'Ver4'!$F$23:$H$29,3,0))/100</f>
        <v>0</v>
      </c>
      <c r="L136" s="6">
        <f t="shared" ca="1" si="24"/>
        <v>0</v>
      </c>
      <c r="M136" s="16">
        <f t="shared" ca="1" si="25"/>
        <v>0</v>
      </c>
      <c r="N136" s="6">
        <f ca="1">(L136+J136+H136)*E136+Table16[[#This Row],[Hukuk Servisinde Tahsilat Tutarı]]</f>
        <v>0</v>
      </c>
      <c r="O136" s="6">
        <f ca="1">C136*VLOOKUP(B136,'Ver4'!$J$3:$N$9,2,0)+(C136-C136*G136)*VLOOKUP(B136,'Ver4'!$J$3:$N$9,3,0)+(C136-C136*G136-C136*I136)*VLOOKUP(B136,'Ver4'!$J$3:$N$9,4,0)</f>
        <v>0</v>
      </c>
      <c r="P136" s="6">
        <f t="shared" ca="1" si="26"/>
        <v>1</v>
      </c>
      <c r="Q136" s="6">
        <f ca="1">C136*P136*VLOOKUP(B136,'Ver4'!$J$3:$N$9,5,0)</f>
        <v>0</v>
      </c>
      <c r="R136" s="6">
        <f ca="1">VLOOKUP(Table16[[#This Row],[Ay]],'Ver4'!$J$3:$O$9,6,0)*Table16[[#This Row],[Hukuk Servisine Sevk Edilen]]*Table16[[#This Row],[Toplam Tutar]]</f>
        <v>0</v>
      </c>
      <c r="S136" s="6">
        <f t="shared" ca="1" si="27"/>
        <v>0</v>
      </c>
      <c r="T136" s="6">
        <f t="shared" ca="1" si="28"/>
        <v>0</v>
      </c>
      <c r="U136" s="4"/>
    </row>
    <row r="137" spans="1:21" x14ac:dyDescent="0.35">
      <c r="A137" s="9">
        <v>45031</v>
      </c>
      <c r="B137" s="6">
        <f t="shared" si="20"/>
        <v>4</v>
      </c>
      <c r="C137" s="6">
        <f ca="1">RANDBETWEEN(VLOOKUP(B137,'Ver4'!$F$3:$H$9,2,0),VLOOKUP(B137,'Ver4'!$F$3:$H$9,3,0))</f>
        <v>1479</v>
      </c>
      <c r="D137" s="6">
        <f ca="1">RANDBETWEEN(VLOOKUP(B137,'Ver4'!$B$4:$D$10,2,0),VLOOKUP(B137,'Ver4'!$B$4:$D$10,3,0))</f>
        <v>499</v>
      </c>
      <c r="E137" s="6">
        <f t="shared" ca="1" si="21"/>
        <v>738021</v>
      </c>
      <c r="F137" s="6">
        <f ca="1">RANDBETWEEN(VLOOKUP(B137,'Ver4'!$B$13:$D$19,2,0),VLOOKUP(B137,'Ver4'!$B$13:$D$19,3,0))/100</f>
        <v>0</v>
      </c>
      <c r="G137" s="6">
        <f ca="1">RANDBETWEEN(VLOOKUP(B137,'Ver4'!$F$13:$H$19,2,0),VLOOKUP(B137,'Ver4'!$F$13:$H$19,3,0))/100</f>
        <v>0</v>
      </c>
      <c r="H137" s="6">
        <f t="shared" ca="1" si="22"/>
        <v>0</v>
      </c>
      <c r="I137" s="6">
        <f t="shared" ca="1" si="29"/>
        <v>0.22</v>
      </c>
      <c r="J137" s="6">
        <f t="shared" ca="1" si="23"/>
        <v>0</v>
      </c>
      <c r="K137" s="6">
        <f ca="1">RANDBETWEEN(VLOOKUP(B137,'Ver4'!$F$23:$H$29,2,0),VLOOKUP(B137,'Ver4'!$F$23:$H$29,3,0))/100</f>
        <v>0</v>
      </c>
      <c r="L137" s="6">
        <f t="shared" ca="1" si="24"/>
        <v>0</v>
      </c>
      <c r="M137" s="16">
        <f t="shared" ca="1" si="25"/>
        <v>0</v>
      </c>
      <c r="N137" s="6">
        <f ca="1">(L137+J137+H137)*E137+Table16[[#This Row],[Hukuk Servisinde Tahsilat Tutarı]]</f>
        <v>0</v>
      </c>
      <c r="O137" s="6">
        <f ca="1">C137*VLOOKUP(B137,'Ver4'!$J$3:$N$9,2,0)+(C137-C137*G137)*VLOOKUP(B137,'Ver4'!$J$3:$N$9,3,0)+(C137-C137*G137-C137*I137)*VLOOKUP(B137,'Ver4'!$J$3:$N$9,4,0)</f>
        <v>0</v>
      </c>
      <c r="P137" s="6">
        <f t="shared" ca="1" si="26"/>
        <v>1</v>
      </c>
      <c r="Q137" s="6">
        <f ca="1">C137*P137*VLOOKUP(B137,'Ver4'!$J$3:$N$9,5,0)</f>
        <v>0</v>
      </c>
      <c r="R137" s="6">
        <f ca="1">VLOOKUP(Table16[[#This Row],[Ay]],'Ver4'!$J$3:$O$9,6,0)*Table16[[#This Row],[Hukuk Servisine Sevk Edilen]]*Table16[[#This Row],[Toplam Tutar]]</f>
        <v>0</v>
      </c>
      <c r="S137" s="6">
        <f t="shared" ca="1" si="27"/>
        <v>0</v>
      </c>
      <c r="T137" s="6">
        <f t="shared" ca="1" si="28"/>
        <v>0</v>
      </c>
      <c r="U137" s="4"/>
    </row>
    <row r="138" spans="1:21" x14ac:dyDescent="0.35">
      <c r="A138" s="9">
        <v>45032</v>
      </c>
      <c r="B138" s="6">
        <f t="shared" si="20"/>
        <v>4</v>
      </c>
      <c r="C138" s="6">
        <f ca="1">RANDBETWEEN(VLOOKUP(B138,'Ver4'!$F$3:$H$9,2,0),VLOOKUP(B138,'Ver4'!$F$3:$H$9,3,0))</f>
        <v>1468</v>
      </c>
      <c r="D138" s="6">
        <f ca="1">RANDBETWEEN(VLOOKUP(B138,'Ver4'!$B$4:$D$10,2,0),VLOOKUP(B138,'Ver4'!$B$4:$D$10,3,0))</f>
        <v>552</v>
      </c>
      <c r="E138" s="6">
        <f t="shared" ca="1" si="21"/>
        <v>810336</v>
      </c>
      <c r="F138" s="6">
        <f ca="1">RANDBETWEEN(VLOOKUP(B138,'Ver4'!$B$13:$D$19,2,0),VLOOKUP(B138,'Ver4'!$B$13:$D$19,3,0))/100</f>
        <v>0</v>
      </c>
      <c r="G138" s="6">
        <f ca="1">RANDBETWEEN(VLOOKUP(B138,'Ver4'!$F$13:$H$19,2,0),VLOOKUP(B138,'Ver4'!$F$13:$H$19,3,0))/100</f>
        <v>0</v>
      </c>
      <c r="H138" s="6">
        <f t="shared" ca="1" si="22"/>
        <v>0</v>
      </c>
      <c r="I138" s="6">
        <f t="shared" ca="1" si="29"/>
        <v>0.23</v>
      </c>
      <c r="J138" s="6">
        <f t="shared" ca="1" si="23"/>
        <v>0</v>
      </c>
      <c r="K138" s="6">
        <f ca="1">RANDBETWEEN(VLOOKUP(B138,'Ver4'!$F$23:$H$29,2,0),VLOOKUP(B138,'Ver4'!$F$23:$H$29,3,0))/100</f>
        <v>0</v>
      </c>
      <c r="L138" s="6">
        <f t="shared" ca="1" si="24"/>
        <v>0</v>
      </c>
      <c r="M138" s="16">
        <f t="shared" ca="1" si="25"/>
        <v>0</v>
      </c>
      <c r="N138" s="6">
        <f ca="1">(L138+J138+H138)*E138+Table16[[#This Row],[Hukuk Servisinde Tahsilat Tutarı]]</f>
        <v>0</v>
      </c>
      <c r="O138" s="6">
        <f ca="1">C138*VLOOKUP(B138,'Ver4'!$J$3:$N$9,2,0)+(C138-C138*G138)*VLOOKUP(B138,'Ver4'!$J$3:$N$9,3,0)+(C138-C138*G138-C138*I138)*VLOOKUP(B138,'Ver4'!$J$3:$N$9,4,0)</f>
        <v>0</v>
      </c>
      <c r="P138" s="6">
        <f t="shared" ca="1" si="26"/>
        <v>1</v>
      </c>
      <c r="Q138" s="6">
        <f ca="1">C138*P138*VLOOKUP(B138,'Ver4'!$J$3:$N$9,5,0)</f>
        <v>0</v>
      </c>
      <c r="R138" s="6">
        <f ca="1">VLOOKUP(Table16[[#This Row],[Ay]],'Ver4'!$J$3:$O$9,6,0)*Table16[[#This Row],[Hukuk Servisine Sevk Edilen]]*Table16[[#This Row],[Toplam Tutar]]</f>
        <v>0</v>
      </c>
      <c r="S138" s="6">
        <f t="shared" ca="1" si="27"/>
        <v>0</v>
      </c>
      <c r="T138" s="6">
        <f t="shared" ca="1" si="28"/>
        <v>0</v>
      </c>
      <c r="U138" s="4"/>
    </row>
    <row r="139" spans="1:21" x14ac:dyDescent="0.35">
      <c r="A139" s="9">
        <v>45033</v>
      </c>
      <c r="B139" s="6">
        <f t="shared" si="20"/>
        <v>4</v>
      </c>
      <c r="C139" s="6">
        <f ca="1">RANDBETWEEN(VLOOKUP(B139,'Ver4'!$F$3:$H$9,2,0),VLOOKUP(B139,'Ver4'!$F$3:$H$9,3,0))</f>
        <v>1411</v>
      </c>
      <c r="D139" s="6">
        <f ca="1">RANDBETWEEN(VLOOKUP(B139,'Ver4'!$B$4:$D$10,2,0),VLOOKUP(B139,'Ver4'!$B$4:$D$10,3,0))</f>
        <v>464</v>
      </c>
      <c r="E139" s="6">
        <f t="shared" ca="1" si="21"/>
        <v>654704</v>
      </c>
      <c r="F139" s="6">
        <f ca="1">RANDBETWEEN(VLOOKUP(B139,'Ver4'!$B$13:$D$19,2,0),VLOOKUP(B139,'Ver4'!$B$13:$D$19,3,0))/100</f>
        <v>0</v>
      </c>
      <c r="G139" s="6">
        <f ca="1">RANDBETWEEN(VLOOKUP(B139,'Ver4'!$F$13:$H$19,2,0),VLOOKUP(B139,'Ver4'!$F$13:$H$19,3,0))/100</f>
        <v>0</v>
      </c>
      <c r="H139" s="6">
        <f t="shared" ca="1" si="22"/>
        <v>0</v>
      </c>
      <c r="I139" s="6">
        <f t="shared" ca="1" si="29"/>
        <v>0.31</v>
      </c>
      <c r="J139" s="6">
        <f t="shared" ca="1" si="23"/>
        <v>0</v>
      </c>
      <c r="K139" s="6">
        <f ca="1">RANDBETWEEN(VLOOKUP(B139,'Ver4'!$F$23:$H$29,2,0),VLOOKUP(B139,'Ver4'!$F$23:$H$29,3,0))/100</f>
        <v>0</v>
      </c>
      <c r="L139" s="6">
        <f t="shared" ca="1" si="24"/>
        <v>0</v>
      </c>
      <c r="M139" s="16">
        <f t="shared" ca="1" si="25"/>
        <v>0</v>
      </c>
      <c r="N139" s="6">
        <f ca="1">(L139+J139+H139)*E139+Table16[[#This Row],[Hukuk Servisinde Tahsilat Tutarı]]</f>
        <v>0</v>
      </c>
      <c r="O139" s="6">
        <f ca="1">C139*VLOOKUP(B139,'Ver4'!$J$3:$N$9,2,0)+(C139-C139*G139)*VLOOKUP(B139,'Ver4'!$J$3:$N$9,3,0)+(C139-C139*G139-C139*I139)*VLOOKUP(B139,'Ver4'!$J$3:$N$9,4,0)</f>
        <v>0</v>
      </c>
      <c r="P139" s="6">
        <f t="shared" ca="1" si="26"/>
        <v>1</v>
      </c>
      <c r="Q139" s="6">
        <f ca="1">C139*P139*VLOOKUP(B139,'Ver4'!$J$3:$N$9,5,0)</f>
        <v>0</v>
      </c>
      <c r="R139" s="6">
        <f ca="1">VLOOKUP(Table16[[#This Row],[Ay]],'Ver4'!$J$3:$O$9,6,0)*Table16[[#This Row],[Hukuk Servisine Sevk Edilen]]*Table16[[#This Row],[Toplam Tutar]]</f>
        <v>0</v>
      </c>
      <c r="S139" s="6">
        <f t="shared" ca="1" si="27"/>
        <v>0</v>
      </c>
      <c r="T139" s="6">
        <f t="shared" ca="1" si="28"/>
        <v>0</v>
      </c>
      <c r="U139" s="4"/>
    </row>
    <row r="140" spans="1:21" x14ac:dyDescent="0.35">
      <c r="A140" s="9">
        <v>45034</v>
      </c>
      <c r="B140" s="6">
        <f t="shared" si="20"/>
        <v>4</v>
      </c>
      <c r="C140" s="6">
        <f ca="1">RANDBETWEEN(VLOOKUP(B140,'Ver4'!$F$3:$H$9,2,0),VLOOKUP(B140,'Ver4'!$F$3:$H$9,3,0))</f>
        <v>1388</v>
      </c>
      <c r="D140" s="6">
        <f ca="1">RANDBETWEEN(VLOOKUP(B140,'Ver4'!$B$4:$D$10,2,0),VLOOKUP(B140,'Ver4'!$B$4:$D$10,3,0))</f>
        <v>708</v>
      </c>
      <c r="E140" s="6">
        <f t="shared" ca="1" si="21"/>
        <v>982704</v>
      </c>
      <c r="F140" s="6">
        <f ca="1">RANDBETWEEN(VLOOKUP(B140,'Ver4'!$B$13:$D$19,2,0),VLOOKUP(B140,'Ver4'!$B$13:$D$19,3,0))/100</f>
        <v>0</v>
      </c>
      <c r="G140" s="6">
        <f ca="1">RANDBETWEEN(VLOOKUP(B140,'Ver4'!$F$13:$H$19,2,0),VLOOKUP(B140,'Ver4'!$F$13:$H$19,3,0))/100</f>
        <v>0</v>
      </c>
      <c r="H140" s="6">
        <f t="shared" ca="1" si="22"/>
        <v>0</v>
      </c>
      <c r="I140" s="6">
        <f t="shared" ca="1" si="29"/>
        <v>0.33</v>
      </c>
      <c r="J140" s="6">
        <f t="shared" ca="1" si="23"/>
        <v>0</v>
      </c>
      <c r="K140" s="6">
        <f ca="1">RANDBETWEEN(VLOOKUP(B140,'Ver4'!$F$23:$H$29,2,0),VLOOKUP(B140,'Ver4'!$F$23:$H$29,3,0))/100</f>
        <v>0</v>
      </c>
      <c r="L140" s="6">
        <f t="shared" ca="1" si="24"/>
        <v>0</v>
      </c>
      <c r="M140" s="16">
        <f t="shared" ca="1" si="25"/>
        <v>0</v>
      </c>
      <c r="N140" s="6">
        <f ca="1">(L140+J140+H140)*E140+Table16[[#This Row],[Hukuk Servisinde Tahsilat Tutarı]]</f>
        <v>0</v>
      </c>
      <c r="O140" s="6">
        <f ca="1">C140*VLOOKUP(B140,'Ver4'!$J$3:$N$9,2,0)+(C140-C140*G140)*VLOOKUP(B140,'Ver4'!$J$3:$N$9,3,0)+(C140-C140*G140-C140*I140)*VLOOKUP(B140,'Ver4'!$J$3:$N$9,4,0)</f>
        <v>0</v>
      </c>
      <c r="P140" s="6">
        <f t="shared" ca="1" si="26"/>
        <v>1</v>
      </c>
      <c r="Q140" s="6">
        <f ca="1">C140*P140*VLOOKUP(B140,'Ver4'!$J$3:$N$9,5,0)</f>
        <v>0</v>
      </c>
      <c r="R140" s="6">
        <f ca="1">VLOOKUP(Table16[[#This Row],[Ay]],'Ver4'!$J$3:$O$9,6,0)*Table16[[#This Row],[Hukuk Servisine Sevk Edilen]]*Table16[[#This Row],[Toplam Tutar]]</f>
        <v>0</v>
      </c>
      <c r="S140" s="6">
        <f t="shared" ca="1" si="27"/>
        <v>0</v>
      </c>
      <c r="T140" s="6">
        <f t="shared" ca="1" si="28"/>
        <v>0</v>
      </c>
      <c r="U140" s="4"/>
    </row>
    <row r="141" spans="1:21" x14ac:dyDescent="0.35">
      <c r="A141" s="9">
        <v>45035</v>
      </c>
      <c r="B141" s="6">
        <f t="shared" si="20"/>
        <v>4</v>
      </c>
      <c r="C141" s="6">
        <f ca="1">RANDBETWEEN(VLOOKUP(B141,'Ver4'!$F$3:$H$9,2,0),VLOOKUP(B141,'Ver4'!$F$3:$H$9,3,0))</f>
        <v>1495</v>
      </c>
      <c r="D141" s="6">
        <f ca="1">RANDBETWEEN(VLOOKUP(B141,'Ver4'!$B$4:$D$10,2,0),VLOOKUP(B141,'Ver4'!$B$4:$D$10,3,0))</f>
        <v>490</v>
      </c>
      <c r="E141" s="6">
        <f t="shared" ca="1" si="21"/>
        <v>732550</v>
      </c>
      <c r="F141" s="6">
        <f ca="1">RANDBETWEEN(VLOOKUP(B141,'Ver4'!$B$13:$D$19,2,0),VLOOKUP(B141,'Ver4'!$B$13:$D$19,3,0))/100</f>
        <v>0</v>
      </c>
      <c r="G141" s="6">
        <f ca="1">RANDBETWEEN(VLOOKUP(B141,'Ver4'!$F$13:$H$19,2,0),VLOOKUP(B141,'Ver4'!$F$13:$H$19,3,0))/100</f>
        <v>0</v>
      </c>
      <c r="H141" s="6">
        <f t="shared" ca="1" si="22"/>
        <v>0</v>
      </c>
      <c r="I141" s="6">
        <f t="shared" ca="1" si="29"/>
        <v>0.24</v>
      </c>
      <c r="J141" s="6">
        <f t="shared" ca="1" si="23"/>
        <v>0</v>
      </c>
      <c r="K141" s="6">
        <f ca="1">RANDBETWEEN(VLOOKUP(B141,'Ver4'!$F$23:$H$29,2,0),VLOOKUP(B141,'Ver4'!$F$23:$H$29,3,0))/100</f>
        <v>0</v>
      </c>
      <c r="L141" s="6">
        <f t="shared" ca="1" si="24"/>
        <v>0</v>
      </c>
      <c r="M141" s="16">
        <f t="shared" ca="1" si="25"/>
        <v>0</v>
      </c>
      <c r="N141" s="6">
        <f ca="1">(L141+J141+H141)*E141+Table16[[#This Row],[Hukuk Servisinde Tahsilat Tutarı]]</f>
        <v>0</v>
      </c>
      <c r="O141" s="6">
        <f ca="1">C141*VLOOKUP(B141,'Ver4'!$J$3:$N$9,2,0)+(C141-C141*G141)*VLOOKUP(B141,'Ver4'!$J$3:$N$9,3,0)+(C141-C141*G141-C141*I141)*VLOOKUP(B141,'Ver4'!$J$3:$N$9,4,0)</f>
        <v>0</v>
      </c>
      <c r="P141" s="6">
        <f t="shared" ca="1" si="26"/>
        <v>1</v>
      </c>
      <c r="Q141" s="6">
        <f ca="1">C141*P141*VLOOKUP(B141,'Ver4'!$J$3:$N$9,5,0)</f>
        <v>0</v>
      </c>
      <c r="R141" s="6">
        <f ca="1">VLOOKUP(Table16[[#This Row],[Ay]],'Ver4'!$J$3:$O$9,6,0)*Table16[[#This Row],[Hukuk Servisine Sevk Edilen]]*Table16[[#This Row],[Toplam Tutar]]</f>
        <v>0</v>
      </c>
      <c r="S141" s="6">
        <f t="shared" ca="1" si="27"/>
        <v>0</v>
      </c>
      <c r="T141" s="6">
        <f t="shared" ca="1" si="28"/>
        <v>0</v>
      </c>
      <c r="U141" s="4"/>
    </row>
    <row r="142" spans="1:21" x14ac:dyDescent="0.35">
      <c r="A142" s="9">
        <v>45036</v>
      </c>
      <c r="B142" s="6">
        <f t="shared" si="20"/>
        <v>4</v>
      </c>
      <c r="C142" s="6">
        <f ca="1">RANDBETWEEN(VLOOKUP(B142,'Ver4'!$F$3:$H$9,2,0),VLOOKUP(B142,'Ver4'!$F$3:$H$9,3,0))</f>
        <v>1360</v>
      </c>
      <c r="D142" s="6">
        <f ca="1">RANDBETWEEN(VLOOKUP(B142,'Ver4'!$B$4:$D$10,2,0),VLOOKUP(B142,'Ver4'!$B$4:$D$10,3,0))</f>
        <v>400</v>
      </c>
      <c r="E142" s="6">
        <f t="shared" ca="1" si="21"/>
        <v>544000</v>
      </c>
      <c r="F142" s="6">
        <f ca="1">RANDBETWEEN(VLOOKUP(B142,'Ver4'!$B$13:$D$19,2,0),VLOOKUP(B142,'Ver4'!$B$13:$D$19,3,0))/100</f>
        <v>0</v>
      </c>
      <c r="G142" s="6">
        <f ca="1">RANDBETWEEN(VLOOKUP(B142,'Ver4'!$F$13:$H$19,2,0),VLOOKUP(B142,'Ver4'!$F$13:$H$19,3,0))/100</f>
        <v>0</v>
      </c>
      <c r="H142" s="6">
        <f t="shared" ca="1" si="22"/>
        <v>0</v>
      </c>
      <c r="I142" s="6">
        <f t="shared" ca="1" si="29"/>
        <v>0.28000000000000003</v>
      </c>
      <c r="J142" s="6">
        <f t="shared" ca="1" si="23"/>
        <v>0</v>
      </c>
      <c r="K142" s="6">
        <f ca="1">RANDBETWEEN(VLOOKUP(B142,'Ver4'!$F$23:$H$29,2,0),VLOOKUP(B142,'Ver4'!$F$23:$H$29,3,0))/100</f>
        <v>0</v>
      </c>
      <c r="L142" s="6">
        <f t="shared" ca="1" si="24"/>
        <v>0</v>
      </c>
      <c r="M142" s="16">
        <f t="shared" ca="1" si="25"/>
        <v>0</v>
      </c>
      <c r="N142" s="6">
        <f ca="1">(L142+J142+H142)*E142+Table16[[#This Row],[Hukuk Servisinde Tahsilat Tutarı]]</f>
        <v>0</v>
      </c>
      <c r="O142" s="6">
        <f ca="1">C142*VLOOKUP(B142,'Ver4'!$J$3:$N$9,2,0)+(C142-C142*G142)*VLOOKUP(B142,'Ver4'!$J$3:$N$9,3,0)+(C142-C142*G142-C142*I142)*VLOOKUP(B142,'Ver4'!$J$3:$N$9,4,0)</f>
        <v>0</v>
      </c>
      <c r="P142" s="6">
        <f t="shared" ca="1" si="26"/>
        <v>1</v>
      </c>
      <c r="Q142" s="6">
        <f ca="1">C142*P142*VLOOKUP(B142,'Ver4'!$J$3:$N$9,5,0)</f>
        <v>0</v>
      </c>
      <c r="R142" s="6">
        <f ca="1">VLOOKUP(Table16[[#This Row],[Ay]],'Ver4'!$J$3:$O$9,6,0)*Table16[[#This Row],[Hukuk Servisine Sevk Edilen]]*Table16[[#This Row],[Toplam Tutar]]</f>
        <v>0</v>
      </c>
      <c r="S142" s="6">
        <f t="shared" ca="1" si="27"/>
        <v>0</v>
      </c>
      <c r="T142" s="6">
        <f t="shared" ca="1" si="28"/>
        <v>0</v>
      </c>
      <c r="U142" s="4"/>
    </row>
    <row r="143" spans="1:21" x14ac:dyDescent="0.35">
      <c r="A143" s="9">
        <v>45037</v>
      </c>
      <c r="B143" s="6">
        <f t="shared" si="20"/>
        <v>4</v>
      </c>
      <c r="C143" s="6">
        <f ca="1">RANDBETWEEN(VLOOKUP(B143,'Ver4'!$F$3:$H$9,2,0),VLOOKUP(B143,'Ver4'!$F$3:$H$9,3,0))</f>
        <v>1185</v>
      </c>
      <c r="D143" s="6">
        <f ca="1">RANDBETWEEN(VLOOKUP(B143,'Ver4'!$B$4:$D$10,2,0),VLOOKUP(B143,'Ver4'!$B$4:$D$10,3,0))</f>
        <v>570</v>
      </c>
      <c r="E143" s="6">
        <f t="shared" ca="1" si="21"/>
        <v>675450</v>
      </c>
      <c r="F143" s="6">
        <f ca="1">RANDBETWEEN(VLOOKUP(B143,'Ver4'!$B$13:$D$19,2,0),VLOOKUP(B143,'Ver4'!$B$13:$D$19,3,0))/100</f>
        <v>0</v>
      </c>
      <c r="G143" s="6">
        <f ca="1">RANDBETWEEN(VLOOKUP(B143,'Ver4'!$F$13:$H$19,2,0),VLOOKUP(B143,'Ver4'!$F$13:$H$19,3,0))/100</f>
        <v>0</v>
      </c>
      <c r="H143" s="6">
        <f t="shared" ca="1" si="22"/>
        <v>0</v>
      </c>
      <c r="I143" s="6">
        <f t="shared" ca="1" si="29"/>
        <v>0.3</v>
      </c>
      <c r="J143" s="6">
        <f t="shared" ca="1" si="23"/>
        <v>0</v>
      </c>
      <c r="K143" s="6">
        <f ca="1">RANDBETWEEN(VLOOKUP(B143,'Ver4'!$F$23:$H$29,2,0),VLOOKUP(B143,'Ver4'!$F$23:$H$29,3,0))/100</f>
        <v>0</v>
      </c>
      <c r="L143" s="6">
        <f t="shared" ca="1" si="24"/>
        <v>0</v>
      </c>
      <c r="M143" s="16">
        <f t="shared" ca="1" si="25"/>
        <v>0</v>
      </c>
      <c r="N143" s="6">
        <f ca="1">(L143+J143+H143)*E143+Table16[[#This Row],[Hukuk Servisinde Tahsilat Tutarı]]</f>
        <v>0</v>
      </c>
      <c r="O143" s="6">
        <f ca="1">C143*VLOOKUP(B143,'Ver4'!$J$3:$N$9,2,0)+(C143-C143*G143)*VLOOKUP(B143,'Ver4'!$J$3:$N$9,3,0)+(C143-C143*G143-C143*I143)*VLOOKUP(B143,'Ver4'!$J$3:$N$9,4,0)</f>
        <v>0</v>
      </c>
      <c r="P143" s="6">
        <f t="shared" ca="1" si="26"/>
        <v>1</v>
      </c>
      <c r="Q143" s="6">
        <f ca="1">C143*P143*VLOOKUP(B143,'Ver4'!$J$3:$N$9,5,0)</f>
        <v>0</v>
      </c>
      <c r="R143" s="6">
        <f ca="1">VLOOKUP(Table16[[#This Row],[Ay]],'Ver4'!$J$3:$O$9,6,0)*Table16[[#This Row],[Hukuk Servisine Sevk Edilen]]*Table16[[#This Row],[Toplam Tutar]]</f>
        <v>0</v>
      </c>
      <c r="S143" s="6">
        <f t="shared" ca="1" si="27"/>
        <v>0</v>
      </c>
      <c r="T143" s="6">
        <f t="shared" ca="1" si="28"/>
        <v>0</v>
      </c>
      <c r="U143" s="4"/>
    </row>
    <row r="144" spans="1:21" x14ac:dyDescent="0.35">
      <c r="A144" s="9">
        <v>45038</v>
      </c>
      <c r="B144" s="6">
        <f t="shared" si="20"/>
        <v>4</v>
      </c>
      <c r="C144" s="6">
        <f ca="1">RANDBETWEEN(VLOOKUP(B144,'Ver4'!$F$3:$H$9,2,0),VLOOKUP(B144,'Ver4'!$F$3:$H$9,3,0))</f>
        <v>1401</v>
      </c>
      <c r="D144" s="6">
        <f ca="1">RANDBETWEEN(VLOOKUP(B144,'Ver4'!$B$4:$D$10,2,0),VLOOKUP(B144,'Ver4'!$B$4:$D$10,3,0))</f>
        <v>251</v>
      </c>
      <c r="E144" s="6">
        <f t="shared" ca="1" si="21"/>
        <v>351651</v>
      </c>
      <c r="F144" s="6">
        <f ca="1">RANDBETWEEN(VLOOKUP(B144,'Ver4'!$B$13:$D$19,2,0),VLOOKUP(B144,'Ver4'!$B$13:$D$19,3,0))/100</f>
        <v>0</v>
      </c>
      <c r="G144" s="6">
        <f ca="1">RANDBETWEEN(VLOOKUP(B144,'Ver4'!$F$13:$H$19,2,0),VLOOKUP(B144,'Ver4'!$F$13:$H$19,3,0))/100</f>
        <v>0</v>
      </c>
      <c r="H144" s="6">
        <f t="shared" ca="1" si="22"/>
        <v>0</v>
      </c>
      <c r="I144" s="6">
        <f t="shared" ca="1" si="29"/>
        <v>0.21</v>
      </c>
      <c r="J144" s="6">
        <f t="shared" ca="1" si="23"/>
        <v>0</v>
      </c>
      <c r="K144" s="6">
        <f ca="1">RANDBETWEEN(VLOOKUP(B144,'Ver4'!$F$23:$H$29,2,0),VLOOKUP(B144,'Ver4'!$F$23:$H$29,3,0))/100</f>
        <v>0</v>
      </c>
      <c r="L144" s="6">
        <f t="shared" ca="1" si="24"/>
        <v>0</v>
      </c>
      <c r="M144" s="16">
        <f t="shared" ca="1" si="25"/>
        <v>0</v>
      </c>
      <c r="N144" s="6">
        <f ca="1">(L144+J144+H144)*E144+Table16[[#This Row],[Hukuk Servisinde Tahsilat Tutarı]]</f>
        <v>0</v>
      </c>
      <c r="O144" s="6">
        <f ca="1">C144*VLOOKUP(B144,'Ver4'!$J$3:$N$9,2,0)+(C144-C144*G144)*VLOOKUP(B144,'Ver4'!$J$3:$N$9,3,0)+(C144-C144*G144-C144*I144)*VLOOKUP(B144,'Ver4'!$J$3:$N$9,4,0)</f>
        <v>0</v>
      </c>
      <c r="P144" s="6">
        <f t="shared" ca="1" si="26"/>
        <v>1</v>
      </c>
      <c r="Q144" s="6">
        <f ca="1">C144*P144*VLOOKUP(B144,'Ver4'!$J$3:$N$9,5,0)</f>
        <v>0</v>
      </c>
      <c r="R144" s="6">
        <f ca="1">VLOOKUP(Table16[[#This Row],[Ay]],'Ver4'!$J$3:$O$9,6,0)*Table16[[#This Row],[Hukuk Servisine Sevk Edilen]]*Table16[[#This Row],[Toplam Tutar]]</f>
        <v>0</v>
      </c>
      <c r="S144" s="6">
        <f t="shared" ca="1" si="27"/>
        <v>0</v>
      </c>
      <c r="T144" s="6">
        <f t="shared" ca="1" si="28"/>
        <v>0</v>
      </c>
      <c r="U144" s="4"/>
    </row>
    <row r="145" spans="1:21" x14ac:dyDescent="0.35">
      <c r="A145" s="9">
        <v>45039</v>
      </c>
      <c r="B145" s="6">
        <f t="shared" si="20"/>
        <v>4</v>
      </c>
      <c r="C145" s="6">
        <f ca="1">RANDBETWEEN(VLOOKUP(B145,'Ver4'!$F$3:$H$9,2,0),VLOOKUP(B145,'Ver4'!$F$3:$H$9,3,0))</f>
        <v>1451</v>
      </c>
      <c r="D145" s="6">
        <f ca="1">RANDBETWEEN(VLOOKUP(B145,'Ver4'!$B$4:$D$10,2,0),VLOOKUP(B145,'Ver4'!$B$4:$D$10,3,0))</f>
        <v>274</v>
      </c>
      <c r="E145" s="6">
        <f t="shared" ca="1" si="21"/>
        <v>397574</v>
      </c>
      <c r="F145" s="6">
        <f ca="1">RANDBETWEEN(VLOOKUP(B145,'Ver4'!$B$13:$D$19,2,0),VLOOKUP(B145,'Ver4'!$B$13:$D$19,3,0))/100</f>
        <v>0</v>
      </c>
      <c r="G145" s="6">
        <f ca="1">RANDBETWEEN(VLOOKUP(B145,'Ver4'!$F$13:$H$19,2,0),VLOOKUP(B145,'Ver4'!$F$13:$H$19,3,0))/100</f>
        <v>0</v>
      </c>
      <c r="H145" s="6">
        <f t="shared" ca="1" si="22"/>
        <v>0</v>
      </c>
      <c r="I145" s="6">
        <f t="shared" ca="1" si="29"/>
        <v>0.24</v>
      </c>
      <c r="J145" s="6">
        <f t="shared" ca="1" si="23"/>
        <v>0</v>
      </c>
      <c r="K145" s="6">
        <f ca="1">RANDBETWEEN(VLOOKUP(B145,'Ver4'!$F$23:$H$29,2,0),VLOOKUP(B145,'Ver4'!$F$23:$H$29,3,0))/100</f>
        <v>0</v>
      </c>
      <c r="L145" s="6">
        <f t="shared" ca="1" si="24"/>
        <v>0</v>
      </c>
      <c r="M145" s="16">
        <f t="shared" ca="1" si="25"/>
        <v>0</v>
      </c>
      <c r="N145" s="6">
        <f ca="1">(L145+J145+H145)*E145+Table16[[#This Row],[Hukuk Servisinde Tahsilat Tutarı]]</f>
        <v>0</v>
      </c>
      <c r="O145" s="6">
        <f ca="1">C145*VLOOKUP(B145,'Ver4'!$J$3:$N$9,2,0)+(C145-C145*G145)*VLOOKUP(B145,'Ver4'!$J$3:$N$9,3,0)+(C145-C145*G145-C145*I145)*VLOOKUP(B145,'Ver4'!$J$3:$N$9,4,0)</f>
        <v>0</v>
      </c>
      <c r="P145" s="6">
        <f t="shared" ca="1" si="26"/>
        <v>1</v>
      </c>
      <c r="Q145" s="6">
        <f ca="1">C145*P145*VLOOKUP(B145,'Ver4'!$J$3:$N$9,5,0)</f>
        <v>0</v>
      </c>
      <c r="R145" s="6">
        <f ca="1">VLOOKUP(Table16[[#This Row],[Ay]],'Ver4'!$J$3:$O$9,6,0)*Table16[[#This Row],[Hukuk Servisine Sevk Edilen]]*Table16[[#This Row],[Toplam Tutar]]</f>
        <v>0</v>
      </c>
      <c r="S145" s="6">
        <f t="shared" ca="1" si="27"/>
        <v>0</v>
      </c>
      <c r="T145" s="6">
        <f t="shared" ca="1" si="28"/>
        <v>0</v>
      </c>
      <c r="U145" s="4"/>
    </row>
    <row r="146" spans="1:21" x14ac:dyDescent="0.35">
      <c r="A146" s="9">
        <v>45040</v>
      </c>
      <c r="B146" s="6">
        <f t="shared" si="20"/>
        <v>4</v>
      </c>
      <c r="C146" s="6">
        <f ca="1">RANDBETWEEN(VLOOKUP(B146,'Ver4'!$F$3:$H$9,2,0),VLOOKUP(B146,'Ver4'!$F$3:$H$9,3,0))</f>
        <v>1049</v>
      </c>
      <c r="D146" s="6">
        <f ca="1">RANDBETWEEN(VLOOKUP(B146,'Ver4'!$B$4:$D$10,2,0),VLOOKUP(B146,'Ver4'!$B$4:$D$10,3,0))</f>
        <v>689</v>
      </c>
      <c r="E146" s="6">
        <f t="shared" ca="1" si="21"/>
        <v>722761</v>
      </c>
      <c r="F146" s="6">
        <f ca="1">RANDBETWEEN(VLOOKUP(B146,'Ver4'!$B$13:$D$19,2,0),VLOOKUP(B146,'Ver4'!$B$13:$D$19,3,0))/100</f>
        <v>0</v>
      </c>
      <c r="G146" s="6">
        <f ca="1">RANDBETWEEN(VLOOKUP(B146,'Ver4'!$F$13:$H$19,2,0),VLOOKUP(B146,'Ver4'!$F$13:$H$19,3,0))/100</f>
        <v>0</v>
      </c>
      <c r="H146" s="6">
        <f t="shared" ca="1" si="22"/>
        <v>0</v>
      </c>
      <c r="I146" s="6">
        <f t="shared" ca="1" si="29"/>
        <v>0.34</v>
      </c>
      <c r="J146" s="6">
        <f t="shared" ca="1" si="23"/>
        <v>0</v>
      </c>
      <c r="K146" s="6">
        <f ca="1">RANDBETWEEN(VLOOKUP(B146,'Ver4'!$F$23:$H$29,2,0),VLOOKUP(B146,'Ver4'!$F$23:$H$29,3,0))/100</f>
        <v>0</v>
      </c>
      <c r="L146" s="6">
        <f t="shared" ca="1" si="24"/>
        <v>0</v>
      </c>
      <c r="M146" s="16">
        <f t="shared" ca="1" si="25"/>
        <v>0</v>
      </c>
      <c r="N146" s="6">
        <f ca="1">(L146+J146+H146)*E146+Table16[[#This Row],[Hukuk Servisinde Tahsilat Tutarı]]</f>
        <v>0</v>
      </c>
      <c r="O146" s="6">
        <f ca="1">C146*VLOOKUP(B146,'Ver4'!$J$3:$N$9,2,0)+(C146-C146*G146)*VLOOKUP(B146,'Ver4'!$J$3:$N$9,3,0)+(C146-C146*G146-C146*I146)*VLOOKUP(B146,'Ver4'!$J$3:$N$9,4,0)</f>
        <v>0</v>
      </c>
      <c r="P146" s="6">
        <f t="shared" ca="1" si="26"/>
        <v>1</v>
      </c>
      <c r="Q146" s="6">
        <f ca="1">C146*P146*VLOOKUP(B146,'Ver4'!$J$3:$N$9,5,0)</f>
        <v>0</v>
      </c>
      <c r="R146" s="6">
        <f ca="1">VLOOKUP(Table16[[#This Row],[Ay]],'Ver4'!$J$3:$O$9,6,0)*Table16[[#This Row],[Hukuk Servisine Sevk Edilen]]*Table16[[#This Row],[Toplam Tutar]]</f>
        <v>0</v>
      </c>
      <c r="S146" s="6">
        <f t="shared" ca="1" si="27"/>
        <v>0</v>
      </c>
      <c r="T146" s="6">
        <f t="shared" ca="1" si="28"/>
        <v>0</v>
      </c>
      <c r="U146" s="4"/>
    </row>
    <row r="147" spans="1:21" x14ac:dyDescent="0.35">
      <c r="A147" s="9">
        <v>45041</v>
      </c>
      <c r="B147" s="6">
        <f t="shared" si="20"/>
        <v>4</v>
      </c>
      <c r="C147" s="6">
        <f ca="1">RANDBETWEEN(VLOOKUP(B147,'Ver4'!$F$3:$H$9,2,0),VLOOKUP(B147,'Ver4'!$F$3:$H$9,3,0))</f>
        <v>1120</v>
      </c>
      <c r="D147" s="6">
        <f ca="1">RANDBETWEEN(VLOOKUP(B147,'Ver4'!$B$4:$D$10,2,0),VLOOKUP(B147,'Ver4'!$B$4:$D$10,3,0))</f>
        <v>440</v>
      </c>
      <c r="E147" s="6">
        <f t="shared" ca="1" si="21"/>
        <v>492800</v>
      </c>
      <c r="F147" s="6">
        <f ca="1">RANDBETWEEN(VLOOKUP(B147,'Ver4'!$B$13:$D$19,2,0),VLOOKUP(B147,'Ver4'!$B$13:$D$19,3,0))/100</f>
        <v>0</v>
      </c>
      <c r="G147" s="6">
        <f ca="1">RANDBETWEEN(VLOOKUP(B147,'Ver4'!$F$13:$H$19,2,0),VLOOKUP(B147,'Ver4'!$F$13:$H$19,3,0))/100</f>
        <v>0</v>
      </c>
      <c r="H147" s="6">
        <f t="shared" ca="1" si="22"/>
        <v>0</v>
      </c>
      <c r="I147" s="6">
        <f t="shared" ca="1" si="29"/>
        <v>0.34</v>
      </c>
      <c r="J147" s="6">
        <f t="shared" ca="1" si="23"/>
        <v>0</v>
      </c>
      <c r="K147" s="6">
        <f ca="1">RANDBETWEEN(VLOOKUP(B147,'Ver4'!$F$23:$H$29,2,0),VLOOKUP(B147,'Ver4'!$F$23:$H$29,3,0))/100</f>
        <v>0</v>
      </c>
      <c r="L147" s="6">
        <f t="shared" ca="1" si="24"/>
        <v>0</v>
      </c>
      <c r="M147" s="16">
        <f t="shared" ca="1" si="25"/>
        <v>0</v>
      </c>
      <c r="N147" s="6">
        <f ca="1">(L147+J147+H147)*E147+Table16[[#This Row],[Hukuk Servisinde Tahsilat Tutarı]]</f>
        <v>0</v>
      </c>
      <c r="O147" s="6">
        <f ca="1">C147*VLOOKUP(B147,'Ver4'!$J$3:$N$9,2,0)+(C147-C147*G147)*VLOOKUP(B147,'Ver4'!$J$3:$N$9,3,0)+(C147-C147*G147-C147*I147)*VLOOKUP(B147,'Ver4'!$J$3:$N$9,4,0)</f>
        <v>0</v>
      </c>
      <c r="P147" s="6">
        <f t="shared" ca="1" si="26"/>
        <v>1</v>
      </c>
      <c r="Q147" s="6">
        <f ca="1">C147*P147*VLOOKUP(B147,'Ver4'!$J$3:$N$9,5,0)</f>
        <v>0</v>
      </c>
      <c r="R147" s="6">
        <f ca="1">VLOOKUP(Table16[[#This Row],[Ay]],'Ver4'!$J$3:$O$9,6,0)*Table16[[#This Row],[Hukuk Servisine Sevk Edilen]]*Table16[[#This Row],[Toplam Tutar]]</f>
        <v>0</v>
      </c>
      <c r="S147" s="6">
        <f t="shared" ca="1" si="27"/>
        <v>0</v>
      </c>
      <c r="T147" s="6">
        <f t="shared" ca="1" si="28"/>
        <v>0</v>
      </c>
      <c r="U147" s="4"/>
    </row>
    <row r="148" spans="1:21" x14ac:dyDescent="0.35">
      <c r="A148" s="9">
        <v>45042</v>
      </c>
      <c r="B148" s="6">
        <f t="shared" si="20"/>
        <v>4</v>
      </c>
      <c r="C148" s="6">
        <f ca="1">RANDBETWEEN(VLOOKUP(B148,'Ver4'!$F$3:$H$9,2,0),VLOOKUP(B148,'Ver4'!$F$3:$H$9,3,0))</f>
        <v>1439</v>
      </c>
      <c r="D148" s="6">
        <f ca="1">RANDBETWEEN(VLOOKUP(B148,'Ver4'!$B$4:$D$10,2,0),VLOOKUP(B148,'Ver4'!$B$4:$D$10,3,0))</f>
        <v>594</v>
      </c>
      <c r="E148" s="6">
        <f t="shared" ca="1" si="21"/>
        <v>854766</v>
      </c>
      <c r="F148" s="6">
        <f ca="1">RANDBETWEEN(VLOOKUP(B148,'Ver4'!$B$13:$D$19,2,0),VLOOKUP(B148,'Ver4'!$B$13:$D$19,3,0))/100</f>
        <v>0</v>
      </c>
      <c r="G148" s="6">
        <f ca="1">RANDBETWEEN(VLOOKUP(B148,'Ver4'!$F$13:$H$19,2,0),VLOOKUP(B148,'Ver4'!$F$13:$H$19,3,0))/100</f>
        <v>0</v>
      </c>
      <c r="H148" s="6">
        <f t="shared" ca="1" si="22"/>
        <v>0</v>
      </c>
      <c r="I148" s="6">
        <f t="shared" ca="1" si="29"/>
        <v>0.22</v>
      </c>
      <c r="J148" s="6">
        <f t="shared" ca="1" si="23"/>
        <v>0</v>
      </c>
      <c r="K148" s="6">
        <f ca="1">RANDBETWEEN(VLOOKUP(B148,'Ver4'!$F$23:$H$29,2,0),VLOOKUP(B148,'Ver4'!$F$23:$H$29,3,0))/100</f>
        <v>0</v>
      </c>
      <c r="L148" s="6">
        <f t="shared" ca="1" si="24"/>
        <v>0</v>
      </c>
      <c r="M148" s="16">
        <f t="shared" ca="1" si="25"/>
        <v>0</v>
      </c>
      <c r="N148" s="6">
        <f ca="1">(L148+J148+H148)*E148+Table16[[#This Row],[Hukuk Servisinde Tahsilat Tutarı]]</f>
        <v>0</v>
      </c>
      <c r="O148" s="6">
        <f ca="1">C148*VLOOKUP(B148,'Ver4'!$J$3:$N$9,2,0)+(C148-C148*G148)*VLOOKUP(B148,'Ver4'!$J$3:$N$9,3,0)+(C148-C148*G148-C148*I148)*VLOOKUP(B148,'Ver4'!$J$3:$N$9,4,0)</f>
        <v>0</v>
      </c>
      <c r="P148" s="6">
        <f t="shared" ca="1" si="26"/>
        <v>1</v>
      </c>
      <c r="Q148" s="6">
        <f ca="1">C148*P148*VLOOKUP(B148,'Ver4'!$J$3:$N$9,5,0)</f>
        <v>0</v>
      </c>
      <c r="R148" s="6">
        <f ca="1">VLOOKUP(Table16[[#This Row],[Ay]],'Ver4'!$J$3:$O$9,6,0)*Table16[[#This Row],[Hukuk Servisine Sevk Edilen]]*Table16[[#This Row],[Toplam Tutar]]</f>
        <v>0</v>
      </c>
      <c r="S148" s="6">
        <f t="shared" ca="1" si="27"/>
        <v>0</v>
      </c>
      <c r="T148" s="6">
        <f t="shared" ca="1" si="28"/>
        <v>0</v>
      </c>
      <c r="U148" s="4"/>
    </row>
    <row r="149" spans="1:21" x14ac:dyDescent="0.35">
      <c r="A149" s="9">
        <v>45043</v>
      </c>
      <c r="B149" s="6">
        <f t="shared" si="20"/>
        <v>4</v>
      </c>
      <c r="C149" s="6">
        <f ca="1">RANDBETWEEN(VLOOKUP(B149,'Ver4'!$F$3:$H$9,2,0),VLOOKUP(B149,'Ver4'!$F$3:$H$9,3,0))</f>
        <v>1340</v>
      </c>
      <c r="D149" s="6">
        <f ca="1">RANDBETWEEN(VLOOKUP(B149,'Ver4'!$B$4:$D$10,2,0),VLOOKUP(B149,'Ver4'!$B$4:$D$10,3,0))</f>
        <v>300</v>
      </c>
      <c r="E149" s="6">
        <f t="shared" ca="1" si="21"/>
        <v>402000</v>
      </c>
      <c r="F149" s="6">
        <f ca="1">RANDBETWEEN(VLOOKUP(B149,'Ver4'!$B$13:$D$19,2,0),VLOOKUP(B149,'Ver4'!$B$13:$D$19,3,0))/100</f>
        <v>0</v>
      </c>
      <c r="G149" s="6">
        <f ca="1">RANDBETWEEN(VLOOKUP(B149,'Ver4'!$F$13:$H$19,2,0),VLOOKUP(B149,'Ver4'!$F$13:$H$19,3,0))/100</f>
        <v>0</v>
      </c>
      <c r="H149" s="6">
        <f t="shared" ca="1" si="22"/>
        <v>0</v>
      </c>
      <c r="I149" s="6">
        <f t="shared" ca="1" si="29"/>
        <v>0.21</v>
      </c>
      <c r="J149" s="6">
        <f t="shared" ca="1" si="23"/>
        <v>0</v>
      </c>
      <c r="K149" s="6">
        <f ca="1">RANDBETWEEN(VLOOKUP(B149,'Ver4'!$F$23:$H$29,2,0),VLOOKUP(B149,'Ver4'!$F$23:$H$29,3,0))/100</f>
        <v>0</v>
      </c>
      <c r="L149" s="6">
        <f t="shared" ca="1" si="24"/>
        <v>0</v>
      </c>
      <c r="M149" s="16">
        <f t="shared" ca="1" si="25"/>
        <v>0</v>
      </c>
      <c r="N149" s="6">
        <f ca="1">(L149+J149+H149)*E149+Table16[[#This Row],[Hukuk Servisinde Tahsilat Tutarı]]</f>
        <v>0</v>
      </c>
      <c r="O149" s="6">
        <f ca="1">C149*VLOOKUP(B149,'Ver4'!$J$3:$N$9,2,0)+(C149-C149*G149)*VLOOKUP(B149,'Ver4'!$J$3:$N$9,3,0)+(C149-C149*G149-C149*I149)*VLOOKUP(B149,'Ver4'!$J$3:$N$9,4,0)</f>
        <v>0</v>
      </c>
      <c r="P149" s="6">
        <f t="shared" ca="1" si="26"/>
        <v>1</v>
      </c>
      <c r="Q149" s="6">
        <f ca="1">C149*P149*VLOOKUP(B149,'Ver4'!$J$3:$N$9,5,0)</f>
        <v>0</v>
      </c>
      <c r="R149" s="6">
        <f ca="1">VLOOKUP(Table16[[#This Row],[Ay]],'Ver4'!$J$3:$O$9,6,0)*Table16[[#This Row],[Hukuk Servisine Sevk Edilen]]*Table16[[#This Row],[Toplam Tutar]]</f>
        <v>0</v>
      </c>
      <c r="S149" s="6">
        <f t="shared" ca="1" si="27"/>
        <v>0</v>
      </c>
      <c r="T149" s="6">
        <f t="shared" ca="1" si="28"/>
        <v>0</v>
      </c>
      <c r="U149" s="4"/>
    </row>
    <row r="150" spans="1:21" x14ac:dyDescent="0.35">
      <c r="A150" s="9">
        <v>45044</v>
      </c>
      <c r="B150" s="6">
        <f t="shared" si="20"/>
        <v>4</v>
      </c>
      <c r="C150" s="6">
        <f ca="1">RANDBETWEEN(VLOOKUP(B150,'Ver4'!$F$3:$H$9,2,0),VLOOKUP(B150,'Ver4'!$F$3:$H$9,3,0))</f>
        <v>1086</v>
      </c>
      <c r="D150" s="6">
        <f ca="1">RANDBETWEEN(VLOOKUP(B150,'Ver4'!$B$4:$D$10,2,0),VLOOKUP(B150,'Ver4'!$B$4:$D$10,3,0))</f>
        <v>583</v>
      </c>
      <c r="E150" s="6">
        <f t="shared" ca="1" si="21"/>
        <v>633138</v>
      </c>
      <c r="F150" s="6">
        <f ca="1">RANDBETWEEN(VLOOKUP(B150,'Ver4'!$B$13:$D$19,2,0),VLOOKUP(B150,'Ver4'!$B$13:$D$19,3,0))/100</f>
        <v>0</v>
      </c>
      <c r="G150" s="6">
        <f ca="1">RANDBETWEEN(VLOOKUP(B150,'Ver4'!$F$13:$H$19,2,0),VLOOKUP(B150,'Ver4'!$F$13:$H$19,3,0))/100</f>
        <v>0</v>
      </c>
      <c r="H150" s="6">
        <f t="shared" ca="1" si="22"/>
        <v>0</v>
      </c>
      <c r="I150" s="6">
        <f t="shared" ca="1" si="29"/>
        <v>0.3</v>
      </c>
      <c r="J150" s="6">
        <f t="shared" ca="1" si="23"/>
        <v>0</v>
      </c>
      <c r="K150" s="6">
        <f ca="1">RANDBETWEEN(VLOOKUP(B150,'Ver4'!$F$23:$H$29,2,0),VLOOKUP(B150,'Ver4'!$F$23:$H$29,3,0))/100</f>
        <v>0</v>
      </c>
      <c r="L150" s="6">
        <f t="shared" ca="1" si="24"/>
        <v>0</v>
      </c>
      <c r="M150" s="16">
        <f t="shared" ca="1" si="25"/>
        <v>0</v>
      </c>
      <c r="N150" s="6">
        <f ca="1">(L150+J150+H150)*E150+Table16[[#This Row],[Hukuk Servisinde Tahsilat Tutarı]]</f>
        <v>0</v>
      </c>
      <c r="O150" s="6">
        <f ca="1">C150*VLOOKUP(B150,'Ver4'!$J$3:$N$9,2,0)+(C150-C150*G150)*VLOOKUP(B150,'Ver4'!$J$3:$N$9,3,0)+(C150-C150*G150-C150*I150)*VLOOKUP(B150,'Ver4'!$J$3:$N$9,4,0)</f>
        <v>0</v>
      </c>
      <c r="P150" s="6">
        <f t="shared" ca="1" si="26"/>
        <v>1</v>
      </c>
      <c r="Q150" s="6">
        <f ca="1">C150*P150*VLOOKUP(B150,'Ver4'!$J$3:$N$9,5,0)</f>
        <v>0</v>
      </c>
      <c r="R150" s="6">
        <f ca="1">VLOOKUP(Table16[[#This Row],[Ay]],'Ver4'!$J$3:$O$9,6,0)*Table16[[#This Row],[Hukuk Servisine Sevk Edilen]]*Table16[[#This Row],[Toplam Tutar]]</f>
        <v>0</v>
      </c>
      <c r="S150" s="6">
        <f t="shared" ca="1" si="27"/>
        <v>0</v>
      </c>
      <c r="T150" s="6">
        <f t="shared" ca="1" si="28"/>
        <v>0</v>
      </c>
      <c r="U150" s="4"/>
    </row>
    <row r="151" spans="1:21" x14ac:dyDescent="0.35">
      <c r="A151" s="9">
        <v>45045</v>
      </c>
      <c r="B151" s="6">
        <f t="shared" si="20"/>
        <v>4</v>
      </c>
      <c r="C151" s="6">
        <f ca="1">RANDBETWEEN(VLOOKUP(B151,'Ver4'!$F$3:$H$9,2,0),VLOOKUP(B151,'Ver4'!$F$3:$H$9,3,0))</f>
        <v>1365</v>
      </c>
      <c r="D151" s="6">
        <f ca="1">RANDBETWEEN(VLOOKUP(B151,'Ver4'!$B$4:$D$10,2,0),VLOOKUP(B151,'Ver4'!$B$4:$D$10,3,0))</f>
        <v>311</v>
      </c>
      <c r="E151" s="6">
        <f t="shared" ca="1" si="21"/>
        <v>424515</v>
      </c>
      <c r="F151" s="6">
        <f ca="1">RANDBETWEEN(VLOOKUP(B151,'Ver4'!$B$13:$D$19,2,0),VLOOKUP(B151,'Ver4'!$B$13:$D$19,3,0))/100</f>
        <v>0</v>
      </c>
      <c r="G151" s="6">
        <f ca="1">RANDBETWEEN(VLOOKUP(B151,'Ver4'!$F$13:$H$19,2,0),VLOOKUP(B151,'Ver4'!$F$13:$H$19,3,0))/100</f>
        <v>0</v>
      </c>
      <c r="H151" s="6">
        <f t="shared" ca="1" si="22"/>
        <v>0</v>
      </c>
      <c r="I151" s="6">
        <f t="shared" ca="1" si="29"/>
        <v>0.25</v>
      </c>
      <c r="J151" s="6">
        <f t="shared" ca="1" si="23"/>
        <v>0</v>
      </c>
      <c r="K151" s="6">
        <f ca="1">RANDBETWEEN(VLOOKUP(B151,'Ver4'!$F$23:$H$29,2,0),VLOOKUP(B151,'Ver4'!$F$23:$H$29,3,0))/100</f>
        <v>0</v>
      </c>
      <c r="L151" s="6">
        <f t="shared" ca="1" si="24"/>
        <v>0</v>
      </c>
      <c r="M151" s="16">
        <f t="shared" ca="1" si="25"/>
        <v>0</v>
      </c>
      <c r="N151" s="6">
        <f ca="1">(L151+J151+H151)*E151+Table16[[#This Row],[Hukuk Servisinde Tahsilat Tutarı]]</f>
        <v>0</v>
      </c>
      <c r="O151" s="6">
        <f ca="1">C151*VLOOKUP(B151,'Ver4'!$J$3:$N$9,2,0)+(C151-C151*G151)*VLOOKUP(B151,'Ver4'!$J$3:$N$9,3,0)+(C151-C151*G151-C151*I151)*VLOOKUP(B151,'Ver4'!$J$3:$N$9,4,0)</f>
        <v>0</v>
      </c>
      <c r="P151" s="6">
        <f t="shared" ca="1" si="26"/>
        <v>1</v>
      </c>
      <c r="Q151" s="6">
        <f ca="1">C151*P151*VLOOKUP(B151,'Ver4'!$J$3:$N$9,5,0)</f>
        <v>0</v>
      </c>
      <c r="R151" s="6">
        <f ca="1">VLOOKUP(Table16[[#This Row],[Ay]],'Ver4'!$J$3:$O$9,6,0)*Table16[[#This Row],[Hukuk Servisine Sevk Edilen]]*Table16[[#This Row],[Toplam Tutar]]</f>
        <v>0</v>
      </c>
      <c r="S151" s="6">
        <f t="shared" ca="1" si="27"/>
        <v>0</v>
      </c>
      <c r="T151" s="6">
        <f t="shared" ca="1" si="28"/>
        <v>0</v>
      </c>
      <c r="U151" s="4"/>
    </row>
    <row r="152" spans="1:21" x14ac:dyDescent="0.35">
      <c r="A152" s="9">
        <v>45046</v>
      </c>
      <c r="B152" s="6">
        <f t="shared" si="20"/>
        <v>4</v>
      </c>
      <c r="C152" s="6">
        <f ca="1">RANDBETWEEN(VLOOKUP(B152,'Ver4'!$F$3:$H$9,2,0),VLOOKUP(B152,'Ver4'!$F$3:$H$9,3,0))</f>
        <v>1301</v>
      </c>
      <c r="D152" s="6">
        <f ca="1">RANDBETWEEN(VLOOKUP(B152,'Ver4'!$B$4:$D$10,2,0),VLOOKUP(B152,'Ver4'!$B$4:$D$10,3,0))</f>
        <v>369</v>
      </c>
      <c r="E152" s="6">
        <f t="shared" ca="1" si="21"/>
        <v>480069</v>
      </c>
      <c r="F152" s="6">
        <f ca="1">RANDBETWEEN(VLOOKUP(B152,'Ver4'!$B$13:$D$19,2,0),VLOOKUP(B152,'Ver4'!$B$13:$D$19,3,0))/100</f>
        <v>0</v>
      </c>
      <c r="G152" s="6">
        <f ca="1">RANDBETWEEN(VLOOKUP(B152,'Ver4'!$F$13:$H$19,2,0),VLOOKUP(B152,'Ver4'!$F$13:$H$19,3,0))/100</f>
        <v>0</v>
      </c>
      <c r="H152" s="6">
        <f t="shared" ca="1" si="22"/>
        <v>0</v>
      </c>
      <c r="I152" s="6">
        <f t="shared" ca="1" si="29"/>
        <v>0.22</v>
      </c>
      <c r="J152" s="6">
        <f t="shared" ca="1" si="23"/>
        <v>0</v>
      </c>
      <c r="K152" s="6">
        <f ca="1">RANDBETWEEN(VLOOKUP(B152,'Ver4'!$F$23:$H$29,2,0),VLOOKUP(B152,'Ver4'!$F$23:$H$29,3,0))/100</f>
        <v>0</v>
      </c>
      <c r="L152" s="6">
        <f t="shared" ca="1" si="24"/>
        <v>0</v>
      </c>
      <c r="M152" s="16">
        <f t="shared" ca="1" si="25"/>
        <v>0</v>
      </c>
      <c r="N152" s="6">
        <f ca="1">(L152+J152+H152)*E152+Table16[[#This Row],[Hukuk Servisinde Tahsilat Tutarı]]</f>
        <v>0</v>
      </c>
      <c r="O152" s="6">
        <f ca="1">C152*VLOOKUP(B152,'Ver4'!$J$3:$N$9,2,0)+(C152-C152*G152)*VLOOKUP(B152,'Ver4'!$J$3:$N$9,3,0)+(C152-C152*G152-C152*I152)*VLOOKUP(B152,'Ver4'!$J$3:$N$9,4,0)</f>
        <v>0</v>
      </c>
      <c r="P152" s="6">
        <f t="shared" ca="1" si="26"/>
        <v>1</v>
      </c>
      <c r="Q152" s="6">
        <f ca="1">C152*P152*VLOOKUP(B152,'Ver4'!$J$3:$N$9,5,0)</f>
        <v>0</v>
      </c>
      <c r="R152" s="6">
        <f ca="1">VLOOKUP(Table16[[#This Row],[Ay]],'Ver4'!$J$3:$O$9,6,0)*Table16[[#This Row],[Hukuk Servisine Sevk Edilen]]*Table16[[#This Row],[Toplam Tutar]]</f>
        <v>0</v>
      </c>
      <c r="S152" s="6">
        <f t="shared" ca="1" si="27"/>
        <v>0</v>
      </c>
      <c r="T152" s="6">
        <f t="shared" ca="1" si="28"/>
        <v>0</v>
      </c>
      <c r="U152" s="4"/>
    </row>
    <row r="153" spans="1:21" x14ac:dyDescent="0.35">
      <c r="A153" s="9">
        <v>45047</v>
      </c>
      <c r="B153" s="6">
        <f t="shared" si="20"/>
        <v>5</v>
      </c>
      <c r="C153" s="6">
        <f ca="1">RANDBETWEEN(VLOOKUP(B153,'Ver4'!$F$3:$H$9,2,0),VLOOKUP(B153,'Ver4'!$F$3:$H$9,3,0))</f>
        <v>1907</v>
      </c>
      <c r="D153" s="6">
        <f ca="1">RANDBETWEEN(VLOOKUP(B153,'Ver4'!$B$4:$D$10,2,0),VLOOKUP(B153,'Ver4'!$B$4:$D$10,3,0))</f>
        <v>247</v>
      </c>
      <c r="E153" s="6">
        <f t="shared" ca="1" si="21"/>
        <v>471029</v>
      </c>
      <c r="F153" s="6">
        <f ca="1">RANDBETWEEN(VLOOKUP(B153,'Ver4'!$B$13:$D$19,2,0),VLOOKUP(B153,'Ver4'!$B$13:$D$19,3,0))/100</f>
        <v>0</v>
      </c>
      <c r="G153" s="6">
        <f ca="1">RANDBETWEEN(VLOOKUP(B153,'Ver4'!$F$13:$H$19,2,0),VLOOKUP(B153,'Ver4'!$F$13:$H$19,3,0))/100</f>
        <v>0</v>
      </c>
      <c r="H153" s="6">
        <f t="shared" ca="1" si="22"/>
        <v>0</v>
      </c>
      <c r="I153" s="6">
        <f t="shared" ca="1" si="29"/>
        <v>0.32</v>
      </c>
      <c r="J153" s="6">
        <f t="shared" ca="1" si="23"/>
        <v>0</v>
      </c>
      <c r="K153" s="6">
        <f ca="1">RANDBETWEEN(VLOOKUP(B153,'Ver4'!$F$23:$H$29,2,0),VLOOKUP(B153,'Ver4'!$F$23:$H$29,3,0))/100</f>
        <v>0</v>
      </c>
      <c r="L153" s="6">
        <f t="shared" ca="1" si="24"/>
        <v>0</v>
      </c>
      <c r="M153" s="16">
        <f t="shared" ca="1" si="25"/>
        <v>0</v>
      </c>
      <c r="N153" s="6">
        <f ca="1">(L153+J153+H153)*E153+Table16[[#This Row],[Hukuk Servisinde Tahsilat Tutarı]]</f>
        <v>0</v>
      </c>
      <c r="O153" s="6">
        <f ca="1">C153*VLOOKUP(B153,'Ver4'!$J$3:$N$9,2,0)+(C153-C153*G153)*VLOOKUP(B153,'Ver4'!$J$3:$N$9,3,0)+(C153-C153*G153-C153*I153)*VLOOKUP(B153,'Ver4'!$J$3:$N$9,4,0)</f>
        <v>0</v>
      </c>
      <c r="P153" s="6">
        <f t="shared" ca="1" si="26"/>
        <v>1</v>
      </c>
      <c r="Q153" s="6">
        <f ca="1">C153*P153*VLOOKUP(B153,'Ver4'!$J$3:$N$9,5,0)</f>
        <v>0</v>
      </c>
      <c r="R153" s="6">
        <f ca="1">VLOOKUP(Table16[[#This Row],[Ay]],'Ver4'!$J$3:$O$9,6,0)*Table16[[#This Row],[Hukuk Servisine Sevk Edilen]]*Table16[[#This Row],[Toplam Tutar]]</f>
        <v>0</v>
      </c>
      <c r="S153" s="6">
        <f t="shared" ca="1" si="27"/>
        <v>0</v>
      </c>
      <c r="T153" s="6">
        <f t="shared" ca="1" si="28"/>
        <v>0</v>
      </c>
      <c r="U153" s="4"/>
    </row>
    <row r="154" spans="1:21" x14ac:dyDescent="0.35">
      <c r="A154" s="9">
        <v>45048</v>
      </c>
      <c r="B154" s="6">
        <f t="shared" si="20"/>
        <v>5</v>
      </c>
      <c r="C154" s="6">
        <f ca="1">RANDBETWEEN(VLOOKUP(B154,'Ver4'!$F$3:$H$9,2,0),VLOOKUP(B154,'Ver4'!$F$3:$H$9,3,0))</f>
        <v>1761</v>
      </c>
      <c r="D154" s="6">
        <f ca="1">RANDBETWEEN(VLOOKUP(B154,'Ver4'!$B$4:$D$10,2,0),VLOOKUP(B154,'Ver4'!$B$4:$D$10,3,0))</f>
        <v>216</v>
      </c>
      <c r="E154" s="6">
        <f t="shared" ca="1" si="21"/>
        <v>380376</v>
      </c>
      <c r="F154" s="6">
        <f ca="1">RANDBETWEEN(VLOOKUP(B154,'Ver4'!$B$13:$D$19,2,0),VLOOKUP(B154,'Ver4'!$B$13:$D$19,3,0))/100</f>
        <v>0</v>
      </c>
      <c r="G154" s="6">
        <f ca="1">RANDBETWEEN(VLOOKUP(B154,'Ver4'!$F$13:$H$19,2,0),VLOOKUP(B154,'Ver4'!$F$13:$H$19,3,0))/100</f>
        <v>0</v>
      </c>
      <c r="H154" s="6">
        <f t="shared" ca="1" si="22"/>
        <v>0</v>
      </c>
      <c r="I154" s="6">
        <f t="shared" ca="1" si="29"/>
        <v>0.31</v>
      </c>
      <c r="J154" s="6">
        <f t="shared" ca="1" si="23"/>
        <v>0</v>
      </c>
      <c r="K154" s="6">
        <f ca="1">RANDBETWEEN(VLOOKUP(B154,'Ver4'!$F$23:$H$29,2,0),VLOOKUP(B154,'Ver4'!$F$23:$H$29,3,0))/100</f>
        <v>0</v>
      </c>
      <c r="L154" s="6">
        <f t="shared" ca="1" si="24"/>
        <v>0</v>
      </c>
      <c r="M154" s="16">
        <f t="shared" ca="1" si="25"/>
        <v>0</v>
      </c>
      <c r="N154" s="6">
        <f ca="1">(L154+J154+H154)*E154+Table16[[#This Row],[Hukuk Servisinde Tahsilat Tutarı]]</f>
        <v>0</v>
      </c>
      <c r="O154" s="6">
        <f ca="1">C154*VLOOKUP(B154,'Ver4'!$J$3:$N$9,2,0)+(C154-C154*G154)*VLOOKUP(B154,'Ver4'!$J$3:$N$9,3,0)+(C154-C154*G154-C154*I154)*VLOOKUP(B154,'Ver4'!$J$3:$N$9,4,0)</f>
        <v>0</v>
      </c>
      <c r="P154" s="6">
        <f t="shared" ca="1" si="26"/>
        <v>1</v>
      </c>
      <c r="Q154" s="6">
        <f ca="1">C154*P154*VLOOKUP(B154,'Ver4'!$J$3:$N$9,5,0)</f>
        <v>0</v>
      </c>
      <c r="R154" s="6">
        <f ca="1">VLOOKUP(Table16[[#This Row],[Ay]],'Ver4'!$J$3:$O$9,6,0)*Table16[[#This Row],[Hukuk Servisine Sevk Edilen]]*Table16[[#This Row],[Toplam Tutar]]</f>
        <v>0</v>
      </c>
      <c r="S154" s="6">
        <f t="shared" ca="1" si="27"/>
        <v>0</v>
      </c>
      <c r="T154" s="6">
        <f t="shared" ca="1" si="28"/>
        <v>0</v>
      </c>
      <c r="U154" s="4"/>
    </row>
    <row r="155" spans="1:21" x14ac:dyDescent="0.35">
      <c r="A155" s="9">
        <v>45049</v>
      </c>
      <c r="B155" s="6">
        <f t="shared" si="20"/>
        <v>5</v>
      </c>
      <c r="C155" s="6">
        <f ca="1">RANDBETWEEN(VLOOKUP(B155,'Ver4'!$F$3:$H$9,2,0),VLOOKUP(B155,'Ver4'!$F$3:$H$9,3,0))</f>
        <v>1654</v>
      </c>
      <c r="D155" s="6">
        <f ca="1">RANDBETWEEN(VLOOKUP(B155,'Ver4'!$B$4:$D$10,2,0),VLOOKUP(B155,'Ver4'!$B$4:$D$10,3,0))</f>
        <v>123</v>
      </c>
      <c r="E155" s="6">
        <f t="shared" ca="1" si="21"/>
        <v>203442</v>
      </c>
      <c r="F155" s="6">
        <f ca="1">RANDBETWEEN(VLOOKUP(B155,'Ver4'!$B$13:$D$19,2,0),VLOOKUP(B155,'Ver4'!$B$13:$D$19,3,0))/100</f>
        <v>0</v>
      </c>
      <c r="G155" s="6">
        <f ca="1">RANDBETWEEN(VLOOKUP(B155,'Ver4'!$F$13:$H$19,2,0),VLOOKUP(B155,'Ver4'!$F$13:$H$19,3,0))/100</f>
        <v>0</v>
      </c>
      <c r="H155" s="6">
        <f t="shared" ca="1" si="22"/>
        <v>0</v>
      </c>
      <c r="I155" s="6">
        <f t="shared" ca="1" si="29"/>
        <v>0.31</v>
      </c>
      <c r="J155" s="6">
        <f t="shared" ca="1" si="23"/>
        <v>0</v>
      </c>
      <c r="K155" s="6">
        <f ca="1">RANDBETWEEN(VLOOKUP(B155,'Ver4'!$F$23:$H$29,2,0),VLOOKUP(B155,'Ver4'!$F$23:$H$29,3,0))/100</f>
        <v>0</v>
      </c>
      <c r="L155" s="6">
        <f t="shared" ca="1" si="24"/>
        <v>0</v>
      </c>
      <c r="M155" s="16">
        <f t="shared" ca="1" si="25"/>
        <v>0</v>
      </c>
      <c r="N155" s="6">
        <f ca="1">(L155+J155+H155)*E155+Table16[[#This Row],[Hukuk Servisinde Tahsilat Tutarı]]</f>
        <v>0</v>
      </c>
      <c r="O155" s="6">
        <f ca="1">C155*VLOOKUP(B155,'Ver4'!$J$3:$N$9,2,0)+(C155-C155*G155)*VLOOKUP(B155,'Ver4'!$J$3:$N$9,3,0)+(C155-C155*G155-C155*I155)*VLOOKUP(B155,'Ver4'!$J$3:$N$9,4,0)</f>
        <v>0</v>
      </c>
      <c r="P155" s="6">
        <f t="shared" ca="1" si="26"/>
        <v>1</v>
      </c>
      <c r="Q155" s="6">
        <f ca="1">C155*P155*VLOOKUP(B155,'Ver4'!$J$3:$N$9,5,0)</f>
        <v>0</v>
      </c>
      <c r="R155" s="6">
        <f ca="1">VLOOKUP(Table16[[#This Row],[Ay]],'Ver4'!$J$3:$O$9,6,0)*Table16[[#This Row],[Hukuk Servisine Sevk Edilen]]*Table16[[#This Row],[Toplam Tutar]]</f>
        <v>0</v>
      </c>
      <c r="S155" s="6">
        <f t="shared" ca="1" si="27"/>
        <v>0</v>
      </c>
      <c r="T155" s="6">
        <f t="shared" ca="1" si="28"/>
        <v>0</v>
      </c>
      <c r="U155" s="4"/>
    </row>
    <row r="156" spans="1:21" x14ac:dyDescent="0.35">
      <c r="A156" s="9">
        <v>45050</v>
      </c>
      <c r="B156" s="6">
        <f t="shared" si="20"/>
        <v>5</v>
      </c>
      <c r="C156" s="6">
        <f ca="1">RANDBETWEEN(VLOOKUP(B156,'Ver4'!$F$3:$H$9,2,0),VLOOKUP(B156,'Ver4'!$F$3:$H$9,3,0))</f>
        <v>1980</v>
      </c>
      <c r="D156" s="6">
        <f ca="1">RANDBETWEEN(VLOOKUP(B156,'Ver4'!$B$4:$D$10,2,0),VLOOKUP(B156,'Ver4'!$B$4:$D$10,3,0))</f>
        <v>177</v>
      </c>
      <c r="E156" s="6">
        <f t="shared" ca="1" si="21"/>
        <v>350460</v>
      </c>
      <c r="F156" s="6">
        <f ca="1">RANDBETWEEN(VLOOKUP(B156,'Ver4'!$B$13:$D$19,2,0),VLOOKUP(B156,'Ver4'!$B$13:$D$19,3,0))/100</f>
        <v>0</v>
      </c>
      <c r="G156" s="6">
        <f ca="1">RANDBETWEEN(VLOOKUP(B156,'Ver4'!$F$13:$H$19,2,0),VLOOKUP(B156,'Ver4'!$F$13:$H$19,3,0))/100</f>
        <v>0</v>
      </c>
      <c r="H156" s="6">
        <f t="shared" ca="1" si="22"/>
        <v>0</v>
      </c>
      <c r="I156" s="6">
        <f t="shared" ca="1" si="29"/>
        <v>0.26</v>
      </c>
      <c r="J156" s="6">
        <f t="shared" ca="1" si="23"/>
        <v>0</v>
      </c>
      <c r="K156" s="6">
        <f ca="1">RANDBETWEEN(VLOOKUP(B156,'Ver4'!$F$23:$H$29,2,0),VLOOKUP(B156,'Ver4'!$F$23:$H$29,3,0))/100</f>
        <v>0</v>
      </c>
      <c r="L156" s="6">
        <f t="shared" ca="1" si="24"/>
        <v>0</v>
      </c>
      <c r="M156" s="16">
        <f t="shared" ca="1" si="25"/>
        <v>0</v>
      </c>
      <c r="N156" s="6">
        <f ca="1">(L156+J156+H156)*E156+Table16[[#This Row],[Hukuk Servisinde Tahsilat Tutarı]]</f>
        <v>0</v>
      </c>
      <c r="O156" s="6">
        <f ca="1">C156*VLOOKUP(B156,'Ver4'!$J$3:$N$9,2,0)+(C156-C156*G156)*VLOOKUP(B156,'Ver4'!$J$3:$N$9,3,0)+(C156-C156*G156-C156*I156)*VLOOKUP(B156,'Ver4'!$J$3:$N$9,4,0)</f>
        <v>0</v>
      </c>
      <c r="P156" s="6">
        <f t="shared" ca="1" si="26"/>
        <v>1</v>
      </c>
      <c r="Q156" s="6">
        <f ca="1">C156*P156*VLOOKUP(B156,'Ver4'!$J$3:$N$9,5,0)</f>
        <v>0</v>
      </c>
      <c r="R156" s="6">
        <f ca="1">VLOOKUP(Table16[[#This Row],[Ay]],'Ver4'!$J$3:$O$9,6,0)*Table16[[#This Row],[Hukuk Servisine Sevk Edilen]]*Table16[[#This Row],[Toplam Tutar]]</f>
        <v>0</v>
      </c>
      <c r="S156" s="6">
        <f t="shared" ca="1" si="27"/>
        <v>0</v>
      </c>
      <c r="T156" s="6">
        <f t="shared" ca="1" si="28"/>
        <v>0</v>
      </c>
      <c r="U156" s="4"/>
    </row>
    <row r="157" spans="1:21" x14ac:dyDescent="0.35">
      <c r="A157" s="9">
        <v>45051</v>
      </c>
      <c r="B157" s="6">
        <f t="shared" si="20"/>
        <v>5</v>
      </c>
      <c r="C157" s="6">
        <f ca="1">RANDBETWEEN(VLOOKUP(B157,'Ver4'!$F$3:$H$9,2,0),VLOOKUP(B157,'Ver4'!$F$3:$H$9,3,0))</f>
        <v>1767</v>
      </c>
      <c r="D157" s="6">
        <f ca="1">RANDBETWEEN(VLOOKUP(B157,'Ver4'!$B$4:$D$10,2,0),VLOOKUP(B157,'Ver4'!$B$4:$D$10,3,0))</f>
        <v>209</v>
      </c>
      <c r="E157" s="6">
        <f t="shared" ca="1" si="21"/>
        <v>369303</v>
      </c>
      <c r="F157" s="6">
        <f ca="1">RANDBETWEEN(VLOOKUP(B157,'Ver4'!$B$13:$D$19,2,0),VLOOKUP(B157,'Ver4'!$B$13:$D$19,3,0))/100</f>
        <v>0</v>
      </c>
      <c r="G157" s="6">
        <f ca="1">RANDBETWEEN(VLOOKUP(B157,'Ver4'!$F$13:$H$19,2,0),VLOOKUP(B157,'Ver4'!$F$13:$H$19,3,0))/100</f>
        <v>0</v>
      </c>
      <c r="H157" s="6">
        <f t="shared" ca="1" si="22"/>
        <v>0</v>
      </c>
      <c r="I157" s="6">
        <f t="shared" ca="1" si="29"/>
        <v>0.33</v>
      </c>
      <c r="J157" s="6">
        <f t="shared" ca="1" si="23"/>
        <v>0</v>
      </c>
      <c r="K157" s="6">
        <f ca="1">RANDBETWEEN(VLOOKUP(B157,'Ver4'!$F$23:$H$29,2,0),VLOOKUP(B157,'Ver4'!$F$23:$H$29,3,0))/100</f>
        <v>0</v>
      </c>
      <c r="L157" s="6">
        <f t="shared" ca="1" si="24"/>
        <v>0</v>
      </c>
      <c r="M157" s="16">
        <f t="shared" ca="1" si="25"/>
        <v>0</v>
      </c>
      <c r="N157" s="6">
        <f ca="1">(L157+J157+H157)*E157+Table16[[#This Row],[Hukuk Servisinde Tahsilat Tutarı]]</f>
        <v>0</v>
      </c>
      <c r="O157" s="6">
        <f ca="1">C157*VLOOKUP(B157,'Ver4'!$J$3:$N$9,2,0)+(C157-C157*G157)*VLOOKUP(B157,'Ver4'!$J$3:$N$9,3,0)+(C157-C157*G157-C157*I157)*VLOOKUP(B157,'Ver4'!$J$3:$N$9,4,0)</f>
        <v>0</v>
      </c>
      <c r="P157" s="6">
        <f t="shared" ca="1" si="26"/>
        <v>1</v>
      </c>
      <c r="Q157" s="6">
        <f ca="1">C157*P157*VLOOKUP(B157,'Ver4'!$J$3:$N$9,5,0)</f>
        <v>0</v>
      </c>
      <c r="R157" s="6">
        <f ca="1">VLOOKUP(Table16[[#This Row],[Ay]],'Ver4'!$J$3:$O$9,6,0)*Table16[[#This Row],[Hukuk Servisine Sevk Edilen]]*Table16[[#This Row],[Toplam Tutar]]</f>
        <v>0</v>
      </c>
      <c r="S157" s="6">
        <f t="shared" ca="1" si="27"/>
        <v>0</v>
      </c>
      <c r="T157" s="6">
        <f t="shared" ca="1" si="28"/>
        <v>0</v>
      </c>
      <c r="U157" s="4"/>
    </row>
    <row r="158" spans="1:21" x14ac:dyDescent="0.35">
      <c r="A158" s="9">
        <v>45052</v>
      </c>
      <c r="B158" s="6">
        <f t="shared" si="20"/>
        <v>5</v>
      </c>
      <c r="C158" s="6">
        <f ca="1">RANDBETWEEN(VLOOKUP(B158,'Ver4'!$F$3:$H$9,2,0),VLOOKUP(B158,'Ver4'!$F$3:$H$9,3,0))</f>
        <v>1751</v>
      </c>
      <c r="D158" s="6">
        <f ca="1">RANDBETWEEN(VLOOKUP(B158,'Ver4'!$B$4:$D$10,2,0),VLOOKUP(B158,'Ver4'!$B$4:$D$10,3,0))</f>
        <v>159</v>
      </c>
      <c r="E158" s="6">
        <f t="shared" ca="1" si="21"/>
        <v>278409</v>
      </c>
      <c r="F158" s="6">
        <f ca="1">RANDBETWEEN(VLOOKUP(B158,'Ver4'!$B$13:$D$19,2,0),VLOOKUP(B158,'Ver4'!$B$13:$D$19,3,0))/100</f>
        <v>0</v>
      </c>
      <c r="G158" s="6">
        <f ca="1">RANDBETWEEN(VLOOKUP(B158,'Ver4'!$F$13:$H$19,2,0),VLOOKUP(B158,'Ver4'!$F$13:$H$19,3,0))/100</f>
        <v>0</v>
      </c>
      <c r="H158" s="6">
        <f t="shared" ca="1" si="22"/>
        <v>0</v>
      </c>
      <c r="I158" s="6">
        <f t="shared" ca="1" si="29"/>
        <v>0.28999999999999998</v>
      </c>
      <c r="J158" s="6">
        <f t="shared" ca="1" si="23"/>
        <v>0</v>
      </c>
      <c r="K158" s="6">
        <f ca="1">RANDBETWEEN(VLOOKUP(B158,'Ver4'!$F$23:$H$29,2,0),VLOOKUP(B158,'Ver4'!$F$23:$H$29,3,0))/100</f>
        <v>0</v>
      </c>
      <c r="L158" s="6">
        <f t="shared" ca="1" si="24"/>
        <v>0</v>
      </c>
      <c r="M158" s="16">
        <f t="shared" ca="1" si="25"/>
        <v>0</v>
      </c>
      <c r="N158" s="6">
        <f ca="1">(L158+J158+H158)*E158+Table16[[#This Row],[Hukuk Servisinde Tahsilat Tutarı]]</f>
        <v>0</v>
      </c>
      <c r="O158" s="6">
        <f ca="1">C158*VLOOKUP(B158,'Ver4'!$J$3:$N$9,2,0)+(C158-C158*G158)*VLOOKUP(B158,'Ver4'!$J$3:$N$9,3,0)+(C158-C158*G158-C158*I158)*VLOOKUP(B158,'Ver4'!$J$3:$N$9,4,0)</f>
        <v>0</v>
      </c>
      <c r="P158" s="6">
        <f t="shared" ca="1" si="26"/>
        <v>1</v>
      </c>
      <c r="Q158" s="6">
        <f ca="1">C158*P158*VLOOKUP(B158,'Ver4'!$J$3:$N$9,5,0)</f>
        <v>0</v>
      </c>
      <c r="R158" s="6">
        <f ca="1">VLOOKUP(Table16[[#This Row],[Ay]],'Ver4'!$J$3:$O$9,6,0)*Table16[[#This Row],[Hukuk Servisine Sevk Edilen]]*Table16[[#This Row],[Toplam Tutar]]</f>
        <v>0</v>
      </c>
      <c r="S158" s="6">
        <f t="shared" ca="1" si="27"/>
        <v>0</v>
      </c>
      <c r="T158" s="6">
        <f t="shared" ca="1" si="28"/>
        <v>0</v>
      </c>
      <c r="U158" s="4"/>
    </row>
    <row r="159" spans="1:21" x14ac:dyDescent="0.35">
      <c r="A159" s="9">
        <v>45053</v>
      </c>
      <c r="B159" s="6">
        <f t="shared" si="20"/>
        <v>5</v>
      </c>
      <c r="C159" s="6">
        <f ca="1">RANDBETWEEN(VLOOKUP(B159,'Ver4'!$F$3:$H$9,2,0),VLOOKUP(B159,'Ver4'!$F$3:$H$9,3,0))</f>
        <v>1983</v>
      </c>
      <c r="D159" s="6">
        <f ca="1">RANDBETWEEN(VLOOKUP(B159,'Ver4'!$B$4:$D$10,2,0),VLOOKUP(B159,'Ver4'!$B$4:$D$10,3,0))</f>
        <v>210</v>
      </c>
      <c r="E159" s="6">
        <f t="shared" ca="1" si="21"/>
        <v>416430</v>
      </c>
      <c r="F159" s="6">
        <f ca="1">RANDBETWEEN(VLOOKUP(B159,'Ver4'!$B$13:$D$19,2,0),VLOOKUP(B159,'Ver4'!$B$13:$D$19,3,0))/100</f>
        <v>0</v>
      </c>
      <c r="G159" s="6">
        <f ca="1">RANDBETWEEN(VLOOKUP(B159,'Ver4'!$F$13:$H$19,2,0),VLOOKUP(B159,'Ver4'!$F$13:$H$19,3,0))/100</f>
        <v>0</v>
      </c>
      <c r="H159" s="6">
        <f t="shared" ca="1" si="22"/>
        <v>0</v>
      </c>
      <c r="I159" s="6">
        <f t="shared" ca="1" si="29"/>
        <v>0.24</v>
      </c>
      <c r="J159" s="6">
        <f t="shared" ca="1" si="23"/>
        <v>0</v>
      </c>
      <c r="K159" s="6">
        <f ca="1">RANDBETWEEN(VLOOKUP(B159,'Ver4'!$F$23:$H$29,2,0),VLOOKUP(B159,'Ver4'!$F$23:$H$29,3,0))/100</f>
        <v>0</v>
      </c>
      <c r="L159" s="6">
        <f t="shared" ca="1" si="24"/>
        <v>0</v>
      </c>
      <c r="M159" s="16">
        <f t="shared" ca="1" si="25"/>
        <v>0</v>
      </c>
      <c r="N159" s="6">
        <f ca="1">(L159+J159+H159)*E159+Table16[[#This Row],[Hukuk Servisinde Tahsilat Tutarı]]</f>
        <v>0</v>
      </c>
      <c r="O159" s="6">
        <f ca="1">C159*VLOOKUP(B159,'Ver4'!$J$3:$N$9,2,0)+(C159-C159*G159)*VLOOKUP(B159,'Ver4'!$J$3:$N$9,3,0)+(C159-C159*G159-C159*I159)*VLOOKUP(B159,'Ver4'!$J$3:$N$9,4,0)</f>
        <v>0</v>
      </c>
      <c r="P159" s="6">
        <f t="shared" ca="1" si="26"/>
        <v>1</v>
      </c>
      <c r="Q159" s="6">
        <f ca="1">C159*P159*VLOOKUP(B159,'Ver4'!$J$3:$N$9,5,0)</f>
        <v>0</v>
      </c>
      <c r="R159" s="6">
        <f ca="1">VLOOKUP(Table16[[#This Row],[Ay]],'Ver4'!$J$3:$O$9,6,0)*Table16[[#This Row],[Hukuk Servisine Sevk Edilen]]*Table16[[#This Row],[Toplam Tutar]]</f>
        <v>0</v>
      </c>
      <c r="S159" s="6">
        <f t="shared" ca="1" si="27"/>
        <v>0</v>
      </c>
      <c r="T159" s="6">
        <f t="shared" ca="1" si="28"/>
        <v>0</v>
      </c>
      <c r="U159" s="4"/>
    </row>
    <row r="160" spans="1:21" x14ac:dyDescent="0.35">
      <c r="A160" s="9">
        <v>45054</v>
      </c>
      <c r="B160" s="6">
        <f t="shared" si="20"/>
        <v>5</v>
      </c>
      <c r="C160" s="6">
        <f ca="1">RANDBETWEEN(VLOOKUP(B160,'Ver4'!$F$3:$H$9,2,0),VLOOKUP(B160,'Ver4'!$F$3:$H$9,3,0))</f>
        <v>1881</v>
      </c>
      <c r="D160" s="6">
        <f ca="1">RANDBETWEEN(VLOOKUP(B160,'Ver4'!$B$4:$D$10,2,0),VLOOKUP(B160,'Ver4'!$B$4:$D$10,3,0))</f>
        <v>114</v>
      </c>
      <c r="E160" s="6">
        <f t="shared" ca="1" si="21"/>
        <v>214434</v>
      </c>
      <c r="F160" s="6">
        <f ca="1">RANDBETWEEN(VLOOKUP(B160,'Ver4'!$B$13:$D$19,2,0),VLOOKUP(B160,'Ver4'!$B$13:$D$19,3,0))/100</f>
        <v>0</v>
      </c>
      <c r="G160" s="6">
        <f ca="1">RANDBETWEEN(VLOOKUP(B160,'Ver4'!$F$13:$H$19,2,0),VLOOKUP(B160,'Ver4'!$F$13:$H$19,3,0))/100</f>
        <v>0</v>
      </c>
      <c r="H160" s="6">
        <f t="shared" ca="1" si="22"/>
        <v>0</v>
      </c>
      <c r="I160" s="6">
        <f t="shared" ca="1" si="29"/>
        <v>0.32</v>
      </c>
      <c r="J160" s="6">
        <f t="shared" ca="1" si="23"/>
        <v>0</v>
      </c>
      <c r="K160" s="6">
        <f ca="1">RANDBETWEEN(VLOOKUP(B160,'Ver4'!$F$23:$H$29,2,0),VLOOKUP(B160,'Ver4'!$F$23:$H$29,3,0))/100</f>
        <v>0</v>
      </c>
      <c r="L160" s="6">
        <f t="shared" ca="1" si="24"/>
        <v>0</v>
      </c>
      <c r="M160" s="16">
        <f t="shared" ca="1" si="25"/>
        <v>0</v>
      </c>
      <c r="N160" s="6">
        <f ca="1">(L160+J160+H160)*E160+Table16[[#This Row],[Hukuk Servisinde Tahsilat Tutarı]]</f>
        <v>0</v>
      </c>
      <c r="O160" s="6">
        <f ca="1">C160*VLOOKUP(B160,'Ver4'!$J$3:$N$9,2,0)+(C160-C160*G160)*VLOOKUP(B160,'Ver4'!$J$3:$N$9,3,0)+(C160-C160*G160-C160*I160)*VLOOKUP(B160,'Ver4'!$J$3:$N$9,4,0)</f>
        <v>0</v>
      </c>
      <c r="P160" s="6">
        <f t="shared" ca="1" si="26"/>
        <v>1</v>
      </c>
      <c r="Q160" s="6">
        <f ca="1">C160*P160*VLOOKUP(B160,'Ver4'!$J$3:$N$9,5,0)</f>
        <v>0</v>
      </c>
      <c r="R160" s="6">
        <f ca="1">VLOOKUP(Table16[[#This Row],[Ay]],'Ver4'!$J$3:$O$9,6,0)*Table16[[#This Row],[Hukuk Servisine Sevk Edilen]]*Table16[[#This Row],[Toplam Tutar]]</f>
        <v>0</v>
      </c>
      <c r="S160" s="6">
        <f t="shared" ca="1" si="27"/>
        <v>0</v>
      </c>
      <c r="T160" s="6">
        <f t="shared" ca="1" si="28"/>
        <v>0</v>
      </c>
      <c r="U160" s="4"/>
    </row>
    <row r="161" spans="1:21" x14ac:dyDescent="0.35">
      <c r="A161" s="9">
        <v>45055</v>
      </c>
      <c r="B161" s="6">
        <f t="shared" si="20"/>
        <v>5</v>
      </c>
      <c r="C161" s="6">
        <f ca="1">RANDBETWEEN(VLOOKUP(B161,'Ver4'!$F$3:$H$9,2,0),VLOOKUP(B161,'Ver4'!$F$3:$H$9,3,0))</f>
        <v>1966</v>
      </c>
      <c r="D161" s="6">
        <f ca="1">RANDBETWEEN(VLOOKUP(B161,'Ver4'!$B$4:$D$10,2,0),VLOOKUP(B161,'Ver4'!$B$4:$D$10,3,0))</f>
        <v>188</v>
      </c>
      <c r="E161" s="6">
        <f t="shared" ca="1" si="21"/>
        <v>369608</v>
      </c>
      <c r="F161" s="6">
        <f ca="1">RANDBETWEEN(VLOOKUP(B161,'Ver4'!$B$13:$D$19,2,0),VLOOKUP(B161,'Ver4'!$B$13:$D$19,3,0))/100</f>
        <v>0</v>
      </c>
      <c r="G161" s="6">
        <f ca="1">RANDBETWEEN(VLOOKUP(B161,'Ver4'!$F$13:$H$19,2,0),VLOOKUP(B161,'Ver4'!$F$13:$H$19,3,0))/100</f>
        <v>0</v>
      </c>
      <c r="H161" s="6">
        <f t="shared" ca="1" si="22"/>
        <v>0</v>
      </c>
      <c r="I161" s="6">
        <f t="shared" ca="1" si="29"/>
        <v>0.33</v>
      </c>
      <c r="J161" s="6">
        <f t="shared" ca="1" si="23"/>
        <v>0</v>
      </c>
      <c r="K161" s="6">
        <f ca="1">RANDBETWEEN(VLOOKUP(B161,'Ver4'!$F$23:$H$29,2,0),VLOOKUP(B161,'Ver4'!$F$23:$H$29,3,0))/100</f>
        <v>0</v>
      </c>
      <c r="L161" s="6">
        <f t="shared" ca="1" si="24"/>
        <v>0</v>
      </c>
      <c r="M161" s="16">
        <f t="shared" ca="1" si="25"/>
        <v>0</v>
      </c>
      <c r="N161" s="6">
        <f ca="1">(L161+J161+H161)*E161+Table16[[#This Row],[Hukuk Servisinde Tahsilat Tutarı]]</f>
        <v>0</v>
      </c>
      <c r="O161" s="6">
        <f ca="1">C161*VLOOKUP(B161,'Ver4'!$J$3:$N$9,2,0)+(C161-C161*G161)*VLOOKUP(B161,'Ver4'!$J$3:$N$9,3,0)+(C161-C161*G161-C161*I161)*VLOOKUP(B161,'Ver4'!$J$3:$N$9,4,0)</f>
        <v>0</v>
      </c>
      <c r="P161" s="6">
        <f t="shared" ca="1" si="26"/>
        <v>1</v>
      </c>
      <c r="Q161" s="6">
        <f ca="1">C161*P161*VLOOKUP(B161,'Ver4'!$J$3:$N$9,5,0)</f>
        <v>0</v>
      </c>
      <c r="R161" s="6">
        <f ca="1">VLOOKUP(Table16[[#This Row],[Ay]],'Ver4'!$J$3:$O$9,6,0)*Table16[[#This Row],[Hukuk Servisine Sevk Edilen]]*Table16[[#This Row],[Toplam Tutar]]</f>
        <v>0</v>
      </c>
      <c r="S161" s="6">
        <f t="shared" ca="1" si="27"/>
        <v>0</v>
      </c>
      <c r="T161" s="6">
        <f t="shared" ca="1" si="28"/>
        <v>0</v>
      </c>
      <c r="U161" s="4"/>
    </row>
    <row r="162" spans="1:21" x14ac:dyDescent="0.35">
      <c r="A162" s="9">
        <v>45056</v>
      </c>
      <c r="B162" s="6">
        <f t="shared" si="20"/>
        <v>5</v>
      </c>
      <c r="C162" s="6">
        <f ca="1">RANDBETWEEN(VLOOKUP(B162,'Ver4'!$F$3:$H$9,2,0),VLOOKUP(B162,'Ver4'!$F$3:$H$9,3,0))</f>
        <v>1965</v>
      </c>
      <c r="D162" s="6">
        <f ca="1">RANDBETWEEN(VLOOKUP(B162,'Ver4'!$B$4:$D$10,2,0),VLOOKUP(B162,'Ver4'!$B$4:$D$10,3,0))</f>
        <v>223</v>
      </c>
      <c r="E162" s="6">
        <f t="shared" ca="1" si="21"/>
        <v>438195</v>
      </c>
      <c r="F162" s="6">
        <f ca="1">RANDBETWEEN(VLOOKUP(B162,'Ver4'!$B$13:$D$19,2,0),VLOOKUP(B162,'Ver4'!$B$13:$D$19,3,0))/100</f>
        <v>0</v>
      </c>
      <c r="G162" s="6">
        <f ca="1">RANDBETWEEN(VLOOKUP(B162,'Ver4'!$F$13:$H$19,2,0),VLOOKUP(B162,'Ver4'!$F$13:$H$19,3,0))/100</f>
        <v>0</v>
      </c>
      <c r="H162" s="6">
        <f t="shared" ca="1" si="22"/>
        <v>0</v>
      </c>
      <c r="I162" s="6">
        <f t="shared" ca="1" si="29"/>
        <v>0.32</v>
      </c>
      <c r="J162" s="6">
        <f t="shared" ca="1" si="23"/>
        <v>0</v>
      </c>
      <c r="K162" s="6">
        <f ca="1">RANDBETWEEN(VLOOKUP(B162,'Ver4'!$F$23:$H$29,2,0),VLOOKUP(B162,'Ver4'!$F$23:$H$29,3,0))/100</f>
        <v>0</v>
      </c>
      <c r="L162" s="6">
        <f t="shared" ca="1" si="24"/>
        <v>0</v>
      </c>
      <c r="M162" s="16">
        <f t="shared" ca="1" si="25"/>
        <v>0</v>
      </c>
      <c r="N162" s="6">
        <f ca="1">(L162+J162+H162)*E162+Table16[[#This Row],[Hukuk Servisinde Tahsilat Tutarı]]</f>
        <v>0</v>
      </c>
      <c r="O162" s="6">
        <f ca="1">C162*VLOOKUP(B162,'Ver4'!$J$3:$N$9,2,0)+(C162-C162*G162)*VLOOKUP(B162,'Ver4'!$J$3:$N$9,3,0)+(C162-C162*G162-C162*I162)*VLOOKUP(B162,'Ver4'!$J$3:$N$9,4,0)</f>
        <v>0</v>
      </c>
      <c r="P162" s="6">
        <f t="shared" ca="1" si="26"/>
        <v>1</v>
      </c>
      <c r="Q162" s="6">
        <f ca="1">C162*P162*VLOOKUP(B162,'Ver4'!$J$3:$N$9,5,0)</f>
        <v>0</v>
      </c>
      <c r="R162" s="6">
        <f ca="1">VLOOKUP(Table16[[#This Row],[Ay]],'Ver4'!$J$3:$O$9,6,0)*Table16[[#This Row],[Hukuk Servisine Sevk Edilen]]*Table16[[#This Row],[Toplam Tutar]]</f>
        <v>0</v>
      </c>
      <c r="S162" s="6">
        <f t="shared" ca="1" si="27"/>
        <v>0</v>
      </c>
      <c r="T162" s="6">
        <f t="shared" ca="1" si="28"/>
        <v>0</v>
      </c>
      <c r="U162" s="4"/>
    </row>
    <row r="163" spans="1:21" x14ac:dyDescent="0.35">
      <c r="A163" s="9">
        <v>45057</v>
      </c>
      <c r="B163" s="6">
        <f t="shared" si="20"/>
        <v>5</v>
      </c>
      <c r="C163" s="6">
        <f ca="1">RANDBETWEEN(VLOOKUP(B163,'Ver4'!$F$3:$H$9,2,0),VLOOKUP(B163,'Ver4'!$F$3:$H$9,3,0))</f>
        <v>1599</v>
      </c>
      <c r="D163" s="6">
        <f ca="1">RANDBETWEEN(VLOOKUP(B163,'Ver4'!$B$4:$D$10,2,0),VLOOKUP(B163,'Ver4'!$B$4:$D$10,3,0))</f>
        <v>198</v>
      </c>
      <c r="E163" s="6">
        <f t="shared" ca="1" si="21"/>
        <v>316602</v>
      </c>
      <c r="F163" s="6">
        <f ca="1">RANDBETWEEN(VLOOKUP(B163,'Ver4'!$B$13:$D$19,2,0),VLOOKUP(B163,'Ver4'!$B$13:$D$19,3,0))/100</f>
        <v>0</v>
      </c>
      <c r="G163" s="6">
        <f ca="1">RANDBETWEEN(VLOOKUP(B163,'Ver4'!$F$13:$H$19,2,0),VLOOKUP(B163,'Ver4'!$F$13:$H$19,3,0))/100</f>
        <v>0</v>
      </c>
      <c r="H163" s="6">
        <f t="shared" ca="1" si="22"/>
        <v>0</v>
      </c>
      <c r="I163" s="6">
        <f t="shared" ca="1" si="29"/>
        <v>0.3</v>
      </c>
      <c r="J163" s="6">
        <f t="shared" ca="1" si="23"/>
        <v>0</v>
      </c>
      <c r="K163" s="6">
        <f ca="1">RANDBETWEEN(VLOOKUP(B163,'Ver4'!$F$23:$H$29,2,0),VLOOKUP(B163,'Ver4'!$F$23:$H$29,3,0))/100</f>
        <v>0</v>
      </c>
      <c r="L163" s="6">
        <f t="shared" ca="1" si="24"/>
        <v>0</v>
      </c>
      <c r="M163" s="16">
        <f t="shared" ca="1" si="25"/>
        <v>0</v>
      </c>
      <c r="N163" s="6">
        <f ca="1">(L163+J163+H163)*E163+Table16[[#This Row],[Hukuk Servisinde Tahsilat Tutarı]]</f>
        <v>0</v>
      </c>
      <c r="O163" s="6">
        <f ca="1">C163*VLOOKUP(B163,'Ver4'!$J$3:$N$9,2,0)+(C163-C163*G163)*VLOOKUP(B163,'Ver4'!$J$3:$N$9,3,0)+(C163-C163*G163-C163*I163)*VLOOKUP(B163,'Ver4'!$J$3:$N$9,4,0)</f>
        <v>0</v>
      </c>
      <c r="P163" s="6">
        <f t="shared" ca="1" si="26"/>
        <v>1</v>
      </c>
      <c r="Q163" s="6">
        <f ca="1">C163*P163*VLOOKUP(B163,'Ver4'!$J$3:$N$9,5,0)</f>
        <v>0</v>
      </c>
      <c r="R163" s="6">
        <f ca="1">VLOOKUP(Table16[[#This Row],[Ay]],'Ver4'!$J$3:$O$9,6,0)*Table16[[#This Row],[Hukuk Servisine Sevk Edilen]]*Table16[[#This Row],[Toplam Tutar]]</f>
        <v>0</v>
      </c>
      <c r="S163" s="6">
        <f t="shared" ca="1" si="27"/>
        <v>0</v>
      </c>
      <c r="T163" s="6">
        <f t="shared" ca="1" si="28"/>
        <v>0</v>
      </c>
      <c r="U163" s="4"/>
    </row>
    <row r="164" spans="1:21" x14ac:dyDescent="0.35">
      <c r="A164" s="9">
        <v>45058</v>
      </c>
      <c r="B164" s="6">
        <f t="shared" si="20"/>
        <v>5</v>
      </c>
      <c r="C164" s="6">
        <f ca="1">RANDBETWEEN(VLOOKUP(B164,'Ver4'!$F$3:$H$9,2,0),VLOOKUP(B164,'Ver4'!$F$3:$H$9,3,0))</f>
        <v>1569</v>
      </c>
      <c r="D164" s="6">
        <f ca="1">RANDBETWEEN(VLOOKUP(B164,'Ver4'!$B$4:$D$10,2,0),VLOOKUP(B164,'Ver4'!$B$4:$D$10,3,0))</f>
        <v>105</v>
      </c>
      <c r="E164" s="6">
        <f t="shared" ca="1" si="21"/>
        <v>164745</v>
      </c>
      <c r="F164" s="6">
        <f ca="1">RANDBETWEEN(VLOOKUP(B164,'Ver4'!$B$13:$D$19,2,0),VLOOKUP(B164,'Ver4'!$B$13:$D$19,3,0))/100</f>
        <v>0</v>
      </c>
      <c r="G164" s="6">
        <f ca="1">RANDBETWEEN(VLOOKUP(B164,'Ver4'!$F$13:$H$19,2,0),VLOOKUP(B164,'Ver4'!$F$13:$H$19,3,0))/100</f>
        <v>0</v>
      </c>
      <c r="H164" s="6">
        <f t="shared" ca="1" si="22"/>
        <v>0</v>
      </c>
      <c r="I164" s="6">
        <f t="shared" ca="1" si="29"/>
        <v>0.32</v>
      </c>
      <c r="J164" s="6">
        <f t="shared" ca="1" si="23"/>
        <v>0</v>
      </c>
      <c r="K164" s="6">
        <f ca="1">RANDBETWEEN(VLOOKUP(B164,'Ver4'!$F$23:$H$29,2,0),VLOOKUP(B164,'Ver4'!$F$23:$H$29,3,0))/100</f>
        <v>0</v>
      </c>
      <c r="L164" s="6">
        <f t="shared" ca="1" si="24"/>
        <v>0</v>
      </c>
      <c r="M164" s="16">
        <f t="shared" ca="1" si="25"/>
        <v>0</v>
      </c>
      <c r="N164" s="6">
        <f ca="1">(L164+J164+H164)*E164+Table16[[#This Row],[Hukuk Servisinde Tahsilat Tutarı]]</f>
        <v>0</v>
      </c>
      <c r="O164" s="6">
        <f ca="1">C164*VLOOKUP(B164,'Ver4'!$J$3:$N$9,2,0)+(C164-C164*G164)*VLOOKUP(B164,'Ver4'!$J$3:$N$9,3,0)+(C164-C164*G164-C164*I164)*VLOOKUP(B164,'Ver4'!$J$3:$N$9,4,0)</f>
        <v>0</v>
      </c>
      <c r="P164" s="6">
        <f t="shared" ca="1" si="26"/>
        <v>1</v>
      </c>
      <c r="Q164" s="6">
        <f ca="1">C164*P164*VLOOKUP(B164,'Ver4'!$J$3:$N$9,5,0)</f>
        <v>0</v>
      </c>
      <c r="R164" s="6">
        <f ca="1">VLOOKUP(Table16[[#This Row],[Ay]],'Ver4'!$J$3:$O$9,6,0)*Table16[[#This Row],[Hukuk Servisine Sevk Edilen]]*Table16[[#This Row],[Toplam Tutar]]</f>
        <v>0</v>
      </c>
      <c r="S164" s="6">
        <f t="shared" ca="1" si="27"/>
        <v>0</v>
      </c>
      <c r="T164" s="6">
        <f t="shared" ca="1" si="28"/>
        <v>0</v>
      </c>
      <c r="U164" s="4"/>
    </row>
    <row r="165" spans="1:21" x14ac:dyDescent="0.35">
      <c r="A165" s="9">
        <v>45059</v>
      </c>
      <c r="B165" s="6">
        <f t="shared" si="20"/>
        <v>5</v>
      </c>
      <c r="C165" s="6">
        <f ca="1">RANDBETWEEN(VLOOKUP(B165,'Ver4'!$F$3:$H$9,2,0),VLOOKUP(B165,'Ver4'!$F$3:$H$9,3,0))</f>
        <v>1960</v>
      </c>
      <c r="D165" s="6">
        <f ca="1">RANDBETWEEN(VLOOKUP(B165,'Ver4'!$B$4:$D$10,2,0),VLOOKUP(B165,'Ver4'!$B$4:$D$10,3,0))</f>
        <v>159</v>
      </c>
      <c r="E165" s="6">
        <f t="shared" ca="1" si="21"/>
        <v>311640</v>
      </c>
      <c r="F165" s="6">
        <f ca="1">RANDBETWEEN(VLOOKUP(B165,'Ver4'!$B$13:$D$19,2,0),VLOOKUP(B165,'Ver4'!$B$13:$D$19,3,0))/100</f>
        <v>0</v>
      </c>
      <c r="G165" s="6">
        <f ca="1">RANDBETWEEN(VLOOKUP(B165,'Ver4'!$F$13:$H$19,2,0),VLOOKUP(B165,'Ver4'!$F$13:$H$19,3,0))/100</f>
        <v>0</v>
      </c>
      <c r="H165" s="6">
        <f t="shared" ca="1" si="22"/>
        <v>0</v>
      </c>
      <c r="I165" s="6">
        <f t="shared" ca="1" si="29"/>
        <v>0.32</v>
      </c>
      <c r="J165" s="6">
        <f t="shared" ca="1" si="23"/>
        <v>0</v>
      </c>
      <c r="K165" s="6">
        <f ca="1">RANDBETWEEN(VLOOKUP(B165,'Ver4'!$F$23:$H$29,2,0),VLOOKUP(B165,'Ver4'!$F$23:$H$29,3,0))/100</f>
        <v>0</v>
      </c>
      <c r="L165" s="6">
        <f t="shared" ca="1" si="24"/>
        <v>0</v>
      </c>
      <c r="M165" s="16">
        <f t="shared" ca="1" si="25"/>
        <v>0</v>
      </c>
      <c r="N165" s="6">
        <f ca="1">(L165+J165+H165)*E165+Table16[[#This Row],[Hukuk Servisinde Tahsilat Tutarı]]</f>
        <v>0</v>
      </c>
      <c r="O165" s="6">
        <f ca="1">C165*VLOOKUP(B165,'Ver4'!$J$3:$N$9,2,0)+(C165-C165*G165)*VLOOKUP(B165,'Ver4'!$J$3:$N$9,3,0)+(C165-C165*G165-C165*I165)*VLOOKUP(B165,'Ver4'!$J$3:$N$9,4,0)</f>
        <v>0</v>
      </c>
      <c r="P165" s="6">
        <f t="shared" ca="1" si="26"/>
        <v>1</v>
      </c>
      <c r="Q165" s="6">
        <f ca="1">C165*P165*VLOOKUP(B165,'Ver4'!$J$3:$N$9,5,0)</f>
        <v>0</v>
      </c>
      <c r="R165" s="6">
        <f ca="1">VLOOKUP(Table16[[#This Row],[Ay]],'Ver4'!$J$3:$O$9,6,0)*Table16[[#This Row],[Hukuk Servisine Sevk Edilen]]*Table16[[#This Row],[Toplam Tutar]]</f>
        <v>0</v>
      </c>
      <c r="S165" s="6">
        <f t="shared" ca="1" si="27"/>
        <v>0</v>
      </c>
      <c r="T165" s="6">
        <f t="shared" ca="1" si="28"/>
        <v>0</v>
      </c>
      <c r="U165" s="4"/>
    </row>
    <row r="166" spans="1:21" x14ac:dyDescent="0.35">
      <c r="A166" s="9">
        <v>45060</v>
      </c>
      <c r="B166" s="6">
        <f t="shared" si="20"/>
        <v>5</v>
      </c>
      <c r="C166" s="6">
        <f ca="1">RANDBETWEEN(VLOOKUP(B166,'Ver4'!$F$3:$H$9,2,0),VLOOKUP(B166,'Ver4'!$F$3:$H$9,3,0))</f>
        <v>1973</v>
      </c>
      <c r="D166" s="6">
        <f ca="1">RANDBETWEEN(VLOOKUP(B166,'Ver4'!$B$4:$D$10,2,0),VLOOKUP(B166,'Ver4'!$B$4:$D$10,3,0))</f>
        <v>200</v>
      </c>
      <c r="E166" s="6">
        <f t="shared" ca="1" si="21"/>
        <v>394600</v>
      </c>
      <c r="F166" s="6">
        <f ca="1">RANDBETWEEN(VLOOKUP(B166,'Ver4'!$B$13:$D$19,2,0),VLOOKUP(B166,'Ver4'!$B$13:$D$19,3,0))/100</f>
        <v>0</v>
      </c>
      <c r="G166" s="6">
        <f ca="1">RANDBETWEEN(VLOOKUP(B166,'Ver4'!$F$13:$H$19,2,0),VLOOKUP(B166,'Ver4'!$F$13:$H$19,3,0))/100</f>
        <v>0</v>
      </c>
      <c r="H166" s="6">
        <f t="shared" ca="1" si="22"/>
        <v>0</v>
      </c>
      <c r="I166" s="6">
        <f t="shared" ca="1" si="29"/>
        <v>0.3</v>
      </c>
      <c r="J166" s="6">
        <f t="shared" ca="1" si="23"/>
        <v>0</v>
      </c>
      <c r="K166" s="6">
        <f ca="1">RANDBETWEEN(VLOOKUP(B166,'Ver4'!$F$23:$H$29,2,0),VLOOKUP(B166,'Ver4'!$F$23:$H$29,3,0))/100</f>
        <v>0</v>
      </c>
      <c r="L166" s="6">
        <f t="shared" ca="1" si="24"/>
        <v>0</v>
      </c>
      <c r="M166" s="16">
        <f t="shared" ca="1" si="25"/>
        <v>0</v>
      </c>
      <c r="N166" s="6">
        <f ca="1">(L166+J166+H166)*E166+Table16[[#This Row],[Hukuk Servisinde Tahsilat Tutarı]]</f>
        <v>0</v>
      </c>
      <c r="O166" s="6">
        <f ca="1">C166*VLOOKUP(B166,'Ver4'!$J$3:$N$9,2,0)+(C166-C166*G166)*VLOOKUP(B166,'Ver4'!$J$3:$N$9,3,0)+(C166-C166*G166-C166*I166)*VLOOKUP(B166,'Ver4'!$J$3:$N$9,4,0)</f>
        <v>0</v>
      </c>
      <c r="P166" s="6">
        <f t="shared" ca="1" si="26"/>
        <v>1</v>
      </c>
      <c r="Q166" s="6">
        <f ca="1">C166*P166*VLOOKUP(B166,'Ver4'!$J$3:$N$9,5,0)</f>
        <v>0</v>
      </c>
      <c r="R166" s="6">
        <f ca="1">VLOOKUP(Table16[[#This Row],[Ay]],'Ver4'!$J$3:$O$9,6,0)*Table16[[#This Row],[Hukuk Servisine Sevk Edilen]]*Table16[[#This Row],[Toplam Tutar]]</f>
        <v>0</v>
      </c>
      <c r="S166" s="6">
        <f t="shared" ca="1" si="27"/>
        <v>0</v>
      </c>
      <c r="T166" s="6">
        <f t="shared" ca="1" si="28"/>
        <v>0</v>
      </c>
      <c r="U166" s="4"/>
    </row>
    <row r="167" spans="1:21" x14ac:dyDescent="0.35">
      <c r="A167" s="9">
        <v>45061</v>
      </c>
      <c r="B167" s="6">
        <f t="shared" si="20"/>
        <v>5</v>
      </c>
      <c r="C167" s="6">
        <f ca="1">RANDBETWEEN(VLOOKUP(B167,'Ver4'!$F$3:$H$9,2,0),VLOOKUP(B167,'Ver4'!$F$3:$H$9,3,0))</f>
        <v>1663</v>
      </c>
      <c r="D167" s="6">
        <f ca="1">RANDBETWEEN(VLOOKUP(B167,'Ver4'!$B$4:$D$10,2,0),VLOOKUP(B167,'Ver4'!$B$4:$D$10,3,0))</f>
        <v>139</v>
      </c>
      <c r="E167" s="6">
        <f t="shared" ca="1" si="21"/>
        <v>231157</v>
      </c>
      <c r="F167" s="6">
        <f ca="1">RANDBETWEEN(VLOOKUP(B167,'Ver4'!$B$13:$D$19,2,0),VLOOKUP(B167,'Ver4'!$B$13:$D$19,3,0))/100</f>
        <v>0</v>
      </c>
      <c r="G167" s="6">
        <f ca="1">RANDBETWEEN(VLOOKUP(B167,'Ver4'!$F$13:$H$19,2,0),VLOOKUP(B167,'Ver4'!$F$13:$H$19,3,0))/100</f>
        <v>0</v>
      </c>
      <c r="H167" s="6">
        <f t="shared" ca="1" si="22"/>
        <v>0</v>
      </c>
      <c r="I167" s="6">
        <f t="shared" ca="1" si="29"/>
        <v>0.35</v>
      </c>
      <c r="J167" s="6">
        <f t="shared" ca="1" si="23"/>
        <v>0</v>
      </c>
      <c r="K167" s="6">
        <f ca="1">RANDBETWEEN(VLOOKUP(B167,'Ver4'!$F$23:$H$29,2,0),VLOOKUP(B167,'Ver4'!$F$23:$H$29,3,0))/100</f>
        <v>0</v>
      </c>
      <c r="L167" s="6">
        <f t="shared" ca="1" si="24"/>
        <v>0</v>
      </c>
      <c r="M167" s="16">
        <f t="shared" ca="1" si="25"/>
        <v>0</v>
      </c>
      <c r="N167" s="6">
        <f ca="1">(L167+J167+H167)*E167+Table16[[#This Row],[Hukuk Servisinde Tahsilat Tutarı]]</f>
        <v>0</v>
      </c>
      <c r="O167" s="6">
        <f ca="1">C167*VLOOKUP(B167,'Ver4'!$J$3:$N$9,2,0)+(C167-C167*G167)*VLOOKUP(B167,'Ver4'!$J$3:$N$9,3,0)+(C167-C167*G167-C167*I167)*VLOOKUP(B167,'Ver4'!$J$3:$N$9,4,0)</f>
        <v>0</v>
      </c>
      <c r="P167" s="6">
        <f t="shared" ca="1" si="26"/>
        <v>1</v>
      </c>
      <c r="Q167" s="6">
        <f ca="1">C167*P167*VLOOKUP(B167,'Ver4'!$J$3:$N$9,5,0)</f>
        <v>0</v>
      </c>
      <c r="R167" s="6">
        <f ca="1">VLOOKUP(Table16[[#This Row],[Ay]],'Ver4'!$J$3:$O$9,6,0)*Table16[[#This Row],[Hukuk Servisine Sevk Edilen]]*Table16[[#This Row],[Toplam Tutar]]</f>
        <v>0</v>
      </c>
      <c r="S167" s="6">
        <f t="shared" ca="1" si="27"/>
        <v>0</v>
      </c>
      <c r="T167" s="6">
        <f t="shared" ca="1" si="28"/>
        <v>0</v>
      </c>
      <c r="U167" s="4"/>
    </row>
    <row r="168" spans="1:21" x14ac:dyDescent="0.35">
      <c r="A168" s="9">
        <v>45062</v>
      </c>
      <c r="B168" s="6">
        <f t="shared" si="20"/>
        <v>5</v>
      </c>
      <c r="C168" s="6">
        <f ca="1">RANDBETWEEN(VLOOKUP(B168,'Ver4'!$F$3:$H$9,2,0),VLOOKUP(B168,'Ver4'!$F$3:$H$9,3,0))</f>
        <v>1574</v>
      </c>
      <c r="D168" s="6">
        <f ca="1">RANDBETWEEN(VLOOKUP(B168,'Ver4'!$B$4:$D$10,2,0),VLOOKUP(B168,'Ver4'!$B$4:$D$10,3,0))</f>
        <v>112</v>
      </c>
      <c r="E168" s="6">
        <f t="shared" ca="1" si="21"/>
        <v>176288</v>
      </c>
      <c r="F168" s="6">
        <f ca="1">RANDBETWEEN(VLOOKUP(B168,'Ver4'!$B$13:$D$19,2,0),VLOOKUP(B168,'Ver4'!$B$13:$D$19,3,0))/100</f>
        <v>0</v>
      </c>
      <c r="G168" s="6">
        <f ca="1">RANDBETWEEN(VLOOKUP(B168,'Ver4'!$F$13:$H$19,2,0),VLOOKUP(B168,'Ver4'!$F$13:$H$19,3,0))/100</f>
        <v>0</v>
      </c>
      <c r="H168" s="6">
        <f t="shared" ca="1" si="22"/>
        <v>0</v>
      </c>
      <c r="I168" s="6">
        <f t="shared" ca="1" si="29"/>
        <v>0.3</v>
      </c>
      <c r="J168" s="6">
        <f t="shared" ca="1" si="23"/>
        <v>0</v>
      </c>
      <c r="K168" s="6">
        <f ca="1">RANDBETWEEN(VLOOKUP(B168,'Ver4'!$F$23:$H$29,2,0),VLOOKUP(B168,'Ver4'!$F$23:$H$29,3,0))/100</f>
        <v>0</v>
      </c>
      <c r="L168" s="6">
        <f t="shared" ca="1" si="24"/>
        <v>0</v>
      </c>
      <c r="M168" s="16">
        <f t="shared" ca="1" si="25"/>
        <v>0</v>
      </c>
      <c r="N168" s="6">
        <f ca="1">(L168+J168+H168)*E168+Table16[[#This Row],[Hukuk Servisinde Tahsilat Tutarı]]</f>
        <v>0</v>
      </c>
      <c r="O168" s="6">
        <f ca="1">C168*VLOOKUP(B168,'Ver4'!$J$3:$N$9,2,0)+(C168-C168*G168)*VLOOKUP(B168,'Ver4'!$J$3:$N$9,3,0)+(C168-C168*G168-C168*I168)*VLOOKUP(B168,'Ver4'!$J$3:$N$9,4,0)</f>
        <v>0</v>
      </c>
      <c r="P168" s="6">
        <f t="shared" ca="1" si="26"/>
        <v>1</v>
      </c>
      <c r="Q168" s="6">
        <f ca="1">C168*P168*VLOOKUP(B168,'Ver4'!$J$3:$N$9,5,0)</f>
        <v>0</v>
      </c>
      <c r="R168" s="6">
        <f ca="1">VLOOKUP(Table16[[#This Row],[Ay]],'Ver4'!$J$3:$O$9,6,0)*Table16[[#This Row],[Hukuk Servisine Sevk Edilen]]*Table16[[#This Row],[Toplam Tutar]]</f>
        <v>0</v>
      </c>
      <c r="S168" s="6">
        <f t="shared" ca="1" si="27"/>
        <v>0</v>
      </c>
      <c r="T168" s="6">
        <f t="shared" ca="1" si="28"/>
        <v>0</v>
      </c>
      <c r="U168" s="4"/>
    </row>
    <row r="169" spans="1:21" x14ac:dyDescent="0.35">
      <c r="A169" s="9">
        <v>45063</v>
      </c>
      <c r="B169" s="6">
        <f t="shared" si="20"/>
        <v>5</v>
      </c>
      <c r="C169" s="6">
        <f ca="1">RANDBETWEEN(VLOOKUP(B169,'Ver4'!$F$3:$H$9,2,0),VLOOKUP(B169,'Ver4'!$F$3:$H$9,3,0))</f>
        <v>1500</v>
      </c>
      <c r="D169" s="6">
        <f ca="1">RANDBETWEEN(VLOOKUP(B169,'Ver4'!$B$4:$D$10,2,0),VLOOKUP(B169,'Ver4'!$B$4:$D$10,3,0))</f>
        <v>114</v>
      </c>
      <c r="E169" s="6">
        <f t="shared" ca="1" si="21"/>
        <v>171000</v>
      </c>
      <c r="F169" s="6">
        <f ca="1">RANDBETWEEN(VLOOKUP(B169,'Ver4'!$B$13:$D$19,2,0),VLOOKUP(B169,'Ver4'!$B$13:$D$19,3,0))/100</f>
        <v>0</v>
      </c>
      <c r="G169" s="6">
        <f ca="1">RANDBETWEEN(VLOOKUP(B169,'Ver4'!$F$13:$H$19,2,0),VLOOKUP(B169,'Ver4'!$F$13:$H$19,3,0))/100</f>
        <v>0</v>
      </c>
      <c r="H169" s="6">
        <f t="shared" ca="1" si="22"/>
        <v>0</v>
      </c>
      <c r="I169" s="6">
        <f t="shared" ca="1" si="29"/>
        <v>0.33</v>
      </c>
      <c r="J169" s="6">
        <f t="shared" ca="1" si="23"/>
        <v>0</v>
      </c>
      <c r="K169" s="6">
        <f ca="1">RANDBETWEEN(VLOOKUP(B169,'Ver4'!$F$23:$H$29,2,0),VLOOKUP(B169,'Ver4'!$F$23:$H$29,3,0))/100</f>
        <v>0</v>
      </c>
      <c r="L169" s="6">
        <f t="shared" ca="1" si="24"/>
        <v>0</v>
      </c>
      <c r="M169" s="16">
        <f t="shared" ca="1" si="25"/>
        <v>0</v>
      </c>
      <c r="N169" s="6">
        <f ca="1">(L169+J169+H169)*E169+Table16[[#This Row],[Hukuk Servisinde Tahsilat Tutarı]]</f>
        <v>0</v>
      </c>
      <c r="O169" s="6">
        <f ca="1">C169*VLOOKUP(B169,'Ver4'!$J$3:$N$9,2,0)+(C169-C169*G169)*VLOOKUP(B169,'Ver4'!$J$3:$N$9,3,0)+(C169-C169*G169-C169*I169)*VLOOKUP(B169,'Ver4'!$J$3:$N$9,4,0)</f>
        <v>0</v>
      </c>
      <c r="P169" s="6">
        <f t="shared" ca="1" si="26"/>
        <v>1</v>
      </c>
      <c r="Q169" s="6">
        <f ca="1">C169*P169*VLOOKUP(B169,'Ver4'!$J$3:$N$9,5,0)</f>
        <v>0</v>
      </c>
      <c r="R169" s="6">
        <f ca="1">VLOOKUP(Table16[[#This Row],[Ay]],'Ver4'!$J$3:$O$9,6,0)*Table16[[#This Row],[Hukuk Servisine Sevk Edilen]]*Table16[[#This Row],[Toplam Tutar]]</f>
        <v>0</v>
      </c>
      <c r="S169" s="6">
        <f t="shared" ca="1" si="27"/>
        <v>0</v>
      </c>
      <c r="T169" s="6">
        <f t="shared" ca="1" si="28"/>
        <v>0</v>
      </c>
      <c r="U169" s="4"/>
    </row>
    <row r="170" spans="1:21" x14ac:dyDescent="0.35">
      <c r="A170" s="9">
        <v>45064</v>
      </c>
      <c r="B170" s="6">
        <f t="shared" si="20"/>
        <v>5</v>
      </c>
      <c r="C170" s="6">
        <f ca="1">RANDBETWEEN(VLOOKUP(B170,'Ver4'!$F$3:$H$9,2,0),VLOOKUP(B170,'Ver4'!$F$3:$H$9,3,0))</f>
        <v>1732</v>
      </c>
      <c r="D170" s="6">
        <f ca="1">RANDBETWEEN(VLOOKUP(B170,'Ver4'!$B$4:$D$10,2,0),VLOOKUP(B170,'Ver4'!$B$4:$D$10,3,0))</f>
        <v>111</v>
      </c>
      <c r="E170" s="6">
        <f t="shared" ca="1" si="21"/>
        <v>192252</v>
      </c>
      <c r="F170" s="6">
        <f ca="1">RANDBETWEEN(VLOOKUP(B170,'Ver4'!$B$13:$D$19,2,0),VLOOKUP(B170,'Ver4'!$B$13:$D$19,3,0))/100</f>
        <v>0</v>
      </c>
      <c r="G170" s="6">
        <f ca="1">RANDBETWEEN(VLOOKUP(B170,'Ver4'!$F$13:$H$19,2,0),VLOOKUP(B170,'Ver4'!$F$13:$H$19,3,0))/100</f>
        <v>0</v>
      </c>
      <c r="H170" s="6">
        <f t="shared" ca="1" si="22"/>
        <v>0</v>
      </c>
      <c r="I170" s="6">
        <f t="shared" ca="1" si="29"/>
        <v>0.23</v>
      </c>
      <c r="J170" s="6">
        <f t="shared" ca="1" si="23"/>
        <v>0</v>
      </c>
      <c r="K170" s="6">
        <f ca="1">RANDBETWEEN(VLOOKUP(B170,'Ver4'!$F$23:$H$29,2,0),VLOOKUP(B170,'Ver4'!$F$23:$H$29,3,0))/100</f>
        <v>0</v>
      </c>
      <c r="L170" s="6">
        <f t="shared" ca="1" si="24"/>
        <v>0</v>
      </c>
      <c r="M170" s="16">
        <f t="shared" ca="1" si="25"/>
        <v>0</v>
      </c>
      <c r="N170" s="6">
        <f ca="1">(L170+J170+H170)*E170+Table16[[#This Row],[Hukuk Servisinde Tahsilat Tutarı]]</f>
        <v>0</v>
      </c>
      <c r="O170" s="6">
        <f ca="1">C170*VLOOKUP(B170,'Ver4'!$J$3:$N$9,2,0)+(C170-C170*G170)*VLOOKUP(B170,'Ver4'!$J$3:$N$9,3,0)+(C170-C170*G170-C170*I170)*VLOOKUP(B170,'Ver4'!$J$3:$N$9,4,0)</f>
        <v>0</v>
      </c>
      <c r="P170" s="6">
        <f t="shared" ca="1" si="26"/>
        <v>1</v>
      </c>
      <c r="Q170" s="6">
        <f ca="1">C170*P170*VLOOKUP(B170,'Ver4'!$J$3:$N$9,5,0)</f>
        <v>0</v>
      </c>
      <c r="R170" s="6">
        <f ca="1">VLOOKUP(Table16[[#This Row],[Ay]],'Ver4'!$J$3:$O$9,6,0)*Table16[[#This Row],[Hukuk Servisine Sevk Edilen]]*Table16[[#This Row],[Toplam Tutar]]</f>
        <v>0</v>
      </c>
      <c r="S170" s="6">
        <f t="shared" ca="1" si="27"/>
        <v>0</v>
      </c>
      <c r="T170" s="6">
        <f t="shared" ca="1" si="28"/>
        <v>0</v>
      </c>
      <c r="U170" s="4"/>
    </row>
    <row r="171" spans="1:21" x14ac:dyDescent="0.35">
      <c r="A171" s="9">
        <v>45065</v>
      </c>
      <c r="B171" s="6">
        <f t="shared" si="20"/>
        <v>5</v>
      </c>
      <c r="C171" s="6">
        <f ca="1">RANDBETWEEN(VLOOKUP(B171,'Ver4'!$F$3:$H$9,2,0),VLOOKUP(B171,'Ver4'!$F$3:$H$9,3,0))</f>
        <v>1670</v>
      </c>
      <c r="D171" s="6">
        <f ca="1">RANDBETWEEN(VLOOKUP(B171,'Ver4'!$B$4:$D$10,2,0),VLOOKUP(B171,'Ver4'!$B$4:$D$10,3,0))</f>
        <v>232</v>
      </c>
      <c r="E171" s="6">
        <f t="shared" ca="1" si="21"/>
        <v>387440</v>
      </c>
      <c r="F171" s="6">
        <f ca="1">RANDBETWEEN(VLOOKUP(B171,'Ver4'!$B$13:$D$19,2,0),VLOOKUP(B171,'Ver4'!$B$13:$D$19,3,0))/100</f>
        <v>0</v>
      </c>
      <c r="G171" s="6">
        <f ca="1">RANDBETWEEN(VLOOKUP(B171,'Ver4'!$F$13:$H$19,2,0),VLOOKUP(B171,'Ver4'!$F$13:$H$19,3,0))/100</f>
        <v>0</v>
      </c>
      <c r="H171" s="6">
        <f t="shared" ca="1" si="22"/>
        <v>0</v>
      </c>
      <c r="I171" s="6">
        <f t="shared" ca="1" si="29"/>
        <v>0.27</v>
      </c>
      <c r="J171" s="6">
        <f t="shared" ca="1" si="23"/>
        <v>0</v>
      </c>
      <c r="K171" s="6">
        <f ca="1">RANDBETWEEN(VLOOKUP(B171,'Ver4'!$F$23:$H$29,2,0),VLOOKUP(B171,'Ver4'!$F$23:$H$29,3,0))/100</f>
        <v>0</v>
      </c>
      <c r="L171" s="6">
        <f t="shared" ca="1" si="24"/>
        <v>0</v>
      </c>
      <c r="M171" s="16">
        <f t="shared" ca="1" si="25"/>
        <v>0</v>
      </c>
      <c r="N171" s="6">
        <f ca="1">(L171+J171+H171)*E171+Table16[[#This Row],[Hukuk Servisinde Tahsilat Tutarı]]</f>
        <v>0</v>
      </c>
      <c r="O171" s="6">
        <f ca="1">C171*VLOOKUP(B171,'Ver4'!$J$3:$N$9,2,0)+(C171-C171*G171)*VLOOKUP(B171,'Ver4'!$J$3:$N$9,3,0)+(C171-C171*G171-C171*I171)*VLOOKUP(B171,'Ver4'!$J$3:$N$9,4,0)</f>
        <v>0</v>
      </c>
      <c r="P171" s="6">
        <f t="shared" ca="1" si="26"/>
        <v>1</v>
      </c>
      <c r="Q171" s="6">
        <f ca="1">C171*P171*VLOOKUP(B171,'Ver4'!$J$3:$N$9,5,0)</f>
        <v>0</v>
      </c>
      <c r="R171" s="6">
        <f ca="1">VLOOKUP(Table16[[#This Row],[Ay]],'Ver4'!$J$3:$O$9,6,0)*Table16[[#This Row],[Hukuk Servisine Sevk Edilen]]*Table16[[#This Row],[Toplam Tutar]]</f>
        <v>0</v>
      </c>
      <c r="S171" s="6">
        <f t="shared" ca="1" si="27"/>
        <v>0</v>
      </c>
      <c r="T171" s="6">
        <f t="shared" ca="1" si="28"/>
        <v>0</v>
      </c>
      <c r="U171" s="4"/>
    </row>
    <row r="172" spans="1:21" x14ac:dyDescent="0.35">
      <c r="A172" s="9">
        <v>45066</v>
      </c>
      <c r="B172" s="6">
        <f t="shared" si="20"/>
        <v>5</v>
      </c>
      <c r="C172" s="6">
        <f ca="1">RANDBETWEEN(VLOOKUP(B172,'Ver4'!$F$3:$H$9,2,0),VLOOKUP(B172,'Ver4'!$F$3:$H$9,3,0))</f>
        <v>1788</v>
      </c>
      <c r="D172" s="6">
        <f ca="1">RANDBETWEEN(VLOOKUP(B172,'Ver4'!$B$4:$D$10,2,0),VLOOKUP(B172,'Ver4'!$B$4:$D$10,3,0))</f>
        <v>149</v>
      </c>
      <c r="E172" s="6">
        <f t="shared" ca="1" si="21"/>
        <v>266412</v>
      </c>
      <c r="F172" s="6">
        <f ca="1">RANDBETWEEN(VLOOKUP(B172,'Ver4'!$B$13:$D$19,2,0),VLOOKUP(B172,'Ver4'!$B$13:$D$19,3,0))/100</f>
        <v>0</v>
      </c>
      <c r="G172" s="6">
        <f ca="1">RANDBETWEEN(VLOOKUP(B172,'Ver4'!$F$13:$H$19,2,0),VLOOKUP(B172,'Ver4'!$F$13:$H$19,3,0))/100</f>
        <v>0</v>
      </c>
      <c r="H172" s="6">
        <f t="shared" ca="1" si="22"/>
        <v>0</v>
      </c>
      <c r="I172" s="6">
        <f t="shared" ca="1" si="29"/>
        <v>0.32</v>
      </c>
      <c r="J172" s="6">
        <f t="shared" ca="1" si="23"/>
        <v>0</v>
      </c>
      <c r="K172" s="6">
        <f ca="1">RANDBETWEEN(VLOOKUP(B172,'Ver4'!$F$23:$H$29,2,0),VLOOKUP(B172,'Ver4'!$F$23:$H$29,3,0))/100</f>
        <v>0</v>
      </c>
      <c r="L172" s="6">
        <f t="shared" ca="1" si="24"/>
        <v>0</v>
      </c>
      <c r="M172" s="16">
        <f t="shared" ca="1" si="25"/>
        <v>0</v>
      </c>
      <c r="N172" s="6">
        <f ca="1">(L172+J172+H172)*E172+Table16[[#This Row],[Hukuk Servisinde Tahsilat Tutarı]]</f>
        <v>0</v>
      </c>
      <c r="O172" s="6">
        <f ca="1">C172*VLOOKUP(B172,'Ver4'!$J$3:$N$9,2,0)+(C172-C172*G172)*VLOOKUP(B172,'Ver4'!$J$3:$N$9,3,0)+(C172-C172*G172-C172*I172)*VLOOKUP(B172,'Ver4'!$J$3:$N$9,4,0)</f>
        <v>0</v>
      </c>
      <c r="P172" s="6">
        <f t="shared" ca="1" si="26"/>
        <v>1</v>
      </c>
      <c r="Q172" s="6">
        <f ca="1">C172*P172*VLOOKUP(B172,'Ver4'!$J$3:$N$9,5,0)</f>
        <v>0</v>
      </c>
      <c r="R172" s="6">
        <f ca="1">VLOOKUP(Table16[[#This Row],[Ay]],'Ver4'!$J$3:$O$9,6,0)*Table16[[#This Row],[Hukuk Servisine Sevk Edilen]]*Table16[[#This Row],[Toplam Tutar]]</f>
        <v>0</v>
      </c>
      <c r="S172" s="6">
        <f t="shared" ca="1" si="27"/>
        <v>0</v>
      </c>
      <c r="T172" s="6">
        <f t="shared" ca="1" si="28"/>
        <v>0</v>
      </c>
      <c r="U172" s="4"/>
    </row>
    <row r="173" spans="1:21" x14ac:dyDescent="0.35">
      <c r="A173" s="9">
        <v>45067</v>
      </c>
      <c r="B173" s="6">
        <f t="shared" si="20"/>
        <v>5</v>
      </c>
      <c r="C173" s="6">
        <f ca="1">RANDBETWEEN(VLOOKUP(B173,'Ver4'!$F$3:$H$9,2,0),VLOOKUP(B173,'Ver4'!$F$3:$H$9,3,0))</f>
        <v>1949</v>
      </c>
      <c r="D173" s="6">
        <f ca="1">RANDBETWEEN(VLOOKUP(B173,'Ver4'!$B$4:$D$10,2,0),VLOOKUP(B173,'Ver4'!$B$4:$D$10,3,0))</f>
        <v>169</v>
      </c>
      <c r="E173" s="6">
        <f t="shared" ca="1" si="21"/>
        <v>329381</v>
      </c>
      <c r="F173" s="6">
        <f ca="1">RANDBETWEEN(VLOOKUP(B173,'Ver4'!$B$13:$D$19,2,0),VLOOKUP(B173,'Ver4'!$B$13:$D$19,3,0))/100</f>
        <v>0</v>
      </c>
      <c r="G173" s="6">
        <f ca="1">RANDBETWEEN(VLOOKUP(B173,'Ver4'!$F$13:$H$19,2,0),VLOOKUP(B173,'Ver4'!$F$13:$H$19,3,0))/100</f>
        <v>0</v>
      </c>
      <c r="H173" s="6">
        <f t="shared" ca="1" si="22"/>
        <v>0</v>
      </c>
      <c r="I173" s="6">
        <f t="shared" ca="1" si="29"/>
        <v>0.2</v>
      </c>
      <c r="J173" s="6">
        <f t="shared" ca="1" si="23"/>
        <v>0</v>
      </c>
      <c r="K173" s="6">
        <f ca="1">RANDBETWEEN(VLOOKUP(B173,'Ver4'!$F$23:$H$29,2,0),VLOOKUP(B173,'Ver4'!$F$23:$H$29,3,0))/100</f>
        <v>0</v>
      </c>
      <c r="L173" s="6">
        <f t="shared" ca="1" si="24"/>
        <v>0</v>
      </c>
      <c r="M173" s="16">
        <f t="shared" ca="1" si="25"/>
        <v>0</v>
      </c>
      <c r="N173" s="6">
        <f ca="1">(L173+J173+H173)*E173+Table16[[#This Row],[Hukuk Servisinde Tahsilat Tutarı]]</f>
        <v>0</v>
      </c>
      <c r="O173" s="6">
        <f ca="1">C173*VLOOKUP(B173,'Ver4'!$J$3:$N$9,2,0)+(C173-C173*G173)*VLOOKUP(B173,'Ver4'!$J$3:$N$9,3,0)+(C173-C173*G173-C173*I173)*VLOOKUP(B173,'Ver4'!$J$3:$N$9,4,0)</f>
        <v>0</v>
      </c>
      <c r="P173" s="6">
        <f t="shared" ca="1" si="26"/>
        <v>1</v>
      </c>
      <c r="Q173" s="6">
        <f ca="1">C173*P173*VLOOKUP(B173,'Ver4'!$J$3:$N$9,5,0)</f>
        <v>0</v>
      </c>
      <c r="R173" s="6">
        <f ca="1">VLOOKUP(Table16[[#This Row],[Ay]],'Ver4'!$J$3:$O$9,6,0)*Table16[[#This Row],[Hukuk Servisine Sevk Edilen]]*Table16[[#This Row],[Toplam Tutar]]</f>
        <v>0</v>
      </c>
      <c r="S173" s="6">
        <f t="shared" ca="1" si="27"/>
        <v>0</v>
      </c>
      <c r="T173" s="6">
        <f t="shared" ca="1" si="28"/>
        <v>0</v>
      </c>
      <c r="U173" s="4"/>
    </row>
    <row r="174" spans="1:21" x14ac:dyDescent="0.35">
      <c r="A174" s="9">
        <v>45068</v>
      </c>
      <c r="B174" s="6">
        <f t="shared" si="20"/>
        <v>5</v>
      </c>
      <c r="C174" s="6">
        <f ca="1">RANDBETWEEN(VLOOKUP(B174,'Ver4'!$F$3:$H$9,2,0),VLOOKUP(B174,'Ver4'!$F$3:$H$9,3,0))</f>
        <v>1722</v>
      </c>
      <c r="D174" s="6">
        <f ca="1">RANDBETWEEN(VLOOKUP(B174,'Ver4'!$B$4:$D$10,2,0),VLOOKUP(B174,'Ver4'!$B$4:$D$10,3,0))</f>
        <v>129</v>
      </c>
      <c r="E174" s="6">
        <f t="shared" ca="1" si="21"/>
        <v>222138</v>
      </c>
      <c r="F174" s="6">
        <f ca="1">RANDBETWEEN(VLOOKUP(B174,'Ver4'!$B$13:$D$19,2,0),VLOOKUP(B174,'Ver4'!$B$13:$D$19,3,0))/100</f>
        <v>0</v>
      </c>
      <c r="G174" s="6">
        <f ca="1">RANDBETWEEN(VLOOKUP(B174,'Ver4'!$F$13:$H$19,2,0),VLOOKUP(B174,'Ver4'!$F$13:$H$19,3,0))/100</f>
        <v>0</v>
      </c>
      <c r="H174" s="6">
        <f t="shared" ca="1" si="22"/>
        <v>0</v>
      </c>
      <c r="I174" s="6">
        <f t="shared" ca="1" si="29"/>
        <v>0.34</v>
      </c>
      <c r="J174" s="6">
        <f t="shared" ca="1" si="23"/>
        <v>0</v>
      </c>
      <c r="K174" s="6">
        <f ca="1">RANDBETWEEN(VLOOKUP(B174,'Ver4'!$F$23:$H$29,2,0),VLOOKUP(B174,'Ver4'!$F$23:$H$29,3,0))/100</f>
        <v>0</v>
      </c>
      <c r="L174" s="6">
        <f t="shared" ca="1" si="24"/>
        <v>0</v>
      </c>
      <c r="M174" s="16">
        <f t="shared" ca="1" si="25"/>
        <v>0</v>
      </c>
      <c r="N174" s="6">
        <f ca="1">(L174+J174+H174)*E174+Table16[[#This Row],[Hukuk Servisinde Tahsilat Tutarı]]</f>
        <v>0</v>
      </c>
      <c r="O174" s="6">
        <f ca="1">C174*VLOOKUP(B174,'Ver4'!$J$3:$N$9,2,0)+(C174-C174*G174)*VLOOKUP(B174,'Ver4'!$J$3:$N$9,3,0)+(C174-C174*G174-C174*I174)*VLOOKUP(B174,'Ver4'!$J$3:$N$9,4,0)</f>
        <v>0</v>
      </c>
      <c r="P174" s="6">
        <f t="shared" ca="1" si="26"/>
        <v>1</v>
      </c>
      <c r="Q174" s="6">
        <f ca="1">C174*P174*VLOOKUP(B174,'Ver4'!$J$3:$N$9,5,0)</f>
        <v>0</v>
      </c>
      <c r="R174" s="6">
        <f ca="1">VLOOKUP(Table16[[#This Row],[Ay]],'Ver4'!$J$3:$O$9,6,0)*Table16[[#This Row],[Hukuk Servisine Sevk Edilen]]*Table16[[#This Row],[Toplam Tutar]]</f>
        <v>0</v>
      </c>
      <c r="S174" s="6">
        <f t="shared" ca="1" si="27"/>
        <v>0</v>
      </c>
      <c r="T174" s="6">
        <f t="shared" ca="1" si="28"/>
        <v>0</v>
      </c>
      <c r="U174" s="4"/>
    </row>
    <row r="175" spans="1:21" x14ac:dyDescent="0.35">
      <c r="A175" s="9">
        <v>45069</v>
      </c>
      <c r="B175" s="6">
        <f t="shared" si="20"/>
        <v>5</v>
      </c>
      <c r="C175" s="6">
        <f ca="1">RANDBETWEEN(VLOOKUP(B175,'Ver4'!$F$3:$H$9,2,0),VLOOKUP(B175,'Ver4'!$F$3:$H$9,3,0))</f>
        <v>1643</v>
      </c>
      <c r="D175" s="6">
        <f ca="1">RANDBETWEEN(VLOOKUP(B175,'Ver4'!$B$4:$D$10,2,0),VLOOKUP(B175,'Ver4'!$B$4:$D$10,3,0))</f>
        <v>120</v>
      </c>
      <c r="E175" s="6">
        <f t="shared" ca="1" si="21"/>
        <v>197160</v>
      </c>
      <c r="F175" s="6">
        <f ca="1">RANDBETWEEN(VLOOKUP(B175,'Ver4'!$B$13:$D$19,2,0),VLOOKUP(B175,'Ver4'!$B$13:$D$19,3,0))/100</f>
        <v>0</v>
      </c>
      <c r="G175" s="6">
        <f ca="1">RANDBETWEEN(VLOOKUP(B175,'Ver4'!$F$13:$H$19,2,0),VLOOKUP(B175,'Ver4'!$F$13:$H$19,3,0))/100</f>
        <v>0</v>
      </c>
      <c r="H175" s="6">
        <f t="shared" ca="1" si="22"/>
        <v>0</v>
      </c>
      <c r="I175" s="6">
        <f t="shared" ca="1" si="29"/>
        <v>0.27</v>
      </c>
      <c r="J175" s="6">
        <f t="shared" ca="1" si="23"/>
        <v>0</v>
      </c>
      <c r="K175" s="6">
        <f ca="1">RANDBETWEEN(VLOOKUP(B175,'Ver4'!$F$23:$H$29,2,0),VLOOKUP(B175,'Ver4'!$F$23:$H$29,3,0))/100</f>
        <v>0</v>
      </c>
      <c r="L175" s="6">
        <f t="shared" ca="1" si="24"/>
        <v>0</v>
      </c>
      <c r="M175" s="16">
        <f t="shared" ca="1" si="25"/>
        <v>0</v>
      </c>
      <c r="N175" s="6">
        <f ca="1">(L175+J175+H175)*E175+Table16[[#This Row],[Hukuk Servisinde Tahsilat Tutarı]]</f>
        <v>0</v>
      </c>
      <c r="O175" s="6">
        <f ca="1">C175*VLOOKUP(B175,'Ver4'!$J$3:$N$9,2,0)+(C175-C175*G175)*VLOOKUP(B175,'Ver4'!$J$3:$N$9,3,0)+(C175-C175*G175-C175*I175)*VLOOKUP(B175,'Ver4'!$J$3:$N$9,4,0)</f>
        <v>0</v>
      </c>
      <c r="P175" s="6">
        <f t="shared" ca="1" si="26"/>
        <v>1</v>
      </c>
      <c r="Q175" s="6">
        <f ca="1">C175*P175*VLOOKUP(B175,'Ver4'!$J$3:$N$9,5,0)</f>
        <v>0</v>
      </c>
      <c r="R175" s="6">
        <f ca="1">VLOOKUP(Table16[[#This Row],[Ay]],'Ver4'!$J$3:$O$9,6,0)*Table16[[#This Row],[Hukuk Servisine Sevk Edilen]]*Table16[[#This Row],[Toplam Tutar]]</f>
        <v>0</v>
      </c>
      <c r="S175" s="6">
        <f t="shared" ca="1" si="27"/>
        <v>0</v>
      </c>
      <c r="T175" s="6">
        <f t="shared" ca="1" si="28"/>
        <v>0</v>
      </c>
      <c r="U175" s="4"/>
    </row>
    <row r="176" spans="1:21" x14ac:dyDescent="0.35">
      <c r="A176" s="9">
        <v>45070</v>
      </c>
      <c r="B176" s="6">
        <f t="shared" si="20"/>
        <v>5</v>
      </c>
      <c r="C176" s="6">
        <f ca="1">RANDBETWEEN(VLOOKUP(B176,'Ver4'!$F$3:$H$9,2,0),VLOOKUP(B176,'Ver4'!$F$3:$H$9,3,0))</f>
        <v>1749</v>
      </c>
      <c r="D176" s="6">
        <f ca="1">RANDBETWEEN(VLOOKUP(B176,'Ver4'!$B$4:$D$10,2,0),VLOOKUP(B176,'Ver4'!$B$4:$D$10,3,0))</f>
        <v>140</v>
      </c>
      <c r="E176" s="6">
        <f t="shared" ca="1" si="21"/>
        <v>244860</v>
      </c>
      <c r="F176" s="6">
        <f ca="1">RANDBETWEEN(VLOOKUP(B176,'Ver4'!$B$13:$D$19,2,0),VLOOKUP(B176,'Ver4'!$B$13:$D$19,3,0))/100</f>
        <v>0</v>
      </c>
      <c r="G176" s="6">
        <f ca="1">RANDBETWEEN(VLOOKUP(B176,'Ver4'!$F$13:$H$19,2,0),VLOOKUP(B176,'Ver4'!$F$13:$H$19,3,0))/100</f>
        <v>0</v>
      </c>
      <c r="H176" s="6">
        <f t="shared" ca="1" si="22"/>
        <v>0</v>
      </c>
      <c r="I176" s="6">
        <f t="shared" ca="1" si="29"/>
        <v>0.23</v>
      </c>
      <c r="J176" s="6">
        <f t="shared" ca="1" si="23"/>
        <v>0</v>
      </c>
      <c r="K176" s="6">
        <f ca="1">RANDBETWEEN(VLOOKUP(B176,'Ver4'!$F$23:$H$29,2,0),VLOOKUP(B176,'Ver4'!$F$23:$H$29,3,0))/100</f>
        <v>0</v>
      </c>
      <c r="L176" s="6">
        <f t="shared" ca="1" si="24"/>
        <v>0</v>
      </c>
      <c r="M176" s="16">
        <f t="shared" ca="1" si="25"/>
        <v>0</v>
      </c>
      <c r="N176" s="6">
        <f ca="1">(L176+J176+H176)*E176+Table16[[#This Row],[Hukuk Servisinde Tahsilat Tutarı]]</f>
        <v>0</v>
      </c>
      <c r="O176" s="6">
        <f ca="1">C176*VLOOKUP(B176,'Ver4'!$J$3:$N$9,2,0)+(C176-C176*G176)*VLOOKUP(B176,'Ver4'!$J$3:$N$9,3,0)+(C176-C176*G176-C176*I176)*VLOOKUP(B176,'Ver4'!$J$3:$N$9,4,0)</f>
        <v>0</v>
      </c>
      <c r="P176" s="6">
        <f t="shared" ca="1" si="26"/>
        <v>1</v>
      </c>
      <c r="Q176" s="6">
        <f ca="1">C176*P176*VLOOKUP(B176,'Ver4'!$J$3:$N$9,5,0)</f>
        <v>0</v>
      </c>
      <c r="R176" s="6">
        <f ca="1">VLOOKUP(Table16[[#This Row],[Ay]],'Ver4'!$J$3:$O$9,6,0)*Table16[[#This Row],[Hukuk Servisine Sevk Edilen]]*Table16[[#This Row],[Toplam Tutar]]</f>
        <v>0</v>
      </c>
      <c r="S176" s="6">
        <f t="shared" ca="1" si="27"/>
        <v>0</v>
      </c>
      <c r="T176" s="6">
        <f t="shared" ca="1" si="28"/>
        <v>0</v>
      </c>
      <c r="U176" s="4"/>
    </row>
    <row r="177" spans="1:21" x14ac:dyDescent="0.35">
      <c r="A177" s="9">
        <v>45071</v>
      </c>
      <c r="B177" s="6">
        <f t="shared" si="20"/>
        <v>5</v>
      </c>
      <c r="C177" s="6">
        <f ca="1">RANDBETWEEN(VLOOKUP(B177,'Ver4'!$F$3:$H$9,2,0),VLOOKUP(B177,'Ver4'!$F$3:$H$9,3,0))</f>
        <v>1929</v>
      </c>
      <c r="D177" s="6">
        <f ca="1">RANDBETWEEN(VLOOKUP(B177,'Ver4'!$B$4:$D$10,2,0),VLOOKUP(B177,'Ver4'!$B$4:$D$10,3,0))</f>
        <v>245</v>
      </c>
      <c r="E177" s="6">
        <f t="shared" ca="1" si="21"/>
        <v>472605</v>
      </c>
      <c r="F177" s="6">
        <f ca="1">RANDBETWEEN(VLOOKUP(B177,'Ver4'!$B$13:$D$19,2,0),VLOOKUP(B177,'Ver4'!$B$13:$D$19,3,0))/100</f>
        <v>0</v>
      </c>
      <c r="G177" s="6">
        <f ca="1">RANDBETWEEN(VLOOKUP(B177,'Ver4'!$F$13:$H$19,2,0),VLOOKUP(B177,'Ver4'!$F$13:$H$19,3,0))/100</f>
        <v>0</v>
      </c>
      <c r="H177" s="6">
        <f t="shared" ca="1" si="22"/>
        <v>0</v>
      </c>
      <c r="I177" s="6">
        <f t="shared" ca="1" si="29"/>
        <v>0.33</v>
      </c>
      <c r="J177" s="6">
        <f t="shared" ca="1" si="23"/>
        <v>0</v>
      </c>
      <c r="K177" s="6">
        <f ca="1">RANDBETWEEN(VLOOKUP(B177,'Ver4'!$F$23:$H$29,2,0),VLOOKUP(B177,'Ver4'!$F$23:$H$29,3,0))/100</f>
        <v>0</v>
      </c>
      <c r="L177" s="6">
        <f t="shared" ca="1" si="24"/>
        <v>0</v>
      </c>
      <c r="M177" s="16">
        <f t="shared" ca="1" si="25"/>
        <v>0</v>
      </c>
      <c r="N177" s="6">
        <f ca="1">(L177+J177+H177)*E177+Table16[[#This Row],[Hukuk Servisinde Tahsilat Tutarı]]</f>
        <v>0</v>
      </c>
      <c r="O177" s="6">
        <f ca="1">C177*VLOOKUP(B177,'Ver4'!$J$3:$N$9,2,0)+(C177-C177*G177)*VLOOKUP(B177,'Ver4'!$J$3:$N$9,3,0)+(C177-C177*G177-C177*I177)*VLOOKUP(B177,'Ver4'!$J$3:$N$9,4,0)</f>
        <v>0</v>
      </c>
      <c r="P177" s="6">
        <f t="shared" ca="1" si="26"/>
        <v>1</v>
      </c>
      <c r="Q177" s="6">
        <f ca="1">C177*P177*VLOOKUP(B177,'Ver4'!$J$3:$N$9,5,0)</f>
        <v>0</v>
      </c>
      <c r="R177" s="6">
        <f ca="1">VLOOKUP(Table16[[#This Row],[Ay]],'Ver4'!$J$3:$O$9,6,0)*Table16[[#This Row],[Hukuk Servisine Sevk Edilen]]*Table16[[#This Row],[Toplam Tutar]]</f>
        <v>0</v>
      </c>
      <c r="S177" s="6">
        <f t="shared" ca="1" si="27"/>
        <v>0</v>
      </c>
      <c r="T177" s="6">
        <f t="shared" ca="1" si="28"/>
        <v>0</v>
      </c>
      <c r="U177" s="4"/>
    </row>
    <row r="178" spans="1:21" x14ac:dyDescent="0.35">
      <c r="A178" s="9">
        <v>45072</v>
      </c>
      <c r="B178" s="6">
        <f t="shared" si="20"/>
        <v>5</v>
      </c>
      <c r="C178" s="6">
        <f ca="1">RANDBETWEEN(VLOOKUP(B178,'Ver4'!$F$3:$H$9,2,0),VLOOKUP(B178,'Ver4'!$F$3:$H$9,3,0))</f>
        <v>1607</v>
      </c>
      <c r="D178" s="6">
        <f ca="1">RANDBETWEEN(VLOOKUP(B178,'Ver4'!$B$4:$D$10,2,0),VLOOKUP(B178,'Ver4'!$B$4:$D$10,3,0))</f>
        <v>123</v>
      </c>
      <c r="E178" s="6">
        <f t="shared" ca="1" si="21"/>
        <v>197661</v>
      </c>
      <c r="F178" s="6">
        <f ca="1">RANDBETWEEN(VLOOKUP(B178,'Ver4'!$B$13:$D$19,2,0),VLOOKUP(B178,'Ver4'!$B$13:$D$19,3,0))/100</f>
        <v>0</v>
      </c>
      <c r="G178" s="6">
        <f ca="1">RANDBETWEEN(VLOOKUP(B178,'Ver4'!$F$13:$H$19,2,0),VLOOKUP(B178,'Ver4'!$F$13:$H$19,3,0))/100</f>
        <v>0</v>
      </c>
      <c r="H178" s="6">
        <f t="shared" ca="1" si="22"/>
        <v>0</v>
      </c>
      <c r="I178" s="6">
        <f t="shared" ca="1" si="29"/>
        <v>0.24</v>
      </c>
      <c r="J178" s="6">
        <f t="shared" ca="1" si="23"/>
        <v>0</v>
      </c>
      <c r="K178" s="6">
        <f ca="1">RANDBETWEEN(VLOOKUP(B178,'Ver4'!$F$23:$H$29,2,0),VLOOKUP(B178,'Ver4'!$F$23:$H$29,3,0))/100</f>
        <v>0</v>
      </c>
      <c r="L178" s="6">
        <f t="shared" ca="1" si="24"/>
        <v>0</v>
      </c>
      <c r="M178" s="16">
        <f t="shared" ca="1" si="25"/>
        <v>0</v>
      </c>
      <c r="N178" s="6">
        <f ca="1">(L178+J178+H178)*E178+Table16[[#This Row],[Hukuk Servisinde Tahsilat Tutarı]]</f>
        <v>0</v>
      </c>
      <c r="O178" s="6">
        <f ca="1">C178*VLOOKUP(B178,'Ver4'!$J$3:$N$9,2,0)+(C178-C178*G178)*VLOOKUP(B178,'Ver4'!$J$3:$N$9,3,0)+(C178-C178*G178-C178*I178)*VLOOKUP(B178,'Ver4'!$J$3:$N$9,4,0)</f>
        <v>0</v>
      </c>
      <c r="P178" s="6">
        <f t="shared" ca="1" si="26"/>
        <v>1</v>
      </c>
      <c r="Q178" s="6">
        <f ca="1">C178*P178*VLOOKUP(B178,'Ver4'!$J$3:$N$9,5,0)</f>
        <v>0</v>
      </c>
      <c r="R178" s="6">
        <f ca="1">VLOOKUP(Table16[[#This Row],[Ay]],'Ver4'!$J$3:$O$9,6,0)*Table16[[#This Row],[Hukuk Servisine Sevk Edilen]]*Table16[[#This Row],[Toplam Tutar]]</f>
        <v>0</v>
      </c>
      <c r="S178" s="6">
        <f t="shared" ca="1" si="27"/>
        <v>0</v>
      </c>
      <c r="T178" s="6">
        <f t="shared" ca="1" si="28"/>
        <v>0</v>
      </c>
      <c r="U178" s="4"/>
    </row>
    <row r="179" spans="1:21" x14ac:dyDescent="0.35">
      <c r="A179" s="9">
        <v>45073</v>
      </c>
      <c r="B179" s="6">
        <f t="shared" si="20"/>
        <v>5</v>
      </c>
      <c r="C179" s="6">
        <f ca="1">RANDBETWEEN(VLOOKUP(B179,'Ver4'!$F$3:$H$9,2,0),VLOOKUP(B179,'Ver4'!$F$3:$H$9,3,0))</f>
        <v>1913</v>
      </c>
      <c r="D179" s="6">
        <f ca="1">RANDBETWEEN(VLOOKUP(B179,'Ver4'!$B$4:$D$10,2,0),VLOOKUP(B179,'Ver4'!$B$4:$D$10,3,0))</f>
        <v>217</v>
      </c>
      <c r="E179" s="6">
        <f t="shared" ca="1" si="21"/>
        <v>415121</v>
      </c>
      <c r="F179" s="6">
        <f ca="1">RANDBETWEEN(VLOOKUP(B179,'Ver4'!$B$13:$D$19,2,0),VLOOKUP(B179,'Ver4'!$B$13:$D$19,3,0))/100</f>
        <v>0</v>
      </c>
      <c r="G179" s="6">
        <f ca="1">RANDBETWEEN(VLOOKUP(B179,'Ver4'!$F$13:$H$19,2,0),VLOOKUP(B179,'Ver4'!$F$13:$H$19,3,0))/100</f>
        <v>0</v>
      </c>
      <c r="H179" s="6">
        <f t="shared" ca="1" si="22"/>
        <v>0</v>
      </c>
      <c r="I179" s="6">
        <f t="shared" ca="1" si="29"/>
        <v>0.2</v>
      </c>
      <c r="J179" s="6">
        <f t="shared" ca="1" si="23"/>
        <v>0</v>
      </c>
      <c r="K179" s="6">
        <f ca="1">RANDBETWEEN(VLOOKUP(B179,'Ver4'!$F$23:$H$29,2,0),VLOOKUP(B179,'Ver4'!$F$23:$H$29,3,0))/100</f>
        <v>0</v>
      </c>
      <c r="L179" s="6">
        <f t="shared" ca="1" si="24"/>
        <v>0</v>
      </c>
      <c r="M179" s="16">
        <f t="shared" ca="1" si="25"/>
        <v>0</v>
      </c>
      <c r="N179" s="6">
        <f ca="1">(L179+J179+H179)*E179+Table16[[#This Row],[Hukuk Servisinde Tahsilat Tutarı]]</f>
        <v>0</v>
      </c>
      <c r="O179" s="6">
        <f ca="1">C179*VLOOKUP(B179,'Ver4'!$J$3:$N$9,2,0)+(C179-C179*G179)*VLOOKUP(B179,'Ver4'!$J$3:$N$9,3,0)+(C179-C179*G179-C179*I179)*VLOOKUP(B179,'Ver4'!$J$3:$N$9,4,0)</f>
        <v>0</v>
      </c>
      <c r="P179" s="6">
        <f t="shared" ca="1" si="26"/>
        <v>1</v>
      </c>
      <c r="Q179" s="6">
        <f ca="1">C179*P179*VLOOKUP(B179,'Ver4'!$J$3:$N$9,5,0)</f>
        <v>0</v>
      </c>
      <c r="R179" s="6">
        <f ca="1">VLOOKUP(Table16[[#This Row],[Ay]],'Ver4'!$J$3:$O$9,6,0)*Table16[[#This Row],[Hukuk Servisine Sevk Edilen]]*Table16[[#This Row],[Toplam Tutar]]</f>
        <v>0</v>
      </c>
      <c r="S179" s="6">
        <f t="shared" ca="1" si="27"/>
        <v>0</v>
      </c>
      <c r="T179" s="6">
        <f t="shared" ca="1" si="28"/>
        <v>0</v>
      </c>
      <c r="U179" s="4"/>
    </row>
    <row r="180" spans="1:21" x14ac:dyDescent="0.35">
      <c r="A180" s="9">
        <v>45074</v>
      </c>
      <c r="B180" s="6">
        <f t="shared" si="20"/>
        <v>5</v>
      </c>
      <c r="C180" s="6">
        <f ca="1">RANDBETWEEN(VLOOKUP(B180,'Ver4'!$F$3:$H$9,2,0),VLOOKUP(B180,'Ver4'!$F$3:$H$9,3,0))</f>
        <v>1965</v>
      </c>
      <c r="D180" s="6">
        <f ca="1">RANDBETWEEN(VLOOKUP(B180,'Ver4'!$B$4:$D$10,2,0),VLOOKUP(B180,'Ver4'!$B$4:$D$10,3,0))</f>
        <v>150</v>
      </c>
      <c r="E180" s="6">
        <f t="shared" ca="1" si="21"/>
        <v>294750</v>
      </c>
      <c r="F180" s="6">
        <f ca="1">RANDBETWEEN(VLOOKUP(B180,'Ver4'!$B$13:$D$19,2,0),VLOOKUP(B180,'Ver4'!$B$13:$D$19,3,0))/100</f>
        <v>0</v>
      </c>
      <c r="G180" s="6">
        <f ca="1">RANDBETWEEN(VLOOKUP(B180,'Ver4'!$F$13:$H$19,2,0),VLOOKUP(B180,'Ver4'!$F$13:$H$19,3,0))/100</f>
        <v>0</v>
      </c>
      <c r="H180" s="6">
        <f t="shared" ca="1" si="22"/>
        <v>0</v>
      </c>
      <c r="I180" s="6">
        <f t="shared" ca="1" si="29"/>
        <v>0.31</v>
      </c>
      <c r="J180" s="6">
        <f t="shared" ca="1" si="23"/>
        <v>0</v>
      </c>
      <c r="K180" s="6">
        <f ca="1">RANDBETWEEN(VLOOKUP(B180,'Ver4'!$F$23:$H$29,2,0),VLOOKUP(B180,'Ver4'!$F$23:$H$29,3,0))/100</f>
        <v>0</v>
      </c>
      <c r="L180" s="6">
        <f t="shared" ca="1" si="24"/>
        <v>0</v>
      </c>
      <c r="M180" s="16">
        <f t="shared" ca="1" si="25"/>
        <v>0</v>
      </c>
      <c r="N180" s="6">
        <f ca="1">(L180+J180+H180)*E180+Table16[[#This Row],[Hukuk Servisinde Tahsilat Tutarı]]</f>
        <v>0</v>
      </c>
      <c r="O180" s="6">
        <f ca="1">C180*VLOOKUP(B180,'Ver4'!$J$3:$N$9,2,0)+(C180-C180*G180)*VLOOKUP(B180,'Ver4'!$J$3:$N$9,3,0)+(C180-C180*G180-C180*I180)*VLOOKUP(B180,'Ver4'!$J$3:$N$9,4,0)</f>
        <v>0</v>
      </c>
      <c r="P180" s="6">
        <f t="shared" ca="1" si="26"/>
        <v>1</v>
      </c>
      <c r="Q180" s="6">
        <f ca="1">C180*P180*VLOOKUP(B180,'Ver4'!$J$3:$N$9,5,0)</f>
        <v>0</v>
      </c>
      <c r="R180" s="6">
        <f ca="1">VLOOKUP(Table16[[#This Row],[Ay]],'Ver4'!$J$3:$O$9,6,0)*Table16[[#This Row],[Hukuk Servisine Sevk Edilen]]*Table16[[#This Row],[Toplam Tutar]]</f>
        <v>0</v>
      </c>
      <c r="S180" s="6">
        <f t="shared" ca="1" si="27"/>
        <v>0</v>
      </c>
      <c r="T180" s="6">
        <f t="shared" ca="1" si="28"/>
        <v>0</v>
      </c>
      <c r="U180" s="4"/>
    </row>
    <row r="181" spans="1:21" x14ac:dyDescent="0.35">
      <c r="A181" s="9">
        <v>45075</v>
      </c>
      <c r="B181" s="6">
        <f t="shared" si="20"/>
        <v>5</v>
      </c>
      <c r="C181" s="6">
        <f ca="1">RANDBETWEEN(VLOOKUP(B181,'Ver4'!$F$3:$H$9,2,0),VLOOKUP(B181,'Ver4'!$F$3:$H$9,3,0))</f>
        <v>1643</v>
      </c>
      <c r="D181" s="6">
        <f ca="1">RANDBETWEEN(VLOOKUP(B181,'Ver4'!$B$4:$D$10,2,0),VLOOKUP(B181,'Ver4'!$B$4:$D$10,3,0))</f>
        <v>208</v>
      </c>
      <c r="E181" s="6">
        <f t="shared" ca="1" si="21"/>
        <v>341744</v>
      </c>
      <c r="F181" s="6">
        <f ca="1">RANDBETWEEN(VLOOKUP(B181,'Ver4'!$B$13:$D$19,2,0),VLOOKUP(B181,'Ver4'!$B$13:$D$19,3,0))/100</f>
        <v>0</v>
      </c>
      <c r="G181" s="6">
        <f ca="1">RANDBETWEEN(VLOOKUP(B181,'Ver4'!$F$13:$H$19,2,0),VLOOKUP(B181,'Ver4'!$F$13:$H$19,3,0))/100</f>
        <v>0</v>
      </c>
      <c r="H181" s="6">
        <f t="shared" ca="1" si="22"/>
        <v>0</v>
      </c>
      <c r="I181" s="6">
        <f t="shared" ca="1" si="29"/>
        <v>0.31</v>
      </c>
      <c r="J181" s="6">
        <f t="shared" ca="1" si="23"/>
        <v>0</v>
      </c>
      <c r="K181" s="6">
        <f ca="1">RANDBETWEEN(VLOOKUP(B181,'Ver4'!$F$23:$H$29,2,0),VLOOKUP(B181,'Ver4'!$F$23:$H$29,3,0))/100</f>
        <v>0</v>
      </c>
      <c r="L181" s="6">
        <f t="shared" ca="1" si="24"/>
        <v>0</v>
      </c>
      <c r="M181" s="16">
        <f t="shared" ca="1" si="25"/>
        <v>0</v>
      </c>
      <c r="N181" s="6">
        <f ca="1">(L181+J181+H181)*E181+Table16[[#This Row],[Hukuk Servisinde Tahsilat Tutarı]]</f>
        <v>0</v>
      </c>
      <c r="O181" s="6">
        <f ca="1">C181*VLOOKUP(B181,'Ver4'!$J$3:$N$9,2,0)+(C181-C181*G181)*VLOOKUP(B181,'Ver4'!$J$3:$N$9,3,0)+(C181-C181*G181-C181*I181)*VLOOKUP(B181,'Ver4'!$J$3:$N$9,4,0)</f>
        <v>0</v>
      </c>
      <c r="P181" s="6">
        <f t="shared" ca="1" si="26"/>
        <v>1</v>
      </c>
      <c r="Q181" s="6">
        <f ca="1">C181*P181*VLOOKUP(B181,'Ver4'!$J$3:$N$9,5,0)</f>
        <v>0</v>
      </c>
      <c r="R181" s="6">
        <f ca="1">VLOOKUP(Table16[[#This Row],[Ay]],'Ver4'!$J$3:$O$9,6,0)*Table16[[#This Row],[Hukuk Servisine Sevk Edilen]]*Table16[[#This Row],[Toplam Tutar]]</f>
        <v>0</v>
      </c>
      <c r="S181" s="6">
        <f t="shared" ca="1" si="27"/>
        <v>0</v>
      </c>
      <c r="T181" s="6">
        <f t="shared" ca="1" si="28"/>
        <v>0</v>
      </c>
      <c r="U181" s="4"/>
    </row>
    <row r="182" spans="1:21" x14ac:dyDescent="0.35">
      <c r="A182" s="9">
        <v>45076</v>
      </c>
      <c r="B182" s="6">
        <f t="shared" si="20"/>
        <v>5</v>
      </c>
      <c r="C182" s="6">
        <f ca="1">RANDBETWEEN(VLOOKUP(B182,'Ver4'!$F$3:$H$9,2,0),VLOOKUP(B182,'Ver4'!$F$3:$H$9,3,0))</f>
        <v>1950</v>
      </c>
      <c r="D182" s="6">
        <f ca="1">RANDBETWEEN(VLOOKUP(B182,'Ver4'!$B$4:$D$10,2,0),VLOOKUP(B182,'Ver4'!$B$4:$D$10,3,0))</f>
        <v>178</v>
      </c>
      <c r="E182" s="6">
        <f t="shared" ca="1" si="21"/>
        <v>347100</v>
      </c>
      <c r="F182" s="6">
        <f ca="1">RANDBETWEEN(VLOOKUP(B182,'Ver4'!$B$13:$D$19,2,0),VLOOKUP(B182,'Ver4'!$B$13:$D$19,3,0))/100</f>
        <v>0</v>
      </c>
      <c r="G182" s="6">
        <f ca="1">RANDBETWEEN(VLOOKUP(B182,'Ver4'!$F$13:$H$19,2,0),VLOOKUP(B182,'Ver4'!$F$13:$H$19,3,0))/100</f>
        <v>0</v>
      </c>
      <c r="H182" s="6">
        <f t="shared" ca="1" si="22"/>
        <v>0</v>
      </c>
      <c r="I182" s="6">
        <f t="shared" ca="1" si="29"/>
        <v>0.3</v>
      </c>
      <c r="J182" s="6">
        <f t="shared" ca="1" si="23"/>
        <v>0</v>
      </c>
      <c r="K182" s="6">
        <f ca="1">RANDBETWEEN(VLOOKUP(B182,'Ver4'!$F$23:$H$29,2,0),VLOOKUP(B182,'Ver4'!$F$23:$H$29,3,0))/100</f>
        <v>0</v>
      </c>
      <c r="L182" s="6">
        <f t="shared" ca="1" si="24"/>
        <v>0</v>
      </c>
      <c r="M182" s="16">
        <f t="shared" ca="1" si="25"/>
        <v>0</v>
      </c>
      <c r="N182" s="6">
        <f ca="1">(L182+J182+H182)*E182+Table16[[#This Row],[Hukuk Servisinde Tahsilat Tutarı]]</f>
        <v>0</v>
      </c>
      <c r="O182" s="6">
        <f ca="1">C182*VLOOKUP(B182,'Ver4'!$J$3:$N$9,2,0)+(C182-C182*G182)*VLOOKUP(B182,'Ver4'!$J$3:$N$9,3,0)+(C182-C182*G182-C182*I182)*VLOOKUP(B182,'Ver4'!$J$3:$N$9,4,0)</f>
        <v>0</v>
      </c>
      <c r="P182" s="6">
        <f t="shared" ca="1" si="26"/>
        <v>1</v>
      </c>
      <c r="Q182" s="6">
        <f ca="1">C182*P182*VLOOKUP(B182,'Ver4'!$J$3:$N$9,5,0)</f>
        <v>0</v>
      </c>
      <c r="R182" s="6">
        <f ca="1">VLOOKUP(Table16[[#This Row],[Ay]],'Ver4'!$J$3:$O$9,6,0)*Table16[[#This Row],[Hukuk Servisine Sevk Edilen]]*Table16[[#This Row],[Toplam Tutar]]</f>
        <v>0</v>
      </c>
      <c r="S182" s="6">
        <f t="shared" ca="1" si="27"/>
        <v>0</v>
      </c>
      <c r="T182" s="6">
        <f t="shared" ca="1" si="28"/>
        <v>0</v>
      </c>
      <c r="U182" s="4"/>
    </row>
    <row r="183" spans="1:21" x14ac:dyDescent="0.35">
      <c r="A183" s="9">
        <v>45077</v>
      </c>
      <c r="B183" s="6">
        <f t="shared" si="20"/>
        <v>5</v>
      </c>
      <c r="C183" s="6">
        <f ca="1">RANDBETWEEN(VLOOKUP(B183,'Ver4'!$F$3:$H$9,2,0),VLOOKUP(B183,'Ver4'!$F$3:$H$9,3,0))</f>
        <v>1841</v>
      </c>
      <c r="D183" s="6">
        <f ca="1">RANDBETWEEN(VLOOKUP(B183,'Ver4'!$B$4:$D$10,2,0),VLOOKUP(B183,'Ver4'!$B$4:$D$10,3,0))</f>
        <v>136</v>
      </c>
      <c r="E183" s="6">
        <f t="shared" ca="1" si="21"/>
        <v>250376</v>
      </c>
      <c r="F183" s="6">
        <f ca="1">RANDBETWEEN(VLOOKUP(B183,'Ver4'!$B$13:$D$19,2,0),VLOOKUP(B183,'Ver4'!$B$13:$D$19,3,0))/100</f>
        <v>0</v>
      </c>
      <c r="G183" s="6">
        <f ca="1">RANDBETWEEN(VLOOKUP(B183,'Ver4'!$F$13:$H$19,2,0),VLOOKUP(B183,'Ver4'!$F$13:$H$19,3,0))/100</f>
        <v>0</v>
      </c>
      <c r="H183" s="6">
        <f t="shared" ca="1" si="22"/>
        <v>0</v>
      </c>
      <c r="I183" s="6">
        <f t="shared" ca="1" si="29"/>
        <v>0.24</v>
      </c>
      <c r="J183" s="6">
        <f t="shared" ca="1" si="23"/>
        <v>0</v>
      </c>
      <c r="K183" s="6">
        <f ca="1">RANDBETWEEN(VLOOKUP(B183,'Ver4'!$F$23:$H$29,2,0),VLOOKUP(B183,'Ver4'!$F$23:$H$29,3,0))/100</f>
        <v>0</v>
      </c>
      <c r="L183" s="6">
        <f t="shared" ca="1" si="24"/>
        <v>0</v>
      </c>
      <c r="M183" s="16">
        <f t="shared" ca="1" si="25"/>
        <v>0</v>
      </c>
      <c r="N183" s="6">
        <f ca="1">(L183+J183+H183)*E183+Table16[[#This Row],[Hukuk Servisinde Tahsilat Tutarı]]</f>
        <v>0</v>
      </c>
      <c r="O183" s="6">
        <f ca="1">C183*VLOOKUP(B183,'Ver4'!$J$3:$N$9,2,0)+(C183-C183*G183)*VLOOKUP(B183,'Ver4'!$J$3:$N$9,3,0)+(C183-C183*G183-C183*I183)*VLOOKUP(B183,'Ver4'!$J$3:$N$9,4,0)</f>
        <v>0</v>
      </c>
      <c r="P183" s="6">
        <f t="shared" ca="1" si="26"/>
        <v>1</v>
      </c>
      <c r="Q183" s="6">
        <f ca="1">C183*P183*VLOOKUP(B183,'Ver4'!$J$3:$N$9,5,0)</f>
        <v>0</v>
      </c>
      <c r="R183" s="6">
        <f ca="1">VLOOKUP(Table16[[#This Row],[Ay]],'Ver4'!$J$3:$O$9,6,0)*Table16[[#This Row],[Hukuk Servisine Sevk Edilen]]*Table16[[#This Row],[Toplam Tutar]]</f>
        <v>0</v>
      </c>
      <c r="S183" s="6">
        <f t="shared" ca="1" si="27"/>
        <v>0</v>
      </c>
      <c r="T183" s="6">
        <f t="shared" ca="1" si="28"/>
        <v>0</v>
      </c>
      <c r="U183" s="4"/>
    </row>
    <row r="184" spans="1:21" x14ac:dyDescent="0.35">
      <c r="B184" s="9"/>
    </row>
    <row r="185" spans="1:21" x14ac:dyDescent="0.35">
      <c r="B185" s="9"/>
    </row>
    <row r="186" spans="1:21" x14ac:dyDescent="0.35">
      <c r="B186" s="9"/>
    </row>
    <row r="187" spans="1:21" x14ac:dyDescent="0.35">
      <c r="B187" s="9"/>
    </row>
    <row r="188" spans="1:21" x14ac:dyDescent="0.35">
      <c r="B188" s="9"/>
    </row>
    <row r="189" spans="1:21" x14ac:dyDescent="0.35">
      <c r="B189" s="9"/>
    </row>
    <row r="190" spans="1:21" x14ac:dyDescent="0.35">
      <c r="B190" s="9"/>
    </row>
    <row r="191" spans="1:21" x14ac:dyDescent="0.35">
      <c r="B191" s="9"/>
    </row>
    <row r="192" spans="1:21" x14ac:dyDescent="0.35">
      <c r="B192" s="9"/>
    </row>
    <row r="193" spans="2:2" x14ac:dyDescent="0.35">
      <c r="B193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BCCA-FD3B-9742-9D29-14FEB8ADE62B}">
  <sheetPr>
    <tabColor theme="0" tint="-0.14999847407452621"/>
  </sheetPr>
  <dimension ref="A2:O29"/>
  <sheetViews>
    <sheetView showGridLines="0" zoomScale="55" zoomScaleNormal="55" workbookViewId="0">
      <selection activeCell="R30" sqref="R30:S30"/>
    </sheetView>
  </sheetViews>
  <sheetFormatPr defaultColWidth="8.81640625" defaultRowHeight="14.5" x14ac:dyDescent="0.35"/>
  <cols>
    <col min="1" max="1" width="9.1796875" customWidth="1"/>
    <col min="2" max="4" width="14.36328125" style="1" customWidth="1"/>
    <col min="5" max="5" width="3.81640625" style="1" customWidth="1"/>
    <col min="6" max="8" width="14.36328125" style="1" customWidth="1"/>
    <col min="10" max="10" width="6.36328125" style="1" bestFit="1" customWidth="1"/>
    <col min="11" max="13" width="28.81640625" style="1" bestFit="1" customWidth="1"/>
    <col min="14" max="14" width="25.1796875" style="1" bestFit="1" customWidth="1"/>
    <col min="15" max="15" width="23.6328125" style="1" bestFit="1" customWidth="1"/>
  </cols>
  <sheetData>
    <row r="2" spans="1:15" ht="15.5" x14ac:dyDescent="0.35">
      <c r="A2" s="13"/>
      <c r="B2" s="47" t="s">
        <v>16</v>
      </c>
      <c r="C2" s="47"/>
      <c r="D2" s="47"/>
      <c r="E2" s="15"/>
      <c r="F2" s="47" t="s">
        <v>15</v>
      </c>
      <c r="G2" s="47"/>
      <c r="H2" s="47"/>
      <c r="I2" s="3"/>
    </row>
    <row r="3" spans="1:15" s="13" customFormat="1" ht="15.5" x14ac:dyDescent="0.35">
      <c r="B3" s="18" t="s">
        <v>2</v>
      </c>
      <c r="C3" s="29" t="s">
        <v>10</v>
      </c>
      <c r="D3" s="18" t="s">
        <v>9</v>
      </c>
      <c r="E3" s="15"/>
      <c r="F3" s="18" t="s">
        <v>2</v>
      </c>
      <c r="G3" s="29" t="s">
        <v>8</v>
      </c>
      <c r="H3" s="18" t="s">
        <v>7</v>
      </c>
      <c r="I3" s="14"/>
      <c r="J3" s="18" t="s">
        <v>2</v>
      </c>
      <c r="K3" s="18" t="s">
        <v>14</v>
      </c>
      <c r="L3" s="18" t="s">
        <v>13</v>
      </c>
      <c r="M3" s="18" t="s">
        <v>12</v>
      </c>
      <c r="N3" s="18" t="s">
        <v>11</v>
      </c>
      <c r="O3" s="18" t="s">
        <v>28</v>
      </c>
    </row>
    <row r="4" spans="1:15" x14ac:dyDescent="0.35">
      <c r="B4" s="6">
        <v>12</v>
      </c>
      <c r="C4" s="31">
        <v>750</v>
      </c>
      <c r="D4" s="31">
        <v>1250</v>
      </c>
      <c r="E4" s="6"/>
      <c r="F4" s="21">
        <v>12</v>
      </c>
      <c r="G4" s="22">
        <v>250</v>
      </c>
      <c r="H4" s="21">
        <v>750</v>
      </c>
      <c r="I4" s="3"/>
      <c r="J4" s="6">
        <v>12</v>
      </c>
      <c r="K4" s="6">
        <v>50</v>
      </c>
      <c r="L4" s="6">
        <v>75</v>
      </c>
      <c r="M4" s="6">
        <v>100</v>
      </c>
      <c r="N4" s="6">
        <v>300</v>
      </c>
      <c r="O4" s="6">
        <v>0.3</v>
      </c>
    </row>
    <row r="5" spans="1:15" x14ac:dyDescent="0.35">
      <c r="B5" s="6">
        <v>1</v>
      </c>
      <c r="C5" s="31">
        <v>1250</v>
      </c>
      <c r="D5" s="31">
        <v>1750</v>
      </c>
      <c r="E5" s="6"/>
      <c r="F5" s="21">
        <v>1</v>
      </c>
      <c r="G5" s="22">
        <v>750</v>
      </c>
      <c r="H5" s="21">
        <v>1250</v>
      </c>
      <c r="I5" s="3"/>
      <c r="J5" s="6">
        <v>1</v>
      </c>
      <c r="K5" s="6">
        <v>50</v>
      </c>
      <c r="L5" s="6">
        <v>75</v>
      </c>
      <c r="M5" s="6">
        <v>100</v>
      </c>
      <c r="N5" s="6">
        <v>300</v>
      </c>
      <c r="O5" s="6">
        <v>0.28000000000000003</v>
      </c>
    </row>
    <row r="6" spans="1:15" x14ac:dyDescent="0.35">
      <c r="B6" s="6">
        <v>2</v>
      </c>
      <c r="C6" s="31">
        <v>1250</v>
      </c>
      <c r="D6" s="31">
        <v>1750</v>
      </c>
      <c r="E6" s="6"/>
      <c r="F6" s="21">
        <v>2</v>
      </c>
      <c r="G6" s="22">
        <v>1000</v>
      </c>
      <c r="H6" s="21">
        <v>1500</v>
      </c>
      <c r="I6" s="3"/>
      <c r="J6" s="6">
        <v>2</v>
      </c>
      <c r="K6" s="6">
        <v>50</v>
      </c>
      <c r="L6" s="6">
        <v>75</v>
      </c>
      <c r="M6" s="6">
        <v>100</v>
      </c>
      <c r="N6" s="6">
        <v>300</v>
      </c>
      <c r="O6" s="6">
        <v>0.25</v>
      </c>
    </row>
    <row r="7" spans="1:15" x14ac:dyDescent="0.35">
      <c r="B7" s="6">
        <v>3</v>
      </c>
      <c r="C7" s="31">
        <v>750</v>
      </c>
      <c r="D7" s="31">
        <v>1250</v>
      </c>
      <c r="E7" s="6"/>
      <c r="F7" s="21">
        <v>3</v>
      </c>
      <c r="G7" s="22">
        <v>1000</v>
      </c>
      <c r="H7" s="21">
        <v>1500</v>
      </c>
      <c r="I7" s="3"/>
      <c r="J7" s="6">
        <v>3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5" x14ac:dyDescent="0.35">
      <c r="B8" s="6">
        <v>4</v>
      </c>
      <c r="C8" s="31">
        <v>250</v>
      </c>
      <c r="D8" s="31">
        <v>750</v>
      </c>
      <c r="E8" s="23"/>
      <c r="F8" s="21">
        <v>4</v>
      </c>
      <c r="G8" s="22">
        <v>1000</v>
      </c>
      <c r="H8" s="21">
        <v>1500</v>
      </c>
      <c r="I8" s="3"/>
      <c r="J8" s="6">
        <v>4</v>
      </c>
      <c r="K8" s="6">
        <v>0</v>
      </c>
      <c r="L8" s="6">
        <v>0</v>
      </c>
      <c r="M8" s="6">
        <v>0</v>
      </c>
      <c r="N8" s="6">
        <v>0</v>
      </c>
      <c r="O8" s="6">
        <v>0</v>
      </c>
    </row>
    <row r="9" spans="1:15" x14ac:dyDescent="0.35">
      <c r="B9" s="17">
        <v>5</v>
      </c>
      <c r="C9" s="32">
        <v>100</v>
      </c>
      <c r="D9" s="32">
        <v>250</v>
      </c>
      <c r="E9" s="6"/>
      <c r="F9" s="25">
        <v>5</v>
      </c>
      <c r="G9" s="26">
        <v>1500</v>
      </c>
      <c r="H9" s="25">
        <v>2000</v>
      </c>
      <c r="I9" s="3"/>
      <c r="J9" s="17">
        <v>5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</row>
    <row r="10" spans="1:15" x14ac:dyDescent="0.35">
      <c r="B10" s="6"/>
      <c r="C10" s="6"/>
      <c r="D10" s="6"/>
      <c r="E10" s="23"/>
      <c r="F10" s="6"/>
      <c r="G10" s="6"/>
      <c r="H10" s="6"/>
      <c r="I10" s="3"/>
      <c r="J10" s="6"/>
      <c r="K10" s="6"/>
      <c r="L10" s="6"/>
      <c r="M10" s="6"/>
      <c r="N10" s="6"/>
      <c r="O10" s="6"/>
    </row>
    <row r="11" spans="1:15" x14ac:dyDescent="0.35">
      <c r="B11" s="6"/>
      <c r="C11" s="6"/>
      <c r="D11" s="6"/>
      <c r="E11" s="6"/>
      <c r="F11" s="6"/>
      <c r="G11" s="6"/>
      <c r="H11" s="6"/>
      <c r="I11" s="3"/>
      <c r="J11" s="6"/>
      <c r="K11" s="6"/>
      <c r="L11" s="6"/>
      <c r="M11" s="6"/>
      <c r="N11" s="6"/>
      <c r="O11" s="6"/>
    </row>
    <row r="12" spans="1:15" x14ac:dyDescent="0.35">
      <c r="B12" s="46" t="s">
        <v>41</v>
      </c>
      <c r="C12" s="46"/>
      <c r="D12" s="46"/>
      <c r="E12" s="27"/>
      <c r="F12" s="46" t="s">
        <v>38</v>
      </c>
      <c r="G12" s="46"/>
      <c r="H12" s="46"/>
      <c r="I12" s="3"/>
      <c r="J12" s="6"/>
      <c r="K12" s="6"/>
      <c r="L12" s="6"/>
      <c r="M12" s="6"/>
      <c r="N12" s="6"/>
      <c r="O12" s="6"/>
    </row>
    <row r="13" spans="1:15" x14ac:dyDescent="0.35">
      <c r="B13" s="19" t="s">
        <v>2</v>
      </c>
      <c r="C13" s="20" t="s">
        <v>1</v>
      </c>
      <c r="D13" s="19" t="s">
        <v>0</v>
      </c>
      <c r="E13" s="28"/>
      <c r="F13" s="19" t="s">
        <v>2</v>
      </c>
      <c r="G13" s="20" t="s">
        <v>1</v>
      </c>
      <c r="H13" s="19" t="s">
        <v>0</v>
      </c>
      <c r="I13" s="3"/>
      <c r="J13" s="19" t="s">
        <v>2</v>
      </c>
      <c r="K13" s="19" t="s">
        <v>6</v>
      </c>
      <c r="L13" s="20" t="s">
        <v>5</v>
      </c>
      <c r="M13" s="19" t="s">
        <v>4</v>
      </c>
      <c r="N13" s="19" t="s">
        <v>3</v>
      </c>
      <c r="O13" s="6"/>
    </row>
    <row r="14" spans="1:15" x14ac:dyDescent="0.35">
      <c r="B14" s="6">
        <v>12</v>
      </c>
      <c r="C14" s="16">
        <v>35</v>
      </c>
      <c r="D14" s="6">
        <v>55</v>
      </c>
      <c r="E14" s="6"/>
      <c r="F14" s="6">
        <v>12</v>
      </c>
      <c r="G14" s="16">
        <v>45</v>
      </c>
      <c r="H14" s="6">
        <v>55</v>
      </c>
      <c r="I14" s="3"/>
      <c r="J14" s="6">
        <v>12</v>
      </c>
      <c r="K14" s="31">
        <f ca="1">SUMIF(Sayfa4!B:B,J14,Sayfa4!E:E)</f>
        <v>16359344</v>
      </c>
      <c r="L14" s="31">
        <f ca="1">SUMIF(Sayfa4!B:B,J14,Sayfa4!N:N)</f>
        <v>9300203.6957699992</v>
      </c>
      <c r="M14" s="31">
        <f ca="1">SUMIF(Sayfa4!B:B,J14,Sayfa4!S:S)</f>
        <v>4622293.5300000012</v>
      </c>
      <c r="N14" s="31">
        <f t="shared" ref="N14:N19" ca="1" si="0">L14-M14</f>
        <v>4677910.165769998</v>
      </c>
      <c r="O14" s="6"/>
    </row>
    <row r="15" spans="1:15" x14ac:dyDescent="0.35">
      <c r="B15" s="6">
        <v>1</v>
      </c>
      <c r="C15" s="16">
        <v>35</v>
      </c>
      <c r="D15" s="6">
        <v>65</v>
      </c>
      <c r="E15" s="6"/>
      <c r="F15" s="6">
        <v>1</v>
      </c>
      <c r="G15" s="16">
        <v>45</v>
      </c>
      <c r="H15" s="6">
        <v>55</v>
      </c>
      <c r="I15" s="3"/>
      <c r="J15" s="6">
        <v>1</v>
      </c>
      <c r="K15" s="31">
        <f ca="1">SUMIF(Sayfa4!B:B,J15,Sayfa4!E:E)</f>
        <v>47606494</v>
      </c>
      <c r="L15" s="31">
        <f ca="1">SUMIF(Sayfa4!B:B,J15,Sayfa4!N:N)</f>
        <v>28422722.304759998</v>
      </c>
      <c r="M15" s="31">
        <f ca="1">SUMIF(Sayfa4!B:B,J15,Sayfa4!S:S)</f>
        <v>8860208.5200000014</v>
      </c>
      <c r="N15" s="31">
        <f t="shared" ca="1" si="0"/>
        <v>19562513.784759998</v>
      </c>
      <c r="O15" s="6"/>
    </row>
    <row r="16" spans="1:15" x14ac:dyDescent="0.35">
      <c r="B16" s="6">
        <v>2</v>
      </c>
      <c r="C16" s="16">
        <v>35</v>
      </c>
      <c r="D16" s="6">
        <v>65</v>
      </c>
      <c r="E16" s="6"/>
      <c r="F16" s="6">
        <v>2</v>
      </c>
      <c r="G16" s="16">
        <v>45</v>
      </c>
      <c r="H16" s="6">
        <v>55</v>
      </c>
      <c r="I16" s="3"/>
      <c r="J16" s="6">
        <v>2</v>
      </c>
      <c r="K16" s="31">
        <f ca="1">SUMIF(Sayfa4!B:B,J16,Sayfa4!E:E)</f>
        <v>51862153</v>
      </c>
      <c r="L16" s="31">
        <f ca="1">SUMIF(Sayfa4!B:B,J16,Sayfa4!N:N)</f>
        <v>29921985.657174997</v>
      </c>
      <c r="M16" s="31">
        <f ca="1">SUMIF(Sayfa4!B:B,J16,Sayfa4!S:S)</f>
        <v>9648100.6699999999</v>
      </c>
      <c r="N16" s="31">
        <f t="shared" ca="1" si="0"/>
        <v>20273884.987174995</v>
      </c>
      <c r="O16" s="6"/>
    </row>
    <row r="17" spans="2:15" x14ac:dyDescent="0.35">
      <c r="B17" s="6">
        <v>3</v>
      </c>
      <c r="C17" s="16">
        <v>0</v>
      </c>
      <c r="D17" s="6">
        <v>0</v>
      </c>
      <c r="E17" s="6"/>
      <c r="F17" s="6">
        <v>3</v>
      </c>
      <c r="G17" s="16">
        <v>0</v>
      </c>
      <c r="H17" s="6">
        <v>0</v>
      </c>
      <c r="I17" s="3"/>
      <c r="J17" s="6">
        <v>3</v>
      </c>
      <c r="K17" s="31">
        <f ca="1">SUMIF(Sayfa4!B:B,J17,Sayfa4!E:E)</f>
        <v>39580993</v>
      </c>
      <c r="L17" s="31">
        <f ca="1">SUMIF(Sayfa4!B:B,J17,Sayfa4!N:N)</f>
        <v>0</v>
      </c>
      <c r="M17" s="31">
        <f ca="1">SUMIF(Sayfa4!B:B,J17,Sayfa4!S:S)</f>
        <v>0</v>
      </c>
      <c r="N17" s="31">
        <f t="shared" ca="1" si="0"/>
        <v>0</v>
      </c>
      <c r="O17" s="6"/>
    </row>
    <row r="18" spans="2:15" x14ac:dyDescent="0.35">
      <c r="B18" s="6">
        <v>4</v>
      </c>
      <c r="C18" s="16">
        <v>0</v>
      </c>
      <c r="D18" s="6">
        <v>0</v>
      </c>
      <c r="E18" s="6"/>
      <c r="F18" s="6">
        <v>4</v>
      </c>
      <c r="G18" s="16">
        <v>0</v>
      </c>
      <c r="H18" s="6">
        <v>0</v>
      </c>
      <c r="I18" s="3"/>
      <c r="J18" s="6">
        <v>4</v>
      </c>
      <c r="K18" s="31">
        <f ca="1">SUMIF(Sayfa4!B:B,J18,Sayfa4!E:E)</f>
        <v>18464390</v>
      </c>
      <c r="L18" s="31">
        <f ca="1">SUMIF(Sayfa4!B:B,J18,Sayfa4!N:N)</f>
        <v>0</v>
      </c>
      <c r="M18" s="31">
        <f ca="1">SUMIF(Sayfa4!B:B,J18,Sayfa4!S:S)</f>
        <v>0</v>
      </c>
      <c r="N18" s="31">
        <f t="shared" ca="1" si="0"/>
        <v>0</v>
      </c>
      <c r="O18" s="6"/>
    </row>
    <row r="19" spans="2:15" x14ac:dyDescent="0.35">
      <c r="B19" s="17">
        <v>5</v>
      </c>
      <c r="C19" s="24">
        <v>0</v>
      </c>
      <c r="D19" s="17">
        <v>0</v>
      </c>
      <c r="E19" s="6"/>
      <c r="F19" s="17">
        <v>5</v>
      </c>
      <c r="G19" s="24">
        <v>0</v>
      </c>
      <c r="H19" s="17">
        <v>0</v>
      </c>
      <c r="I19" s="3"/>
      <c r="J19" s="17">
        <v>5</v>
      </c>
      <c r="K19" s="32">
        <f ca="1">SUMIF(Sayfa4!B:B,J19,Sayfa4!E:E)</f>
        <v>9416718</v>
      </c>
      <c r="L19" s="32">
        <f ca="1">SUMIF(Sayfa4!B:B,J19,Sayfa4!N:N)</f>
        <v>0</v>
      </c>
      <c r="M19" s="32">
        <f ca="1">SUMIF(Sayfa4!B:B,J19,Sayfa4!S:S)</f>
        <v>0</v>
      </c>
      <c r="N19" s="32">
        <f t="shared" ca="1" si="0"/>
        <v>0</v>
      </c>
      <c r="O19" s="6"/>
    </row>
    <row r="20" spans="2:15" x14ac:dyDescent="0.35">
      <c r="B20" s="6"/>
      <c r="C20" s="16"/>
      <c r="D20" s="6"/>
      <c r="E20" s="6"/>
      <c r="F20" s="6"/>
      <c r="G20" s="6"/>
      <c r="H20" s="6"/>
      <c r="I20" s="3"/>
      <c r="J20" s="6"/>
      <c r="K20" s="6"/>
      <c r="L20" s="16"/>
      <c r="M20" s="6"/>
      <c r="N20" s="6"/>
      <c r="O20" s="6"/>
    </row>
    <row r="21" spans="2:15" x14ac:dyDescent="0.35">
      <c r="B21" s="6"/>
      <c r="C21" s="16"/>
      <c r="D21" s="6"/>
      <c r="E21" s="6"/>
      <c r="F21" s="6"/>
      <c r="G21" s="6"/>
      <c r="H21" s="6"/>
      <c r="I21" s="3"/>
      <c r="J21" s="6"/>
      <c r="K21" s="6"/>
      <c r="L21" s="16"/>
      <c r="M21" s="30" t="s">
        <v>42</v>
      </c>
      <c r="N21" s="50">
        <f ca="1">SUM(N14:N19)</f>
        <v>44514308.937704995</v>
      </c>
      <c r="O21" s="6"/>
    </row>
    <row r="22" spans="2:15" x14ac:dyDescent="0.35">
      <c r="B22" s="46" t="s">
        <v>40</v>
      </c>
      <c r="C22" s="46"/>
      <c r="D22" s="46"/>
      <c r="E22" s="28"/>
      <c r="F22" s="46" t="s">
        <v>39</v>
      </c>
      <c r="G22" s="46"/>
      <c r="H22" s="46"/>
      <c r="I22" s="3"/>
      <c r="J22" s="6"/>
      <c r="K22" s="6"/>
      <c r="L22" s="6"/>
      <c r="M22" s="6"/>
      <c r="N22" s="6"/>
      <c r="O22" s="6"/>
    </row>
    <row r="23" spans="2:15" x14ac:dyDescent="0.35">
      <c r="B23" s="19" t="s">
        <v>2</v>
      </c>
      <c r="C23" s="20" t="s">
        <v>1</v>
      </c>
      <c r="D23" s="19" t="s">
        <v>0</v>
      </c>
      <c r="E23" s="28"/>
      <c r="F23" s="19" t="s">
        <v>2</v>
      </c>
      <c r="G23" s="20" t="s">
        <v>1</v>
      </c>
      <c r="H23" s="19" t="s">
        <v>0</v>
      </c>
      <c r="I23" s="3"/>
      <c r="J23" s="6"/>
      <c r="K23" s="6"/>
      <c r="L23" s="6"/>
      <c r="M23" s="6"/>
      <c r="N23" s="6"/>
      <c r="O23" s="6"/>
    </row>
    <row r="24" spans="2:15" x14ac:dyDescent="0.35">
      <c r="B24" s="6">
        <v>12</v>
      </c>
      <c r="C24" s="16">
        <v>20</v>
      </c>
      <c r="D24" s="6">
        <v>35</v>
      </c>
      <c r="E24" s="6"/>
      <c r="F24" s="6">
        <v>12</v>
      </c>
      <c r="G24" s="16">
        <v>5</v>
      </c>
      <c r="H24" s="6">
        <v>10</v>
      </c>
      <c r="I24" s="3"/>
      <c r="J24" s="6"/>
      <c r="K24" s="6"/>
      <c r="L24" s="6"/>
      <c r="M24" s="6"/>
      <c r="N24" s="6"/>
      <c r="O24" s="6"/>
    </row>
    <row r="25" spans="2:15" x14ac:dyDescent="0.35">
      <c r="B25" s="6">
        <v>1</v>
      </c>
      <c r="C25" s="16">
        <v>20</v>
      </c>
      <c r="D25" s="6">
        <v>35</v>
      </c>
      <c r="E25" s="6"/>
      <c r="F25" s="6">
        <v>1</v>
      </c>
      <c r="G25" s="16">
        <v>5</v>
      </c>
      <c r="H25" s="6">
        <v>10</v>
      </c>
      <c r="I25" s="3"/>
      <c r="J25" s="6"/>
      <c r="K25" s="6"/>
      <c r="L25" s="6"/>
      <c r="M25" s="6"/>
      <c r="N25" s="6"/>
      <c r="O25" s="6"/>
    </row>
    <row r="26" spans="2:15" x14ac:dyDescent="0.35">
      <c r="B26" s="6">
        <v>2</v>
      </c>
      <c r="C26" s="16">
        <v>20</v>
      </c>
      <c r="D26" s="6">
        <v>35</v>
      </c>
      <c r="E26" s="6"/>
      <c r="F26" s="6">
        <v>2</v>
      </c>
      <c r="G26" s="16">
        <v>5</v>
      </c>
      <c r="H26" s="6">
        <v>10</v>
      </c>
      <c r="I26" s="3"/>
      <c r="J26" s="6"/>
      <c r="K26" s="6"/>
      <c r="L26" s="6"/>
      <c r="M26" s="6"/>
      <c r="N26" s="6"/>
      <c r="O26" s="6"/>
    </row>
    <row r="27" spans="2:15" x14ac:dyDescent="0.35">
      <c r="B27" s="6">
        <v>3</v>
      </c>
      <c r="C27" s="16">
        <v>0</v>
      </c>
      <c r="D27" s="6">
        <v>0</v>
      </c>
      <c r="E27" s="6"/>
      <c r="F27" s="6">
        <v>3</v>
      </c>
      <c r="G27" s="16">
        <v>0</v>
      </c>
      <c r="H27" s="6">
        <v>0</v>
      </c>
      <c r="I27" s="3"/>
      <c r="J27" s="6"/>
      <c r="K27" s="6"/>
      <c r="L27" s="6"/>
      <c r="M27" s="6"/>
      <c r="N27" s="6"/>
      <c r="O27" s="6"/>
    </row>
    <row r="28" spans="2:15" x14ac:dyDescent="0.35">
      <c r="B28" s="6">
        <v>4</v>
      </c>
      <c r="C28" s="16">
        <v>0</v>
      </c>
      <c r="D28" s="6">
        <v>0</v>
      </c>
      <c r="E28" s="6"/>
      <c r="F28" s="6">
        <v>4</v>
      </c>
      <c r="G28" s="16">
        <v>0</v>
      </c>
      <c r="H28" s="6">
        <v>0</v>
      </c>
      <c r="I28" s="3"/>
      <c r="J28" s="6"/>
      <c r="K28" s="6"/>
      <c r="L28" s="6"/>
      <c r="M28" s="6"/>
      <c r="N28" s="6"/>
      <c r="O28" s="6"/>
    </row>
    <row r="29" spans="2:15" x14ac:dyDescent="0.35">
      <c r="B29" s="17">
        <v>5</v>
      </c>
      <c r="C29" s="24">
        <v>0</v>
      </c>
      <c r="D29" s="17">
        <v>0</v>
      </c>
      <c r="E29" s="6"/>
      <c r="F29" s="17">
        <v>5</v>
      </c>
      <c r="G29" s="24">
        <v>0</v>
      </c>
      <c r="H29" s="17">
        <v>0</v>
      </c>
      <c r="I29" s="3"/>
      <c r="J29" s="6"/>
      <c r="K29" s="6"/>
      <c r="L29" s="6"/>
      <c r="M29" s="6"/>
      <c r="N29" s="6"/>
      <c r="O29" s="6"/>
    </row>
  </sheetData>
  <mergeCells count="6">
    <mergeCell ref="B2:D2"/>
    <mergeCell ref="F2:H2"/>
    <mergeCell ref="B12:D12"/>
    <mergeCell ref="F12:H12"/>
    <mergeCell ref="B22:D22"/>
    <mergeCell ref="F22:H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5641-2399-3044-9A53-D5B76F750E5D}">
  <dimension ref="A1:I37"/>
  <sheetViews>
    <sheetView tabSelected="1" topLeftCell="A2" zoomScale="40" zoomScaleNormal="40" workbookViewId="0">
      <selection activeCell="O11" sqref="O11"/>
    </sheetView>
  </sheetViews>
  <sheetFormatPr defaultColWidth="18.81640625" defaultRowHeight="14.5" x14ac:dyDescent="0.35"/>
  <cols>
    <col min="8" max="8" width="35" customWidth="1"/>
  </cols>
  <sheetData>
    <row r="1" spans="1:9" x14ac:dyDescent="0.35">
      <c r="A1" s="48" t="s">
        <v>43</v>
      </c>
      <c r="B1" s="48"/>
      <c r="C1" s="48"/>
      <c r="D1" s="48"/>
      <c r="E1" s="48"/>
    </row>
    <row r="2" spans="1:9" x14ac:dyDescent="0.35">
      <c r="A2" s="19" t="s">
        <v>2</v>
      </c>
      <c r="B2" s="19" t="s">
        <v>6</v>
      </c>
      <c r="C2" s="20" t="s">
        <v>5</v>
      </c>
      <c r="D2" s="19" t="s">
        <v>4</v>
      </c>
      <c r="E2" s="19" t="s">
        <v>3</v>
      </c>
    </row>
    <row r="3" spans="1:9" x14ac:dyDescent="0.35">
      <c r="A3" s="35">
        <v>12</v>
      </c>
      <c r="B3" s="34">
        <f ca="1">'Ver1'!K14</f>
        <v>16123491</v>
      </c>
      <c r="C3" s="34">
        <f ca="1">'Ver1'!L14</f>
        <v>8913476.2253799997</v>
      </c>
      <c r="D3" s="34">
        <f ca="1">'Ver1'!M14</f>
        <v>4851390.4200000009</v>
      </c>
      <c r="E3" s="36">
        <f t="shared" ref="E3:E8" ca="1" si="0">C3-D3</f>
        <v>4062085.8053799989</v>
      </c>
      <c r="H3" s="1" t="s">
        <v>47</v>
      </c>
      <c r="I3" s="1" t="s">
        <v>48</v>
      </c>
    </row>
    <row r="4" spans="1:9" x14ac:dyDescent="0.35">
      <c r="A4" s="37">
        <v>1</v>
      </c>
      <c r="B4" s="31">
        <f ca="1">'Ver1'!K15</f>
        <v>46232952</v>
      </c>
      <c r="C4" s="31">
        <f ca="1">'Ver1'!L15</f>
        <v>27262630.40445599</v>
      </c>
      <c r="D4" s="31">
        <f ca="1">'Ver1'!M15</f>
        <v>8561083.4399999976</v>
      </c>
      <c r="E4" s="38">
        <f t="shared" ca="1" si="0"/>
        <v>18701546.964455992</v>
      </c>
      <c r="H4" s="30" t="s">
        <v>45</v>
      </c>
      <c r="I4" s="33">
        <f ca="1">SUM(E3:E8)</f>
        <v>29710278.962884989</v>
      </c>
    </row>
    <row r="5" spans="1:9" x14ac:dyDescent="0.35">
      <c r="A5" s="37">
        <v>2</v>
      </c>
      <c r="B5" s="31">
        <f ca="1">'Ver1'!K16</f>
        <v>54452159</v>
      </c>
      <c r="C5" s="31">
        <f ca="1">'Ver1'!L16</f>
        <v>30496985.064649999</v>
      </c>
      <c r="D5" s="31">
        <f ca="1">'Ver1'!M16</f>
        <v>10284966.26</v>
      </c>
      <c r="E5" s="38">
        <f t="shared" ca="1" si="0"/>
        <v>20212018.804650001</v>
      </c>
      <c r="H5" s="30" t="s">
        <v>46</v>
      </c>
      <c r="I5" s="33">
        <f ca="1">SUM(E13:E18)</f>
        <v>37679966.399377994</v>
      </c>
    </row>
    <row r="6" spans="1:9" x14ac:dyDescent="0.35">
      <c r="A6" s="37">
        <v>3</v>
      </c>
      <c r="B6" s="31">
        <f ca="1">'Ver1'!K17</f>
        <v>39070109</v>
      </c>
      <c r="C6" s="31">
        <f ca="1">'Ver1'!L17</f>
        <v>21767244.929674998</v>
      </c>
      <c r="D6" s="31">
        <f ca="1">'Ver1'!M17</f>
        <v>10972074.18</v>
      </c>
      <c r="E6" s="38">
        <f t="shared" ca="1" si="0"/>
        <v>10795170.749674998</v>
      </c>
      <c r="H6" s="44" t="s">
        <v>49</v>
      </c>
      <c r="I6" s="45">
        <f ca="1">SUM(E22:E27)</f>
        <v>50120348.316109002</v>
      </c>
    </row>
    <row r="7" spans="1:9" x14ac:dyDescent="0.35">
      <c r="A7" s="37">
        <v>4</v>
      </c>
      <c r="B7" s="31">
        <f ca="1">'Ver1'!K18</f>
        <v>17532710</v>
      </c>
      <c r="C7" s="31">
        <f ca="1">'Ver1'!L18</f>
        <v>7448014.3055240009</v>
      </c>
      <c r="D7" s="31">
        <f ca="1">'Ver1'!M18</f>
        <v>12450436.719999999</v>
      </c>
      <c r="E7" s="38">
        <f t="shared" ca="1" si="0"/>
        <v>-5002422.4144759979</v>
      </c>
      <c r="H7" s="44" t="s">
        <v>50</v>
      </c>
      <c r="I7" s="45">
        <f ca="1">'Ver4'!N21</f>
        <v>44514308.937704995</v>
      </c>
    </row>
    <row r="8" spans="1:9" x14ac:dyDescent="0.35">
      <c r="A8" s="39">
        <v>5</v>
      </c>
      <c r="B8" s="32">
        <f ca="1">'Ver1'!K19</f>
        <v>9320457</v>
      </c>
      <c r="C8" s="32">
        <f ca="1">'Ver1'!L19</f>
        <v>2302267.6332</v>
      </c>
      <c r="D8" s="32">
        <f ca="1">'Ver1'!M19</f>
        <v>21360388.579999998</v>
      </c>
      <c r="E8" s="40">
        <f t="shared" ca="1" si="0"/>
        <v>-19058120.946799997</v>
      </c>
    </row>
    <row r="9" spans="1:9" x14ac:dyDescent="0.35">
      <c r="A9" s="41"/>
      <c r="B9" s="42">
        <f ca="1">SUM(B3:B8)</f>
        <v>182731878</v>
      </c>
      <c r="C9" s="42">
        <f t="shared" ref="C9:E9" ca="1" si="1">SUM(C3:C8)</f>
        <v>98190618.562885001</v>
      </c>
      <c r="D9" s="42">
        <f t="shared" ca="1" si="1"/>
        <v>68480339.599999994</v>
      </c>
      <c r="E9" s="43">
        <f t="shared" ca="1" si="1"/>
        <v>29710278.962884989</v>
      </c>
    </row>
    <row r="10" spans="1:9" x14ac:dyDescent="0.35">
      <c r="A10" s="6"/>
      <c r="B10" s="6"/>
      <c r="C10" s="16"/>
      <c r="D10" s="6"/>
      <c r="E10" s="6"/>
    </row>
    <row r="11" spans="1:9" x14ac:dyDescent="0.35">
      <c r="A11" s="48" t="s">
        <v>44</v>
      </c>
      <c r="B11" s="48"/>
      <c r="C11" s="48"/>
      <c r="D11" s="48"/>
      <c r="E11" s="48"/>
    </row>
    <row r="12" spans="1:9" x14ac:dyDescent="0.35">
      <c r="A12" s="19" t="s">
        <v>2</v>
      </c>
      <c r="B12" s="19" t="s">
        <v>6</v>
      </c>
      <c r="C12" s="20" t="s">
        <v>5</v>
      </c>
      <c r="D12" s="19" t="s">
        <v>4</v>
      </c>
      <c r="E12" s="19" t="s">
        <v>3</v>
      </c>
    </row>
    <row r="13" spans="1:9" x14ac:dyDescent="0.35">
      <c r="A13" s="35">
        <v>12</v>
      </c>
      <c r="B13" s="34">
        <f ca="1">'Ver2'!K14</f>
        <v>48701345</v>
      </c>
      <c r="C13" s="34">
        <f ca="1">'Ver2'!L14</f>
        <v>8378462.5873600002</v>
      </c>
      <c r="D13" s="34">
        <f ca="1">'Ver2'!M14</f>
        <v>4394215.12</v>
      </c>
      <c r="E13" s="36">
        <f t="shared" ref="E13:E18" ca="1" si="2">C13-D13</f>
        <v>3984247.4673600001</v>
      </c>
    </row>
    <row r="14" spans="1:9" x14ac:dyDescent="0.35">
      <c r="A14" s="37">
        <v>1</v>
      </c>
      <c r="B14" s="31">
        <f ca="1">'Ver2'!K15</f>
        <v>48701345</v>
      </c>
      <c r="C14" s="31">
        <f ca="1">'Ver2'!L15</f>
        <v>28960635.50499199</v>
      </c>
      <c r="D14" s="31">
        <f ca="1">'Ver2'!M15</f>
        <v>8751095.8300000001</v>
      </c>
      <c r="E14" s="38">
        <f t="shared" ca="1" si="2"/>
        <v>20209539.674991988</v>
      </c>
    </row>
    <row r="15" spans="1:9" x14ac:dyDescent="0.35">
      <c r="A15" s="37">
        <v>2</v>
      </c>
      <c r="B15" s="31">
        <f ca="1">'Ver2'!K16</f>
        <v>52232112</v>
      </c>
      <c r="C15" s="31">
        <f ca="1">'Ver2'!L16</f>
        <v>29957028.794175006</v>
      </c>
      <c r="D15" s="31">
        <f ca="1">'Ver2'!M16</f>
        <v>9519450.0399999972</v>
      </c>
      <c r="E15" s="38">
        <f t="shared" ca="1" si="2"/>
        <v>20437578.754175007</v>
      </c>
    </row>
    <row r="16" spans="1:9" x14ac:dyDescent="0.35">
      <c r="A16" s="37">
        <v>3</v>
      </c>
      <c r="B16" s="31">
        <f ca="1">'Ver2'!K17</f>
        <v>38817576</v>
      </c>
      <c r="C16" s="31">
        <f ca="1">'Ver2'!L17</f>
        <v>20411476.809975002</v>
      </c>
      <c r="D16" s="31">
        <f ca="1">'Ver2'!M17</f>
        <v>9048793.2699999996</v>
      </c>
      <c r="E16" s="38">
        <f t="shared" ca="1" si="2"/>
        <v>11362683.539975002</v>
      </c>
    </row>
    <row r="17" spans="1:5" x14ac:dyDescent="0.35">
      <c r="A17" s="37">
        <v>4</v>
      </c>
      <c r="B17" s="31">
        <f ca="1">'Ver2'!K18</f>
        <v>19951353</v>
      </c>
      <c r="C17" s="31">
        <f ca="1">'Ver2'!L18</f>
        <v>8057407.6631159997</v>
      </c>
      <c r="D17" s="31">
        <f ca="1">'Ver2'!M18</f>
        <v>10751891.15</v>
      </c>
      <c r="E17" s="38">
        <f t="shared" ca="1" si="2"/>
        <v>-2694483.4868840007</v>
      </c>
    </row>
    <row r="18" spans="1:5" x14ac:dyDescent="0.35">
      <c r="A18" s="39">
        <v>5</v>
      </c>
      <c r="B18" s="32">
        <f ca="1">'Ver2'!K19</f>
        <v>9964752</v>
      </c>
      <c r="C18" s="32">
        <f ca="1">'Ver2'!L19</f>
        <v>2452944.49976</v>
      </c>
      <c r="D18" s="32">
        <f ca="1">'Ver2'!M19</f>
        <v>18072544.050000001</v>
      </c>
      <c r="E18" s="40">
        <f t="shared" ca="1" si="2"/>
        <v>-15619599.550240001</v>
      </c>
    </row>
    <row r="19" spans="1:5" x14ac:dyDescent="0.35">
      <c r="A19" s="41"/>
      <c r="B19" s="42">
        <f ca="1">SUM(B13:B18)</f>
        <v>218368483</v>
      </c>
      <c r="C19" s="42">
        <f t="shared" ref="C19:E19" ca="1" si="3">SUM(C13:C18)</f>
        <v>98217955.859377995</v>
      </c>
      <c r="D19" s="42">
        <f t="shared" ca="1" si="3"/>
        <v>60537989.459999993</v>
      </c>
      <c r="E19" s="43">
        <f t="shared" ca="1" si="3"/>
        <v>37679966.399377994</v>
      </c>
    </row>
    <row r="20" spans="1:5" x14ac:dyDescent="0.35">
      <c r="A20" s="6"/>
      <c r="B20" s="6"/>
      <c r="C20" s="16"/>
    </row>
    <row r="21" spans="1:5" x14ac:dyDescent="0.35">
      <c r="A21" s="19" t="s">
        <v>2</v>
      </c>
      <c r="B21" s="19" t="s">
        <v>6</v>
      </c>
      <c r="C21" s="20" t="s">
        <v>5</v>
      </c>
      <c r="D21" s="19" t="s">
        <v>4</v>
      </c>
      <c r="E21" s="19" t="s">
        <v>3</v>
      </c>
    </row>
    <row r="22" spans="1:5" x14ac:dyDescent="0.35">
      <c r="A22" s="6">
        <v>12</v>
      </c>
      <c r="B22" s="31">
        <f ca="1">'Ver3'!K14</f>
        <v>47280180</v>
      </c>
      <c r="C22" s="31">
        <f ca="1">'Ver3'!L14</f>
        <v>8720208.5303299986</v>
      </c>
      <c r="D22" s="31">
        <f ca="1">'Ver3'!M14</f>
        <v>4467036.0399999991</v>
      </c>
      <c r="E22" s="31">
        <f ca="1">'Ver3'!N14</f>
        <v>4253172.4903299995</v>
      </c>
    </row>
    <row r="23" spans="1:5" x14ac:dyDescent="0.35">
      <c r="A23" s="6">
        <v>1</v>
      </c>
      <c r="B23" s="31">
        <f ca="1">'Ver3'!K15</f>
        <v>47280180</v>
      </c>
      <c r="C23" s="31">
        <f ca="1">'Ver3'!L15</f>
        <v>28480479.114504006</v>
      </c>
      <c r="D23" s="31">
        <f ca="1">'Ver3'!M15</f>
        <v>8578332.540000001</v>
      </c>
      <c r="E23" s="31">
        <f ca="1">'Ver3'!N15</f>
        <v>19902146.574504003</v>
      </c>
    </row>
    <row r="24" spans="1:5" x14ac:dyDescent="0.35">
      <c r="A24" s="6">
        <v>2</v>
      </c>
      <c r="B24" s="31">
        <f ca="1">'Ver3'!K16</f>
        <v>52585807</v>
      </c>
      <c r="C24" s="31">
        <f ca="1">'Ver3'!L16</f>
        <v>29483399.757174999</v>
      </c>
      <c r="D24" s="31">
        <f ca="1">'Ver3'!M16</f>
        <v>10021436.369999999</v>
      </c>
      <c r="E24" s="31">
        <f ca="1">'Ver3'!N16</f>
        <v>19461963.387175001</v>
      </c>
    </row>
    <row r="25" spans="1:5" x14ac:dyDescent="0.35">
      <c r="A25" s="6">
        <v>3</v>
      </c>
      <c r="B25" s="31">
        <f ca="1">'Ver3'!K17</f>
        <v>38852731</v>
      </c>
      <c r="C25" s="31">
        <f ca="1">'Ver3'!L17</f>
        <v>15989367.704999998</v>
      </c>
      <c r="D25" s="31">
        <f ca="1">'Ver3'!M17</f>
        <v>4145858.25</v>
      </c>
      <c r="E25" s="31">
        <f ca="1">'Ver3'!N17</f>
        <v>11843509.454999998</v>
      </c>
    </row>
    <row r="26" spans="1:5" x14ac:dyDescent="0.35">
      <c r="A26" s="6">
        <v>4</v>
      </c>
      <c r="B26" s="31">
        <f ca="1">'Ver3'!K18</f>
        <v>17261356</v>
      </c>
      <c r="C26" s="31">
        <f ca="1">'Ver3'!L18</f>
        <v>4362816.6901000012</v>
      </c>
      <c r="D26" s="31">
        <f ca="1">'Ver3'!M18</f>
        <v>4158727</v>
      </c>
      <c r="E26" s="31">
        <f ca="1">'Ver3'!N18</f>
        <v>204089.69010000117</v>
      </c>
    </row>
    <row r="27" spans="1:5" x14ac:dyDescent="0.35">
      <c r="A27" s="17">
        <v>5</v>
      </c>
      <c r="B27" s="31">
        <f ca="1">'Ver3'!K19</f>
        <v>8907988</v>
      </c>
      <c r="C27" s="31">
        <f ca="1">'Ver3'!L19</f>
        <v>567733.71900000004</v>
      </c>
      <c r="D27" s="31">
        <f ca="1">'Ver3'!M19</f>
        <v>6112267</v>
      </c>
      <c r="E27" s="31">
        <f ca="1">'Ver3'!N19</f>
        <v>-5544533.2809999995</v>
      </c>
    </row>
    <row r="28" spans="1:5" x14ac:dyDescent="0.35">
      <c r="A28" s="41"/>
      <c r="B28" s="42">
        <f ca="1">SUM(B22:B27)</f>
        <v>212168242</v>
      </c>
      <c r="C28" s="42">
        <f t="shared" ref="C28:E28" ca="1" si="4">SUM(C22:C27)</f>
        <v>87604005.51610899</v>
      </c>
      <c r="D28" s="42">
        <f t="shared" ca="1" si="4"/>
        <v>37483657.200000003</v>
      </c>
      <c r="E28" s="43">
        <f t="shared" ca="1" si="4"/>
        <v>50120348.316109002</v>
      </c>
    </row>
    <row r="29" spans="1:5" x14ac:dyDescent="0.35">
      <c r="A29" s="6"/>
      <c r="B29" s="6"/>
      <c r="C29" s="16"/>
    </row>
    <row r="30" spans="1:5" x14ac:dyDescent="0.35">
      <c r="A30" s="19" t="s">
        <v>2</v>
      </c>
      <c r="B30" s="19" t="s">
        <v>6</v>
      </c>
      <c r="C30" s="20" t="s">
        <v>5</v>
      </c>
      <c r="D30" s="19" t="s">
        <v>4</v>
      </c>
      <c r="E30" s="19" t="s">
        <v>3</v>
      </c>
    </row>
    <row r="31" spans="1:5" x14ac:dyDescent="0.35">
      <c r="A31" s="6">
        <v>12</v>
      </c>
      <c r="B31" s="31">
        <f ca="1">'Ver4'!K14</f>
        <v>16359344</v>
      </c>
      <c r="C31" s="31">
        <f ca="1">'Ver4'!L14</f>
        <v>9300203.6957699992</v>
      </c>
      <c r="D31" s="31">
        <f ca="1">'Ver4'!M14</f>
        <v>4622293.5300000012</v>
      </c>
      <c r="E31" s="31">
        <f ca="1">'Ver4'!N14</f>
        <v>4677910.165769998</v>
      </c>
    </row>
    <row r="32" spans="1:5" x14ac:dyDescent="0.35">
      <c r="A32" s="6">
        <v>1</v>
      </c>
      <c r="B32" s="31">
        <f ca="1">'Ver4'!K15</f>
        <v>47606494</v>
      </c>
      <c r="C32" s="31">
        <f ca="1">'Ver4'!L15</f>
        <v>28422722.304759998</v>
      </c>
      <c r="D32" s="31">
        <f ca="1">'Ver4'!M15</f>
        <v>8860208.5200000014</v>
      </c>
      <c r="E32" s="31">
        <f ca="1">'Ver4'!N15</f>
        <v>19562513.784759998</v>
      </c>
    </row>
    <row r="33" spans="1:5" x14ac:dyDescent="0.35">
      <c r="A33" s="6">
        <v>2</v>
      </c>
      <c r="B33" s="31">
        <f ca="1">'Ver4'!K16</f>
        <v>51862153</v>
      </c>
      <c r="C33" s="31">
        <f ca="1">'Ver4'!L16</f>
        <v>29921985.657174997</v>
      </c>
      <c r="D33" s="31">
        <f ca="1">'Ver4'!M16</f>
        <v>9648100.6699999999</v>
      </c>
      <c r="E33" s="31">
        <f ca="1">'Ver4'!N16</f>
        <v>20273884.987174995</v>
      </c>
    </row>
    <row r="34" spans="1:5" x14ac:dyDescent="0.35">
      <c r="A34" s="6">
        <v>3</v>
      </c>
      <c r="B34" s="31">
        <f ca="1">'Ver4'!K17</f>
        <v>39580993</v>
      </c>
      <c r="C34" s="31">
        <f ca="1">'Ver4'!L17</f>
        <v>0</v>
      </c>
      <c r="D34" s="31">
        <f ca="1">'Ver4'!M17</f>
        <v>0</v>
      </c>
      <c r="E34" s="31">
        <f ca="1">'Ver4'!N17</f>
        <v>0</v>
      </c>
    </row>
    <row r="35" spans="1:5" x14ac:dyDescent="0.35">
      <c r="A35" s="6">
        <v>4</v>
      </c>
      <c r="B35" s="31">
        <f ca="1">'Ver4'!K18</f>
        <v>18464390</v>
      </c>
      <c r="C35" s="31">
        <f ca="1">'Ver4'!L18</f>
        <v>0</v>
      </c>
      <c r="D35" s="31">
        <f ca="1">'Ver4'!M18</f>
        <v>0</v>
      </c>
      <c r="E35" s="31">
        <f ca="1">'Ver4'!N18</f>
        <v>0</v>
      </c>
    </row>
    <row r="36" spans="1:5" x14ac:dyDescent="0.35">
      <c r="A36" s="17">
        <v>5</v>
      </c>
      <c r="B36" s="31">
        <f ca="1">'Ver4'!K19</f>
        <v>9416718</v>
      </c>
      <c r="C36" s="31">
        <f ca="1">'Ver4'!L19</f>
        <v>0</v>
      </c>
      <c r="D36" s="31">
        <f ca="1">'Ver4'!M19</f>
        <v>0</v>
      </c>
      <c r="E36" s="31">
        <f ca="1">'Ver4'!N19</f>
        <v>0</v>
      </c>
    </row>
    <row r="37" spans="1:5" x14ac:dyDescent="0.35">
      <c r="A37" s="41"/>
      <c r="B37" s="42">
        <f ca="1">SUM(B31:B36)</f>
        <v>183290092</v>
      </c>
      <c r="C37" s="42">
        <f t="shared" ref="C37:E37" ca="1" si="5">SUM(C31:C36)</f>
        <v>67644911.657704994</v>
      </c>
      <c r="D37" s="42">
        <f t="shared" ca="1" si="5"/>
        <v>23130602.720000003</v>
      </c>
      <c r="E37" s="43">
        <f t="shared" ca="1" si="5"/>
        <v>44514308.937704995</v>
      </c>
    </row>
  </sheetData>
  <mergeCells count="2">
    <mergeCell ref="A1:E1"/>
    <mergeCell ref="A11:E1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Sayfa1</vt:lpstr>
      <vt:lpstr>Ver1</vt:lpstr>
      <vt:lpstr>Sayfa2</vt:lpstr>
      <vt:lpstr>Ver2</vt:lpstr>
      <vt:lpstr>Sayfa3</vt:lpstr>
      <vt:lpstr>Ver3</vt:lpstr>
      <vt:lpstr>Sayfa4</vt:lpstr>
      <vt:lpstr>Ver4</vt:lpstr>
      <vt:lpstr>İterasyonlar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DUEN</dc:creator>
  <cp:lastModifiedBy>Gül BOŞKUT</cp:lastModifiedBy>
  <dcterms:created xsi:type="dcterms:W3CDTF">2023-05-18T15:12:34Z</dcterms:created>
  <dcterms:modified xsi:type="dcterms:W3CDTF">2023-05-30T07:31:03Z</dcterms:modified>
</cp:coreProperties>
</file>