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nbz\Desktop\CWRU Classwork\cwru_week1\submission\"/>
    </mc:Choice>
  </mc:AlternateContent>
  <xr:revisionPtr revIDLastSave="0" documentId="13_ncr:1_{0E0837EC-7928-4306-A9A6-24D980D60780}" xr6:coauthVersionLast="47" xr6:coauthVersionMax="47" xr10:uidLastSave="{00000000-0000-0000-0000-000000000000}"/>
  <bookViews>
    <workbookView xWindow="28680" yWindow="-6930" windowWidth="29040" windowHeight="15720" firstSheet="1" activeTab="4" xr2:uid="{00000000-000D-0000-FFFF-FFFF00000000}"/>
  </bookViews>
  <sheets>
    <sheet name="Pivot-Parent" sheetId="2" r:id="rId1"/>
    <sheet name="Pivot-Sub" sheetId="4" r:id="rId2"/>
    <sheet name="Line Chart" sheetId="5" r:id="rId3"/>
    <sheet name="Sheet5" sheetId="10" r:id="rId4"/>
    <sheet name="Crowdfunding" sheetId="1" r:id="rId5"/>
    <sheet name="Statisical Analysis" sheetId="7" r:id="rId6"/>
    <sheet name="Outcomes based on goal" sheetId="6" r:id="rId7"/>
  </sheets>
  <definedNames>
    <definedName name="_xlnm._FilterDatabase" localSheetId="4" hidden="1">Crowdfunding!$A$1:$T$1001</definedName>
    <definedName name="_xlchart.v1.0" hidden="1">'Statisical Analysis'!$K$2:$K$365</definedName>
    <definedName name="_xlchart.v1.1" hidden="1">'Statisical Analysis'!$L$1</definedName>
    <definedName name="_xlchart.v1.10" hidden="1">'Statisical Analysis'!$L$1</definedName>
    <definedName name="_xlchart.v1.11" hidden="1">'Statisical Analysis'!$L$2:$L$365</definedName>
    <definedName name="_xlchart.v1.2" hidden="1">'Statisical Analysis'!$L$2:$L$365</definedName>
    <definedName name="_xlchart.v1.3" hidden="1">'Statisical Analysis'!$K$2:$K$365</definedName>
    <definedName name="_xlchart.v1.4" hidden="1">'Statisical Analysis'!$L$1</definedName>
    <definedName name="_xlchart.v1.5" hidden="1">'Statisical Analysis'!$L$2:$L$365</definedName>
    <definedName name="_xlchart.v1.6" hidden="1">'Statisical Analysis'!$D$2:$D$566</definedName>
    <definedName name="_xlchart.v1.7" hidden="1">'Statisical Analysis'!$E$1</definedName>
    <definedName name="_xlchart.v1.8" hidden="1">'Statisical Analysis'!$E$2:$E$566</definedName>
    <definedName name="_xlchart.v1.9" hidden="1">'Statisical Analysis'!$K$2:$K$365</definedName>
  </definedNames>
  <calcPr calcId="191029"/>
  <pivotCaches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I3" i="7"/>
  <c r="I2" i="7"/>
  <c r="I1" i="7"/>
  <c r="B8" i="7"/>
  <c r="B7" i="7"/>
  <c r="B6" i="7"/>
  <c r="B5" i="7"/>
  <c r="B4" i="7"/>
  <c r="B3" i="7"/>
  <c r="B1" i="7"/>
  <c r="B2" i="7" s="1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D13" i="6"/>
  <c r="D2" i="6"/>
  <c r="C1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O366" i="1"/>
  <c r="O772" i="1"/>
  <c r="O5" i="1"/>
  <c r="O6" i="1"/>
  <c r="O414" i="1"/>
  <c r="O8" i="1"/>
  <c r="O560" i="1"/>
  <c r="O10" i="1"/>
  <c r="O11" i="1"/>
  <c r="O542" i="1"/>
  <c r="O13" i="1"/>
  <c r="O14" i="1"/>
  <c r="O139" i="1"/>
  <c r="O16" i="1"/>
  <c r="O17" i="1"/>
  <c r="O143" i="1"/>
  <c r="O758" i="1"/>
  <c r="O20" i="1"/>
  <c r="O21" i="1"/>
  <c r="O767" i="1"/>
  <c r="O23" i="1"/>
  <c r="O726" i="1"/>
  <c r="O289" i="1"/>
  <c r="O901" i="1"/>
  <c r="O378" i="1"/>
  <c r="O28" i="1"/>
  <c r="O29" i="1"/>
  <c r="O857" i="1"/>
  <c r="O803" i="1"/>
  <c r="O243" i="1"/>
  <c r="O558" i="1"/>
  <c r="O34" i="1"/>
  <c r="O981" i="1"/>
  <c r="O392" i="1"/>
  <c r="O835" i="1"/>
  <c r="O3" i="1"/>
  <c r="O162" i="1"/>
  <c r="O262" i="1"/>
  <c r="O41" i="1"/>
  <c r="O489" i="1"/>
  <c r="O176" i="1"/>
  <c r="O550" i="1"/>
  <c r="O989" i="1"/>
  <c r="O142" i="1"/>
  <c r="O47" i="1"/>
  <c r="O114" i="1"/>
  <c r="O330" i="1"/>
  <c r="O881" i="1"/>
  <c r="O630" i="1"/>
  <c r="O52" i="1"/>
  <c r="O53" i="1"/>
  <c r="O54" i="1"/>
  <c r="O521" i="1"/>
  <c r="O56" i="1"/>
  <c r="O247" i="1"/>
  <c r="O383" i="1"/>
  <c r="O496" i="1"/>
  <c r="O523" i="1"/>
  <c r="O240" i="1"/>
  <c r="O796" i="1"/>
  <c r="O63" i="1"/>
  <c r="O593" i="1"/>
  <c r="O65" i="1"/>
  <c r="O66" i="1"/>
  <c r="O565" i="1"/>
  <c r="O68" i="1"/>
  <c r="O967" i="1"/>
  <c r="O585" i="1"/>
  <c r="O71" i="1"/>
  <c r="O891" i="1"/>
  <c r="O60" i="1"/>
  <c r="O39" i="1"/>
  <c r="O104" i="1"/>
  <c r="O86" i="1"/>
  <c r="O406" i="1"/>
  <c r="O78" i="1"/>
  <c r="O79" i="1"/>
  <c r="O654" i="1"/>
  <c r="O81" i="1"/>
  <c r="O236" i="1"/>
  <c r="O689" i="1"/>
  <c r="O428" i="1"/>
  <c r="O85" i="1"/>
  <c r="O677" i="1"/>
  <c r="O58" i="1"/>
  <c r="O505" i="1"/>
  <c r="O89" i="1"/>
  <c r="O184" i="1"/>
  <c r="O132" i="1"/>
  <c r="O92" i="1"/>
  <c r="O93" i="1"/>
  <c r="O706" i="1"/>
  <c r="O95" i="1"/>
  <c r="O429" i="1"/>
  <c r="O7" i="1"/>
  <c r="O870" i="1"/>
  <c r="O186" i="1"/>
  <c r="O100" i="1"/>
  <c r="O385" i="1"/>
  <c r="O102" i="1"/>
  <c r="O386" i="1"/>
  <c r="O656" i="1"/>
  <c r="O105" i="1"/>
  <c r="O834" i="1"/>
  <c r="O127" i="1"/>
  <c r="O314" i="1"/>
  <c r="O96" i="1"/>
  <c r="O80" i="1"/>
  <c r="O111" i="1"/>
  <c r="O112" i="1"/>
  <c r="O719" i="1"/>
  <c r="O669" i="1"/>
  <c r="O248" i="1"/>
  <c r="O230" i="1"/>
  <c r="O117" i="1"/>
  <c r="O118" i="1"/>
  <c r="O614" i="1"/>
  <c r="O49" i="1"/>
  <c r="O335" i="1"/>
  <c r="O819" i="1"/>
  <c r="O729" i="1"/>
  <c r="O124" i="1"/>
  <c r="O125" i="1"/>
  <c r="O122" i="1"/>
  <c r="O433" i="1"/>
  <c r="O128" i="1"/>
  <c r="O129" i="1"/>
  <c r="O130" i="1"/>
  <c r="O131" i="1"/>
  <c r="O709" i="1"/>
  <c r="O885" i="1"/>
  <c r="O109" i="1"/>
  <c r="O368" i="1"/>
  <c r="O136" i="1"/>
  <c r="O137" i="1"/>
  <c r="O138" i="1"/>
  <c r="O32" i="1"/>
  <c r="O140" i="1"/>
  <c r="O141" i="1"/>
  <c r="O447" i="1"/>
  <c r="O743" i="1"/>
  <c r="O207" i="1"/>
  <c r="O57" i="1"/>
  <c r="O266" i="1"/>
  <c r="O724" i="1"/>
  <c r="O148" i="1"/>
  <c r="O492" i="1"/>
  <c r="O164" i="1"/>
  <c r="O481" i="1"/>
  <c r="O152" i="1"/>
  <c r="O153" i="1"/>
  <c r="O937" i="1"/>
  <c r="O155" i="1"/>
  <c r="O156" i="1"/>
  <c r="O157" i="1"/>
  <c r="O158" i="1"/>
  <c r="O159" i="1"/>
  <c r="O19" i="1"/>
  <c r="O825" i="1"/>
  <c r="O387" i="1"/>
  <c r="O163" i="1"/>
  <c r="O361" i="1"/>
  <c r="O586" i="1"/>
  <c r="O770" i="1"/>
  <c r="O893" i="1"/>
  <c r="O576" i="1"/>
  <c r="O313" i="1"/>
  <c r="O170" i="1"/>
  <c r="O759" i="1"/>
  <c r="O172" i="1"/>
  <c r="O173" i="1"/>
  <c r="O174" i="1"/>
  <c r="O787" i="1"/>
  <c r="O27" i="1"/>
  <c r="O177" i="1"/>
  <c r="O178" i="1"/>
  <c r="O907" i="1"/>
  <c r="O180" i="1"/>
  <c r="O951" i="1"/>
  <c r="O850" i="1"/>
  <c r="O183" i="1"/>
  <c r="O936" i="1"/>
  <c r="O185" i="1"/>
  <c r="O667" i="1"/>
  <c r="O187" i="1"/>
  <c r="O188" i="1"/>
  <c r="O774" i="1"/>
  <c r="O190" i="1"/>
  <c r="O191" i="1"/>
  <c r="O192" i="1"/>
  <c r="O193" i="1"/>
  <c r="O194" i="1"/>
  <c r="O195" i="1"/>
  <c r="O231" i="1"/>
  <c r="O708" i="1"/>
  <c r="O198" i="1"/>
  <c r="O836" i="1"/>
  <c r="O200" i="1"/>
  <c r="O201" i="1"/>
  <c r="O202" i="1"/>
  <c r="O362" i="1"/>
  <c r="O204" i="1"/>
  <c r="O971" i="1"/>
  <c r="O206" i="1"/>
  <c r="O67" i="1"/>
  <c r="O208" i="1"/>
  <c r="O25" i="1"/>
  <c r="O843" i="1"/>
  <c r="O211" i="1"/>
  <c r="O212" i="1"/>
  <c r="O213" i="1"/>
  <c r="O399" i="1"/>
  <c r="O969" i="1"/>
  <c r="O395" i="1"/>
  <c r="O217" i="1"/>
  <c r="O824" i="1"/>
  <c r="O219" i="1"/>
  <c r="O686" i="1"/>
  <c r="O784" i="1"/>
  <c r="O222" i="1"/>
  <c r="O223" i="1"/>
  <c r="O275" i="1"/>
  <c r="O225" i="1"/>
  <c r="O953" i="1"/>
  <c r="O985" i="1"/>
  <c r="O179" i="1"/>
  <c r="O732" i="1"/>
  <c r="O890" i="1"/>
  <c r="O896" i="1"/>
  <c r="O145" i="1"/>
  <c r="O233" i="1"/>
  <c r="O115" i="1"/>
  <c r="O44" i="1"/>
  <c r="O332" i="1"/>
  <c r="O237" i="1"/>
  <c r="O238" i="1"/>
  <c r="O645" i="1"/>
  <c r="O135" i="1"/>
  <c r="O241" i="1"/>
  <c r="O820" i="1"/>
  <c r="O809" i="1"/>
  <c r="O597" i="1"/>
  <c r="O570" i="1"/>
  <c r="O37" i="1"/>
  <c r="O528" i="1"/>
  <c r="O551" i="1"/>
  <c r="O827" i="1"/>
  <c r="O537" i="1"/>
  <c r="O994" i="1"/>
  <c r="O252" i="1"/>
  <c r="O253" i="1"/>
  <c r="O43" i="1"/>
  <c r="O255" i="1"/>
  <c r="O106" i="1"/>
  <c r="O814" i="1"/>
  <c r="O258" i="1"/>
  <c r="O116" i="1"/>
  <c r="O451" i="1"/>
  <c r="O277" i="1"/>
  <c r="O605" i="1"/>
  <c r="O263" i="1"/>
  <c r="O165" i="1"/>
  <c r="O493" i="1"/>
  <c r="O983" i="1"/>
  <c r="O97" i="1"/>
  <c r="O268" i="1"/>
  <c r="O910" i="1"/>
  <c r="O30" i="1"/>
  <c r="O99" i="1"/>
  <c r="O272" i="1"/>
  <c r="O273" i="1"/>
  <c r="O829" i="1"/>
  <c r="O617" i="1"/>
  <c r="O276" i="1"/>
  <c r="O203" i="1"/>
  <c r="O278" i="1"/>
  <c r="O82" i="1"/>
  <c r="O113" i="1"/>
  <c r="O711" i="1"/>
  <c r="O685" i="1"/>
  <c r="O283" i="1"/>
  <c r="O259" i="1"/>
  <c r="O285" i="1"/>
  <c r="O286" i="1"/>
  <c r="O603" i="1"/>
  <c r="O288" i="1"/>
  <c r="O424" i="1"/>
  <c r="O290" i="1"/>
  <c r="O657" i="1"/>
  <c r="O292" i="1"/>
  <c r="O166" i="1"/>
  <c r="O294" i="1"/>
  <c r="O295" i="1"/>
  <c r="O441" i="1"/>
  <c r="O297" i="1"/>
  <c r="O298" i="1"/>
  <c r="O299" i="1"/>
  <c r="O59" i="1"/>
  <c r="O301" i="1"/>
  <c r="O302" i="1"/>
  <c r="O622" i="1"/>
  <c r="O304" i="1"/>
  <c r="O305" i="1"/>
  <c r="O291" i="1"/>
  <c r="O87" i="1"/>
  <c r="O308" i="1"/>
  <c r="O718" i="1"/>
  <c r="O310" i="1"/>
  <c r="O311" i="1"/>
  <c r="O312" i="1"/>
  <c r="O214" i="1"/>
  <c r="O960" i="1"/>
  <c r="O556" i="1"/>
  <c r="O260" i="1"/>
  <c r="O317" i="1"/>
  <c r="O318" i="1"/>
  <c r="O319" i="1"/>
  <c r="O320" i="1"/>
  <c r="O321" i="1"/>
  <c r="O322" i="1"/>
  <c r="O323" i="1"/>
  <c r="O977" i="1"/>
  <c r="O325" i="1"/>
  <c r="O633" i="1"/>
  <c r="O327" i="1"/>
  <c r="O328" i="1"/>
  <c r="O329" i="1"/>
  <c r="O884" i="1"/>
  <c r="O331" i="1"/>
  <c r="O766" i="1"/>
  <c r="O465" i="1"/>
  <c r="O700" i="1"/>
  <c r="O600" i="1"/>
  <c r="O751" i="1"/>
  <c r="O864" i="1"/>
  <c r="O338" i="1"/>
  <c r="O748" i="1"/>
  <c r="O812" i="1"/>
  <c r="O341" i="1"/>
  <c r="O342" i="1"/>
  <c r="O343" i="1"/>
  <c r="O344" i="1"/>
  <c r="O345" i="1"/>
  <c r="O346" i="1"/>
  <c r="O347" i="1"/>
  <c r="O348" i="1"/>
  <c r="O467" i="1"/>
  <c r="O350" i="1"/>
  <c r="O351" i="1"/>
  <c r="O352" i="1"/>
  <c r="O840" i="1"/>
  <c r="O354" i="1"/>
  <c r="O815" i="1"/>
  <c r="O69" i="1"/>
  <c r="O357" i="1"/>
  <c r="O358" i="1"/>
  <c r="O22" i="1"/>
  <c r="O360" i="1"/>
  <c r="O460" i="1"/>
  <c r="O914" i="1"/>
  <c r="O107" i="1"/>
  <c r="O468" i="1"/>
  <c r="O280" i="1"/>
  <c r="O453" i="1"/>
  <c r="O181" i="1"/>
  <c r="O146" i="1"/>
  <c r="O369" i="1"/>
  <c r="O512" i="1"/>
  <c r="O336" i="1"/>
  <c r="O986" i="1"/>
  <c r="O373" i="1"/>
  <c r="O403" i="1"/>
  <c r="O849" i="1"/>
  <c r="O376" i="1"/>
  <c r="O377" i="1"/>
  <c r="O249" i="1"/>
  <c r="O379" i="1"/>
  <c r="O380" i="1"/>
  <c r="O381" i="1"/>
  <c r="O83" i="1"/>
  <c r="O340" i="1"/>
  <c r="O384" i="1"/>
  <c r="O462" i="1"/>
  <c r="O974" i="1"/>
  <c r="O753" i="1"/>
  <c r="O388" i="1"/>
  <c r="O389" i="1"/>
  <c r="O390" i="1"/>
  <c r="O756" i="1"/>
  <c r="O33" i="1"/>
  <c r="O393" i="1"/>
  <c r="O394" i="1"/>
  <c r="O925" i="1"/>
  <c r="O15" i="1"/>
  <c r="O546" i="1"/>
  <c r="O799" i="1"/>
  <c r="O693" i="1"/>
  <c r="O226" i="1"/>
  <c r="O401" i="1"/>
  <c r="O402" i="1"/>
  <c r="O626" i="1"/>
  <c r="O404" i="1"/>
  <c r="O405" i="1"/>
  <c r="O859" i="1"/>
  <c r="O407" i="1"/>
  <c r="O716" i="1"/>
  <c r="O705" i="1"/>
  <c r="O337" i="1"/>
  <c r="O411" i="1"/>
  <c r="O412" i="1"/>
  <c r="O76" i="1"/>
  <c r="O264" i="1"/>
  <c r="O415" i="1"/>
  <c r="O416" i="1"/>
  <c r="O417" i="1"/>
  <c r="O418" i="1"/>
  <c r="O419" i="1"/>
  <c r="O420" i="1"/>
  <c r="O980" i="1"/>
  <c r="O123" i="1"/>
  <c r="O423" i="1"/>
  <c r="O510" i="1"/>
  <c r="O425" i="1"/>
  <c r="O426" i="1"/>
  <c r="O119" i="1"/>
  <c r="O539" i="1"/>
  <c r="O894" i="1"/>
  <c r="O430" i="1"/>
  <c r="O431" i="1"/>
  <c r="O432" i="1"/>
  <c r="O126" i="1"/>
  <c r="O434" i="1"/>
  <c r="O435" i="1"/>
  <c r="O436" i="1"/>
  <c r="O817" i="1"/>
  <c r="O595" i="1"/>
  <c r="O471" i="1"/>
  <c r="O587" i="1"/>
  <c r="O866" i="1"/>
  <c r="O930" i="1"/>
  <c r="O443" i="1"/>
  <c r="O300" i="1"/>
  <c r="O445" i="1"/>
  <c r="O623" i="1"/>
  <c r="O408" i="1"/>
  <c r="O448" i="1"/>
  <c r="O449" i="1"/>
  <c r="O450" i="1"/>
  <c r="O98" i="1"/>
  <c r="O452" i="1"/>
  <c r="O991" i="1"/>
  <c r="O454" i="1"/>
  <c r="O455" i="1"/>
  <c r="O456" i="1"/>
  <c r="O959" i="1"/>
  <c r="O800" i="1"/>
  <c r="O459" i="1"/>
  <c r="O851" i="1"/>
  <c r="O461" i="1"/>
  <c r="O35" i="1"/>
  <c r="O844" i="1"/>
  <c r="O464" i="1"/>
  <c r="O848" i="1"/>
  <c r="O882" i="1"/>
  <c r="O70" i="1"/>
  <c r="O24" i="1"/>
  <c r="O281" i="1"/>
  <c r="O470" i="1"/>
  <c r="O370" i="1"/>
  <c r="O681" i="1"/>
  <c r="O475" i="1"/>
  <c r="O474" i="1"/>
  <c r="O160" i="1"/>
  <c r="O293" i="1"/>
  <c r="O525" i="1"/>
  <c r="O478" i="1"/>
  <c r="O479" i="1"/>
  <c r="O908" i="1"/>
  <c r="O413" i="1"/>
  <c r="O101" i="1"/>
  <c r="O483" i="1"/>
  <c r="O484" i="1"/>
  <c r="O485" i="1"/>
  <c r="O788" i="1"/>
  <c r="O487" i="1"/>
  <c r="O488" i="1"/>
  <c r="O873" i="1"/>
  <c r="O199" i="1"/>
  <c r="O88" i="1"/>
  <c r="O303" i="1"/>
  <c r="O887" i="1"/>
  <c r="O494" i="1"/>
  <c r="O45" i="1"/>
  <c r="O609" i="1"/>
  <c r="O482" i="1"/>
  <c r="O498" i="1"/>
  <c r="O499" i="1"/>
  <c r="O500" i="1"/>
  <c r="O501" i="1"/>
  <c r="O502" i="1"/>
  <c r="O503" i="1"/>
  <c r="O457" i="1"/>
  <c r="O697" i="1"/>
  <c r="O506" i="1"/>
  <c r="O507" i="1"/>
  <c r="O895" i="1"/>
  <c r="O509" i="1"/>
  <c r="O957" i="1"/>
  <c r="O511" i="1"/>
  <c r="O250" i="1"/>
  <c r="O513" i="1"/>
  <c r="O572" i="1"/>
  <c r="O515" i="1"/>
  <c r="O516" i="1"/>
  <c r="O517" i="1"/>
  <c r="O518" i="1"/>
  <c r="O62" i="1"/>
  <c r="O520" i="1"/>
  <c r="O818" i="1"/>
  <c r="O9" i="1"/>
  <c r="O673" i="1"/>
  <c r="O524" i="1"/>
  <c r="O110" i="1"/>
  <c r="O526" i="1"/>
  <c r="O527" i="1"/>
  <c r="O315" i="1"/>
  <c r="O529" i="1"/>
  <c r="O530" i="1"/>
  <c r="O531" i="1"/>
  <c r="O532" i="1"/>
  <c r="O533" i="1"/>
  <c r="O232" i="1"/>
  <c r="O856" i="1"/>
  <c r="O536" i="1"/>
  <c r="O497" i="1"/>
  <c r="O282" i="1"/>
  <c r="O739" i="1"/>
  <c r="O540" i="1"/>
  <c r="O541" i="1"/>
  <c r="O588" i="1"/>
  <c r="O543" i="1"/>
  <c r="O544" i="1"/>
  <c r="O545" i="1"/>
  <c r="O84" i="1"/>
  <c r="O547" i="1"/>
  <c r="O108" i="1"/>
  <c r="O356" i="1"/>
  <c r="O920" i="1"/>
  <c r="O721" i="1"/>
  <c r="O552" i="1"/>
  <c r="O553" i="1"/>
  <c r="O554" i="1"/>
  <c r="O555" i="1"/>
  <c r="O712" i="1"/>
  <c r="O267" i="1"/>
  <c r="O218" i="1"/>
  <c r="O548" i="1"/>
  <c r="O234" i="1"/>
  <c r="O737" i="1"/>
  <c r="O931" i="1"/>
  <c r="O490" i="1"/>
  <c r="O564" i="1"/>
  <c r="O90" i="1"/>
  <c r="O566" i="1"/>
  <c r="O956" i="1"/>
  <c r="O568" i="1"/>
  <c r="O581" i="1"/>
  <c r="O978" i="1"/>
  <c r="O715" i="1"/>
  <c r="O904" i="1"/>
  <c r="O573" i="1"/>
  <c r="O574" i="1"/>
  <c r="O628" i="1"/>
  <c r="O306" i="1"/>
  <c r="O577" i="1"/>
  <c r="O578" i="1"/>
  <c r="O579" i="1"/>
  <c r="O580" i="1"/>
  <c r="O103" i="1"/>
  <c r="O927" i="1"/>
  <c r="O583" i="1"/>
  <c r="O584" i="1"/>
  <c r="O731" i="1"/>
  <c r="O804" i="1"/>
  <c r="O270" i="1"/>
  <c r="O245" i="1"/>
  <c r="O589" i="1"/>
  <c r="O590" i="1"/>
  <c r="O591" i="1"/>
  <c r="O592" i="1"/>
  <c r="O147" i="1"/>
  <c r="O594" i="1"/>
  <c r="O966" i="1"/>
  <c r="O596" i="1"/>
  <c r="O806" i="1"/>
  <c r="O598" i="1"/>
  <c r="O855" i="1"/>
  <c r="O875" i="1"/>
  <c r="O601" i="1"/>
  <c r="O602" i="1"/>
  <c r="O476" i="1"/>
  <c r="O755" i="1"/>
  <c r="O149" i="1"/>
  <c r="O913" i="1"/>
  <c r="O167" i="1"/>
  <c r="O372" i="1"/>
  <c r="O858" i="1"/>
  <c r="O643" i="1"/>
  <c r="O209" i="1"/>
  <c r="O993" i="1"/>
  <c r="O613" i="1"/>
  <c r="O472" i="1"/>
  <c r="O4" i="1"/>
  <c r="O720" i="1"/>
  <c r="O409" i="1"/>
  <c r="O571" i="1"/>
  <c r="O40" i="1"/>
  <c r="O620" i="1"/>
  <c r="O621" i="1"/>
  <c r="O242" i="1"/>
  <c r="O853" i="1"/>
  <c r="O624" i="1"/>
  <c r="O903" i="1"/>
  <c r="O691" i="1"/>
  <c r="O627" i="1"/>
  <c r="O463" i="1"/>
  <c r="O339" i="1"/>
  <c r="O133" i="1"/>
  <c r="O631" i="1"/>
  <c r="O632" i="1"/>
  <c r="O926" i="1"/>
  <c r="O634" i="1"/>
  <c r="O635" i="1"/>
  <c r="O636" i="1"/>
  <c r="O863" i="1"/>
  <c r="O638" i="1"/>
  <c r="O639" i="1"/>
  <c r="O640" i="1"/>
  <c r="O641" i="1"/>
  <c r="O642" i="1"/>
  <c r="O477" i="1"/>
  <c r="O244" i="1"/>
  <c r="O678" i="1"/>
  <c r="O646" i="1"/>
  <c r="O647" i="1"/>
  <c r="O648" i="1"/>
  <c r="O649" i="1"/>
  <c r="O650" i="1"/>
  <c r="O651" i="1"/>
  <c r="O652" i="1"/>
  <c r="O653" i="1"/>
  <c r="O688" i="1"/>
  <c r="O562" i="1"/>
  <c r="O922" i="1"/>
  <c r="O607" i="1"/>
  <c r="O658" i="1"/>
  <c r="O659" i="1"/>
  <c r="O660" i="1"/>
  <c r="O661" i="1"/>
  <c r="O662" i="1"/>
  <c r="O663" i="1"/>
  <c r="O664" i="1"/>
  <c r="O665" i="1"/>
  <c r="O666" i="1"/>
  <c r="O612" i="1"/>
  <c r="O668" i="1"/>
  <c r="O690" i="1"/>
  <c r="O670" i="1"/>
  <c r="O805" i="1"/>
  <c r="O749" i="1"/>
  <c r="O746" i="1"/>
  <c r="O674" i="1"/>
  <c r="O675" i="1"/>
  <c r="O676" i="1"/>
  <c r="O655" i="1"/>
  <c r="O757" i="1"/>
  <c r="O679" i="1"/>
  <c r="O680" i="1"/>
  <c r="O671" i="1"/>
  <c r="O682" i="1"/>
  <c r="O683" i="1"/>
  <c r="O150" i="1"/>
  <c r="O316" i="1"/>
  <c r="O168" i="1"/>
  <c r="O687" i="1"/>
  <c r="O265" i="1"/>
  <c r="O610" i="1"/>
  <c r="O422" i="1"/>
  <c r="O51" i="1"/>
  <c r="O466" i="1"/>
  <c r="O569" i="1"/>
  <c r="O694" i="1"/>
  <c r="O695" i="1"/>
  <c r="O696" i="1"/>
  <c r="O486" i="1"/>
  <c r="O698" i="1"/>
  <c r="O997" i="1"/>
  <c r="O917" i="1"/>
  <c r="O701" i="1"/>
  <c r="O702" i="1"/>
  <c r="O725" i="1"/>
  <c r="O704" i="1"/>
  <c r="O841" i="1"/>
  <c r="O205" i="1"/>
  <c r="O707" i="1"/>
  <c r="O764" i="1"/>
  <c r="O400" i="1"/>
  <c r="O271" i="1"/>
  <c r="O458" i="1"/>
  <c r="O229" i="1"/>
  <c r="O713" i="1"/>
  <c r="O504" i="1"/>
  <c r="O151" i="1"/>
  <c r="O822" i="1"/>
  <c r="O717" i="1"/>
  <c r="O363" i="1"/>
  <c r="O714" i="1"/>
  <c r="O625" i="1"/>
  <c r="O227" i="1"/>
  <c r="O722" i="1"/>
  <c r="O723" i="1"/>
  <c r="O924" i="1"/>
  <c r="O307" i="1"/>
  <c r="O215" i="1"/>
  <c r="O727" i="1"/>
  <c r="O728" i="1"/>
  <c r="O438" i="1"/>
  <c r="O730" i="1"/>
  <c r="O220" i="1"/>
  <c r="O744" i="1"/>
  <c r="O733" i="1"/>
  <c r="O734" i="1"/>
  <c r="O735" i="1"/>
  <c r="O710" i="1"/>
  <c r="O839" i="1"/>
  <c r="O738" i="1"/>
  <c r="O437" i="1"/>
  <c r="O740" i="1"/>
  <c r="O741" i="1"/>
  <c r="O742" i="1"/>
  <c r="O246" i="1"/>
  <c r="O221" i="1"/>
  <c r="O745" i="1"/>
  <c r="O284" i="1"/>
  <c r="O747" i="1"/>
  <c r="O940" i="1"/>
  <c r="O616" i="1"/>
  <c r="O750" i="1"/>
  <c r="O672" i="1"/>
  <c r="O752" i="1"/>
  <c r="O611" i="1"/>
  <c r="O754" i="1"/>
  <c r="O274" i="1"/>
  <c r="O932" i="1"/>
  <c r="O618" i="1"/>
  <c r="O324" i="1"/>
  <c r="O189" i="1"/>
  <c r="O782" i="1"/>
  <c r="O761" i="1"/>
  <c r="O762" i="1"/>
  <c r="O398" i="1"/>
  <c r="O144" i="1"/>
  <c r="O563" i="1"/>
  <c r="O326" i="1"/>
  <c r="O491" i="1"/>
  <c r="O768" i="1"/>
  <c r="O769" i="1"/>
  <c r="O333" i="1"/>
  <c r="O771" i="1"/>
  <c r="O534" i="1"/>
  <c r="O773" i="1"/>
  <c r="O976" i="1"/>
  <c r="O874" i="1"/>
  <c r="O64" i="1"/>
  <c r="O777" i="1"/>
  <c r="O778" i="1"/>
  <c r="O779" i="1"/>
  <c r="O421" i="1"/>
  <c r="O781" i="1"/>
  <c r="O391" i="1"/>
  <c r="O783" i="1"/>
  <c r="O375" i="1"/>
  <c r="O279" i="1"/>
  <c r="O935" i="1"/>
  <c r="O239" i="1"/>
  <c r="O514" i="1"/>
  <c r="O789" i="1"/>
  <c r="O790" i="1"/>
  <c r="O791" i="1"/>
  <c r="O792" i="1"/>
  <c r="O793" i="1"/>
  <c r="O794" i="1"/>
  <c r="O439" i="1"/>
  <c r="O169" i="1"/>
  <c r="O797" i="1"/>
  <c r="O798" i="1"/>
  <c r="O446" i="1"/>
  <c r="O216" i="1"/>
  <c r="O801" i="1"/>
  <c r="O802" i="1"/>
  <c r="O161" i="1"/>
  <c r="O296" i="1"/>
  <c r="O561" i="1"/>
  <c r="O538" i="1"/>
  <c r="O807" i="1"/>
  <c r="O61" i="1"/>
  <c r="O26" i="1"/>
  <c r="O810" i="1"/>
  <c r="O811" i="1"/>
  <c r="O549" i="1"/>
  <c r="O813" i="1"/>
  <c r="O911" i="1"/>
  <c r="O50" i="1"/>
  <c r="O816" i="1"/>
  <c r="O442" i="1"/>
  <c r="O261" i="1"/>
  <c r="O892" i="1"/>
  <c r="O55" i="1"/>
  <c r="O821" i="1"/>
  <c r="O615" i="1"/>
  <c r="O522" i="1"/>
  <c r="O847" i="1"/>
  <c r="O599" i="1"/>
  <c r="O760" i="1"/>
  <c r="O364" i="1"/>
  <c r="O480" i="1"/>
  <c r="O77" i="1"/>
  <c r="O830" i="1"/>
  <c r="O831" i="1"/>
  <c r="O832" i="1"/>
  <c r="O968" i="1"/>
  <c r="O763" i="1"/>
  <c r="O396" i="1"/>
  <c r="O210" i="1"/>
  <c r="O837" i="1"/>
  <c r="O838" i="1"/>
  <c r="O823" i="1"/>
  <c r="O606" i="1"/>
  <c r="O365" i="1"/>
  <c r="O945" i="1"/>
  <c r="O349" i="1"/>
  <c r="O254" i="1"/>
  <c r="O845" i="1"/>
  <c r="O846" i="1"/>
  <c r="O765" i="1"/>
  <c r="O31" i="1"/>
  <c r="O171" i="1"/>
  <c r="O410" i="1"/>
  <c r="O637" i="1"/>
  <c r="O852" i="1"/>
  <c r="O374" i="1"/>
  <c r="O854" i="1"/>
  <c r="O776" i="1"/>
  <c r="O898" i="1"/>
  <c r="O692" i="1"/>
  <c r="O367" i="1"/>
  <c r="O557" i="1"/>
  <c r="O860" i="1"/>
  <c r="O861" i="1"/>
  <c r="O46" i="1"/>
  <c r="O382" i="1"/>
  <c r="O91" i="1"/>
  <c r="O535" i="1"/>
  <c r="O334" i="1"/>
  <c r="O934" i="1"/>
  <c r="O868" i="1"/>
  <c r="O629" i="1"/>
  <c r="O235" i="1"/>
  <c r="O871" i="1"/>
  <c r="O872" i="1"/>
  <c r="O867" i="1"/>
  <c r="O75" i="1"/>
  <c r="O828" i="1"/>
  <c r="O970" i="1"/>
  <c r="O877" i="1"/>
  <c r="O878" i="1"/>
  <c r="O879" i="1"/>
  <c r="O880" i="1"/>
  <c r="O38" i="1"/>
  <c r="O876" i="1"/>
  <c r="O883" i="1"/>
  <c r="O72" i="1"/>
  <c r="O473" i="1"/>
  <c r="O886" i="1"/>
  <c r="O36" i="1"/>
  <c r="O888" i="1"/>
  <c r="O889" i="1"/>
  <c r="O619" i="1"/>
  <c r="O224" i="1"/>
  <c r="O780" i="1"/>
  <c r="O397" i="1"/>
  <c r="O440" i="1"/>
  <c r="O495" i="1"/>
  <c r="O42" i="1"/>
  <c r="O897" i="1"/>
  <c r="O775" i="1"/>
  <c r="O899" i="1"/>
  <c r="O900" i="1"/>
  <c r="O228" i="1"/>
  <c r="O902" i="1"/>
  <c r="O371" i="1"/>
  <c r="O175" i="1"/>
  <c r="O905" i="1"/>
  <c r="O906" i="1"/>
  <c r="O567" i="1"/>
  <c r="O469" i="1"/>
  <c r="O909" i="1"/>
  <c r="O964" i="1"/>
  <c r="O73" i="1"/>
  <c r="O912" i="1"/>
  <c r="O699" i="1"/>
  <c r="O427" i="1"/>
  <c r="O915" i="1"/>
  <c r="O916" i="1"/>
  <c r="O826" i="1"/>
  <c r="O918" i="1"/>
  <c r="O919" i="1"/>
  <c r="O359" i="1"/>
  <c r="O921" i="1"/>
  <c r="O604" i="1"/>
  <c r="O923" i="1"/>
  <c r="O862" i="1"/>
  <c r="O18" i="1"/>
  <c r="O865" i="1"/>
  <c r="O48" i="1"/>
  <c r="O928" i="1"/>
  <c r="O929" i="1"/>
  <c r="O963" i="1"/>
  <c r="O444" i="1"/>
  <c r="O94" i="1"/>
  <c r="O933" i="1"/>
  <c r="O309" i="1"/>
  <c r="O833" i="1"/>
  <c r="O154" i="1"/>
  <c r="O256" i="1"/>
  <c r="O938" i="1"/>
  <c r="O939" i="1"/>
  <c r="O134" i="1"/>
  <c r="O941" i="1"/>
  <c r="O942" i="1"/>
  <c r="O943" i="1"/>
  <c r="O944" i="1"/>
  <c r="O196" i="1"/>
  <c r="O946" i="1"/>
  <c r="O947" i="1"/>
  <c r="O948" i="1"/>
  <c r="O949" i="1"/>
  <c r="O950" i="1"/>
  <c r="O508" i="1"/>
  <c r="O952" i="1"/>
  <c r="O786" i="1"/>
  <c r="O954" i="1"/>
  <c r="O955" i="1"/>
  <c r="O785" i="1"/>
  <c r="O74" i="1"/>
  <c r="O958" i="1"/>
  <c r="O251" i="1"/>
  <c r="O182" i="1"/>
  <c r="O961" i="1"/>
  <c r="O962" i="1"/>
  <c r="O353" i="1"/>
  <c r="O608" i="1"/>
  <c r="O965" i="1"/>
  <c r="O355" i="1"/>
  <c r="O519" i="1"/>
  <c r="O582" i="1"/>
  <c r="O795" i="1"/>
  <c r="O197" i="1"/>
  <c r="O121" i="1"/>
  <c r="O972" i="1"/>
  <c r="O973" i="1"/>
  <c r="O808" i="1"/>
  <c r="O975" i="1"/>
  <c r="O12" i="1"/>
  <c r="O269" i="1"/>
  <c r="O287" i="1"/>
  <c r="O979" i="1"/>
  <c r="O120" i="1"/>
  <c r="O736" i="1"/>
  <c r="O982" i="1"/>
  <c r="O644" i="1"/>
  <c r="O984" i="1"/>
  <c r="O869" i="1"/>
  <c r="O684" i="1"/>
  <c r="O987" i="1"/>
  <c r="O988" i="1"/>
  <c r="O703" i="1"/>
  <c r="O990" i="1"/>
  <c r="O559" i="1"/>
  <c r="O992" i="1"/>
  <c r="O575" i="1"/>
  <c r="O257" i="1"/>
  <c r="O995" i="1"/>
  <c r="O996" i="1"/>
  <c r="O842" i="1"/>
  <c r="O998" i="1"/>
  <c r="O999" i="1"/>
  <c r="O1000" i="1"/>
  <c r="O1001" i="1"/>
  <c r="O2" i="1"/>
  <c r="N366" i="1"/>
  <c r="N772" i="1"/>
  <c r="N5" i="1"/>
  <c r="N6" i="1"/>
  <c r="N414" i="1"/>
  <c r="N8" i="1"/>
  <c r="N560" i="1"/>
  <c r="N10" i="1"/>
  <c r="N11" i="1"/>
  <c r="N542" i="1"/>
  <c r="N13" i="1"/>
  <c r="N14" i="1"/>
  <c r="N139" i="1"/>
  <c r="N16" i="1"/>
  <c r="N17" i="1"/>
  <c r="N143" i="1"/>
  <c r="N758" i="1"/>
  <c r="N20" i="1"/>
  <c r="N21" i="1"/>
  <c r="N767" i="1"/>
  <c r="N23" i="1"/>
  <c r="N726" i="1"/>
  <c r="N289" i="1"/>
  <c r="N901" i="1"/>
  <c r="N378" i="1"/>
  <c r="N28" i="1"/>
  <c r="N29" i="1"/>
  <c r="N857" i="1"/>
  <c r="N803" i="1"/>
  <c r="N243" i="1"/>
  <c r="N558" i="1"/>
  <c r="N34" i="1"/>
  <c r="N981" i="1"/>
  <c r="N392" i="1"/>
  <c r="N835" i="1"/>
  <c r="N3" i="1"/>
  <c r="N162" i="1"/>
  <c r="N262" i="1"/>
  <c r="N41" i="1"/>
  <c r="N489" i="1"/>
  <c r="N176" i="1"/>
  <c r="N550" i="1"/>
  <c r="N989" i="1"/>
  <c r="N142" i="1"/>
  <c r="N47" i="1"/>
  <c r="N114" i="1"/>
  <c r="N330" i="1"/>
  <c r="N881" i="1"/>
  <c r="N630" i="1"/>
  <c r="N52" i="1"/>
  <c r="N53" i="1"/>
  <c r="N54" i="1"/>
  <c r="N521" i="1"/>
  <c r="N56" i="1"/>
  <c r="N247" i="1"/>
  <c r="N383" i="1"/>
  <c r="N496" i="1"/>
  <c r="N523" i="1"/>
  <c r="N240" i="1"/>
  <c r="N796" i="1"/>
  <c r="N63" i="1"/>
  <c r="N593" i="1"/>
  <c r="N65" i="1"/>
  <c r="N66" i="1"/>
  <c r="N565" i="1"/>
  <c r="N68" i="1"/>
  <c r="N967" i="1"/>
  <c r="N585" i="1"/>
  <c r="N71" i="1"/>
  <c r="N891" i="1"/>
  <c r="N60" i="1"/>
  <c r="N39" i="1"/>
  <c r="N104" i="1"/>
  <c r="N86" i="1"/>
  <c r="N406" i="1"/>
  <c r="N78" i="1"/>
  <c r="N79" i="1"/>
  <c r="N654" i="1"/>
  <c r="N81" i="1"/>
  <c r="N236" i="1"/>
  <c r="N689" i="1"/>
  <c r="N428" i="1"/>
  <c r="N85" i="1"/>
  <c r="N677" i="1"/>
  <c r="N58" i="1"/>
  <c r="N505" i="1"/>
  <c r="N89" i="1"/>
  <c r="N184" i="1"/>
  <c r="N132" i="1"/>
  <c r="N92" i="1"/>
  <c r="N93" i="1"/>
  <c r="N706" i="1"/>
  <c r="N95" i="1"/>
  <c r="N429" i="1"/>
  <c r="N7" i="1"/>
  <c r="N870" i="1"/>
  <c r="N186" i="1"/>
  <c r="N100" i="1"/>
  <c r="N385" i="1"/>
  <c r="N102" i="1"/>
  <c r="N386" i="1"/>
  <c r="N656" i="1"/>
  <c r="N105" i="1"/>
  <c r="N834" i="1"/>
  <c r="N127" i="1"/>
  <c r="N314" i="1"/>
  <c r="N96" i="1"/>
  <c r="N80" i="1"/>
  <c r="N111" i="1"/>
  <c r="N112" i="1"/>
  <c r="N719" i="1"/>
  <c r="N669" i="1"/>
  <c r="N248" i="1"/>
  <c r="N230" i="1"/>
  <c r="N117" i="1"/>
  <c r="N118" i="1"/>
  <c r="N614" i="1"/>
  <c r="N49" i="1"/>
  <c r="N335" i="1"/>
  <c r="N819" i="1"/>
  <c r="N729" i="1"/>
  <c r="N124" i="1"/>
  <c r="N125" i="1"/>
  <c r="N122" i="1"/>
  <c r="N433" i="1"/>
  <c r="N128" i="1"/>
  <c r="N129" i="1"/>
  <c r="N130" i="1"/>
  <c r="N131" i="1"/>
  <c r="N709" i="1"/>
  <c r="N885" i="1"/>
  <c r="N109" i="1"/>
  <c r="N368" i="1"/>
  <c r="N136" i="1"/>
  <c r="N137" i="1"/>
  <c r="N138" i="1"/>
  <c r="N32" i="1"/>
  <c r="N140" i="1"/>
  <c r="N141" i="1"/>
  <c r="N447" i="1"/>
  <c r="N743" i="1"/>
  <c r="N207" i="1"/>
  <c r="N57" i="1"/>
  <c r="N266" i="1"/>
  <c r="N724" i="1"/>
  <c r="N148" i="1"/>
  <c r="N492" i="1"/>
  <c r="N164" i="1"/>
  <c r="N481" i="1"/>
  <c r="N152" i="1"/>
  <c r="N153" i="1"/>
  <c r="N937" i="1"/>
  <c r="N155" i="1"/>
  <c r="N156" i="1"/>
  <c r="N157" i="1"/>
  <c r="N158" i="1"/>
  <c r="N159" i="1"/>
  <c r="N19" i="1"/>
  <c r="N825" i="1"/>
  <c r="N387" i="1"/>
  <c r="N163" i="1"/>
  <c r="N361" i="1"/>
  <c r="N586" i="1"/>
  <c r="N770" i="1"/>
  <c r="N893" i="1"/>
  <c r="N576" i="1"/>
  <c r="N313" i="1"/>
  <c r="N170" i="1"/>
  <c r="N759" i="1"/>
  <c r="N172" i="1"/>
  <c r="N173" i="1"/>
  <c r="N174" i="1"/>
  <c r="N787" i="1"/>
  <c r="N27" i="1"/>
  <c r="N177" i="1"/>
  <c r="N178" i="1"/>
  <c r="N907" i="1"/>
  <c r="N180" i="1"/>
  <c r="N951" i="1"/>
  <c r="N850" i="1"/>
  <c r="N183" i="1"/>
  <c r="N936" i="1"/>
  <c r="N185" i="1"/>
  <c r="N667" i="1"/>
  <c r="N187" i="1"/>
  <c r="N188" i="1"/>
  <c r="N774" i="1"/>
  <c r="N190" i="1"/>
  <c r="N191" i="1"/>
  <c r="N192" i="1"/>
  <c r="N193" i="1"/>
  <c r="N194" i="1"/>
  <c r="N195" i="1"/>
  <c r="N231" i="1"/>
  <c r="N708" i="1"/>
  <c r="N198" i="1"/>
  <c r="N836" i="1"/>
  <c r="N200" i="1"/>
  <c r="N201" i="1"/>
  <c r="N202" i="1"/>
  <c r="N362" i="1"/>
  <c r="N204" i="1"/>
  <c r="N971" i="1"/>
  <c r="N206" i="1"/>
  <c r="N67" i="1"/>
  <c r="N208" i="1"/>
  <c r="N25" i="1"/>
  <c r="N843" i="1"/>
  <c r="N211" i="1"/>
  <c r="N212" i="1"/>
  <c r="N213" i="1"/>
  <c r="N399" i="1"/>
  <c r="N969" i="1"/>
  <c r="N395" i="1"/>
  <c r="N217" i="1"/>
  <c r="N824" i="1"/>
  <c r="N219" i="1"/>
  <c r="N686" i="1"/>
  <c r="N784" i="1"/>
  <c r="N222" i="1"/>
  <c r="N223" i="1"/>
  <c r="N275" i="1"/>
  <c r="N225" i="1"/>
  <c r="N953" i="1"/>
  <c r="N985" i="1"/>
  <c r="N179" i="1"/>
  <c r="N732" i="1"/>
  <c r="N890" i="1"/>
  <c r="N896" i="1"/>
  <c r="N145" i="1"/>
  <c r="N233" i="1"/>
  <c r="N115" i="1"/>
  <c r="N44" i="1"/>
  <c r="N332" i="1"/>
  <c r="N237" i="1"/>
  <c r="N238" i="1"/>
  <c r="N645" i="1"/>
  <c r="N135" i="1"/>
  <c r="N241" i="1"/>
  <c r="N820" i="1"/>
  <c r="N809" i="1"/>
  <c r="N597" i="1"/>
  <c r="N570" i="1"/>
  <c r="N37" i="1"/>
  <c r="N528" i="1"/>
  <c r="N551" i="1"/>
  <c r="N827" i="1"/>
  <c r="N537" i="1"/>
  <c r="N994" i="1"/>
  <c r="N252" i="1"/>
  <c r="N253" i="1"/>
  <c r="N43" i="1"/>
  <c r="N255" i="1"/>
  <c r="N106" i="1"/>
  <c r="N814" i="1"/>
  <c r="N258" i="1"/>
  <c r="N116" i="1"/>
  <c r="N451" i="1"/>
  <c r="N277" i="1"/>
  <c r="N605" i="1"/>
  <c r="N263" i="1"/>
  <c r="N165" i="1"/>
  <c r="N493" i="1"/>
  <c r="N983" i="1"/>
  <c r="N97" i="1"/>
  <c r="N268" i="1"/>
  <c r="N910" i="1"/>
  <c r="N30" i="1"/>
  <c r="N99" i="1"/>
  <c r="N272" i="1"/>
  <c r="N273" i="1"/>
  <c r="N829" i="1"/>
  <c r="N617" i="1"/>
  <c r="N276" i="1"/>
  <c r="N203" i="1"/>
  <c r="N278" i="1"/>
  <c r="N82" i="1"/>
  <c r="N113" i="1"/>
  <c r="N711" i="1"/>
  <c r="N685" i="1"/>
  <c r="N283" i="1"/>
  <c r="N259" i="1"/>
  <c r="N285" i="1"/>
  <c r="N286" i="1"/>
  <c r="N603" i="1"/>
  <c r="N288" i="1"/>
  <c r="N424" i="1"/>
  <c r="N290" i="1"/>
  <c r="N657" i="1"/>
  <c r="N292" i="1"/>
  <c r="N166" i="1"/>
  <c r="N294" i="1"/>
  <c r="N295" i="1"/>
  <c r="N441" i="1"/>
  <c r="N297" i="1"/>
  <c r="N298" i="1"/>
  <c r="N299" i="1"/>
  <c r="N59" i="1"/>
  <c r="N301" i="1"/>
  <c r="N302" i="1"/>
  <c r="N622" i="1"/>
  <c r="N304" i="1"/>
  <c r="N305" i="1"/>
  <c r="N291" i="1"/>
  <c r="N87" i="1"/>
  <c r="N308" i="1"/>
  <c r="N718" i="1"/>
  <c r="N310" i="1"/>
  <c r="N311" i="1"/>
  <c r="N312" i="1"/>
  <c r="N214" i="1"/>
  <c r="N960" i="1"/>
  <c r="N556" i="1"/>
  <c r="N260" i="1"/>
  <c r="N317" i="1"/>
  <c r="N318" i="1"/>
  <c r="N319" i="1"/>
  <c r="N320" i="1"/>
  <c r="N321" i="1"/>
  <c r="N322" i="1"/>
  <c r="N323" i="1"/>
  <c r="N977" i="1"/>
  <c r="N325" i="1"/>
  <c r="N633" i="1"/>
  <c r="N327" i="1"/>
  <c r="N328" i="1"/>
  <c r="N329" i="1"/>
  <c r="N884" i="1"/>
  <c r="N331" i="1"/>
  <c r="N766" i="1"/>
  <c r="N465" i="1"/>
  <c r="N700" i="1"/>
  <c r="N600" i="1"/>
  <c r="N751" i="1"/>
  <c r="N864" i="1"/>
  <c r="N338" i="1"/>
  <c r="N748" i="1"/>
  <c r="N812" i="1"/>
  <c r="N341" i="1"/>
  <c r="N342" i="1"/>
  <c r="N343" i="1"/>
  <c r="N344" i="1"/>
  <c r="N345" i="1"/>
  <c r="N346" i="1"/>
  <c r="N347" i="1"/>
  <c r="N348" i="1"/>
  <c r="N467" i="1"/>
  <c r="N350" i="1"/>
  <c r="N351" i="1"/>
  <c r="N352" i="1"/>
  <c r="N840" i="1"/>
  <c r="N354" i="1"/>
  <c r="N815" i="1"/>
  <c r="N69" i="1"/>
  <c r="N357" i="1"/>
  <c r="N358" i="1"/>
  <c r="N22" i="1"/>
  <c r="N360" i="1"/>
  <c r="N460" i="1"/>
  <c r="N914" i="1"/>
  <c r="N107" i="1"/>
  <c r="N468" i="1"/>
  <c r="N280" i="1"/>
  <c r="N453" i="1"/>
  <c r="N181" i="1"/>
  <c r="N146" i="1"/>
  <c r="N369" i="1"/>
  <c r="N512" i="1"/>
  <c r="N336" i="1"/>
  <c r="N986" i="1"/>
  <c r="N373" i="1"/>
  <c r="N403" i="1"/>
  <c r="N849" i="1"/>
  <c r="N376" i="1"/>
  <c r="N377" i="1"/>
  <c r="N249" i="1"/>
  <c r="N379" i="1"/>
  <c r="N380" i="1"/>
  <c r="N381" i="1"/>
  <c r="N83" i="1"/>
  <c r="N340" i="1"/>
  <c r="N384" i="1"/>
  <c r="N462" i="1"/>
  <c r="N974" i="1"/>
  <c r="N753" i="1"/>
  <c r="N388" i="1"/>
  <c r="N389" i="1"/>
  <c r="N390" i="1"/>
  <c r="N756" i="1"/>
  <c r="N33" i="1"/>
  <c r="N393" i="1"/>
  <c r="N394" i="1"/>
  <c r="N925" i="1"/>
  <c r="N15" i="1"/>
  <c r="N546" i="1"/>
  <c r="N799" i="1"/>
  <c r="N693" i="1"/>
  <c r="N226" i="1"/>
  <c r="N401" i="1"/>
  <c r="N402" i="1"/>
  <c r="N626" i="1"/>
  <c r="N404" i="1"/>
  <c r="N405" i="1"/>
  <c r="N859" i="1"/>
  <c r="N407" i="1"/>
  <c r="N716" i="1"/>
  <c r="N705" i="1"/>
  <c r="N337" i="1"/>
  <c r="N411" i="1"/>
  <c r="N412" i="1"/>
  <c r="N76" i="1"/>
  <c r="N264" i="1"/>
  <c r="N415" i="1"/>
  <c r="N416" i="1"/>
  <c r="N417" i="1"/>
  <c r="N418" i="1"/>
  <c r="N419" i="1"/>
  <c r="N420" i="1"/>
  <c r="N980" i="1"/>
  <c r="N123" i="1"/>
  <c r="N423" i="1"/>
  <c r="N510" i="1"/>
  <c r="N425" i="1"/>
  <c r="N426" i="1"/>
  <c r="N119" i="1"/>
  <c r="N539" i="1"/>
  <c r="N894" i="1"/>
  <c r="N430" i="1"/>
  <c r="N431" i="1"/>
  <c r="N432" i="1"/>
  <c r="N126" i="1"/>
  <c r="N434" i="1"/>
  <c r="N435" i="1"/>
  <c r="N436" i="1"/>
  <c r="N817" i="1"/>
  <c r="N595" i="1"/>
  <c r="N471" i="1"/>
  <c r="N587" i="1"/>
  <c r="N866" i="1"/>
  <c r="N930" i="1"/>
  <c r="N443" i="1"/>
  <c r="N300" i="1"/>
  <c r="N445" i="1"/>
  <c r="N623" i="1"/>
  <c r="N408" i="1"/>
  <c r="N448" i="1"/>
  <c r="N449" i="1"/>
  <c r="N450" i="1"/>
  <c r="N98" i="1"/>
  <c r="N452" i="1"/>
  <c r="N991" i="1"/>
  <c r="N454" i="1"/>
  <c r="N455" i="1"/>
  <c r="N456" i="1"/>
  <c r="N959" i="1"/>
  <c r="N800" i="1"/>
  <c r="N459" i="1"/>
  <c r="N851" i="1"/>
  <c r="N461" i="1"/>
  <c r="N35" i="1"/>
  <c r="N844" i="1"/>
  <c r="N464" i="1"/>
  <c r="N848" i="1"/>
  <c r="N882" i="1"/>
  <c r="N70" i="1"/>
  <c r="N24" i="1"/>
  <c r="N281" i="1"/>
  <c r="N470" i="1"/>
  <c r="N370" i="1"/>
  <c r="N681" i="1"/>
  <c r="N475" i="1"/>
  <c r="N474" i="1"/>
  <c r="N160" i="1"/>
  <c r="N293" i="1"/>
  <c r="N525" i="1"/>
  <c r="N478" i="1"/>
  <c r="N479" i="1"/>
  <c r="N908" i="1"/>
  <c r="N413" i="1"/>
  <c r="N101" i="1"/>
  <c r="N483" i="1"/>
  <c r="N484" i="1"/>
  <c r="N485" i="1"/>
  <c r="N788" i="1"/>
  <c r="N487" i="1"/>
  <c r="N488" i="1"/>
  <c r="N873" i="1"/>
  <c r="N199" i="1"/>
  <c r="N88" i="1"/>
  <c r="N303" i="1"/>
  <c r="N887" i="1"/>
  <c r="N494" i="1"/>
  <c r="N45" i="1"/>
  <c r="N609" i="1"/>
  <c r="N482" i="1"/>
  <c r="N498" i="1"/>
  <c r="N499" i="1"/>
  <c r="N500" i="1"/>
  <c r="N501" i="1"/>
  <c r="N502" i="1"/>
  <c r="N503" i="1"/>
  <c r="N457" i="1"/>
  <c r="N697" i="1"/>
  <c r="N506" i="1"/>
  <c r="N507" i="1"/>
  <c r="N895" i="1"/>
  <c r="N509" i="1"/>
  <c r="N957" i="1"/>
  <c r="N511" i="1"/>
  <c r="N250" i="1"/>
  <c r="N513" i="1"/>
  <c r="N572" i="1"/>
  <c r="N515" i="1"/>
  <c r="N516" i="1"/>
  <c r="N517" i="1"/>
  <c r="N518" i="1"/>
  <c r="N62" i="1"/>
  <c r="N520" i="1"/>
  <c r="N818" i="1"/>
  <c r="N9" i="1"/>
  <c r="N673" i="1"/>
  <c r="N524" i="1"/>
  <c r="N110" i="1"/>
  <c r="N526" i="1"/>
  <c r="N527" i="1"/>
  <c r="N315" i="1"/>
  <c r="N529" i="1"/>
  <c r="N530" i="1"/>
  <c r="N531" i="1"/>
  <c r="N532" i="1"/>
  <c r="N533" i="1"/>
  <c r="N232" i="1"/>
  <c r="N856" i="1"/>
  <c r="N536" i="1"/>
  <c r="N497" i="1"/>
  <c r="N282" i="1"/>
  <c r="N739" i="1"/>
  <c r="N540" i="1"/>
  <c r="N541" i="1"/>
  <c r="N588" i="1"/>
  <c r="N543" i="1"/>
  <c r="N544" i="1"/>
  <c r="N545" i="1"/>
  <c r="N84" i="1"/>
  <c r="N547" i="1"/>
  <c r="N108" i="1"/>
  <c r="N356" i="1"/>
  <c r="N920" i="1"/>
  <c r="N721" i="1"/>
  <c r="N552" i="1"/>
  <c r="N553" i="1"/>
  <c r="N554" i="1"/>
  <c r="N555" i="1"/>
  <c r="N712" i="1"/>
  <c r="N267" i="1"/>
  <c r="N218" i="1"/>
  <c r="N548" i="1"/>
  <c r="N234" i="1"/>
  <c r="N737" i="1"/>
  <c r="N931" i="1"/>
  <c r="N490" i="1"/>
  <c r="N564" i="1"/>
  <c r="N90" i="1"/>
  <c r="N566" i="1"/>
  <c r="N956" i="1"/>
  <c r="N568" i="1"/>
  <c r="N581" i="1"/>
  <c r="N978" i="1"/>
  <c r="N715" i="1"/>
  <c r="N904" i="1"/>
  <c r="N573" i="1"/>
  <c r="N574" i="1"/>
  <c r="N628" i="1"/>
  <c r="N306" i="1"/>
  <c r="N577" i="1"/>
  <c r="N578" i="1"/>
  <c r="N579" i="1"/>
  <c r="N580" i="1"/>
  <c r="N103" i="1"/>
  <c r="N927" i="1"/>
  <c r="N583" i="1"/>
  <c r="N584" i="1"/>
  <c r="N731" i="1"/>
  <c r="N804" i="1"/>
  <c r="N270" i="1"/>
  <c r="N245" i="1"/>
  <c r="N589" i="1"/>
  <c r="N590" i="1"/>
  <c r="N591" i="1"/>
  <c r="N592" i="1"/>
  <c r="N147" i="1"/>
  <c r="N594" i="1"/>
  <c r="N966" i="1"/>
  <c r="N596" i="1"/>
  <c r="N806" i="1"/>
  <c r="N598" i="1"/>
  <c r="N855" i="1"/>
  <c r="N875" i="1"/>
  <c r="N601" i="1"/>
  <c r="N602" i="1"/>
  <c r="N476" i="1"/>
  <c r="N755" i="1"/>
  <c r="N149" i="1"/>
  <c r="N913" i="1"/>
  <c r="N167" i="1"/>
  <c r="N372" i="1"/>
  <c r="N858" i="1"/>
  <c r="N643" i="1"/>
  <c r="N209" i="1"/>
  <c r="N993" i="1"/>
  <c r="N613" i="1"/>
  <c r="N472" i="1"/>
  <c r="N4" i="1"/>
  <c r="N720" i="1"/>
  <c r="N409" i="1"/>
  <c r="N571" i="1"/>
  <c r="N40" i="1"/>
  <c r="N620" i="1"/>
  <c r="N621" i="1"/>
  <c r="N242" i="1"/>
  <c r="N853" i="1"/>
  <c r="N624" i="1"/>
  <c r="N903" i="1"/>
  <c r="N691" i="1"/>
  <c r="N627" i="1"/>
  <c r="N463" i="1"/>
  <c r="N339" i="1"/>
  <c r="N133" i="1"/>
  <c r="N631" i="1"/>
  <c r="N632" i="1"/>
  <c r="N926" i="1"/>
  <c r="N634" i="1"/>
  <c r="N635" i="1"/>
  <c r="N636" i="1"/>
  <c r="N863" i="1"/>
  <c r="N638" i="1"/>
  <c r="N639" i="1"/>
  <c r="N640" i="1"/>
  <c r="N641" i="1"/>
  <c r="N642" i="1"/>
  <c r="N477" i="1"/>
  <c r="N244" i="1"/>
  <c r="N678" i="1"/>
  <c r="N646" i="1"/>
  <c r="N647" i="1"/>
  <c r="N648" i="1"/>
  <c r="N649" i="1"/>
  <c r="N650" i="1"/>
  <c r="N651" i="1"/>
  <c r="N652" i="1"/>
  <c r="N653" i="1"/>
  <c r="N688" i="1"/>
  <c r="N562" i="1"/>
  <c r="N922" i="1"/>
  <c r="N607" i="1"/>
  <c r="N658" i="1"/>
  <c r="N659" i="1"/>
  <c r="N660" i="1"/>
  <c r="N661" i="1"/>
  <c r="N662" i="1"/>
  <c r="N663" i="1"/>
  <c r="N664" i="1"/>
  <c r="N665" i="1"/>
  <c r="N666" i="1"/>
  <c r="N612" i="1"/>
  <c r="N668" i="1"/>
  <c r="N690" i="1"/>
  <c r="N670" i="1"/>
  <c r="N805" i="1"/>
  <c r="N749" i="1"/>
  <c r="N746" i="1"/>
  <c r="N674" i="1"/>
  <c r="N675" i="1"/>
  <c r="N676" i="1"/>
  <c r="N655" i="1"/>
  <c r="N757" i="1"/>
  <c r="N679" i="1"/>
  <c r="N680" i="1"/>
  <c r="N671" i="1"/>
  <c r="N682" i="1"/>
  <c r="N683" i="1"/>
  <c r="N150" i="1"/>
  <c r="N316" i="1"/>
  <c r="N168" i="1"/>
  <c r="N687" i="1"/>
  <c r="N265" i="1"/>
  <c r="N610" i="1"/>
  <c r="N422" i="1"/>
  <c r="N51" i="1"/>
  <c r="N466" i="1"/>
  <c r="N569" i="1"/>
  <c r="N694" i="1"/>
  <c r="N695" i="1"/>
  <c r="N696" i="1"/>
  <c r="N486" i="1"/>
  <c r="N698" i="1"/>
  <c r="N997" i="1"/>
  <c r="N917" i="1"/>
  <c r="N701" i="1"/>
  <c r="N702" i="1"/>
  <c r="N725" i="1"/>
  <c r="N704" i="1"/>
  <c r="N841" i="1"/>
  <c r="N205" i="1"/>
  <c r="N707" i="1"/>
  <c r="N764" i="1"/>
  <c r="N400" i="1"/>
  <c r="N271" i="1"/>
  <c r="N458" i="1"/>
  <c r="N229" i="1"/>
  <c r="N713" i="1"/>
  <c r="N504" i="1"/>
  <c r="N151" i="1"/>
  <c r="N822" i="1"/>
  <c r="N717" i="1"/>
  <c r="N363" i="1"/>
  <c r="N714" i="1"/>
  <c r="N625" i="1"/>
  <c r="N227" i="1"/>
  <c r="N722" i="1"/>
  <c r="N723" i="1"/>
  <c r="N924" i="1"/>
  <c r="N307" i="1"/>
  <c r="N215" i="1"/>
  <c r="N727" i="1"/>
  <c r="N728" i="1"/>
  <c r="N438" i="1"/>
  <c r="N730" i="1"/>
  <c r="N220" i="1"/>
  <c r="N744" i="1"/>
  <c r="N733" i="1"/>
  <c r="N734" i="1"/>
  <c r="N735" i="1"/>
  <c r="N710" i="1"/>
  <c r="N839" i="1"/>
  <c r="N738" i="1"/>
  <c r="N437" i="1"/>
  <c r="N740" i="1"/>
  <c r="N741" i="1"/>
  <c r="N742" i="1"/>
  <c r="N246" i="1"/>
  <c r="N221" i="1"/>
  <c r="N745" i="1"/>
  <c r="N284" i="1"/>
  <c r="N747" i="1"/>
  <c r="N940" i="1"/>
  <c r="N616" i="1"/>
  <c r="N750" i="1"/>
  <c r="N672" i="1"/>
  <c r="N752" i="1"/>
  <c r="N611" i="1"/>
  <c r="N754" i="1"/>
  <c r="N274" i="1"/>
  <c r="N932" i="1"/>
  <c r="N618" i="1"/>
  <c r="N324" i="1"/>
  <c r="N189" i="1"/>
  <c r="N782" i="1"/>
  <c r="N761" i="1"/>
  <c r="N762" i="1"/>
  <c r="N398" i="1"/>
  <c r="N144" i="1"/>
  <c r="N563" i="1"/>
  <c r="N326" i="1"/>
  <c r="N491" i="1"/>
  <c r="N768" i="1"/>
  <c r="N769" i="1"/>
  <c r="N333" i="1"/>
  <c r="N771" i="1"/>
  <c r="N534" i="1"/>
  <c r="N773" i="1"/>
  <c r="N976" i="1"/>
  <c r="N874" i="1"/>
  <c r="N64" i="1"/>
  <c r="N777" i="1"/>
  <c r="N778" i="1"/>
  <c r="N779" i="1"/>
  <c r="N421" i="1"/>
  <c r="N781" i="1"/>
  <c r="N391" i="1"/>
  <c r="N783" i="1"/>
  <c r="N375" i="1"/>
  <c r="N279" i="1"/>
  <c r="N935" i="1"/>
  <c r="N239" i="1"/>
  <c r="N514" i="1"/>
  <c r="N789" i="1"/>
  <c r="N790" i="1"/>
  <c r="N791" i="1"/>
  <c r="N792" i="1"/>
  <c r="N793" i="1"/>
  <c r="N794" i="1"/>
  <c r="N439" i="1"/>
  <c r="N169" i="1"/>
  <c r="N797" i="1"/>
  <c r="N798" i="1"/>
  <c r="N446" i="1"/>
  <c r="N216" i="1"/>
  <c r="N801" i="1"/>
  <c r="N802" i="1"/>
  <c r="N161" i="1"/>
  <c r="N296" i="1"/>
  <c r="N561" i="1"/>
  <c r="N538" i="1"/>
  <c r="N807" i="1"/>
  <c r="N61" i="1"/>
  <c r="N26" i="1"/>
  <c r="N810" i="1"/>
  <c r="N811" i="1"/>
  <c r="N549" i="1"/>
  <c r="N813" i="1"/>
  <c r="N911" i="1"/>
  <c r="N50" i="1"/>
  <c r="N816" i="1"/>
  <c r="N442" i="1"/>
  <c r="N261" i="1"/>
  <c r="N892" i="1"/>
  <c r="N55" i="1"/>
  <c r="N821" i="1"/>
  <c r="N615" i="1"/>
  <c r="N522" i="1"/>
  <c r="N847" i="1"/>
  <c r="N599" i="1"/>
  <c r="N760" i="1"/>
  <c r="N364" i="1"/>
  <c r="N480" i="1"/>
  <c r="N77" i="1"/>
  <c r="N830" i="1"/>
  <c r="N831" i="1"/>
  <c r="N832" i="1"/>
  <c r="N968" i="1"/>
  <c r="N763" i="1"/>
  <c r="N396" i="1"/>
  <c r="N210" i="1"/>
  <c r="N837" i="1"/>
  <c r="N838" i="1"/>
  <c r="N823" i="1"/>
  <c r="N606" i="1"/>
  <c r="N365" i="1"/>
  <c r="N945" i="1"/>
  <c r="N349" i="1"/>
  <c r="N254" i="1"/>
  <c r="N845" i="1"/>
  <c r="N846" i="1"/>
  <c r="N765" i="1"/>
  <c r="N31" i="1"/>
  <c r="N171" i="1"/>
  <c r="N410" i="1"/>
  <c r="N637" i="1"/>
  <c r="N852" i="1"/>
  <c r="N374" i="1"/>
  <c r="N854" i="1"/>
  <c r="N776" i="1"/>
  <c r="N898" i="1"/>
  <c r="N692" i="1"/>
  <c r="N367" i="1"/>
  <c r="N557" i="1"/>
  <c r="N860" i="1"/>
  <c r="N861" i="1"/>
  <c r="N46" i="1"/>
  <c r="N382" i="1"/>
  <c r="N91" i="1"/>
  <c r="N535" i="1"/>
  <c r="N334" i="1"/>
  <c r="N934" i="1"/>
  <c r="N868" i="1"/>
  <c r="N629" i="1"/>
  <c r="N235" i="1"/>
  <c r="N871" i="1"/>
  <c r="N872" i="1"/>
  <c r="N867" i="1"/>
  <c r="N75" i="1"/>
  <c r="N828" i="1"/>
  <c r="N970" i="1"/>
  <c r="N877" i="1"/>
  <c r="N878" i="1"/>
  <c r="N879" i="1"/>
  <c r="N880" i="1"/>
  <c r="N38" i="1"/>
  <c r="N876" i="1"/>
  <c r="N883" i="1"/>
  <c r="N72" i="1"/>
  <c r="N473" i="1"/>
  <c r="N886" i="1"/>
  <c r="N36" i="1"/>
  <c r="N888" i="1"/>
  <c r="N889" i="1"/>
  <c r="N619" i="1"/>
  <c r="N224" i="1"/>
  <c r="N780" i="1"/>
  <c r="N397" i="1"/>
  <c r="N440" i="1"/>
  <c r="N495" i="1"/>
  <c r="N42" i="1"/>
  <c r="N897" i="1"/>
  <c r="N775" i="1"/>
  <c r="N899" i="1"/>
  <c r="N900" i="1"/>
  <c r="N228" i="1"/>
  <c r="N902" i="1"/>
  <c r="N371" i="1"/>
  <c r="N175" i="1"/>
  <c r="N905" i="1"/>
  <c r="N906" i="1"/>
  <c r="N567" i="1"/>
  <c r="N469" i="1"/>
  <c r="N909" i="1"/>
  <c r="N964" i="1"/>
  <c r="N73" i="1"/>
  <c r="N912" i="1"/>
  <c r="N699" i="1"/>
  <c r="N427" i="1"/>
  <c r="N915" i="1"/>
  <c r="N916" i="1"/>
  <c r="N826" i="1"/>
  <c r="N918" i="1"/>
  <c r="N919" i="1"/>
  <c r="N359" i="1"/>
  <c r="N921" i="1"/>
  <c r="N604" i="1"/>
  <c r="N923" i="1"/>
  <c r="N862" i="1"/>
  <c r="N18" i="1"/>
  <c r="N865" i="1"/>
  <c r="N48" i="1"/>
  <c r="N928" i="1"/>
  <c r="N929" i="1"/>
  <c r="N963" i="1"/>
  <c r="N444" i="1"/>
  <c r="N94" i="1"/>
  <c r="N933" i="1"/>
  <c r="N309" i="1"/>
  <c r="N833" i="1"/>
  <c r="N154" i="1"/>
  <c r="N256" i="1"/>
  <c r="N938" i="1"/>
  <c r="N939" i="1"/>
  <c r="N134" i="1"/>
  <c r="N941" i="1"/>
  <c r="N942" i="1"/>
  <c r="N943" i="1"/>
  <c r="N944" i="1"/>
  <c r="N196" i="1"/>
  <c r="N946" i="1"/>
  <c r="N947" i="1"/>
  <c r="N948" i="1"/>
  <c r="N949" i="1"/>
  <c r="N950" i="1"/>
  <c r="N508" i="1"/>
  <c r="N952" i="1"/>
  <c r="N786" i="1"/>
  <c r="N954" i="1"/>
  <c r="N955" i="1"/>
  <c r="N785" i="1"/>
  <c r="N74" i="1"/>
  <c r="N958" i="1"/>
  <c r="N251" i="1"/>
  <c r="N182" i="1"/>
  <c r="N961" i="1"/>
  <c r="N962" i="1"/>
  <c r="N353" i="1"/>
  <c r="N608" i="1"/>
  <c r="N965" i="1"/>
  <c r="N355" i="1"/>
  <c r="N519" i="1"/>
  <c r="N582" i="1"/>
  <c r="N795" i="1"/>
  <c r="N197" i="1"/>
  <c r="N121" i="1"/>
  <c r="N972" i="1"/>
  <c r="N973" i="1"/>
  <c r="N808" i="1"/>
  <c r="N975" i="1"/>
  <c r="N12" i="1"/>
  <c r="N269" i="1"/>
  <c r="N287" i="1"/>
  <c r="N979" i="1"/>
  <c r="N120" i="1"/>
  <c r="N736" i="1"/>
  <c r="N982" i="1"/>
  <c r="N644" i="1"/>
  <c r="N984" i="1"/>
  <c r="N869" i="1"/>
  <c r="N684" i="1"/>
  <c r="N987" i="1"/>
  <c r="N988" i="1"/>
  <c r="N703" i="1"/>
  <c r="N990" i="1"/>
  <c r="N559" i="1"/>
  <c r="N992" i="1"/>
  <c r="N575" i="1"/>
  <c r="N257" i="1"/>
  <c r="N995" i="1"/>
  <c r="N996" i="1"/>
  <c r="N842" i="1"/>
  <c r="N998" i="1"/>
  <c r="N999" i="1"/>
  <c r="N1000" i="1"/>
  <c r="N1001" i="1"/>
  <c r="N2" i="1"/>
  <c r="T366" i="1"/>
  <c r="T772" i="1"/>
  <c r="T5" i="1"/>
  <c r="T6" i="1"/>
  <c r="T414" i="1"/>
  <c r="T8" i="1"/>
  <c r="T560" i="1"/>
  <c r="T10" i="1"/>
  <c r="T11" i="1"/>
  <c r="T542" i="1"/>
  <c r="T13" i="1"/>
  <c r="T14" i="1"/>
  <c r="T139" i="1"/>
  <c r="T16" i="1"/>
  <c r="T17" i="1"/>
  <c r="T143" i="1"/>
  <c r="T758" i="1"/>
  <c r="T20" i="1"/>
  <c r="T21" i="1"/>
  <c r="T767" i="1"/>
  <c r="T23" i="1"/>
  <c r="T726" i="1"/>
  <c r="T289" i="1"/>
  <c r="T901" i="1"/>
  <c r="T378" i="1"/>
  <c r="T28" i="1"/>
  <c r="T29" i="1"/>
  <c r="T857" i="1"/>
  <c r="T803" i="1"/>
  <c r="T243" i="1"/>
  <c r="T558" i="1"/>
  <c r="T34" i="1"/>
  <c r="T981" i="1"/>
  <c r="T392" i="1"/>
  <c r="T835" i="1"/>
  <c r="T3" i="1"/>
  <c r="T162" i="1"/>
  <c r="T262" i="1"/>
  <c r="T41" i="1"/>
  <c r="T489" i="1"/>
  <c r="T176" i="1"/>
  <c r="T550" i="1"/>
  <c r="T989" i="1"/>
  <c r="T142" i="1"/>
  <c r="T47" i="1"/>
  <c r="T114" i="1"/>
  <c r="T330" i="1"/>
  <c r="T881" i="1"/>
  <c r="T630" i="1"/>
  <c r="T52" i="1"/>
  <c r="T53" i="1"/>
  <c r="T54" i="1"/>
  <c r="T521" i="1"/>
  <c r="T56" i="1"/>
  <c r="T247" i="1"/>
  <c r="T383" i="1"/>
  <c r="T496" i="1"/>
  <c r="T523" i="1"/>
  <c r="T240" i="1"/>
  <c r="T796" i="1"/>
  <c r="T63" i="1"/>
  <c r="T593" i="1"/>
  <c r="T65" i="1"/>
  <c r="T66" i="1"/>
  <c r="T565" i="1"/>
  <c r="T68" i="1"/>
  <c r="T967" i="1"/>
  <c r="T585" i="1"/>
  <c r="T71" i="1"/>
  <c r="T891" i="1"/>
  <c r="T60" i="1"/>
  <c r="T39" i="1"/>
  <c r="T104" i="1"/>
  <c r="T86" i="1"/>
  <c r="T406" i="1"/>
  <c r="T78" i="1"/>
  <c r="T79" i="1"/>
  <c r="T654" i="1"/>
  <c r="T81" i="1"/>
  <c r="T236" i="1"/>
  <c r="T689" i="1"/>
  <c r="T428" i="1"/>
  <c r="T85" i="1"/>
  <c r="T677" i="1"/>
  <c r="T58" i="1"/>
  <c r="T505" i="1"/>
  <c r="T89" i="1"/>
  <c r="T184" i="1"/>
  <c r="T132" i="1"/>
  <c r="T92" i="1"/>
  <c r="T93" i="1"/>
  <c r="T706" i="1"/>
  <c r="T95" i="1"/>
  <c r="T429" i="1"/>
  <c r="T7" i="1"/>
  <c r="T870" i="1"/>
  <c r="T186" i="1"/>
  <c r="T100" i="1"/>
  <c r="T385" i="1"/>
  <c r="T102" i="1"/>
  <c r="T386" i="1"/>
  <c r="T656" i="1"/>
  <c r="T105" i="1"/>
  <c r="T834" i="1"/>
  <c r="T127" i="1"/>
  <c r="T314" i="1"/>
  <c r="T96" i="1"/>
  <c r="T80" i="1"/>
  <c r="T111" i="1"/>
  <c r="T112" i="1"/>
  <c r="T719" i="1"/>
  <c r="T669" i="1"/>
  <c r="T248" i="1"/>
  <c r="T230" i="1"/>
  <c r="T117" i="1"/>
  <c r="T118" i="1"/>
  <c r="T614" i="1"/>
  <c r="T49" i="1"/>
  <c r="T335" i="1"/>
  <c r="T819" i="1"/>
  <c r="T729" i="1"/>
  <c r="T124" i="1"/>
  <c r="T125" i="1"/>
  <c r="T122" i="1"/>
  <c r="T433" i="1"/>
  <c r="T128" i="1"/>
  <c r="T129" i="1"/>
  <c r="T130" i="1"/>
  <c r="T131" i="1"/>
  <c r="T709" i="1"/>
  <c r="T885" i="1"/>
  <c r="T109" i="1"/>
  <c r="T368" i="1"/>
  <c r="T136" i="1"/>
  <c r="T137" i="1"/>
  <c r="T138" i="1"/>
  <c r="T32" i="1"/>
  <c r="T140" i="1"/>
  <c r="T141" i="1"/>
  <c r="T447" i="1"/>
  <c r="T743" i="1"/>
  <c r="T207" i="1"/>
  <c r="T57" i="1"/>
  <c r="T266" i="1"/>
  <c r="T724" i="1"/>
  <c r="T148" i="1"/>
  <c r="T492" i="1"/>
  <c r="T164" i="1"/>
  <c r="T481" i="1"/>
  <c r="T152" i="1"/>
  <c r="T153" i="1"/>
  <c r="T937" i="1"/>
  <c r="T155" i="1"/>
  <c r="T156" i="1"/>
  <c r="T157" i="1"/>
  <c r="T158" i="1"/>
  <c r="T159" i="1"/>
  <c r="T19" i="1"/>
  <c r="T825" i="1"/>
  <c r="T387" i="1"/>
  <c r="T163" i="1"/>
  <c r="T361" i="1"/>
  <c r="T586" i="1"/>
  <c r="T770" i="1"/>
  <c r="T893" i="1"/>
  <c r="T576" i="1"/>
  <c r="T313" i="1"/>
  <c r="T170" i="1"/>
  <c r="T759" i="1"/>
  <c r="T172" i="1"/>
  <c r="T173" i="1"/>
  <c r="T174" i="1"/>
  <c r="T787" i="1"/>
  <c r="T27" i="1"/>
  <c r="T177" i="1"/>
  <c r="T178" i="1"/>
  <c r="T907" i="1"/>
  <c r="T180" i="1"/>
  <c r="T951" i="1"/>
  <c r="T850" i="1"/>
  <c r="T183" i="1"/>
  <c r="T936" i="1"/>
  <c r="T185" i="1"/>
  <c r="T667" i="1"/>
  <c r="T187" i="1"/>
  <c r="T188" i="1"/>
  <c r="T774" i="1"/>
  <c r="T190" i="1"/>
  <c r="T191" i="1"/>
  <c r="T192" i="1"/>
  <c r="T193" i="1"/>
  <c r="T194" i="1"/>
  <c r="T195" i="1"/>
  <c r="T231" i="1"/>
  <c r="T708" i="1"/>
  <c r="T198" i="1"/>
  <c r="T836" i="1"/>
  <c r="T200" i="1"/>
  <c r="T201" i="1"/>
  <c r="T202" i="1"/>
  <c r="T362" i="1"/>
  <c r="T204" i="1"/>
  <c r="T971" i="1"/>
  <c r="T206" i="1"/>
  <c r="T67" i="1"/>
  <c r="T208" i="1"/>
  <c r="T25" i="1"/>
  <c r="T843" i="1"/>
  <c r="T211" i="1"/>
  <c r="T212" i="1"/>
  <c r="T213" i="1"/>
  <c r="T399" i="1"/>
  <c r="T969" i="1"/>
  <c r="T395" i="1"/>
  <c r="T217" i="1"/>
  <c r="T824" i="1"/>
  <c r="T219" i="1"/>
  <c r="T686" i="1"/>
  <c r="T784" i="1"/>
  <c r="T222" i="1"/>
  <c r="T223" i="1"/>
  <c r="T275" i="1"/>
  <c r="T225" i="1"/>
  <c r="T953" i="1"/>
  <c r="T985" i="1"/>
  <c r="T179" i="1"/>
  <c r="T732" i="1"/>
  <c r="T890" i="1"/>
  <c r="T896" i="1"/>
  <c r="T145" i="1"/>
  <c r="T233" i="1"/>
  <c r="T115" i="1"/>
  <c r="T44" i="1"/>
  <c r="T332" i="1"/>
  <c r="T237" i="1"/>
  <c r="T238" i="1"/>
  <c r="T645" i="1"/>
  <c r="T135" i="1"/>
  <c r="T241" i="1"/>
  <c r="T820" i="1"/>
  <c r="T809" i="1"/>
  <c r="T597" i="1"/>
  <c r="T570" i="1"/>
  <c r="T37" i="1"/>
  <c r="T528" i="1"/>
  <c r="T551" i="1"/>
  <c r="T827" i="1"/>
  <c r="T537" i="1"/>
  <c r="T994" i="1"/>
  <c r="T252" i="1"/>
  <c r="T253" i="1"/>
  <c r="T43" i="1"/>
  <c r="T255" i="1"/>
  <c r="T106" i="1"/>
  <c r="T814" i="1"/>
  <c r="T258" i="1"/>
  <c r="T116" i="1"/>
  <c r="T451" i="1"/>
  <c r="T277" i="1"/>
  <c r="T605" i="1"/>
  <c r="T263" i="1"/>
  <c r="T165" i="1"/>
  <c r="T493" i="1"/>
  <c r="T983" i="1"/>
  <c r="T97" i="1"/>
  <c r="T268" i="1"/>
  <c r="T910" i="1"/>
  <c r="T30" i="1"/>
  <c r="T99" i="1"/>
  <c r="T272" i="1"/>
  <c r="T273" i="1"/>
  <c r="T829" i="1"/>
  <c r="T617" i="1"/>
  <c r="T276" i="1"/>
  <c r="T203" i="1"/>
  <c r="T278" i="1"/>
  <c r="T82" i="1"/>
  <c r="T113" i="1"/>
  <c r="T711" i="1"/>
  <c r="T685" i="1"/>
  <c r="T283" i="1"/>
  <c r="T259" i="1"/>
  <c r="T285" i="1"/>
  <c r="T286" i="1"/>
  <c r="T603" i="1"/>
  <c r="T288" i="1"/>
  <c r="T424" i="1"/>
  <c r="T290" i="1"/>
  <c r="T657" i="1"/>
  <c r="T292" i="1"/>
  <c r="T166" i="1"/>
  <c r="T294" i="1"/>
  <c r="T295" i="1"/>
  <c r="T441" i="1"/>
  <c r="T297" i="1"/>
  <c r="T298" i="1"/>
  <c r="T299" i="1"/>
  <c r="T59" i="1"/>
  <c r="T301" i="1"/>
  <c r="T302" i="1"/>
  <c r="T622" i="1"/>
  <c r="T304" i="1"/>
  <c r="T305" i="1"/>
  <c r="T291" i="1"/>
  <c r="T87" i="1"/>
  <c r="T308" i="1"/>
  <c r="T718" i="1"/>
  <c r="T310" i="1"/>
  <c r="T311" i="1"/>
  <c r="T312" i="1"/>
  <c r="T214" i="1"/>
  <c r="T960" i="1"/>
  <c r="T556" i="1"/>
  <c r="T260" i="1"/>
  <c r="T317" i="1"/>
  <c r="T318" i="1"/>
  <c r="T319" i="1"/>
  <c r="T320" i="1"/>
  <c r="T321" i="1"/>
  <c r="T322" i="1"/>
  <c r="T323" i="1"/>
  <c r="T977" i="1"/>
  <c r="T325" i="1"/>
  <c r="T633" i="1"/>
  <c r="T327" i="1"/>
  <c r="T328" i="1"/>
  <c r="T329" i="1"/>
  <c r="T884" i="1"/>
  <c r="T331" i="1"/>
  <c r="T766" i="1"/>
  <c r="T465" i="1"/>
  <c r="T700" i="1"/>
  <c r="T600" i="1"/>
  <c r="T751" i="1"/>
  <c r="T864" i="1"/>
  <c r="T338" i="1"/>
  <c r="T748" i="1"/>
  <c r="T812" i="1"/>
  <c r="T341" i="1"/>
  <c r="T342" i="1"/>
  <c r="T343" i="1"/>
  <c r="T344" i="1"/>
  <c r="T345" i="1"/>
  <c r="T346" i="1"/>
  <c r="T347" i="1"/>
  <c r="T348" i="1"/>
  <c r="T467" i="1"/>
  <c r="T350" i="1"/>
  <c r="T351" i="1"/>
  <c r="T352" i="1"/>
  <c r="T840" i="1"/>
  <c r="T354" i="1"/>
  <c r="T815" i="1"/>
  <c r="T69" i="1"/>
  <c r="T357" i="1"/>
  <c r="T358" i="1"/>
  <c r="T22" i="1"/>
  <c r="T360" i="1"/>
  <c r="T460" i="1"/>
  <c r="T914" i="1"/>
  <c r="T107" i="1"/>
  <c r="T468" i="1"/>
  <c r="T280" i="1"/>
  <c r="T453" i="1"/>
  <c r="T181" i="1"/>
  <c r="T146" i="1"/>
  <c r="T369" i="1"/>
  <c r="T512" i="1"/>
  <c r="T336" i="1"/>
  <c r="T986" i="1"/>
  <c r="T373" i="1"/>
  <c r="T403" i="1"/>
  <c r="T849" i="1"/>
  <c r="T376" i="1"/>
  <c r="T377" i="1"/>
  <c r="T249" i="1"/>
  <c r="T379" i="1"/>
  <c r="T380" i="1"/>
  <c r="T381" i="1"/>
  <c r="T83" i="1"/>
  <c r="T340" i="1"/>
  <c r="T384" i="1"/>
  <c r="T462" i="1"/>
  <c r="T974" i="1"/>
  <c r="T753" i="1"/>
  <c r="T388" i="1"/>
  <c r="T389" i="1"/>
  <c r="T390" i="1"/>
  <c r="T756" i="1"/>
  <c r="T33" i="1"/>
  <c r="T393" i="1"/>
  <c r="T394" i="1"/>
  <c r="T925" i="1"/>
  <c r="T15" i="1"/>
  <c r="T546" i="1"/>
  <c r="T799" i="1"/>
  <c r="T693" i="1"/>
  <c r="T226" i="1"/>
  <c r="T401" i="1"/>
  <c r="T402" i="1"/>
  <c r="T626" i="1"/>
  <c r="T404" i="1"/>
  <c r="T405" i="1"/>
  <c r="T859" i="1"/>
  <c r="T407" i="1"/>
  <c r="T716" i="1"/>
  <c r="T705" i="1"/>
  <c r="T337" i="1"/>
  <c r="T411" i="1"/>
  <c r="T412" i="1"/>
  <c r="T76" i="1"/>
  <c r="T264" i="1"/>
  <c r="T415" i="1"/>
  <c r="T416" i="1"/>
  <c r="T417" i="1"/>
  <c r="T418" i="1"/>
  <c r="T419" i="1"/>
  <c r="T420" i="1"/>
  <c r="T980" i="1"/>
  <c r="T123" i="1"/>
  <c r="T423" i="1"/>
  <c r="T510" i="1"/>
  <c r="T425" i="1"/>
  <c r="T426" i="1"/>
  <c r="T119" i="1"/>
  <c r="T539" i="1"/>
  <c r="T894" i="1"/>
  <c r="T430" i="1"/>
  <c r="T431" i="1"/>
  <c r="T432" i="1"/>
  <c r="T126" i="1"/>
  <c r="T434" i="1"/>
  <c r="T435" i="1"/>
  <c r="T436" i="1"/>
  <c r="T817" i="1"/>
  <c r="T595" i="1"/>
  <c r="T471" i="1"/>
  <c r="T587" i="1"/>
  <c r="T866" i="1"/>
  <c r="T930" i="1"/>
  <c r="T443" i="1"/>
  <c r="T300" i="1"/>
  <c r="T445" i="1"/>
  <c r="T623" i="1"/>
  <c r="T408" i="1"/>
  <c r="T448" i="1"/>
  <c r="T449" i="1"/>
  <c r="T450" i="1"/>
  <c r="T98" i="1"/>
  <c r="T452" i="1"/>
  <c r="T991" i="1"/>
  <c r="T454" i="1"/>
  <c r="T455" i="1"/>
  <c r="T456" i="1"/>
  <c r="T959" i="1"/>
  <c r="T800" i="1"/>
  <c r="T459" i="1"/>
  <c r="T851" i="1"/>
  <c r="T461" i="1"/>
  <c r="T35" i="1"/>
  <c r="T844" i="1"/>
  <c r="T464" i="1"/>
  <c r="T848" i="1"/>
  <c r="T882" i="1"/>
  <c r="T70" i="1"/>
  <c r="T24" i="1"/>
  <c r="T281" i="1"/>
  <c r="T470" i="1"/>
  <c r="T370" i="1"/>
  <c r="T681" i="1"/>
  <c r="T475" i="1"/>
  <c r="T474" i="1"/>
  <c r="T160" i="1"/>
  <c r="T293" i="1"/>
  <c r="T525" i="1"/>
  <c r="T478" i="1"/>
  <c r="T479" i="1"/>
  <c r="T908" i="1"/>
  <c r="T413" i="1"/>
  <c r="T101" i="1"/>
  <c r="T483" i="1"/>
  <c r="T484" i="1"/>
  <c r="T485" i="1"/>
  <c r="T788" i="1"/>
  <c r="T487" i="1"/>
  <c r="T488" i="1"/>
  <c r="T873" i="1"/>
  <c r="T199" i="1"/>
  <c r="T88" i="1"/>
  <c r="T303" i="1"/>
  <c r="T887" i="1"/>
  <c r="T494" i="1"/>
  <c r="T45" i="1"/>
  <c r="T609" i="1"/>
  <c r="T482" i="1"/>
  <c r="T498" i="1"/>
  <c r="T499" i="1"/>
  <c r="T500" i="1"/>
  <c r="T501" i="1"/>
  <c r="T502" i="1"/>
  <c r="T503" i="1"/>
  <c r="T457" i="1"/>
  <c r="T697" i="1"/>
  <c r="T506" i="1"/>
  <c r="T507" i="1"/>
  <c r="T895" i="1"/>
  <c r="T509" i="1"/>
  <c r="T957" i="1"/>
  <c r="T511" i="1"/>
  <c r="T250" i="1"/>
  <c r="T513" i="1"/>
  <c r="T572" i="1"/>
  <c r="T515" i="1"/>
  <c r="T516" i="1"/>
  <c r="T517" i="1"/>
  <c r="T518" i="1"/>
  <c r="T62" i="1"/>
  <c r="T520" i="1"/>
  <c r="T818" i="1"/>
  <c r="T9" i="1"/>
  <c r="T673" i="1"/>
  <c r="T524" i="1"/>
  <c r="T110" i="1"/>
  <c r="T526" i="1"/>
  <c r="T527" i="1"/>
  <c r="T315" i="1"/>
  <c r="T529" i="1"/>
  <c r="T530" i="1"/>
  <c r="T531" i="1"/>
  <c r="T532" i="1"/>
  <c r="T533" i="1"/>
  <c r="T232" i="1"/>
  <c r="T856" i="1"/>
  <c r="T536" i="1"/>
  <c r="T497" i="1"/>
  <c r="T282" i="1"/>
  <c r="T739" i="1"/>
  <c r="T540" i="1"/>
  <c r="T541" i="1"/>
  <c r="T588" i="1"/>
  <c r="T543" i="1"/>
  <c r="T544" i="1"/>
  <c r="T545" i="1"/>
  <c r="T84" i="1"/>
  <c r="T547" i="1"/>
  <c r="T108" i="1"/>
  <c r="T356" i="1"/>
  <c r="T920" i="1"/>
  <c r="T721" i="1"/>
  <c r="T552" i="1"/>
  <c r="T553" i="1"/>
  <c r="T554" i="1"/>
  <c r="T555" i="1"/>
  <c r="T712" i="1"/>
  <c r="T267" i="1"/>
  <c r="T218" i="1"/>
  <c r="T548" i="1"/>
  <c r="T234" i="1"/>
  <c r="T737" i="1"/>
  <c r="T931" i="1"/>
  <c r="T490" i="1"/>
  <c r="T564" i="1"/>
  <c r="T90" i="1"/>
  <c r="T566" i="1"/>
  <c r="T956" i="1"/>
  <c r="T568" i="1"/>
  <c r="T581" i="1"/>
  <c r="T978" i="1"/>
  <c r="T715" i="1"/>
  <c r="T904" i="1"/>
  <c r="T573" i="1"/>
  <c r="T574" i="1"/>
  <c r="T628" i="1"/>
  <c r="T306" i="1"/>
  <c r="T577" i="1"/>
  <c r="T578" i="1"/>
  <c r="T579" i="1"/>
  <c r="T580" i="1"/>
  <c r="T103" i="1"/>
  <c r="T927" i="1"/>
  <c r="T583" i="1"/>
  <c r="T584" i="1"/>
  <c r="T731" i="1"/>
  <c r="T804" i="1"/>
  <c r="T270" i="1"/>
  <c r="T245" i="1"/>
  <c r="T589" i="1"/>
  <c r="T590" i="1"/>
  <c r="T591" i="1"/>
  <c r="T592" i="1"/>
  <c r="T147" i="1"/>
  <c r="T594" i="1"/>
  <c r="T966" i="1"/>
  <c r="T596" i="1"/>
  <c r="T806" i="1"/>
  <c r="T598" i="1"/>
  <c r="T855" i="1"/>
  <c r="T875" i="1"/>
  <c r="T601" i="1"/>
  <c r="T602" i="1"/>
  <c r="T476" i="1"/>
  <c r="T755" i="1"/>
  <c r="T149" i="1"/>
  <c r="T913" i="1"/>
  <c r="T167" i="1"/>
  <c r="T372" i="1"/>
  <c r="T858" i="1"/>
  <c r="T643" i="1"/>
  <c r="T209" i="1"/>
  <c r="T993" i="1"/>
  <c r="T613" i="1"/>
  <c r="T472" i="1"/>
  <c r="T4" i="1"/>
  <c r="T720" i="1"/>
  <c r="T409" i="1"/>
  <c r="T571" i="1"/>
  <c r="T40" i="1"/>
  <c r="T620" i="1"/>
  <c r="T621" i="1"/>
  <c r="T242" i="1"/>
  <c r="T853" i="1"/>
  <c r="T624" i="1"/>
  <c r="T903" i="1"/>
  <c r="T691" i="1"/>
  <c r="T627" i="1"/>
  <c r="T463" i="1"/>
  <c r="T339" i="1"/>
  <c r="T133" i="1"/>
  <c r="T631" i="1"/>
  <c r="T632" i="1"/>
  <c r="T926" i="1"/>
  <c r="T634" i="1"/>
  <c r="T635" i="1"/>
  <c r="T636" i="1"/>
  <c r="T863" i="1"/>
  <c r="T638" i="1"/>
  <c r="T639" i="1"/>
  <c r="T640" i="1"/>
  <c r="T641" i="1"/>
  <c r="T642" i="1"/>
  <c r="T477" i="1"/>
  <c r="T244" i="1"/>
  <c r="T678" i="1"/>
  <c r="T646" i="1"/>
  <c r="T647" i="1"/>
  <c r="T648" i="1"/>
  <c r="T649" i="1"/>
  <c r="T650" i="1"/>
  <c r="T651" i="1"/>
  <c r="T652" i="1"/>
  <c r="T653" i="1"/>
  <c r="T688" i="1"/>
  <c r="T562" i="1"/>
  <c r="T922" i="1"/>
  <c r="T607" i="1"/>
  <c r="T658" i="1"/>
  <c r="T659" i="1"/>
  <c r="T660" i="1"/>
  <c r="T661" i="1"/>
  <c r="T662" i="1"/>
  <c r="T663" i="1"/>
  <c r="T664" i="1"/>
  <c r="T665" i="1"/>
  <c r="T666" i="1"/>
  <c r="T612" i="1"/>
  <c r="T668" i="1"/>
  <c r="T690" i="1"/>
  <c r="T670" i="1"/>
  <c r="T805" i="1"/>
  <c r="T749" i="1"/>
  <c r="T746" i="1"/>
  <c r="T674" i="1"/>
  <c r="T675" i="1"/>
  <c r="T676" i="1"/>
  <c r="T655" i="1"/>
  <c r="T757" i="1"/>
  <c r="T679" i="1"/>
  <c r="T680" i="1"/>
  <c r="T671" i="1"/>
  <c r="T682" i="1"/>
  <c r="T683" i="1"/>
  <c r="T150" i="1"/>
  <c r="T316" i="1"/>
  <c r="T168" i="1"/>
  <c r="T687" i="1"/>
  <c r="T265" i="1"/>
  <c r="T610" i="1"/>
  <c r="T422" i="1"/>
  <c r="T51" i="1"/>
  <c r="T466" i="1"/>
  <c r="T569" i="1"/>
  <c r="T694" i="1"/>
  <c r="T695" i="1"/>
  <c r="T696" i="1"/>
  <c r="T486" i="1"/>
  <c r="T698" i="1"/>
  <c r="T997" i="1"/>
  <c r="T917" i="1"/>
  <c r="T701" i="1"/>
  <c r="T702" i="1"/>
  <c r="T725" i="1"/>
  <c r="T704" i="1"/>
  <c r="T841" i="1"/>
  <c r="T205" i="1"/>
  <c r="T707" i="1"/>
  <c r="T764" i="1"/>
  <c r="T400" i="1"/>
  <c r="T271" i="1"/>
  <c r="T458" i="1"/>
  <c r="T229" i="1"/>
  <c r="T713" i="1"/>
  <c r="T504" i="1"/>
  <c r="T151" i="1"/>
  <c r="T822" i="1"/>
  <c r="T717" i="1"/>
  <c r="T363" i="1"/>
  <c r="T714" i="1"/>
  <c r="T625" i="1"/>
  <c r="T227" i="1"/>
  <c r="T722" i="1"/>
  <c r="T723" i="1"/>
  <c r="T924" i="1"/>
  <c r="T307" i="1"/>
  <c r="T215" i="1"/>
  <c r="T727" i="1"/>
  <c r="T728" i="1"/>
  <c r="T438" i="1"/>
  <c r="T730" i="1"/>
  <c r="T220" i="1"/>
  <c r="T744" i="1"/>
  <c r="T733" i="1"/>
  <c r="T734" i="1"/>
  <c r="T735" i="1"/>
  <c r="T710" i="1"/>
  <c r="T839" i="1"/>
  <c r="T738" i="1"/>
  <c r="T437" i="1"/>
  <c r="T740" i="1"/>
  <c r="T741" i="1"/>
  <c r="T742" i="1"/>
  <c r="T246" i="1"/>
  <c r="T221" i="1"/>
  <c r="T745" i="1"/>
  <c r="T284" i="1"/>
  <c r="T747" i="1"/>
  <c r="T940" i="1"/>
  <c r="T616" i="1"/>
  <c r="T750" i="1"/>
  <c r="T672" i="1"/>
  <c r="T752" i="1"/>
  <c r="T611" i="1"/>
  <c r="T754" i="1"/>
  <c r="T274" i="1"/>
  <c r="T932" i="1"/>
  <c r="T618" i="1"/>
  <c r="T324" i="1"/>
  <c r="T189" i="1"/>
  <c r="T782" i="1"/>
  <c r="T761" i="1"/>
  <c r="T762" i="1"/>
  <c r="T398" i="1"/>
  <c r="T144" i="1"/>
  <c r="T563" i="1"/>
  <c r="T326" i="1"/>
  <c r="T491" i="1"/>
  <c r="T768" i="1"/>
  <c r="T769" i="1"/>
  <c r="T333" i="1"/>
  <c r="T771" i="1"/>
  <c r="T534" i="1"/>
  <c r="T773" i="1"/>
  <c r="T976" i="1"/>
  <c r="T874" i="1"/>
  <c r="T64" i="1"/>
  <c r="T777" i="1"/>
  <c r="T778" i="1"/>
  <c r="T779" i="1"/>
  <c r="T421" i="1"/>
  <c r="T781" i="1"/>
  <c r="T391" i="1"/>
  <c r="T783" i="1"/>
  <c r="T375" i="1"/>
  <c r="T279" i="1"/>
  <c r="T935" i="1"/>
  <c r="T239" i="1"/>
  <c r="T514" i="1"/>
  <c r="T789" i="1"/>
  <c r="T790" i="1"/>
  <c r="T791" i="1"/>
  <c r="T792" i="1"/>
  <c r="T793" i="1"/>
  <c r="T794" i="1"/>
  <c r="T439" i="1"/>
  <c r="T169" i="1"/>
  <c r="T797" i="1"/>
  <c r="T798" i="1"/>
  <c r="T446" i="1"/>
  <c r="T216" i="1"/>
  <c r="T801" i="1"/>
  <c r="T802" i="1"/>
  <c r="T161" i="1"/>
  <c r="T296" i="1"/>
  <c r="T561" i="1"/>
  <c r="T538" i="1"/>
  <c r="T807" i="1"/>
  <c r="T61" i="1"/>
  <c r="T26" i="1"/>
  <c r="T810" i="1"/>
  <c r="T811" i="1"/>
  <c r="T549" i="1"/>
  <c r="T813" i="1"/>
  <c r="T911" i="1"/>
  <c r="T50" i="1"/>
  <c r="T816" i="1"/>
  <c r="T442" i="1"/>
  <c r="T261" i="1"/>
  <c r="T892" i="1"/>
  <c r="T55" i="1"/>
  <c r="T821" i="1"/>
  <c r="T615" i="1"/>
  <c r="T522" i="1"/>
  <c r="T847" i="1"/>
  <c r="T599" i="1"/>
  <c r="T760" i="1"/>
  <c r="T364" i="1"/>
  <c r="T480" i="1"/>
  <c r="T77" i="1"/>
  <c r="T830" i="1"/>
  <c r="T831" i="1"/>
  <c r="T832" i="1"/>
  <c r="T968" i="1"/>
  <c r="T763" i="1"/>
  <c r="T396" i="1"/>
  <c r="T210" i="1"/>
  <c r="T837" i="1"/>
  <c r="T838" i="1"/>
  <c r="T823" i="1"/>
  <c r="T606" i="1"/>
  <c r="T365" i="1"/>
  <c r="T945" i="1"/>
  <c r="T349" i="1"/>
  <c r="T254" i="1"/>
  <c r="T845" i="1"/>
  <c r="T846" i="1"/>
  <c r="T765" i="1"/>
  <c r="T31" i="1"/>
  <c r="T171" i="1"/>
  <c r="T410" i="1"/>
  <c r="T637" i="1"/>
  <c r="T852" i="1"/>
  <c r="T374" i="1"/>
  <c r="T854" i="1"/>
  <c r="T776" i="1"/>
  <c r="T898" i="1"/>
  <c r="T692" i="1"/>
  <c r="T367" i="1"/>
  <c r="T557" i="1"/>
  <c r="T860" i="1"/>
  <c r="T861" i="1"/>
  <c r="T46" i="1"/>
  <c r="T382" i="1"/>
  <c r="T91" i="1"/>
  <c r="T535" i="1"/>
  <c r="T334" i="1"/>
  <c r="T934" i="1"/>
  <c r="T868" i="1"/>
  <c r="T629" i="1"/>
  <c r="T235" i="1"/>
  <c r="T871" i="1"/>
  <c r="T872" i="1"/>
  <c r="T867" i="1"/>
  <c r="T75" i="1"/>
  <c r="T828" i="1"/>
  <c r="T970" i="1"/>
  <c r="T877" i="1"/>
  <c r="T878" i="1"/>
  <c r="T879" i="1"/>
  <c r="T880" i="1"/>
  <c r="T38" i="1"/>
  <c r="T876" i="1"/>
  <c r="T883" i="1"/>
  <c r="T72" i="1"/>
  <c r="T473" i="1"/>
  <c r="T886" i="1"/>
  <c r="T36" i="1"/>
  <c r="T888" i="1"/>
  <c r="T889" i="1"/>
  <c r="T619" i="1"/>
  <c r="T224" i="1"/>
  <c r="T780" i="1"/>
  <c r="T397" i="1"/>
  <c r="T440" i="1"/>
  <c r="T495" i="1"/>
  <c r="T42" i="1"/>
  <c r="T897" i="1"/>
  <c r="T775" i="1"/>
  <c r="T899" i="1"/>
  <c r="T900" i="1"/>
  <c r="T228" i="1"/>
  <c r="T902" i="1"/>
  <c r="T371" i="1"/>
  <c r="T175" i="1"/>
  <c r="T905" i="1"/>
  <c r="T906" i="1"/>
  <c r="T567" i="1"/>
  <c r="T469" i="1"/>
  <c r="T909" i="1"/>
  <c r="T964" i="1"/>
  <c r="T73" i="1"/>
  <c r="T912" i="1"/>
  <c r="T699" i="1"/>
  <c r="T427" i="1"/>
  <c r="T915" i="1"/>
  <c r="T916" i="1"/>
  <c r="T826" i="1"/>
  <c r="T918" i="1"/>
  <c r="T919" i="1"/>
  <c r="T359" i="1"/>
  <c r="T921" i="1"/>
  <c r="T604" i="1"/>
  <c r="T923" i="1"/>
  <c r="T862" i="1"/>
  <c r="T18" i="1"/>
  <c r="T865" i="1"/>
  <c r="T48" i="1"/>
  <c r="T928" i="1"/>
  <c r="T929" i="1"/>
  <c r="T963" i="1"/>
  <c r="T444" i="1"/>
  <c r="T94" i="1"/>
  <c r="T933" i="1"/>
  <c r="T309" i="1"/>
  <c r="T833" i="1"/>
  <c r="T154" i="1"/>
  <c r="T256" i="1"/>
  <c r="T938" i="1"/>
  <c r="T939" i="1"/>
  <c r="T134" i="1"/>
  <c r="T941" i="1"/>
  <c r="T942" i="1"/>
  <c r="T943" i="1"/>
  <c r="T944" i="1"/>
  <c r="T196" i="1"/>
  <c r="T946" i="1"/>
  <c r="T947" i="1"/>
  <c r="T948" i="1"/>
  <c r="T949" i="1"/>
  <c r="T950" i="1"/>
  <c r="T508" i="1"/>
  <c r="T952" i="1"/>
  <c r="T786" i="1"/>
  <c r="T954" i="1"/>
  <c r="T955" i="1"/>
  <c r="T785" i="1"/>
  <c r="T74" i="1"/>
  <c r="T958" i="1"/>
  <c r="T251" i="1"/>
  <c r="T182" i="1"/>
  <c r="T961" i="1"/>
  <c r="T962" i="1"/>
  <c r="T353" i="1"/>
  <c r="T608" i="1"/>
  <c r="T965" i="1"/>
  <c r="T355" i="1"/>
  <c r="T519" i="1"/>
  <c r="T582" i="1"/>
  <c r="T795" i="1"/>
  <c r="T197" i="1"/>
  <c r="T121" i="1"/>
  <c r="T972" i="1"/>
  <c r="T973" i="1"/>
  <c r="T808" i="1"/>
  <c r="T975" i="1"/>
  <c r="T12" i="1"/>
  <c r="T269" i="1"/>
  <c r="T287" i="1"/>
  <c r="T979" i="1"/>
  <c r="T120" i="1"/>
  <c r="T736" i="1"/>
  <c r="T982" i="1"/>
  <c r="T644" i="1"/>
  <c r="T984" i="1"/>
  <c r="T869" i="1"/>
  <c r="T684" i="1"/>
  <c r="T987" i="1"/>
  <c r="T988" i="1"/>
  <c r="T703" i="1"/>
  <c r="T990" i="1"/>
  <c r="T559" i="1"/>
  <c r="T992" i="1"/>
  <c r="T575" i="1"/>
  <c r="T257" i="1"/>
  <c r="T995" i="1"/>
  <c r="T996" i="1"/>
  <c r="T842" i="1"/>
  <c r="T998" i="1"/>
  <c r="T999" i="1"/>
  <c r="T1000" i="1"/>
  <c r="T1001" i="1"/>
  <c r="T2" i="1"/>
  <c r="S366" i="1"/>
  <c r="S772" i="1"/>
  <c r="S5" i="1"/>
  <c r="S6" i="1"/>
  <c r="S414" i="1"/>
  <c r="S8" i="1"/>
  <c r="S560" i="1"/>
  <c r="S10" i="1"/>
  <c r="S11" i="1"/>
  <c r="S542" i="1"/>
  <c r="S13" i="1"/>
  <c r="S14" i="1"/>
  <c r="S139" i="1"/>
  <c r="S16" i="1"/>
  <c r="S17" i="1"/>
  <c r="S143" i="1"/>
  <c r="S758" i="1"/>
  <c r="S20" i="1"/>
  <c r="S21" i="1"/>
  <c r="S767" i="1"/>
  <c r="S23" i="1"/>
  <c r="S726" i="1"/>
  <c r="S289" i="1"/>
  <c r="S901" i="1"/>
  <c r="S378" i="1"/>
  <c r="S28" i="1"/>
  <c r="S29" i="1"/>
  <c r="S857" i="1"/>
  <c r="S803" i="1"/>
  <c r="S243" i="1"/>
  <c r="S558" i="1"/>
  <c r="S34" i="1"/>
  <c r="S981" i="1"/>
  <c r="S392" i="1"/>
  <c r="S835" i="1"/>
  <c r="S3" i="1"/>
  <c r="S162" i="1"/>
  <c r="S262" i="1"/>
  <c r="S41" i="1"/>
  <c r="S489" i="1"/>
  <c r="S176" i="1"/>
  <c r="S550" i="1"/>
  <c r="S989" i="1"/>
  <c r="S142" i="1"/>
  <c r="S47" i="1"/>
  <c r="S114" i="1"/>
  <c r="S330" i="1"/>
  <c r="S881" i="1"/>
  <c r="S630" i="1"/>
  <c r="S52" i="1"/>
  <c r="S53" i="1"/>
  <c r="S54" i="1"/>
  <c r="S521" i="1"/>
  <c r="S56" i="1"/>
  <c r="S247" i="1"/>
  <c r="S383" i="1"/>
  <c r="S496" i="1"/>
  <c r="S523" i="1"/>
  <c r="S240" i="1"/>
  <c r="S796" i="1"/>
  <c r="S63" i="1"/>
  <c r="S593" i="1"/>
  <c r="S65" i="1"/>
  <c r="S66" i="1"/>
  <c r="S565" i="1"/>
  <c r="S68" i="1"/>
  <c r="S967" i="1"/>
  <c r="S585" i="1"/>
  <c r="S71" i="1"/>
  <c r="S891" i="1"/>
  <c r="S60" i="1"/>
  <c r="S39" i="1"/>
  <c r="S104" i="1"/>
  <c r="S86" i="1"/>
  <c r="S406" i="1"/>
  <c r="S78" i="1"/>
  <c r="S79" i="1"/>
  <c r="S654" i="1"/>
  <c r="S81" i="1"/>
  <c r="S236" i="1"/>
  <c r="S689" i="1"/>
  <c r="S428" i="1"/>
  <c r="S85" i="1"/>
  <c r="S677" i="1"/>
  <c r="S58" i="1"/>
  <c r="S505" i="1"/>
  <c r="S89" i="1"/>
  <c r="S184" i="1"/>
  <c r="S132" i="1"/>
  <c r="S92" i="1"/>
  <c r="S93" i="1"/>
  <c r="S706" i="1"/>
  <c r="S95" i="1"/>
  <c r="S429" i="1"/>
  <c r="S7" i="1"/>
  <c r="S870" i="1"/>
  <c r="S186" i="1"/>
  <c r="S100" i="1"/>
  <c r="S385" i="1"/>
  <c r="S102" i="1"/>
  <c r="S386" i="1"/>
  <c r="S656" i="1"/>
  <c r="S105" i="1"/>
  <c r="S834" i="1"/>
  <c r="S127" i="1"/>
  <c r="S314" i="1"/>
  <c r="S96" i="1"/>
  <c r="S80" i="1"/>
  <c r="S111" i="1"/>
  <c r="S112" i="1"/>
  <c r="S719" i="1"/>
  <c r="S669" i="1"/>
  <c r="S248" i="1"/>
  <c r="S230" i="1"/>
  <c r="S117" i="1"/>
  <c r="S118" i="1"/>
  <c r="S614" i="1"/>
  <c r="S49" i="1"/>
  <c r="S335" i="1"/>
  <c r="S819" i="1"/>
  <c r="S729" i="1"/>
  <c r="S124" i="1"/>
  <c r="S125" i="1"/>
  <c r="S122" i="1"/>
  <c r="S433" i="1"/>
  <c r="S128" i="1"/>
  <c r="S129" i="1"/>
  <c r="S130" i="1"/>
  <c r="S131" i="1"/>
  <c r="S709" i="1"/>
  <c r="S885" i="1"/>
  <c r="S109" i="1"/>
  <c r="S368" i="1"/>
  <c r="S136" i="1"/>
  <c r="S137" i="1"/>
  <c r="S138" i="1"/>
  <c r="S32" i="1"/>
  <c r="S140" i="1"/>
  <c r="S141" i="1"/>
  <c r="S447" i="1"/>
  <c r="S743" i="1"/>
  <c r="S207" i="1"/>
  <c r="S57" i="1"/>
  <c r="S266" i="1"/>
  <c r="S724" i="1"/>
  <c r="S148" i="1"/>
  <c r="S492" i="1"/>
  <c r="S164" i="1"/>
  <c r="S481" i="1"/>
  <c r="S152" i="1"/>
  <c r="S153" i="1"/>
  <c r="S937" i="1"/>
  <c r="S155" i="1"/>
  <c r="S156" i="1"/>
  <c r="S157" i="1"/>
  <c r="S158" i="1"/>
  <c r="S159" i="1"/>
  <c r="S19" i="1"/>
  <c r="S825" i="1"/>
  <c r="S387" i="1"/>
  <c r="S163" i="1"/>
  <c r="S361" i="1"/>
  <c r="S586" i="1"/>
  <c r="S770" i="1"/>
  <c r="S893" i="1"/>
  <c r="S576" i="1"/>
  <c r="S313" i="1"/>
  <c r="S170" i="1"/>
  <c r="S759" i="1"/>
  <c r="S172" i="1"/>
  <c r="S173" i="1"/>
  <c r="S174" i="1"/>
  <c r="S787" i="1"/>
  <c r="S27" i="1"/>
  <c r="S177" i="1"/>
  <c r="S178" i="1"/>
  <c r="S907" i="1"/>
  <c r="S180" i="1"/>
  <c r="S951" i="1"/>
  <c r="S850" i="1"/>
  <c r="S183" i="1"/>
  <c r="S936" i="1"/>
  <c r="S185" i="1"/>
  <c r="S667" i="1"/>
  <c r="S187" i="1"/>
  <c r="S188" i="1"/>
  <c r="S774" i="1"/>
  <c r="S190" i="1"/>
  <c r="S191" i="1"/>
  <c r="S192" i="1"/>
  <c r="S193" i="1"/>
  <c r="S194" i="1"/>
  <c r="S195" i="1"/>
  <c r="S231" i="1"/>
  <c r="S708" i="1"/>
  <c r="S198" i="1"/>
  <c r="S836" i="1"/>
  <c r="S200" i="1"/>
  <c r="S201" i="1"/>
  <c r="S202" i="1"/>
  <c r="S362" i="1"/>
  <c r="S204" i="1"/>
  <c r="S971" i="1"/>
  <c r="S206" i="1"/>
  <c r="S67" i="1"/>
  <c r="S208" i="1"/>
  <c r="S25" i="1"/>
  <c r="S843" i="1"/>
  <c r="S211" i="1"/>
  <c r="S212" i="1"/>
  <c r="S213" i="1"/>
  <c r="S399" i="1"/>
  <c r="S969" i="1"/>
  <c r="S395" i="1"/>
  <c r="S217" i="1"/>
  <c r="S824" i="1"/>
  <c r="S219" i="1"/>
  <c r="S686" i="1"/>
  <c r="S784" i="1"/>
  <c r="S222" i="1"/>
  <c r="S223" i="1"/>
  <c r="S275" i="1"/>
  <c r="S225" i="1"/>
  <c r="S953" i="1"/>
  <c r="S985" i="1"/>
  <c r="S179" i="1"/>
  <c r="S732" i="1"/>
  <c r="S890" i="1"/>
  <c r="S896" i="1"/>
  <c r="S145" i="1"/>
  <c r="S233" i="1"/>
  <c r="S115" i="1"/>
  <c r="S44" i="1"/>
  <c r="S332" i="1"/>
  <c r="S237" i="1"/>
  <c r="S238" i="1"/>
  <c r="S645" i="1"/>
  <c r="S135" i="1"/>
  <c r="S241" i="1"/>
  <c r="S820" i="1"/>
  <c r="S809" i="1"/>
  <c r="S597" i="1"/>
  <c r="S570" i="1"/>
  <c r="S37" i="1"/>
  <c r="S528" i="1"/>
  <c r="S551" i="1"/>
  <c r="S827" i="1"/>
  <c r="S537" i="1"/>
  <c r="S994" i="1"/>
  <c r="S252" i="1"/>
  <c r="S253" i="1"/>
  <c r="S43" i="1"/>
  <c r="S255" i="1"/>
  <c r="S106" i="1"/>
  <c r="S814" i="1"/>
  <c r="S258" i="1"/>
  <c r="S116" i="1"/>
  <c r="S451" i="1"/>
  <c r="S277" i="1"/>
  <c r="S605" i="1"/>
  <c r="S263" i="1"/>
  <c r="S165" i="1"/>
  <c r="S493" i="1"/>
  <c r="S983" i="1"/>
  <c r="S97" i="1"/>
  <c r="S268" i="1"/>
  <c r="S910" i="1"/>
  <c r="S30" i="1"/>
  <c r="S99" i="1"/>
  <c r="S272" i="1"/>
  <c r="S273" i="1"/>
  <c r="S829" i="1"/>
  <c r="S617" i="1"/>
  <c r="S276" i="1"/>
  <c r="S203" i="1"/>
  <c r="S278" i="1"/>
  <c r="S82" i="1"/>
  <c r="S113" i="1"/>
  <c r="S711" i="1"/>
  <c r="S685" i="1"/>
  <c r="S283" i="1"/>
  <c r="S259" i="1"/>
  <c r="S285" i="1"/>
  <c r="S286" i="1"/>
  <c r="S603" i="1"/>
  <c r="S288" i="1"/>
  <c r="S424" i="1"/>
  <c r="S290" i="1"/>
  <c r="S657" i="1"/>
  <c r="S292" i="1"/>
  <c r="S166" i="1"/>
  <c r="S294" i="1"/>
  <c r="S295" i="1"/>
  <c r="S441" i="1"/>
  <c r="S297" i="1"/>
  <c r="S298" i="1"/>
  <c r="S299" i="1"/>
  <c r="S59" i="1"/>
  <c r="S301" i="1"/>
  <c r="S302" i="1"/>
  <c r="S622" i="1"/>
  <c r="S304" i="1"/>
  <c r="S305" i="1"/>
  <c r="S291" i="1"/>
  <c r="S87" i="1"/>
  <c r="S308" i="1"/>
  <c r="S718" i="1"/>
  <c r="S310" i="1"/>
  <c r="S311" i="1"/>
  <c r="S312" i="1"/>
  <c r="S214" i="1"/>
  <c r="S960" i="1"/>
  <c r="S556" i="1"/>
  <c r="S260" i="1"/>
  <c r="S317" i="1"/>
  <c r="S318" i="1"/>
  <c r="S319" i="1"/>
  <c r="S320" i="1"/>
  <c r="S321" i="1"/>
  <c r="S322" i="1"/>
  <c r="S323" i="1"/>
  <c r="S977" i="1"/>
  <c r="S325" i="1"/>
  <c r="S633" i="1"/>
  <c r="S327" i="1"/>
  <c r="S328" i="1"/>
  <c r="S329" i="1"/>
  <c r="S884" i="1"/>
  <c r="S331" i="1"/>
  <c r="S766" i="1"/>
  <c r="S465" i="1"/>
  <c r="S700" i="1"/>
  <c r="S600" i="1"/>
  <c r="S751" i="1"/>
  <c r="S864" i="1"/>
  <c r="S338" i="1"/>
  <c r="S748" i="1"/>
  <c r="S812" i="1"/>
  <c r="S341" i="1"/>
  <c r="S342" i="1"/>
  <c r="S343" i="1"/>
  <c r="S344" i="1"/>
  <c r="S345" i="1"/>
  <c r="S346" i="1"/>
  <c r="S347" i="1"/>
  <c r="S348" i="1"/>
  <c r="S467" i="1"/>
  <c r="S350" i="1"/>
  <c r="S351" i="1"/>
  <c r="S352" i="1"/>
  <c r="S840" i="1"/>
  <c r="S354" i="1"/>
  <c r="S815" i="1"/>
  <c r="S69" i="1"/>
  <c r="S357" i="1"/>
  <c r="S358" i="1"/>
  <c r="S22" i="1"/>
  <c r="S360" i="1"/>
  <c r="S460" i="1"/>
  <c r="S914" i="1"/>
  <c r="S107" i="1"/>
  <c r="S468" i="1"/>
  <c r="S280" i="1"/>
  <c r="S453" i="1"/>
  <c r="S181" i="1"/>
  <c r="S146" i="1"/>
  <c r="S369" i="1"/>
  <c r="S512" i="1"/>
  <c r="S336" i="1"/>
  <c r="S986" i="1"/>
  <c r="S373" i="1"/>
  <c r="S403" i="1"/>
  <c r="S849" i="1"/>
  <c r="S376" i="1"/>
  <c r="S377" i="1"/>
  <c r="S249" i="1"/>
  <c r="S379" i="1"/>
  <c r="S380" i="1"/>
  <c r="S381" i="1"/>
  <c r="S83" i="1"/>
  <c r="S340" i="1"/>
  <c r="S384" i="1"/>
  <c r="S462" i="1"/>
  <c r="S974" i="1"/>
  <c r="S753" i="1"/>
  <c r="S388" i="1"/>
  <c r="S389" i="1"/>
  <c r="S390" i="1"/>
  <c r="S756" i="1"/>
  <c r="S33" i="1"/>
  <c r="S393" i="1"/>
  <c r="S394" i="1"/>
  <c r="S925" i="1"/>
  <c r="S15" i="1"/>
  <c r="S546" i="1"/>
  <c r="S799" i="1"/>
  <c r="S693" i="1"/>
  <c r="S226" i="1"/>
  <c r="S401" i="1"/>
  <c r="S402" i="1"/>
  <c r="S626" i="1"/>
  <c r="S404" i="1"/>
  <c r="S405" i="1"/>
  <c r="S859" i="1"/>
  <c r="S407" i="1"/>
  <c r="S716" i="1"/>
  <c r="S705" i="1"/>
  <c r="S337" i="1"/>
  <c r="S411" i="1"/>
  <c r="S412" i="1"/>
  <c r="S76" i="1"/>
  <c r="S264" i="1"/>
  <c r="S415" i="1"/>
  <c r="S416" i="1"/>
  <c r="S417" i="1"/>
  <c r="S418" i="1"/>
  <c r="S419" i="1"/>
  <c r="S420" i="1"/>
  <c r="S980" i="1"/>
  <c r="S123" i="1"/>
  <c r="S423" i="1"/>
  <c r="S510" i="1"/>
  <c r="S425" i="1"/>
  <c r="S426" i="1"/>
  <c r="S119" i="1"/>
  <c r="S539" i="1"/>
  <c r="S894" i="1"/>
  <c r="S430" i="1"/>
  <c r="S431" i="1"/>
  <c r="S432" i="1"/>
  <c r="S126" i="1"/>
  <c r="S434" i="1"/>
  <c r="S435" i="1"/>
  <c r="S436" i="1"/>
  <c r="S817" i="1"/>
  <c r="S595" i="1"/>
  <c r="S471" i="1"/>
  <c r="S587" i="1"/>
  <c r="S866" i="1"/>
  <c r="S930" i="1"/>
  <c r="S443" i="1"/>
  <c r="S300" i="1"/>
  <c r="S445" i="1"/>
  <c r="S623" i="1"/>
  <c r="S408" i="1"/>
  <c r="S448" i="1"/>
  <c r="S449" i="1"/>
  <c r="S450" i="1"/>
  <c r="S98" i="1"/>
  <c r="S452" i="1"/>
  <c r="S991" i="1"/>
  <c r="S454" i="1"/>
  <c r="S455" i="1"/>
  <c r="S456" i="1"/>
  <c r="S959" i="1"/>
  <c r="S800" i="1"/>
  <c r="S459" i="1"/>
  <c r="S851" i="1"/>
  <c r="S461" i="1"/>
  <c r="S35" i="1"/>
  <c r="S844" i="1"/>
  <c r="S464" i="1"/>
  <c r="S848" i="1"/>
  <c r="S882" i="1"/>
  <c r="S70" i="1"/>
  <c r="S24" i="1"/>
  <c r="S281" i="1"/>
  <c r="S470" i="1"/>
  <c r="S370" i="1"/>
  <c r="S681" i="1"/>
  <c r="S475" i="1"/>
  <c r="S474" i="1"/>
  <c r="S160" i="1"/>
  <c r="S293" i="1"/>
  <c r="S525" i="1"/>
  <c r="S478" i="1"/>
  <c r="S479" i="1"/>
  <c r="S908" i="1"/>
  <c r="S413" i="1"/>
  <c r="S101" i="1"/>
  <c r="S483" i="1"/>
  <c r="S484" i="1"/>
  <c r="S485" i="1"/>
  <c r="S788" i="1"/>
  <c r="S487" i="1"/>
  <c r="S488" i="1"/>
  <c r="S873" i="1"/>
  <c r="S199" i="1"/>
  <c r="S88" i="1"/>
  <c r="S303" i="1"/>
  <c r="S887" i="1"/>
  <c r="S494" i="1"/>
  <c r="S45" i="1"/>
  <c r="S609" i="1"/>
  <c r="S482" i="1"/>
  <c r="S498" i="1"/>
  <c r="S499" i="1"/>
  <c r="S500" i="1"/>
  <c r="S501" i="1"/>
  <c r="S502" i="1"/>
  <c r="S503" i="1"/>
  <c r="S457" i="1"/>
  <c r="S697" i="1"/>
  <c r="S506" i="1"/>
  <c r="S507" i="1"/>
  <c r="S895" i="1"/>
  <c r="S509" i="1"/>
  <c r="S957" i="1"/>
  <c r="S511" i="1"/>
  <c r="S250" i="1"/>
  <c r="S513" i="1"/>
  <c r="S572" i="1"/>
  <c r="S515" i="1"/>
  <c r="S516" i="1"/>
  <c r="S517" i="1"/>
  <c r="S518" i="1"/>
  <c r="S62" i="1"/>
  <c r="S520" i="1"/>
  <c r="S818" i="1"/>
  <c r="S9" i="1"/>
  <c r="S673" i="1"/>
  <c r="S524" i="1"/>
  <c r="S110" i="1"/>
  <c r="S526" i="1"/>
  <c r="S527" i="1"/>
  <c r="S315" i="1"/>
  <c r="S529" i="1"/>
  <c r="S530" i="1"/>
  <c r="S531" i="1"/>
  <c r="S532" i="1"/>
  <c r="S533" i="1"/>
  <c r="S232" i="1"/>
  <c r="S856" i="1"/>
  <c r="S536" i="1"/>
  <c r="S497" i="1"/>
  <c r="S282" i="1"/>
  <c r="S739" i="1"/>
  <c r="S540" i="1"/>
  <c r="S541" i="1"/>
  <c r="S588" i="1"/>
  <c r="S543" i="1"/>
  <c r="S544" i="1"/>
  <c r="S545" i="1"/>
  <c r="S84" i="1"/>
  <c r="S547" i="1"/>
  <c r="S108" i="1"/>
  <c r="S356" i="1"/>
  <c r="S920" i="1"/>
  <c r="S721" i="1"/>
  <c r="S552" i="1"/>
  <c r="S553" i="1"/>
  <c r="S554" i="1"/>
  <c r="S555" i="1"/>
  <c r="S712" i="1"/>
  <c r="S267" i="1"/>
  <c r="S218" i="1"/>
  <c r="S548" i="1"/>
  <c r="S234" i="1"/>
  <c r="S737" i="1"/>
  <c r="S931" i="1"/>
  <c r="S490" i="1"/>
  <c r="S564" i="1"/>
  <c r="S90" i="1"/>
  <c r="S566" i="1"/>
  <c r="S956" i="1"/>
  <c r="S568" i="1"/>
  <c r="S581" i="1"/>
  <c r="S978" i="1"/>
  <c r="S715" i="1"/>
  <c r="S904" i="1"/>
  <c r="S573" i="1"/>
  <c r="S574" i="1"/>
  <c r="S628" i="1"/>
  <c r="S306" i="1"/>
  <c r="S577" i="1"/>
  <c r="S578" i="1"/>
  <c r="S579" i="1"/>
  <c r="S580" i="1"/>
  <c r="S103" i="1"/>
  <c r="S927" i="1"/>
  <c r="S583" i="1"/>
  <c r="S584" i="1"/>
  <c r="S731" i="1"/>
  <c r="S804" i="1"/>
  <c r="S270" i="1"/>
  <c r="S245" i="1"/>
  <c r="S589" i="1"/>
  <c r="S590" i="1"/>
  <c r="S591" i="1"/>
  <c r="S592" i="1"/>
  <c r="S147" i="1"/>
  <c r="S594" i="1"/>
  <c r="S966" i="1"/>
  <c r="S596" i="1"/>
  <c r="S806" i="1"/>
  <c r="S598" i="1"/>
  <c r="S855" i="1"/>
  <c r="S875" i="1"/>
  <c r="S601" i="1"/>
  <c r="S602" i="1"/>
  <c r="S476" i="1"/>
  <c r="S755" i="1"/>
  <c r="S149" i="1"/>
  <c r="S913" i="1"/>
  <c r="S167" i="1"/>
  <c r="S372" i="1"/>
  <c r="S858" i="1"/>
  <c r="S643" i="1"/>
  <c r="S209" i="1"/>
  <c r="S993" i="1"/>
  <c r="S613" i="1"/>
  <c r="S472" i="1"/>
  <c r="S4" i="1"/>
  <c r="S720" i="1"/>
  <c r="S409" i="1"/>
  <c r="S571" i="1"/>
  <c r="S40" i="1"/>
  <c r="S620" i="1"/>
  <c r="S621" i="1"/>
  <c r="S242" i="1"/>
  <c r="S853" i="1"/>
  <c r="S624" i="1"/>
  <c r="S903" i="1"/>
  <c r="S691" i="1"/>
  <c r="S627" i="1"/>
  <c r="S463" i="1"/>
  <c r="S339" i="1"/>
  <c r="S133" i="1"/>
  <c r="S631" i="1"/>
  <c r="S632" i="1"/>
  <c r="S926" i="1"/>
  <c r="S634" i="1"/>
  <c r="S635" i="1"/>
  <c r="S636" i="1"/>
  <c r="S863" i="1"/>
  <c r="S638" i="1"/>
  <c r="S639" i="1"/>
  <c r="S640" i="1"/>
  <c r="S641" i="1"/>
  <c r="S642" i="1"/>
  <c r="S477" i="1"/>
  <c r="S244" i="1"/>
  <c r="S678" i="1"/>
  <c r="S646" i="1"/>
  <c r="S647" i="1"/>
  <c r="S648" i="1"/>
  <c r="S649" i="1"/>
  <c r="S650" i="1"/>
  <c r="S651" i="1"/>
  <c r="S652" i="1"/>
  <c r="S653" i="1"/>
  <c r="S688" i="1"/>
  <c r="S562" i="1"/>
  <c r="S922" i="1"/>
  <c r="S607" i="1"/>
  <c r="S658" i="1"/>
  <c r="S659" i="1"/>
  <c r="S660" i="1"/>
  <c r="S661" i="1"/>
  <c r="S662" i="1"/>
  <c r="S663" i="1"/>
  <c r="S664" i="1"/>
  <c r="S665" i="1"/>
  <c r="S666" i="1"/>
  <c r="S612" i="1"/>
  <c r="S668" i="1"/>
  <c r="S690" i="1"/>
  <c r="S670" i="1"/>
  <c r="S805" i="1"/>
  <c r="S749" i="1"/>
  <c r="S746" i="1"/>
  <c r="S674" i="1"/>
  <c r="S675" i="1"/>
  <c r="S676" i="1"/>
  <c r="S655" i="1"/>
  <c r="S757" i="1"/>
  <c r="S679" i="1"/>
  <c r="S680" i="1"/>
  <c r="S671" i="1"/>
  <c r="S682" i="1"/>
  <c r="S683" i="1"/>
  <c r="S150" i="1"/>
  <c r="S316" i="1"/>
  <c r="S168" i="1"/>
  <c r="S687" i="1"/>
  <c r="S265" i="1"/>
  <c r="S610" i="1"/>
  <c r="S422" i="1"/>
  <c r="S51" i="1"/>
  <c r="S466" i="1"/>
  <c r="S569" i="1"/>
  <c r="S694" i="1"/>
  <c r="S695" i="1"/>
  <c r="S696" i="1"/>
  <c r="S486" i="1"/>
  <c r="S698" i="1"/>
  <c r="S997" i="1"/>
  <c r="S917" i="1"/>
  <c r="S701" i="1"/>
  <c r="S702" i="1"/>
  <c r="S725" i="1"/>
  <c r="S704" i="1"/>
  <c r="S841" i="1"/>
  <c r="S205" i="1"/>
  <c r="S707" i="1"/>
  <c r="S764" i="1"/>
  <c r="S400" i="1"/>
  <c r="S271" i="1"/>
  <c r="S458" i="1"/>
  <c r="S229" i="1"/>
  <c r="S713" i="1"/>
  <c r="S504" i="1"/>
  <c r="S151" i="1"/>
  <c r="S822" i="1"/>
  <c r="S717" i="1"/>
  <c r="S363" i="1"/>
  <c r="S714" i="1"/>
  <c r="S625" i="1"/>
  <c r="S227" i="1"/>
  <c r="S722" i="1"/>
  <c r="S723" i="1"/>
  <c r="S924" i="1"/>
  <c r="S307" i="1"/>
  <c r="S215" i="1"/>
  <c r="S727" i="1"/>
  <c r="S728" i="1"/>
  <c r="S438" i="1"/>
  <c r="S730" i="1"/>
  <c r="S220" i="1"/>
  <c r="S744" i="1"/>
  <c r="S733" i="1"/>
  <c r="S734" i="1"/>
  <c r="S735" i="1"/>
  <c r="S710" i="1"/>
  <c r="S839" i="1"/>
  <c r="S738" i="1"/>
  <c r="S437" i="1"/>
  <c r="S740" i="1"/>
  <c r="S741" i="1"/>
  <c r="S742" i="1"/>
  <c r="S246" i="1"/>
  <c r="S221" i="1"/>
  <c r="S745" i="1"/>
  <c r="S284" i="1"/>
  <c r="S747" i="1"/>
  <c r="S940" i="1"/>
  <c r="S616" i="1"/>
  <c r="S750" i="1"/>
  <c r="S672" i="1"/>
  <c r="S752" i="1"/>
  <c r="S611" i="1"/>
  <c r="S754" i="1"/>
  <c r="S274" i="1"/>
  <c r="S932" i="1"/>
  <c r="S618" i="1"/>
  <c r="S324" i="1"/>
  <c r="S189" i="1"/>
  <c r="S782" i="1"/>
  <c r="S761" i="1"/>
  <c r="S762" i="1"/>
  <c r="S398" i="1"/>
  <c r="S144" i="1"/>
  <c r="S563" i="1"/>
  <c r="S326" i="1"/>
  <c r="S491" i="1"/>
  <c r="S768" i="1"/>
  <c r="S769" i="1"/>
  <c r="S333" i="1"/>
  <c r="S771" i="1"/>
  <c r="S534" i="1"/>
  <c r="S773" i="1"/>
  <c r="S976" i="1"/>
  <c r="S874" i="1"/>
  <c r="S64" i="1"/>
  <c r="S777" i="1"/>
  <c r="S778" i="1"/>
  <c r="S779" i="1"/>
  <c r="S421" i="1"/>
  <c r="S781" i="1"/>
  <c r="S391" i="1"/>
  <c r="S783" i="1"/>
  <c r="S375" i="1"/>
  <c r="S279" i="1"/>
  <c r="S935" i="1"/>
  <c r="S239" i="1"/>
  <c r="S514" i="1"/>
  <c r="S789" i="1"/>
  <c r="S790" i="1"/>
  <c r="S791" i="1"/>
  <c r="S792" i="1"/>
  <c r="S793" i="1"/>
  <c r="S794" i="1"/>
  <c r="S439" i="1"/>
  <c r="S169" i="1"/>
  <c r="S797" i="1"/>
  <c r="S798" i="1"/>
  <c r="S446" i="1"/>
  <c r="S216" i="1"/>
  <c r="S801" i="1"/>
  <c r="S802" i="1"/>
  <c r="S161" i="1"/>
  <c r="S296" i="1"/>
  <c r="S561" i="1"/>
  <c r="S538" i="1"/>
  <c r="S807" i="1"/>
  <c r="S61" i="1"/>
  <c r="S26" i="1"/>
  <c r="S810" i="1"/>
  <c r="S811" i="1"/>
  <c r="S549" i="1"/>
  <c r="S813" i="1"/>
  <c r="S911" i="1"/>
  <c r="S50" i="1"/>
  <c r="S816" i="1"/>
  <c r="S442" i="1"/>
  <c r="S261" i="1"/>
  <c r="S892" i="1"/>
  <c r="S55" i="1"/>
  <c r="S821" i="1"/>
  <c r="S615" i="1"/>
  <c r="S522" i="1"/>
  <c r="S847" i="1"/>
  <c r="S599" i="1"/>
  <c r="S760" i="1"/>
  <c r="S364" i="1"/>
  <c r="S480" i="1"/>
  <c r="S77" i="1"/>
  <c r="S830" i="1"/>
  <c r="S831" i="1"/>
  <c r="S832" i="1"/>
  <c r="S968" i="1"/>
  <c r="S763" i="1"/>
  <c r="S396" i="1"/>
  <c r="S210" i="1"/>
  <c r="S837" i="1"/>
  <c r="S838" i="1"/>
  <c r="S823" i="1"/>
  <c r="S606" i="1"/>
  <c r="S365" i="1"/>
  <c r="S945" i="1"/>
  <c r="S349" i="1"/>
  <c r="S254" i="1"/>
  <c r="S845" i="1"/>
  <c r="S846" i="1"/>
  <c r="S765" i="1"/>
  <c r="S31" i="1"/>
  <c r="S171" i="1"/>
  <c r="S410" i="1"/>
  <c r="S637" i="1"/>
  <c r="S852" i="1"/>
  <c r="S374" i="1"/>
  <c r="S854" i="1"/>
  <c r="S776" i="1"/>
  <c r="S898" i="1"/>
  <c r="S692" i="1"/>
  <c r="S367" i="1"/>
  <c r="S557" i="1"/>
  <c r="S860" i="1"/>
  <c r="S861" i="1"/>
  <c r="S46" i="1"/>
  <c r="S382" i="1"/>
  <c r="S91" i="1"/>
  <c r="S535" i="1"/>
  <c r="S334" i="1"/>
  <c r="S934" i="1"/>
  <c r="S868" i="1"/>
  <c r="S629" i="1"/>
  <c r="S235" i="1"/>
  <c r="S871" i="1"/>
  <c r="S872" i="1"/>
  <c r="S867" i="1"/>
  <c r="S75" i="1"/>
  <c r="S828" i="1"/>
  <c r="S970" i="1"/>
  <c r="S877" i="1"/>
  <c r="S878" i="1"/>
  <c r="S879" i="1"/>
  <c r="S880" i="1"/>
  <c r="S38" i="1"/>
  <c r="S876" i="1"/>
  <c r="S883" i="1"/>
  <c r="S72" i="1"/>
  <c r="S473" i="1"/>
  <c r="S886" i="1"/>
  <c r="S36" i="1"/>
  <c r="S888" i="1"/>
  <c r="S889" i="1"/>
  <c r="S619" i="1"/>
  <c r="S224" i="1"/>
  <c r="S780" i="1"/>
  <c r="S397" i="1"/>
  <c r="S440" i="1"/>
  <c r="S495" i="1"/>
  <c r="S42" i="1"/>
  <c r="S897" i="1"/>
  <c r="S775" i="1"/>
  <c r="S899" i="1"/>
  <c r="S900" i="1"/>
  <c r="S228" i="1"/>
  <c r="S902" i="1"/>
  <c r="S371" i="1"/>
  <c r="S175" i="1"/>
  <c r="S905" i="1"/>
  <c r="S906" i="1"/>
  <c r="S567" i="1"/>
  <c r="S469" i="1"/>
  <c r="S909" i="1"/>
  <c r="S964" i="1"/>
  <c r="S73" i="1"/>
  <c r="S912" i="1"/>
  <c r="S699" i="1"/>
  <c r="S427" i="1"/>
  <c r="S915" i="1"/>
  <c r="S916" i="1"/>
  <c r="S826" i="1"/>
  <c r="S918" i="1"/>
  <c r="S919" i="1"/>
  <c r="S359" i="1"/>
  <c r="S921" i="1"/>
  <c r="S604" i="1"/>
  <c r="S923" i="1"/>
  <c r="S862" i="1"/>
  <c r="S18" i="1"/>
  <c r="S865" i="1"/>
  <c r="S48" i="1"/>
  <c r="S928" i="1"/>
  <c r="S929" i="1"/>
  <c r="S963" i="1"/>
  <c r="S444" i="1"/>
  <c r="S94" i="1"/>
  <c r="S933" i="1"/>
  <c r="S309" i="1"/>
  <c r="S833" i="1"/>
  <c r="S154" i="1"/>
  <c r="S256" i="1"/>
  <c r="S938" i="1"/>
  <c r="S939" i="1"/>
  <c r="S134" i="1"/>
  <c r="S941" i="1"/>
  <c r="S942" i="1"/>
  <c r="S943" i="1"/>
  <c r="S944" i="1"/>
  <c r="S196" i="1"/>
  <c r="S946" i="1"/>
  <c r="S947" i="1"/>
  <c r="S948" i="1"/>
  <c r="S949" i="1"/>
  <c r="S950" i="1"/>
  <c r="S508" i="1"/>
  <c r="S952" i="1"/>
  <c r="S786" i="1"/>
  <c r="S954" i="1"/>
  <c r="S955" i="1"/>
  <c r="S785" i="1"/>
  <c r="S74" i="1"/>
  <c r="S958" i="1"/>
  <c r="S251" i="1"/>
  <c r="S182" i="1"/>
  <c r="S961" i="1"/>
  <c r="S962" i="1"/>
  <c r="S353" i="1"/>
  <c r="S608" i="1"/>
  <c r="S965" i="1"/>
  <c r="S355" i="1"/>
  <c r="S519" i="1"/>
  <c r="S582" i="1"/>
  <c r="S795" i="1"/>
  <c r="S197" i="1"/>
  <c r="S121" i="1"/>
  <c r="S972" i="1"/>
  <c r="S973" i="1"/>
  <c r="S808" i="1"/>
  <c r="S975" i="1"/>
  <c r="S12" i="1"/>
  <c r="S269" i="1"/>
  <c r="S287" i="1"/>
  <c r="S979" i="1"/>
  <c r="S120" i="1"/>
  <c r="S736" i="1"/>
  <c r="S982" i="1"/>
  <c r="S644" i="1"/>
  <c r="S984" i="1"/>
  <c r="S869" i="1"/>
  <c r="S684" i="1"/>
  <c r="S987" i="1"/>
  <c r="S988" i="1"/>
  <c r="S703" i="1"/>
  <c r="S990" i="1"/>
  <c r="S559" i="1"/>
  <c r="S992" i="1"/>
  <c r="S575" i="1"/>
  <c r="S257" i="1"/>
  <c r="S995" i="1"/>
  <c r="S996" i="1"/>
  <c r="S842" i="1"/>
  <c r="S998" i="1"/>
  <c r="S999" i="1"/>
  <c r="S1000" i="1"/>
  <c r="S1001" i="1"/>
  <c r="S2" i="1"/>
  <c r="I366" i="1"/>
  <c r="I772" i="1"/>
  <c r="I5" i="1"/>
  <c r="I6" i="1"/>
  <c r="I414" i="1"/>
  <c r="I8" i="1"/>
  <c r="I560" i="1"/>
  <c r="I10" i="1"/>
  <c r="I11" i="1"/>
  <c r="I542" i="1"/>
  <c r="I13" i="1"/>
  <c r="I14" i="1"/>
  <c r="I139" i="1"/>
  <c r="I16" i="1"/>
  <c r="I17" i="1"/>
  <c r="I143" i="1"/>
  <c r="I758" i="1"/>
  <c r="I20" i="1"/>
  <c r="I21" i="1"/>
  <c r="I767" i="1"/>
  <c r="I23" i="1"/>
  <c r="I726" i="1"/>
  <c r="I289" i="1"/>
  <c r="I901" i="1"/>
  <c r="I378" i="1"/>
  <c r="I28" i="1"/>
  <c r="I29" i="1"/>
  <c r="I857" i="1"/>
  <c r="I803" i="1"/>
  <c r="I243" i="1"/>
  <c r="I558" i="1"/>
  <c r="I34" i="1"/>
  <c r="I981" i="1"/>
  <c r="I392" i="1"/>
  <c r="I835" i="1"/>
  <c r="I3" i="1"/>
  <c r="I162" i="1"/>
  <c r="I262" i="1"/>
  <c r="I41" i="1"/>
  <c r="I489" i="1"/>
  <c r="I176" i="1"/>
  <c r="I550" i="1"/>
  <c r="I989" i="1"/>
  <c r="I142" i="1"/>
  <c r="I47" i="1"/>
  <c r="I114" i="1"/>
  <c r="I330" i="1"/>
  <c r="I881" i="1"/>
  <c r="I630" i="1"/>
  <c r="I52" i="1"/>
  <c r="I53" i="1"/>
  <c r="I54" i="1"/>
  <c r="I521" i="1"/>
  <c r="I56" i="1"/>
  <c r="I247" i="1"/>
  <c r="I383" i="1"/>
  <c r="I496" i="1"/>
  <c r="I523" i="1"/>
  <c r="I240" i="1"/>
  <c r="I796" i="1"/>
  <c r="I63" i="1"/>
  <c r="I593" i="1"/>
  <c r="I65" i="1"/>
  <c r="I66" i="1"/>
  <c r="I565" i="1"/>
  <c r="I68" i="1"/>
  <c r="I967" i="1"/>
  <c r="I585" i="1"/>
  <c r="I71" i="1"/>
  <c r="I891" i="1"/>
  <c r="I60" i="1"/>
  <c r="I39" i="1"/>
  <c r="I104" i="1"/>
  <c r="I86" i="1"/>
  <c r="I406" i="1"/>
  <c r="I78" i="1"/>
  <c r="I79" i="1"/>
  <c r="I654" i="1"/>
  <c r="I81" i="1"/>
  <c r="I236" i="1"/>
  <c r="I689" i="1"/>
  <c r="I428" i="1"/>
  <c r="I85" i="1"/>
  <c r="I677" i="1"/>
  <c r="I58" i="1"/>
  <c r="I505" i="1"/>
  <c r="I89" i="1"/>
  <c r="I184" i="1"/>
  <c r="I132" i="1"/>
  <c r="I92" i="1"/>
  <c r="I93" i="1"/>
  <c r="I706" i="1"/>
  <c r="I95" i="1"/>
  <c r="I429" i="1"/>
  <c r="I7" i="1"/>
  <c r="I870" i="1"/>
  <c r="I186" i="1"/>
  <c r="I100" i="1"/>
  <c r="I385" i="1"/>
  <c r="I102" i="1"/>
  <c r="I386" i="1"/>
  <c r="I656" i="1"/>
  <c r="I105" i="1"/>
  <c r="I834" i="1"/>
  <c r="I127" i="1"/>
  <c r="I314" i="1"/>
  <c r="I96" i="1"/>
  <c r="I80" i="1"/>
  <c r="I111" i="1"/>
  <c r="I112" i="1"/>
  <c r="I719" i="1"/>
  <c r="I669" i="1"/>
  <c r="I248" i="1"/>
  <c r="I230" i="1"/>
  <c r="I117" i="1"/>
  <c r="I118" i="1"/>
  <c r="I614" i="1"/>
  <c r="I49" i="1"/>
  <c r="I335" i="1"/>
  <c r="I819" i="1"/>
  <c r="I729" i="1"/>
  <c r="I124" i="1"/>
  <c r="I125" i="1"/>
  <c r="I122" i="1"/>
  <c r="I433" i="1"/>
  <c r="I128" i="1"/>
  <c r="I129" i="1"/>
  <c r="I130" i="1"/>
  <c r="I131" i="1"/>
  <c r="I709" i="1"/>
  <c r="I885" i="1"/>
  <c r="I109" i="1"/>
  <c r="I368" i="1"/>
  <c r="I136" i="1"/>
  <c r="I137" i="1"/>
  <c r="I138" i="1"/>
  <c r="I32" i="1"/>
  <c r="I140" i="1"/>
  <c r="I141" i="1"/>
  <c r="I447" i="1"/>
  <c r="I743" i="1"/>
  <c r="I207" i="1"/>
  <c r="I57" i="1"/>
  <c r="I266" i="1"/>
  <c r="I724" i="1"/>
  <c r="I148" i="1"/>
  <c r="I492" i="1"/>
  <c r="I164" i="1"/>
  <c r="I481" i="1"/>
  <c r="I152" i="1"/>
  <c r="I153" i="1"/>
  <c r="I937" i="1"/>
  <c r="I155" i="1"/>
  <c r="I156" i="1"/>
  <c r="I157" i="1"/>
  <c r="I158" i="1"/>
  <c r="I159" i="1"/>
  <c r="I19" i="1"/>
  <c r="I825" i="1"/>
  <c r="I387" i="1"/>
  <c r="I163" i="1"/>
  <c r="I361" i="1"/>
  <c r="I586" i="1"/>
  <c r="I770" i="1"/>
  <c r="I893" i="1"/>
  <c r="I576" i="1"/>
  <c r="I313" i="1"/>
  <c r="I170" i="1"/>
  <c r="I759" i="1"/>
  <c r="I172" i="1"/>
  <c r="I173" i="1"/>
  <c r="I174" i="1"/>
  <c r="I787" i="1"/>
  <c r="I27" i="1"/>
  <c r="I177" i="1"/>
  <c r="I178" i="1"/>
  <c r="I907" i="1"/>
  <c r="I180" i="1"/>
  <c r="I951" i="1"/>
  <c r="I850" i="1"/>
  <c r="I183" i="1"/>
  <c r="I936" i="1"/>
  <c r="I185" i="1"/>
  <c r="I667" i="1"/>
  <c r="I187" i="1"/>
  <c r="I188" i="1"/>
  <c r="I774" i="1"/>
  <c r="I190" i="1"/>
  <c r="I191" i="1"/>
  <c r="I192" i="1"/>
  <c r="I193" i="1"/>
  <c r="I194" i="1"/>
  <c r="I195" i="1"/>
  <c r="I231" i="1"/>
  <c r="I708" i="1"/>
  <c r="I198" i="1"/>
  <c r="I836" i="1"/>
  <c r="I200" i="1"/>
  <c r="I201" i="1"/>
  <c r="I202" i="1"/>
  <c r="I362" i="1"/>
  <c r="I204" i="1"/>
  <c r="I971" i="1"/>
  <c r="I206" i="1"/>
  <c r="I67" i="1"/>
  <c r="I208" i="1"/>
  <c r="I25" i="1"/>
  <c r="I843" i="1"/>
  <c r="I211" i="1"/>
  <c r="I212" i="1"/>
  <c r="I213" i="1"/>
  <c r="I399" i="1"/>
  <c r="I969" i="1"/>
  <c r="I395" i="1"/>
  <c r="I217" i="1"/>
  <c r="I824" i="1"/>
  <c r="I219" i="1"/>
  <c r="I686" i="1"/>
  <c r="I784" i="1"/>
  <c r="I222" i="1"/>
  <c r="I223" i="1"/>
  <c r="I275" i="1"/>
  <c r="I225" i="1"/>
  <c r="I953" i="1"/>
  <c r="I985" i="1"/>
  <c r="I179" i="1"/>
  <c r="I732" i="1"/>
  <c r="I890" i="1"/>
  <c r="I896" i="1"/>
  <c r="I145" i="1"/>
  <c r="I233" i="1"/>
  <c r="I115" i="1"/>
  <c r="I44" i="1"/>
  <c r="I332" i="1"/>
  <c r="I237" i="1"/>
  <c r="I238" i="1"/>
  <c r="I645" i="1"/>
  <c r="I135" i="1"/>
  <c r="I241" i="1"/>
  <c r="I820" i="1"/>
  <c r="I809" i="1"/>
  <c r="I597" i="1"/>
  <c r="I570" i="1"/>
  <c r="I37" i="1"/>
  <c r="I528" i="1"/>
  <c r="I551" i="1"/>
  <c r="I827" i="1"/>
  <c r="I537" i="1"/>
  <c r="I994" i="1"/>
  <c r="I252" i="1"/>
  <c r="I253" i="1"/>
  <c r="I43" i="1"/>
  <c r="I255" i="1"/>
  <c r="I106" i="1"/>
  <c r="I814" i="1"/>
  <c r="I258" i="1"/>
  <c r="I116" i="1"/>
  <c r="I451" i="1"/>
  <c r="I277" i="1"/>
  <c r="I605" i="1"/>
  <c r="I263" i="1"/>
  <c r="I165" i="1"/>
  <c r="I493" i="1"/>
  <c r="I983" i="1"/>
  <c r="I97" i="1"/>
  <c r="I268" i="1"/>
  <c r="I910" i="1"/>
  <c r="I30" i="1"/>
  <c r="I99" i="1"/>
  <c r="I272" i="1"/>
  <c r="I273" i="1"/>
  <c r="I829" i="1"/>
  <c r="I617" i="1"/>
  <c r="I276" i="1"/>
  <c r="I203" i="1"/>
  <c r="I278" i="1"/>
  <c r="I82" i="1"/>
  <c r="I113" i="1"/>
  <c r="I711" i="1"/>
  <c r="I685" i="1"/>
  <c r="I283" i="1"/>
  <c r="I259" i="1"/>
  <c r="I285" i="1"/>
  <c r="I286" i="1"/>
  <c r="I603" i="1"/>
  <c r="I288" i="1"/>
  <c r="I424" i="1"/>
  <c r="I290" i="1"/>
  <c r="I657" i="1"/>
  <c r="I292" i="1"/>
  <c r="I166" i="1"/>
  <c r="I294" i="1"/>
  <c r="I295" i="1"/>
  <c r="I441" i="1"/>
  <c r="I297" i="1"/>
  <c r="I298" i="1"/>
  <c r="I299" i="1"/>
  <c r="I59" i="1"/>
  <c r="I301" i="1"/>
  <c r="I302" i="1"/>
  <c r="I622" i="1"/>
  <c r="I304" i="1"/>
  <c r="I305" i="1"/>
  <c r="I291" i="1"/>
  <c r="I87" i="1"/>
  <c r="I308" i="1"/>
  <c r="I718" i="1"/>
  <c r="I310" i="1"/>
  <c r="I311" i="1"/>
  <c r="I312" i="1"/>
  <c r="I214" i="1"/>
  <c r="I960" i="1"/>
  <c r="I556" i="1"/>
  <c r="I260" i="1"/>
  <c r="I317" i="1"/>
  <c r="I318" i="1"/>
  <c r="I319" i="1"/>
  <c r="I320" i="1"/>
  <c r="I321" i="1"/>
  <c r="I322" i="1"/>
  <c r="I323" i="1"/>
  <c r="I977" i="1"/>
  <c r="I325" i="1"/>
  <c r="I633" i="1"/>
  <c r="I327" i="1"/>
  <c r="I328" i="1"/>
  <c r="I329" i="1"/>
  <c r="I884" i="1"/>
  <c r="I331" i="1"/>
  <c r="I766" i="1"/>
  <c r="I465" i="1"/>
  <c r="I700" i="1"/>
  <c r="I600" i="1"/>
  <c r="I751" i="1"/>
  <c r="I864" i="1"/>
  <c r="I338" i="1"/>
  <c r="I748" i="1"/>
  <c r="I812" i="1"/>
  <c r="I341" i="1"/>
  <c r="I342" i="1"/>
  <c r="I343" i="1"/>
  <c r="I344" i="1"/>
  <c r="I345" i="1"/>
  <c r="I346" i="1"/>
  <c r="I347" i="1"/>
  <c r="I348" i="1"/>
  <c r="I467" i="1"/>
  <c r="I350" i="1"/>
  <c r="I351" i="1"/>
  <c r="I352" i="1"/>
  <c r="I840" i="1"/>
  <c r="I354" i="1"/>
  <c r="I815" i="1"/>
  <c r="I69" i="1"/>
  <c r="I357" i="1"/>
  <c r="I358" i="1"/>
  <c r="I22" i="1"/>
  <c r="I360" i="1"/>
  <c r="I460" i="1"/>
  <c r="I914" i="1"/>
  <c r="I107" i="1"/>
  <c r="I468" i="1"/>
  <c r="I280" i="1"/>
  <c r="I453" i="1"/>
  <c r="I181" i="1"/>
  <c r="I146" i="1"/>
  <c r="I369" i="1"/>
  <c r="I512" i="1"/>
  <c r="I336" i="1"/>
  <c r="I986" i="1"/>
  <c r="I373" i="1"/>
  <c r="I403" i="1"/>
  <c r="I849" i="1"/>
  <c r="I376" i="1"/>
  <c r="I377" i="1"/>
  <c r="I249" i="1"/>
  <c r="I379" i="1"/>
  <c r="I380" i="1"/>
  <c r="I381" i="1"/>
  <c r="I83" i="1"/>
  <c r="I340" i="1"/>
  <c r="I384" i="1"/>
  <c r="I462" i="1"/>
  <c r="I974" i="1"/>
  <c r="I753" i="1"/>
  <c r="I388" i="1"/>
  <c r="I389" i="1"/>
  <c r="I390" i="1"/>
  <c r="I756" i="1"/>
  <c r="I33" i="1"/>
  <c r="I393" i="1"/>
  <c r="I394" i="1"/>
  <c r="I925" i="1"/>
  <c r="I15" i="1"/>
  <c r="I546" i="1"/>
  <c r="I799" i="1"/>
  <c r="I693" i="1"/>
  <c r="I226" i="1"/>
  <c r="I401" i="1"/>
  <c r="I402" i="1"/>
  <c r="I626" i="1"/>
  <c r="I404" i="1"/>
  <c r="I405" i="1"/>
  <c r="I859" i="1"/>
  <c r="I407" i="1"/>
  <c r="I716" i="1"/>
  <c r="I705" i="1"/>
  <c r="I337" i="1"/>
  <c r="I411" i="1"/>
  <c r="I412" i="1"/>
  <c r="I76" i="1"/>
  <c r="I264" i="1"/>
  <c r="I415" i="1"/>
  <c r="I416" i="1"/>
  <c r="I417" i="1"/>
  <c r="I418" i="1"/>
  <c r="I419" i="1"/>
  <c r="I420" i="1"/>
  <c r="I980" i="1"/>
  <c r="I123" i="1"/>
  <c r="I423" i="1"/>
  <c r="I510" i="1"/>
  <c r="I425" i="1"/>
  <c r="I426" i="1"/>
  <c r="I119" i="1"/>
  <c r="I539" i="1"/>
  <c r="I894" i="1"/>
  <c r="I430" i="1"/>
  <c r="I431" i="1"/>
  <c r="I432" i="1"/>
  <c r="I126" i="1"/>
  <c r="I434" i="1"/>
  <c r="I435" i="1"/>
  <c r="I436" i="1"/>
  <c r="I817" i="1"/>
  <c r="I595" i="1"/>
  <c r="I471" i="1"/>
  <c r="I587" i="1"/>
  <c r="I866" i="1"/>
  <c r="I930" i="1"/>
  <c r="I443" i="1"/>
  <c r="I300" i="1"/>
  <c r="I445" i="1"/>
  <c r="I623" i="1"/>
  <c r="I408" i="1"/>
  <c r="I448" i="1"/>
  <c r="I449" i="1"/>
  <c r="I450" i="1"/>
  <c r="I98" i="1"/>
  <c r="I452" i="1"/>
  <c r="I991" i="1"/>
  <c r="I454" i="1"/>
  <c r="I455" i="1"/>
  <c r="I456" i="1"/>
  <c r="I959" i="1"/>
  <c r="I800" i="1"/>
  <c r="I459" i="1"/>
  <c r="I851" i="1"/>
  <c r="I461" i="1"/>
  <c r="I35" i="1"/>
  <c r="I844" i="1"/>
  <c r="I464" i="1"/>
  <c r="I848" i="1"/>
  <c r="I882" i="1"/>
  <c r="I70" i="1"/>
  <c r="I24" i="1"/>
  <c r="I281" i="1"/>
  <c r="I470" i="1"/>
  <c r="I370" i="1"/>
  <c r="I681" i="1"/>
  <c r="I475" i="1"/>
  <c r="I474" i="1"/>
  <c r="I160" i="1"/>
  <c r="I293" i="1"/>
  <c r="I525" i="1"/>
  <c r="I478" i="1"/>
  <c r="I479" i="1"/>
  <c r="I908" i="1"/>
  <c r="I413" i="1"/>
  <c r="I101" i="1"/>
  <c r="I483" i="1"/>
  <c r="I484" i="1"/>
  <c r="I485" i="1"/>
  <c r="I788" i="1"/>
  <c r="I487" i="1"/>
  <c r="I488" i="1"/>
  <c r="I873" i="1"/>
  <c r="I199" i="1"/>
  <c r="I88" i="1"/>
  <c r="I303" i="1"/>
  <c r="I887" i="1"/>
  <c r="I494" i="1"/>
  <c r="I45" i="1"/>
  <c r="I609" i="1"/>
  <c r="I482" i="1"/>
  <c r="I498" i="1"/>
  <c r="I499" i="1"/>
  <c r="I500" i="1"/>
  <c r="I501" i="1"/>
  <c r="I503" i="1"/>
  <c r="I457" i="1"/>
  <c r="I697" i="1"/>
  <c r="I506" i="1"/>
  <c r="I507" i="1"/>
  <c r="I895" i="1"/>
  <c r="I509" i="1"/>
  <c r="I957" i="1"/>
  <c r="I511" i="1"/>
  <c r="I250" i="1"/>
  <c r="I513" i="1"/>
  <c r="I572" i="1"/>
  <c r="I515" i="1"/>
  <c r="I516" i="1"/>
  <c r="I517" i="1"/>
  <c r="I518" i="1"/>
  <c r="I62" i="1"/>
  <c r="I520" i="1"/>
  <c r="I818" i="1"/>
  <c r="I9" i="1"/>
  <c r="I673" i="1"/>
  <c r="I524" i="1"/>
  <c r="I110" i="1"/>
  <c r="I526" i="1"/>
  <c r="I527" i="1"/>
  <c r="I315" i="1"/>
  <c r="I529" i="1"/>
  <c r="I530" i="1"/>
  <c r="I531" i="1"/>
  <c r="I532" i="1"/>
  <c r="I533" i="1"/>
  <c r="I232" i="1"/>
  <c r="I856" i="1"/>
  <c r="I536" i="1"/>
  <c r="I497" i="1"/>
  <c r="I282" i="1"/>
  <c r="I739" i="1"/>
  <c r="I540" i="1"/>
  <c r="I541" i="1"/>
  <c r="I588" i="1"/>
  <c r="I543" i="1"/>
  <c r="I544" i="1"/>
  <c r="I545" i="1"/>
  <c r="I84" i="1"/>
  <c r="I547" i="1"/>
  <c r="I108" i="1"/>
  <c r="I356" i="1"/>
  <c r="I920" i="1"/>
  <c r="I721" i="1"/>
  <c r="I552" i="1"/>
  <c r="I553" i="1"/>
  <c r="I554" i="1"/>
  <c r="I555" i="1"/>
  <c r="I712" i="1"/>
  <c r="I267" i="1"/>
  <c r="I218" i="1"/>
  <c r="I548" i="1"/>
  <c r="I234" i="1"/>
  <c r="I737" i="1"/>
  <c r="I931" i="1"/>
  <c r="I490" i="1"/>
  <c r="I564" i="1"/>
  <c r="I90" i="1"/>
  <c r="I566" i="1"/>
  <c r="I956" i="1"/>
  <c r="I568" i="1"/>
  <c r="I581" i="1"/>
  <c r="I978" i="1"/>
  <c r="I715" i="1"/>
  <c r="I904" i="1"/>
  <c r="I573" i="1"/>
  <c r="I574" i="1"/>
  <c r="I628" i="1"/>
  <c r="I306" i="1"/>
  <c r="I577" i="1"/>
  <c r="I578" i="1"/>
  <c r="I579" i="1"/>
  <c r="I580" i="1"/>
  <c r="I103" i="1"/>
  <c r="I927" i="1"/>
  <c r="I583" i="1"/>
  <c r="I584" i="1"/>
  <c r="I731" i="1"/>
  <c r="I804" i="1"/>
  <c r="I270" i="1"/>
  <c r="I245" i="1"/>
  <c r="I589" i="1"/>
  <c r="I590" i="1"/>
  <c r="I591" i="1"/>
  <c r="I592" i="1"/>
  <c r="I147" i="1"/>
  <c r="I594" i="1"/>
  <c r="I966" i="1"/>
  <c r="I596" i="1"/>
  <c r="I806" i="1"/>
  <c r="I598" i="1"/>
  <c r="I855" i="1"/>
  <c r="I875" i="1"/>
  <c r="I601" i="1"/>
  <c r="I602" i="1"/>
  <c r="I476" i="1"/>
  <c r="I755" i="1"/>
  <c r="I149" i="1"/>
  <c r="I913" i="1"/>
  <c r="I167" i="1"/>
  <c r="I372" i="1"/>
  <c r="I858" i="1"/>
  <c r="I643" i="1"/>
  <c r="I209" i="1"/>
  <c r="I993" i="1"/>
  <c r="I613" i="1"/>
  <c r="I472" i="1"/>
  <c r="I4" i="1"/>
  <c r="I720" i="1"/>
  <c r="I409" i="1"/>
  <c r="I571" i="1"/>
  <c r="I40" i="1"/>
  <c r="I620" i="1"/>
  <c r="I621" i="1"/>
  <c r="I242" i="1"/>
  <c r="I853" i="1"/>
  <c r="I624" i="1"/>
  <c r="I903" i="1"/>
  <c r="I691" i="1"/>
  <c r="I627" i="1"/>
  <c r="I463" i="1"/>
  <c r="I339" i="1"/>
  <c r="I133" i="1"/>
  <c r="I631" i="1"/>
  <c r="I632" i="1"/>
  <c r="I926" i="1"/>
  <c r="I634" i="1"/>
  <c r="I635" i="1"/>
  <c r="I636" i="1"/>
  <c r="I863" i="1"/>
  <c r="I638" i="1"/>
  <c r="I639" i="1"/>
  <c r="I640" i="1"/>
  <c r="I641" i="1"/>
  <c r="I642" i="1"/>
  <c r="I477" i="1"/>
  <c r="I244" i="1"/>
  <c r="I678" i="1"/>
  <c r="I646" i="1"/>
  <c r="I647" i="1"/>
  <c r="I648" i="1"/>
  <c r="I649" i="1"/>
  <c r="I650" i="1"/>
  <c r="I651" i="1"/>
  <c r="I652" i="1"/>
  <c r="I653" i="1"/>
  <c r="I688" i="1"/>
  <c r="I562" i="1"/>
  <c r="I922" i="1"/>
  <c r="I607" i="1"/>
  <c r="I658" i="1"/>
  <c r="I659" i="1"/>
  <c r="I660" i="1"/>
  <c r="I661" i="1"/>
  <c r="I662" i="1"/>
  <c r="I663" i="1"/>
  <c r="I664" i="1"/>
  <c r="I665" i="1"/>
  <c r="I666" i="1"/>
  <c r="I612" i="1"/>
  <c r="I668" i="1"/>
  <c r="I690" i="1"/>
  <c r="I670" i="1"/>
  <c r="I805" i="1"/>
  <c r="I749" i="1"/>
  <c r="I746" i="1"/>
  <c r="I674" i="1"/>
  <c r="I675" i="1"/>
  <c r="I676" i="1"/>
  <c r="I655" i="1"/>
  <c r="I757" i="1"/>
  <c r="I679" i="1"/>
  <c r="I680" i="1"/>
  <c r="I671" i="1"/>
  <c r="I682" i="1"/>
  <c r="I683" i="1"/>
  <c r="I150" i="1"/>
  <c r="I316" i="1"/>
  <c r="I168" i="1"/>
  <c r="I687" i="1"/>
  <c r="I265" i="1"/>
  <c r="I610" i="1"/>
  <c r="I422" i="1"/>
  <c r="I51" i="1"/>
  <c r="I466" i="1"/>
  <c r="I569" i="1"/>
  <c r="I694" i="1"/>
  <c r="I695" i="1"/>
  <c r="I696" i="1"/>
  <c r="I486" i="1"/>
  <c r="I698" i="1"/>
  <c r="I997" i="1"/>
  <c r="I917" i="1"/>
  <c r="I701" i="1"/>
  <c r="I702" i="1"/>
  <c r="I725" i="1"/>
  <c r="I704" i="1"/>
  <c r="I841" i="1"/>
  <c r="I205" i="1"/>
  <c r="I707" i="1"/>
  <c r="I764" i="1"/>
  <c r="I400" i="1"/>
  <c r="I271" i="1"/>
  <c r="I458" i="1"/>
  <c r="I229" i="1"/>
  <c r="I713" i="1"/>
  <c r="I504" i="1"/>
  <c r="I151" i="1"/>
  <c r="I822" i="1"/>
  <c r="I717" i="1"/>
  <c r="I363" i="1"/>
  <c r="I714" i="1"/>
  <c r="I625" i="1"/>
  <c r="I227" i="1"/>
  <c r="I722" i="1"/>
  <c r="I723" i="1"/>
  <c r="I924" i="1"/>
  <c r="I307" i="1"/>
  <c r="I215" i="1"/>
  <c r="I727" i="1"/>
  <c r="I728" i="1"/>
  <c r="I438" i="1"/>
  <c r="I730" i="1"/>
  <c r="I220" i="1"/>
  <c r="I744" i="1"/>
  <c r="I733" i="1"/>
  <c r="I734" i="1"/>
  <c r="I735" i="1"/>
  <c r="I710" i="1"/>
  <c r="I839" i="1"/>
  <c r="I738" i="1"/>
  <c r="I437" i="1"/>
  <c r="I740" i="1"/>
  <c r="I741" i="1"/>
  <c r="I742" i="1"/>
  <c r="I246" i="1"/>
  <c r="I221" i="1"/>
  <c r="I745" i="1"/>
  <c r="I284" i="1"/>
  <c r="I747" i="1"/>
  <c r="I940" i="1"/>
  <c r="I616" i="1"/>
  <c r="I750" i="1"/>
  <c r="I672" i="1"/>
  <c r="I752" i="1"/>
  <c r="I611" i="1"/>
  <c r="I754" i="1"/>
  <c r="I274" i="1"/>
  <c r="I932" i="1"/>
  <c r="I618" i="1"/>
  <c r="I324" i="1"/>
  <c r="I189" i="1"/>
  <c r="I782" i="1"/>
  <c r="I761" i="1"/>
  <c r="I762" i="1"/>
  <c r="I398" i="1"/>
  <c r="I144" i="1"/>
  <c r="I563" i="1"/>
  <c r="I326" i="1"/>
  <c r="I491" i="1"/>
  <c r="I768" i="1"/>
  <c r="I769" i="1"/>
  <c r="I333" i="1"/>
  <c r="I771" i="1"/>
  <c r="I534" i="1"/>
  <c r="I773" i="1"/>
  <c r="I976" i="1"/>
  <c r="I874" i="1"/>
  <c r="I64" i="1"/>
  <c r="I777" i="1"/>
  <c r="I778" i="1"/>
  <c r="I779" i="1"/>
  <c r="I421" i="1"/>
  <c r="I781" i="1"/>
  <c r="I391" i="1"/>
  <c r="I783" i="1"/>
  <c r="I375" i="1"/>
  <c r="I279" i="1"/>
  <c r="I935" i="1"/>
  <c r="I239" i="1"/>
  <c r="I514" i="1"/>
  <c r="I789" i="1"/>
  <c r="I790" i="1"/>
  <c r="I791" i="1"/>
  <c r="I792" i="1"/>
  <c r="I793" i="1"/>
  <c r="I794" i="1"/>
  <c r="I439" i="1"/>
  <c r="I169" i="1"/>
  <c r="I797" i="1"/>
  <c r="I798" i="1"/>
  <c r="I446" i="1"/>
  <c r="I216" i="1"/>
  <c r="I801" i="1"/>
  <c r="I802" i="1"/>
  <c r="I161" i="1"/>
  <c r="I296" i="1"/>
  <c r="I561" i="1"/>
  <c r="I538" i="1"/>
  <c r="I807" i="1"/>
  <c r="I61" i="1"/>
  <c r="I26" i="1"/>
  <c r="I810" i="1"/>
  <c r="I811" i="1"/>
  <c r="I549" i="1"/>
  <c r="I813" i="1"/>
  <c r="I911" i="1"/>
  <c r="I50" i="1"/>
  <c r="I816" i="1"/>
  <c r="I442" i="1"/>
  <c r="I261" i="1"/>
  <c r="I892" i="1"/>
  <c r="I55" i="1"/>
  <c r="I821" i="1"/>
  <c r="I615" i="1"/>
  <c r="I522" i="1"/>
  <c r="I847" i="1"/>
  <c r="I599" i="1"/>
  <c r="I760" i="1"/>
  <c r="I364" i="1"/>
  <c r="I480" i="1"/>
  <c r="I77" i="1"/>
  <c r="I830" i="1"/>
  <c r="I831" i="1"/>
  <c r="I832" i="1"/>
  <c r="I968" i="1"/>
  <c r="I763" i="1"/>
  <c r="I396" i="1"/>
  <c r="I210" i="1"/>
  <c r="I837" i="1"/>
  <c r="I838" i="1"/>
  <c r="I823" i="1"/>
  <c r="I606" i="1"/>
  <c r="I365" i="1"/>
  <c r="I945" i="1"/>
  <c r="I349" i="1"/>
  <c r="I254" i="1"/>
  <c r="I845" i="1"/>
  <c r="I846" i="1"/>
  <c r="I765" i="1"/>
  <c r="I31" i="1"/>
  <c r="I171" i="1"/>
  <c r="I410" i="1"/>
  <c r="I637" i="1"/>
  <c r="I852" i="1"/>
  <c r="I374" i="1"/>
  <c r="I854" i="1"/>
  <c r="I776" i="1"/>
  <c r="I898" i="1"/>
  <c r="I692" i="1"/>
  <c r="I367" i="1"/>
  <c r="I557" i="1"/>
  <c r="I860" i="1"/>
  <c r="I861" i="1"/>
  <c r="I46" i="1"/>
  <c r="I382" i="1"/>
  <c r="I91" i="1"/>
  <c r="I535" i="1"/>
  <c r="I334" i="1"/>
  <c r="I934" i="1"/>
  <c r="I868" i="1"/>
  <c r="I629" i="1"/>
  <c r="I235" i="1"/>
  <c r="I871" i="1"/>
  <c r="I872" i="1"/>
  <c r="I867" i="1"/>
  <c r="I75" i="1"/>
  <c r="I828" i="1"/>
  <c r="I970" i="1"/>
  <c r="I877" i="1"/>
  <c r="I878" i="1"/>
  <c r="I879" i="1"/>
  <c r="I880" i="1"/>
  <c r="I38" i="1"/>
  <c r="I876" i="1"/>
  <c r="I883" i="1"/>
  <c r="I72" i="1"/>
  <c r="I473" i="1"/>
  <c r="I886" i="1"/>
  <c r="I36" i="1"/>
  <c r="I888" i="1"/>
  <c r="I889" i="1"/>
  <c r="I619" i="1"/>
  <c r="I224" i="1"/>
  <c r="I780" i="1"/>
  <c r="I397" i="1"/>
  <c r="I440" i="1"/>
  <c r="I495" i="1"/>
  <c r="I42" i="1"/>
  <c r="I897" i="1"/>
  <c r="I775" i="1"/>
  <c r="I899" i="1"/>
  <c r="I900" i="1"/>
  <c r="I228" i="1"/>
  <c r="I902" i="1"/>
  <c r="I371" i="1"/>
  <c r="I175" i="1"/>
  <c r="I905" i="1"/>
  <c r="I906" i="1"/>
  <c r="I567" i="1"/>
  <c r="I469" i="1"/>
  <c r="I909" i="1"/>
  <c r="I964" i="1"/>
  <c r="I73" i="1"/>
  <c r="I912" i="1"/>
  <c r="I699" i="1"/>
  <c r="I427" i="1"/>
  <c r="I915" i="1"/>
  <c r="I916" i="1"/>
  <c r="I826" i="1"/>
  <c r="I918" i="1"/>
  <c r="I919" i="1"/>
  <c r="I359" i="1"/>
  <c r="I921" i="1"/>
  <c r="I604" i="1"/>
  <c r="I923" i="1"/>
  <c r="I862" i="1"/>
  <c r="I18" i="1"/>
  <c r="I865" i="1"/>
  <c r="I48" i="1"/>
  <c r="I928" i="1"/>
  <c r="I929" i="1"/>
  <c r="I963" i="1"/>
  <c r="I444" i="1"/>
  <c r="I94" i="1"/>
  <c r="I933" i="1"/>
  <c r="I309" i="1"/>
  <c r="I833" i="1"/>
  <c r="I154" i="1"/>
  <c r="I256" i="1"/>
  <c r="I938" i="1"/>
  <c r="I939" i="1"/>
  <c r="I134" i="1"/>
  <c r="I941" i="1"/>
  <c r="I942" i="1"/>
  <c r="I943" i="1"/>
  <c r="I944" i="1"/>
  <c r="I196" i="1"/>
  <c r="I946" i="1"/>
  <c r="I947" i="1"/>
  <c r="I948" i="1"/>
  <c r="I949" i="1"/>
  <c r="I950" i="1"/>
  <c r="I508" i="1"/>
  <c r="I952" i="1"/>
  <c r="I786" i="1"/>
  <c r="I954" i="1"/>
  <c r="I955" i="1"/>
  <c r="I785" i="1"/>
  <c r="I74" i="1"/>
  <c r="I958" i="1"/>
  <c r="I251" i="1"/>
  <c r="I182" i="1"/>
  <c r="I961" i="1"/>
  <c r="I962" i="1"/>
  <c r="I353" i="1"/>
  <c r="I608" i="1"/>
  <c r="I965" i="1"/>
  <c r="I355" i="1"/>
  <c r="I519" i="1"/>
  <c r="I582" i="1"/>
  <c r="I795" i="1"/>
  <c r="I197" i="1"/>
  <c r="I121" i="1"/>
  <c r="I972" i="1"/>
  <c r="I973" i="1"/>
  <c r="I808" i="1"/>
  <c r="I975" i="1"/>
  <c r="I12" i="1"/>
  <c r="I269" i="1"/>
  <c r="I287" i="1"/>
  <c r="I979" i="1"/>
  <c r="I120" i="1"/>
  <c r="I736" i="1"/>
  <c r="I982" i="1"/>
  <c r="I644" i="1"/>
  <c r="I984" i="1"/>
  <c r="I869" i="1"/>
  <c r="I684" i="1"/>
  <c r="I987" i="1"/>
  <c r="I988" i="1"/>
  <c r="I703" i="1"/>
  <c r="I990" i="1"/>
  <c r="I559" i="1"/>
  <c r="I992" i="1"/>
  <c r="I575" i="1"/>
  <c r="I257" i="1"/>
  <c r="I995" i="1"/>
  <c r="I996" i="1"/>
  <c r="I842" i="1"/>
  <c r="I998" i="1"/>
  <c r="I999" i="1"/>
  <c r="I1000" i="1"/>
  <c r="I1001" i="1"/>
  <c r="F2" i="1"/>
  <c r="F1001" i="1"/>
  <c r="F1000" i="1"/>
  <c r="F999" i="1"/>
  <c r="F998" i="1"/>
  <c r="F842" i="1"/>
  <c r="F996" i="1"/>
  <c r="F995" i="1"/>
  <c r="F257" i="1"/>
  <c r="F575" i="1"/>
  <c r="F992" i="1"/>
  <c r="F559" i="1"/>
  <c r="F990" i="1"/>
  <c r="F703" i="1"/>
  <c r="F988" i="1"/>
  <c r="F987" i="1"/>
  <c r="F684" i="1"/>
  <c r="F869" i="1"/>
  <c r="F984" i="1"/>
  <c r="F644" i="1"/>
  <c r="F982" i="1"/>
  <c r="F736" i="1"/>
  <c r="F120" i="1"/>
  <c r="F979" i="1"/>
  <c r="F287" i="1"/>
  <c r="F269" i="1"/>
  <c r="F12" i="1"/>
  <c r="F975" i="1"/>
  <c r="F808" i="1"/>
  <c r="F973" i="1"/>
  <c r="F972" i="1"/>
  <c r="F121" i="1"/>
  <c r="F197" i="1"/>
  <c r="F795" i="1"/>
  <c r="F582" i="1"/>
  <c r="F519" i="1"/>
  <c r="F355" i="1"/>
  <c r="F965" i="1"/>
  <c r="F608" i="1"/>
  <c r="F353" i="1"/>
  <c r="F962" i="1"/>
  <c r="F961" i="1"/>
  <c r="F182" i="1"/>
  <c r="F251" i="1"/>
  <c r="F958" i="1"/>
  <c r="F74" i="1"/>
  <c r="F785" i="1"/>
  <c r="F955" i="1"/>
  <c r="F954" i="1"/>
  <c r="F786" i="1"/>
  <c r="F952" i="1"/>
  <c r="F508" i="1"/>
  <c r="F950" i="1"/>
  <c r="F949" i="1"/>
  <c r="F948" i="1"/>
  <c r="F947" i="1"/>
  <c r="F946" i="1"/>
  <c r="F196" i="1"/>
  <c r="F944" i="1"/>
  <c r="F943" i="1"/>
  <c r="F942" i="1"/>
  <c r="F941" i="1"/>
  <c r="F134" i="1"/>
  <c r="F939" i="1"/>
  <c r="F938" i="1"/>
  <c r="F256" i="1"/>
  <c r="F154" i="1"/>
  <c r="F833" i="1"/>
  <c r="F309" i="1"/>
  <c r="F933" i="1"/>
  <c r="F94" i="1"/>
  <c r="F444" i="1"/>
  <c r="F963" i="1"/>
  <c r="F929" i="1"/>
  <c r="F928" i="1"/>
  <c r="F48" i="1"/>
  <c r="F865" i="1"/>
  <c r="F18" i="1"/>
  <c r="F862" i="1"/>
  <c r="F923" i="1"/>
  <c r="F604" i="1"/>
  <c r="F921" i="1"/>
  <c r="F359" i="1"/>
  <c r="F919" i="1"/>
  <c r="F918" i="1"/>
  <c r="F826" i="1"/>
  <c r="F916" i="1"/>
  <c r="F915" i="1"/>
  <c r="F427" i="1"/>
  <c r="F699" i="1"/>
  <c r="F912" i="1"/>
  <c r="F73" i="1"/>
  <c r="F964" i="1"/>
  <c r="F909" i="1"/>
  <c r="F469" i="1"/>
  <c r="F567" i="1"/>
  <c r="F906" i="1"/>
  <c r="F905" i="1"/>
  <c r="F175" i="1"/>
  <c r="F371" i="1"/>
  <c r="F902" i="1"/>
  <c r="F228" i="1"/>
  <c r="F900" i="1"/>
  <c r="F899" i="1"/>
  <c r="F775" i="1"/>
  <c r="F897" i="1"/>
  <c r="F42" i="1"/>
  <c r="F495" i="1"/>
  <c r="F440" i="1"/>
  <c r="F397" i="1"/>
  <c r="F780" i="1"/>
  <c r="F224" i="1"/>
  <c r="F619" i="1"/>
  <c r="F889" i="1"/>
  <c r="F888" i="1"/>
  <c r="F36" i="1"/>
  <c r="F886" i="1"/>
  <c r="F473" i="1"/>
  <c r="F72" i="1"/>
  <c r="F883" i="1"/>
  <c r="F876" i="1"/>
  <c r="F38" i="1"/>
  <c r="F880" i="1"/>
  <c r="F879" i="1"/>
  <c r="F878" i="1"/>
  <c r="F877" i="1"/>
  <c r="F970" i="1"/>
  <c r="F828" i="1"/>
  <c r="F75" i="1"/>
  <c r="F867" i="1"/>
  <c r="F872" i="1"/>
  <c r="F871" i="1"/>
  <c r="F235" i="1"/>
  <c r="F629" i="1"/>
  <c r="F868" i="1"/>
  <c r="F934" i="1"/>
  <c r="F334" i="1"/>
  <c r="F535" i="1"/>
  <c r="F91" i="1"/>
  <c r="F382" i="1"/>
  <c r="F46" i="1"/>
  <c r="F861" i="1"/>
  <c r="F860" i="1"/>
  <c r="F557" i="1"/>
  <c r="F367" i="1"/>
  <c r="F692" i="1"/>
  <c r="F898" i="1"/>
  <c r="F776" i="1"/>
  <c r="F854" i="1"/>
  <c r="F374" i="1"/>
  <c r="F852" i="1"/>
  <c r="F637" i="1"/>
  <c r="F410" i="1"/>
  <c r="F171" i="1"/>
  <c r="F31" i="1"/>
  <c r="F765" i="1"/>
  <c r="F846" i="1"/>
  <c r="F845" i="1"/>
  <c r="F254" i="1"/>
  <c r="F349" i="1"/>
  <c r="F945" i="1"/>
  <c r="F365" i="1"/>
  <c r="F606" i="1"/>
  <c r="F823" i="1"/>
  <c r="F838" i="1"/>
  <c r="F837" i="1"/>
  <c r="F210" i="1"/>
  <c r="F396" i="1"/>
  <c r="F763" i="1"/>
  <c r="F968" i="1"/>
  <c r="F832" i="1"/>
  <c r="F831" i="1"/>
  <c r="F830" i="1"/>
  <c r="F77" i="1"/>
  <c r="F480" i="1"/>
  <c r="F364" i="1"/>
  <c r="F760" i="1"/>
  <c r="F599" i="1"/>
  <c r="F847" i="1"/>
  <c r="F522" i="1"/>
  <c r="F615" i="1"/>
  <c r="F821" i="1"/>
  <c r="F55" i="1"/>
  <c r="F892" i="1"/>
  <c r="F261" i="1"/>
  <c r="F442" i="1"/>
  <c r="F816" i="1"/>
  <c r="F50" i="1"/>
  <c r="F911" i="1"/>
  <c r="F813" i="1"/>
  <c r="F549" i="1"/>
  <c r="F811" i="1"/>
  <c r="F810" i="1"/>
  <c r="F26" i="1"/>
  <c r="F61" i="1"/>
  <c r="F807" i="1"/>
  <c r="F538" i="1"/>
  <c r="F561" i="1"/>
  <c r="F296" i="1"/>
  <c r="F161" i="1"/>
  <c r="F802" i="1"/>
  <c r="F801" i="1"/>
  <c r="F216" i="1"/>
  <c r="F446" i="1"/>
  <c r="F798" i="1"/>
  <c r="F797" i="1"/>
  <c r="F169" i="1"/>
  <c r="F439" i="1"/>
  <c r="F794" i="1"/>
  <c r="F793" i="1"/>
  <c r="F792" i="1"/>
  <c r="F791" i="1"/>
  <c r="F790" i="1"/>
  <c r="F789" i="1"/>
  <c r="F514" i="1"/>
  <c r="F239" i="1"/>
  <c r="F935" i="1"/>
  <c r="F279" i="1"/>
  <c r="F375" i="1"/>
  <c r="F783" i="1"/>
  <c r="F391" i="1"/>
  <c r="F781" i="1"/>
  <c r="F421" i="1"/>
  <c r="F779" i="1"/>
  <c r="F778" i="1"/>
  <c r="F777" i="1"/>
  <c r="F64" i="1"/>
  <c r="F874" i="1"/>
  <c r="F976" i="1"/>
  <c r="F773" i="1"/>
  <c r="F534" i="1"/>
  <c r="F771" i="1"/>
  <c r="F333" i="1"/>
  <c r="F769" i="1"/>
  <c r="F768" i="1"/>
  <c r="F491" i="1"/>
  <c r="F326" i="1"/>
  <c r="F563" i="1"/>
  <c r="F144" i="1"/>
  <c r="F398" i="1"/>
  <c r="F762" i="1"/>
  <c r="F761" i="1"/>
  <c r="F782" i="1"/>
  <c r="F189" i="1"/>
  <c r="F324" i="1"/>
  <c r="F618" i="1"/>
  <c r="F932" i="1"/>
  <c r="F274" i="1"/>
  <c r="F754" i="1"/>
  <c r="F611" i="1"/>
  <c r="F752" i="1"/>
  <c r="F672" i="1"/>
  <c r="F750" i="1"/>
  <c r="F616" i="1"/>
  <c r="F940" i="1"/>
  <c r="F747" i="1"/>
  <c r="F284" i="1"/>
  <c r="F745" i="1"/>
  <c r="F221" i="1"/>
  <c r="F246" i="1"/>
  <c r="F742" i="1"/>
  <c r="F741" i="1"/>
  <c r="F740" i="1"/>
  <c r="F437" i="1"/>
  <c r="F738" i="1"/>
  <c r="F839" i="1"/>
  <c r="F710" i="1"/>
  <c r="F735" i="1"/>
  <c r="F734" i="1"/>
  <c r="F733" i="1"/>
  <c r="F744" i="1"/>
  <c r="F220" i="1"/>
  <c r="F730" i="1"/>
  <c r="F438" i="1"/>
  <c r="F728" i="1"/>
  <c r="F727" i="1"/>
  <c r="F215" i="1"/>
  <c r="F307" i="1"/>
  <c r="F924" i="1"/>
  <c r="F723" i="1"/>
  <c r="F722" i="1"/>
  <c r="F227" i="1"/>
  <c r="F625" i="1"/>
  <c r="F714" i="1"/>
  <c r="F363" i="1"/>
  <c r="F717" i="1"/>
  <c r="F822" i="1"/>
  <c r="F151" i="1"/>
  <c r="F504" i="1"/>
  <c r="F713" i="1"/>
  <c r="F229" i="1"/>
  <c r="F458" i="1"/>
  <c r="F271" i="1"/>
  <c r="F400" i="1"/>
  <c r="F764" i="1"/>
  <c r="F707" i="1"/>
  <c r="F205" i="1"/>
  <c r="F841" i="1"/>
  <c r="F704" i="1"/>
  <c r="F725" i="1"/>
  <c r="F702" i="1"/>
  <c r="F701" i="1"/>
  <c r="F917" i="1"/>
  <c r="F997" i="1"/>
  <c r="F698" i="1"/>
  <c r="F486" i="1"/>
  <c r="F696" i="1"/>
  <c r="F695" i="1"/>
  <c r="F694" i="1"/>
  <c r="F569" i="1"/>
  <c r="F466" i="1"/>
  <c r="F51" i="1"/>
  <c r="F422" i="1"/>
  <c r="F610" i="1"/>
  <c r="F265" i="1"/>
  <c r="F687" i="1"/>
  <c r="F168" i="1"/>
  <c r="F316" i="1"/>
  <c r="F150" i="1"/>
  <c r="F683" i="1"/>
  <c r="F682" i="1"/>
  <c r="F671" i="1"/>
  <c r="F680" i="1"/>
  <c r="F679" i="1"/>
  <c r="F757" i="1"/>
  <c r="F655" i="1"/>
  <c r="F676" i="1"/>
  <c r="F675" i="1"/>
  <c r="F674" i="1"/>
  <c r="F746" i="1"/>
  <c r="F749" i="1"/>
  <c r="F805" i="1"/>
  <c r="F670" i="1"/>
  <c r="F690" i="1"/>
  <c r="F668" i="1"/>
  <c r="F612" i="1"/>
  <c r="F666" i="1"/>
  <c r="F665" i="1"/>
  <c r="F664" i="1"/>
  <c r="F663" i="1"/>
  <c r="F662" i="1"/>
  <c r="F661" i="1"/>
  <c r="F660" i="1"/>
  <c r="F659" i="1"/>
  <c r="F658" i="1"/>
  <c r="F607" i="1"/>
  <c r="F922" i="1"/>
  <c r="F562" i="1"/>
  <c r="F688" i="1"/>
  <c r="F653" i="1"/>
  <c r="F652" i="1"/>
  <c r="F651" i="1"/>
  <c r="F650" i="1"/>
  <c r="F649" i="1"/>
  <c r="F648" i="1"/>
  <c r="F647" i="1"/>
  <c r="F646" i="1"/>
  <c r="F678" i="1"/>
  <c r="F244" i="1"/>
  <c r="F477" i="1"/>
  <c r="F642" i="1"/>
  <c r="F641" i="1"/>
  <c r="F640" i="1"/>
  <c r="F639" i="1"/>
  <c r="F638" i="1"/>
  <c r="F863" i="1"/>
  <c r="F636" i="1"/>
  <c r="F635" i="1"/>
  <c r="F634" i="1"/>
  <c r="F926" i="1"/>
  <c r="F632" i="1"/>
  <c r="F631" i="1"/>
  <c r="F133" i="1"/>
  <c r="F339" i="1"/>
  <c r="F463" i="1"/>
  <c r="F627" i="1"/>
  <c r="F691" i="1"/>
  <c r="F903" i="1"/>
  <c r="F624" i="1"/>
  <c r="F853" i="1"/>
  <c r="F242" i="1"/>
  <c r="F621" i="1"/>
  <c r="F620" i="1"/>
  <c r="F40" i="1"/>
  <c r="F571" i="1"/>
  <c r="F409" i="1"/>
  <c r="F720" i="1"/>
  <c r="F4" i="1"/>
  <c r="F472" i="1"/>
  <c r="F613" i="1"/>
  <c r="F993" i="1"/>
  <c r="F209" i="1"/>
  <c r="F643" i="1"/>
  <c r="F858" i="1"/>
  <c r="F372" i="1"/>
  <c r="F167" i="1"/>
  <c r="F913" i="1"/>
  <c r="F149" i="1"/>
  <c r="F755" i="1"/>
  <c r="F476" i="1"/>
  <c r="F602" i="1"/>
  <c r="F601" i="1"/>
  <c r="F875" i="1"/>
  <c r="F855" i="1"/>
  <c r="F598" i="1"/>
  <c r="F806" i="1"/>
  <c r="F596" i="1"/>
  <c r="F966" i="1"/>
  <c r="F594" i="1"/>
  <c r="F147" i="1"/>
  <c r="F592" i="1"/>
  <c r="F591" i="1"/>
  <c r="F590" i="1"/>
  <c r="F589" i="1"/>
  <c r="F245" i="1"/>
  <c r="F270" i="1"/>
  <c r="F804" i="1"/>
  <c r="F731" i="1"/>
  <c r="F584" i="1"/>
  <c r="F583" i="1"/>
  <c r="F927" i="1"/>
  <c r="F103" i="1"/>
  <c r="F580" i="1"/>
  <c r="F579" i="1"/>
  <c r="F578" i="1"/>
  <c r="F577" i="1"/>
  <c r="F306" i="1"/>
  <c r="F628" i="1"/>
  <c r="F574" i="1"/>
  <c r="F573" i="1"/>
  <c r="F904" i="1"/>
  <c r="F715" i="1"/>
  <c r="F978" i="1"/>
  <c r="F581" i="1"/>
  <c r="F568" i="1"/>
  <c r="F956" i="1"/>
  <c r="F566" i="1"/>
  <c r="F90" i="1"/>
  <c r="F564" i="1"/>
  <c r="F490" i="1"/>
  <c r="F931" i="1"/>
  <c r="F737" i="1"/>
  <c r="F234" i="1"/>
  <c r="F548" i="1"/>
  <c r="F218" i="1"/>
  <c r="F267" i="1"/>
  <c r="F712" i="1"/>
  <c r="F555" i="1"/>
  <c r="F554" i="1"/>
  <c r="F553" i="1"/>
  <c r="F552" i="1"/>
  <c r="F721" i="1"/>
  <c r="F920" i="1"/>
  <c r="F356" i="1"/>
  <c r="F108" i="1"/>
  <c r="F547" i="1"/>
  <c r="F84" i="1"/>
  <c r="F545" i="1"/>
  <c r="F544" i="1"/>
  <c r="F543" i="1"/>
  <c r="F588" i="1"/>
  <c r="F541" i="1"/>
  <c r="F540" i="1"/>
  <c r="F739" i="1"/>
  <c r="F282" i="1"/>
  <c r="F497" i="1"/>
  <c r="F536" i="1"/>
  <c r="F856" i="1"/>
  <c r="F232" i="1"/>
  <c r="F533" i="1"/>
  <c r="F532" i="1"/>
  <c r="F531" i="1"/>
  <c r="F530" i="1"/>
  <c r="F529" i="1"/>
  <c r="F315" i="1"/>
  <c r="F527" i="1"/>
  <c r="F526" i="1"/>
  <c r="F110" i="1"/>
  <c r="F524" i="1"/>
  <c r="F673" i="1"/>
  <c r="F9" i="1"/>
  <c r="F818" i="1"/>
  <c r="F520" i="1"/>
  <c r="F62" i="1"/>
  <c r="F518" i="1"/>
  <c r="F517" i="1"/>
  <c r="F516" i="1"/>
  <c r="F515" i="1"/>
  <c r="F572" i="1"/>
  <c r="F513" i="1"/>
  <c r="F250" i="1"/>
  <c r="F511" i="1"/>
  <c r="F957" i="1"/>
  <c r="F509" i="1"/>
  <c r="F895" i="1"/>
  <c r="F507" i="1"/>
  <c r="F506" i="1"/>
  <c r="F697" i="1"/>
  <c r="F457" i="1"/>
  <c r="F503" i="1"/>
  <c r="F502" i="1"/>
  <c r="F501" i="1"/>
  <c r="F500" i="1"/>
  <c r="F499" i="1"/>
  <c r="F498" i="1"/>
  <c r="F482" i="1"/>
  <c r="F609" i="1"/>
  <c r="F45" i="1"/>
  <c r="F494" i="1"/>
  <c r="F887" i="1"/>
  <c r="F303" i="1"/>
  <c r="F88" i="1"/>
  <c r="F199" i="1"/>
  <c r="F873" i="1"/>
  <c r="F488" i="1"/>
  <c r="F487" i="1"/>
  <c r="F788" i="1"/>
  <c r="F485" i="1"/>
  <c r="F484" i="1"/>
  <c r="F483" i="1"/>
  <c r="F101" i="1"/>
  <c r="F413" i="1"/>
  <c r="F908" i="1"/>
  <c r="F479" i="1"/>
  <c r="F478" i="1"/>
  <c r="F525" i="1"/>
  <c r="F293" i="1"/>
  <c r="F160" i="1"/>
  <c r="F474" i="1"/>
  <c r="F475" i="1"/>
  <c r="F681" i="1"/>
  <c r="F370" i="1"/>
  <c r="F470" i="1"/>
  <c r="F281" i="1"/>
  <c r="F24" i="1"/>
  <c r="F70" i="1"/>
  <c r="F882" i="1"/>
  <c r="F848" i="1"/>
  <c r="F464" i="1"/>
  <c r="F844" i="1"/>
  <c r="F35" i="1"/>
  <c r="F461" i="1"/>
  <c r="F851" i="1"/>
  <c r="F459" i="1"/>
  <c r="F800" i="1"/>
  <c r="F959" i="1"/>
  <c r="F456" i="1"/>
  <c r="F455" i="1"/>
  <c r="F454" i="1"/>
  <c r="F991" i="1"/>
  <c r="F452" i="1"/>
  <c r="F98" i="1"/>
  <c r="F450" i="1"/>
  <c r="F449" i="1"/>
  <c r="F448" i="1"/>
  <c r="F408" i="1"/>
  <c r="F623" i="1"/>
  <c r="F445" i="1"/>
  <c r="F300" i="1"/>
  <c r="F443" i="1"/>
  <c r="F930" i="1"/>
  <c r="F866" i="1"/>
  <c r="F587" i="1"/>
  <c r="F471" i="1"/>
  <c r="F595" i="1"/>
  <c r="F817" i="1"/>
  <c r="F436" i="1"/>
  <c r="F435" i="1"/>
  <c r="F434" i="1"/>
  <c r="F126" i="1"/>
  <c r="F432" i="1"/>
  <c r="F431" i="1"/>
  <c r="F430" i="1"/>
  <c r="F894" i="1"/>
  <c r="F539" i="1"/>
  <c r="F119" i="1"/>
  <c r="F426" i="1"/>
  <c r="F425" i="1"/>
  <c r="F510" i="1"/>
  <c r="F423" i="1"/>
  <c r="F123" i="1"/>
  <c r="F980" i="1"/>
  <c r="F420" i="1"/>
  <c r="F419" i="1"/>
  <c r="F418" i="1"/>
  <c r="F417" i="1"/>
  <c r="F416" i="1"/>
  <c r="F415" i="1"/>
  <c r="F264" i="1"/>
  <c r="F76" i="1"/>
  <c r="F412" i="1"/>
  <c r="F411" i="1"/>
  <c r="F337" i="1"/>
  <c r="F705" i="1"/>
  <c r="F716" i="1"/>
  <c r="F407" i="1"/>
  <c r="F859" i="1"/>
  <c r="F405" i="1"/>
  <c r="F404" i="1"/>
  <c r="F626" i="1"/>
  <c r="F402" i="1"/>
  <c r="F401" i="1"/>
  <c r="F226" i="1"/>
  <c r="F693" i="1"/>
  <c r="F799" i="1"/>
  <c r="F546" i="1"/>
  <c r="F15" i="1"/>
  <c r="F925" i="1"/>
  <c r="F394" i="1"/>
  <c r="F393" i="1"/>
  <c r="F33" i="1"/>
  <c r="F756" i="1"/>
  <c r="F390" i="1"/>
  <c r="F389" i="1"/>
  <c r="F388" i="1"/>
  <c r="F753" i="1"/>
  <c r="F974" i="1"/>
  <c r="F462" i="1"/>
  <c r="F384" i="1"/>
  <c r="F340" i="1"/>
  <c r="F83" i="1"/>
  <c r="F381" i="1"/>
  <c r="F380" i="1"/>
  <c r="F379" i="1"/>
  <c r="F249" i="1"/>
  <c r="F377" i="1"/>
  <c r="F376" i="1"/>
  <c r="F849" i="1"/>
  <c r="F403" i="1"/>
  <c r="F373" i="1"/>
  <c r="F986" i="1"/>
  <c r="F336" i="1"/>
  <c r="F512" i="1"/>
  <c r="F369" i="1"/>
  <c r="F146" i="1"/>
  <c r="F181" i="1"/>
  <c r="F453" i="1"/>
  <c r="F280" i="1"/>
  <c r="F468" i="1"/>
  <c r="F107" i="1"/>
  <c r="F914" i="1"/>
  <c r="F460" i="1"/>
  <c r="F360" i="1"/>
  <c r="F22" i="1"/>
  <c r="F358" i="1"/>
  <c r="F357" i="1"/>
  <c r="F69" i="1"/>
  <c r="F815" i="1"/>
  <c r="F354" i="1"/>
  <c r="F840" i="1"/>
  <c r="F352" i="1"/>
  <c r="F351" i="1"/>
  <c r="F350" i="1"/>
  <c r="F467" i="1"/>
  <c r="F348" i="1"/>
  <c r="F347" i="1"/>
  <c r="F346" i="1"/>
  <c r="F345" i="1"/>
  <c r="F344" i="1"/>
  <c r="F343" i="1"/>
  <c r="F342" i="1"/>
  <c r="F341" i="1"/>
  <c r="F812" i="1"/>
  <c r="F748" i="1"/>
  <c r="F338" i="1"/>
  <c r="F864" i="1"/>
  <c r="F751" i="1"/>
  <c r="F600" i="1"/>
  <c r="F700" i="1"/>
  <c r="F465" i="1"/>
  <c r="F766" i="1"/>
  <c r="F331" i="1"/>
  <c r="F884" i="1"/>
  <c r="F329" i="1"/>
  <c r="F328" i="1"/>
  <c r="F327" i="1"/>
  <c r="F633" i="1"/>
  <c r="F325" i="1"/>
  <c r="F977" i="1"/>
  <c r="F323" i="1"/>
  <c r="F322" i="1"/>
  <c r="F321" i="1"/>
  <c r="F320" i="1"/>
  <c r="F319" i="1"/>
  <c r="F318" i="1"/>
  <c r="F317" i="1"/>
  <c r="F260" i="1"/>
  <c r="F556" i="1"/>
  <c r="F960" i="1"/>
  <c r="F214" i="1"/>
  <c r="F312" i="1"/>
  <c r="F311" i="1"/>
  <c r="F310" i="1"/>
  <c r="F718" i="1"/>
  <c r="F308" i="1"/>
  <c r="F87" i="1"/>
  <c r="F291" i="1"/>
  <c r="F305" i="1"/>
  <c r="F304" i="1"/>
  <c r="F622" i="1"/>
  <c r="F302" i="1"/>
  <c r="F301" i="1"/>
  <c r="F59" i="1"/>
  <c r="F299" i="1"/>
  <c r="F298" i="1"/>
  <c r="F297" i="1"/>
  <c r="F441" i="1"/>
  <c r="F295" i="1"/>
  <c r="F294" i="1"/>
  <c r="F166" i="1"/>
  <c r="F292" i="1"/>
  <c r="F657" i="1"/>
  <c r="F290" i="1"/>
  <c r="F424" i="1"/>
  <c r="F288" i="1"/>
  <c r="F603" i="1"/>
  <c r="F286" i="1"/>
  <c r="F285" i="1"/>
  <c r="F259" i="1"/>
  <c r="F283" i="1"/>
  <c r="F685" i="1"/>
  <c r="F711" i="1"/>
  <c r="F113" i="1"/>
  <c r="F82" i="1"/>
  <c r="F278" i="1"/>
  <c r="F203" i="1"/>
  <c r="F276" i="1"/>
  <c r="F617" i="1"/>
  <c r="F829" i="1"/>
  <c r="F273" i="1"/>
  <c r="F272" i="1"/>
  <c r="F99" i="1"/>
  <c r="F30" i="1"/>
  <c r="F910" i="1"/>
  <c r="F268" i="1"/>
  <c r="F97" i="1"/>
  <c r="F983" i="1"/>
  <c r="F493" i="1"/>
  <c r="F165" i="1"/>
  <c r="F263" i="1"/>
  <c r="F605" i="1"/>
  <c r="F277" i="1"/>
  <c r="F451" i="1"/>
  <c r="F116" i="1"/>
  <c r="F258" i="1"/>
  <c r="F814" i="1"/>
  <c r="F106" i="1"/>
  <c r="F255" i="1"/>
  <c r="F43" i="1"/>
  <c r="F253" i="1"/>
  <c r="F252" i="1"/>
  <c r="F994" i="1"/>
  <c r="F537" i="1"/>
  <c r="F827" i="1"/>
  <c r="F551" i="1"/>
  <c r="F528" i="1"/>
  <c r="F37" i="1"/>
  <c r="F570" i="1"/>
  <c r="F597" i="1"/>
  <c r="F809" i="1"/>
  <c r="F820" i="1"/>
  <c r="F241" i="1"/>
  <c r="F135" i="1"/>
  <c r="F645" i="1"/>
  <c r="F238" i="1"/>
  <c r="F237" i="1"/>
  <c r="F332" i="1"/>
  <c r="F44" i="1"/>
  <c r="F115" i="1"/>
  <c r="F233" i="1"/>
  <c r="F145" i="1"/>
  <c r="F896" i="1"/>
  <c r="F890" i="1"/>
  <c r="F732" i="1"/>
  <c r="F179" i="1"/>
  <c r="F985" i="1"/>
  <c r="F953" i="1"/>
  <c r="F225" i="1"/>
  <c r="F275" i="1"/>
  <c r="F223" i="1"/>
  <c r="F222" i="1"/>
  <c r="F784" i="1"/>
  <c r="F686" i="1"/>
  <c r="F219" i="1"/>
  <c r="F824" i="1"/>
  <c r="F217" i="1"/>
  <c r="F395" i="1"/>
  <c r="F969" i="1"/>
  <c r="F399" i="1"/>
  <c r="F213" i="1"/>
  <c r="F212" i="1"/>
  <c r="F211" i="1"/>
  <c r="F843" i="1"/>
  <c r="F25" i="1"/>
  <c r="F208" i="1"/>
  <c r="F67" i="1"/>
  <c r="F206" i="1"/>
  <c r="F971" i="1"/>
  <c r="F204" i="1"/>
  <c r="F362" i="1"/>
  <c r="F202" i="1"/>
  <c r="F201" i="1"/>
  <c r="F200" i="1"/>
  <c r="F836" i="1"/>
  <c r="F198" i="1"/>
  <c r="F708" i="1"/>
  <c r="F231" i="1"/>
  <c r="F195" i="1"/>
  <c r="F194" i="1"/>
  <c r="F193" i="1"/>
  <c r="F192" i="1"/>
  <c r="F191" i="1"/>
  <c r="F190" i="1"/>
  <c r="F774" i="1"/>
  <c r="F188" i="1"/>
  <c r="F187" i="1"/>
  <c r="F667" i="1"/>
  <c r="F185" i="1"/>
  <c r="F936" i="1"/>
  <c r="F183" i="1"/>
  <c r="F850" i="1"/>
  <c r="F951" i="1"/>
  <c r="F180" i="1"/>
  <c r="F907" i="1"/>
  <c r="F178" i="1"/>
  <c r="F177" i="1"/>
  <c r="F27" i="1"/>
  <c r="F787" i="1"/>
  <c r="F174" i="1"/>
  <c r="F173" i="1"/>
  <c r="F172" i="1"/>
  <c r="F759" i="1"/>
  <c r="F170" i="1"/>
  <c r="F313" i="1"/>
  <c r="F576" i="1"/>
  <c r="F893" i="1"/>
  <c r="F770" i="1"/>
  <c r="F586" i="1"/>
  <c r="F361" i="1"/>
  <c r="F163" i="1"/>
  <c r="F387" i="1"/>
  <c r="F825" i="1"/>
  <c r="F19" i="1"/>
  <c r="F159" i="1"/>
  <c r="F158" i="1"/>
  <c r="F157" i="1"/>
  <c r="F156" i="1"/>
  <c r="F155" i="1"/>
  <c r="F937" i="1"/>
  <c r="F153" i="1"/>
  <c r="F152" i="1"/>
  <c r="F481" i="1"/>
  <c r="F164" i="1"/>
  <c r="F492" i="1"/>
  <c r="F148" i="1"/>
  <c r="F724" i="1"/>
  <c r="F266" i="1"/>
  <c r="F57" i="1"/>
  <c r="F207" i="1"/>
  <c r="F743" i="1"/>
  <c r="F447" i="1"/>
  <c r="F141" i="1"/>
  <c r="F140" i="1"/>
  <c r="F32" i="1"/>
  <c r="F138" i="1"/>
  <c r="F137" i="1"/>
  <c r="F136" i="1"/>
  <c r="F368" i="1"/>
  <c r="F109" i="1"/>
  <c r="F885" i="1"/>
  <c r="F709" i="1"/>
  <c r="F131" i="1"/>
  <c r="F130" i="1"/>
  <c r="F129" i="1"/>
  <c r="F128" i="1"/>
  <c r="F433" i="1"/>
  <c r="F122" i="1"/>
  <c r="F125" i="1"/>
  <c r="F124" i="1"/>
  <c r="F729" i="1"/>
  <c r="F819" i="1"/>
  <c r="F335" i="1"/>
  <c r="F49" i="1"/>
  <c r="F614" i="1"/>
  <c r="F118" i="1"/>
  <c r="F117" i="1"/>
  <c r="F230" i="1"/>
  <c r="F248" i="1"/>
  <c r="F669" i="1"/>
  <c r="F719" i="1"/>
  <c r="F112" i="1"/>
  <c r="F111" i="1"/>
  <c r="F80" i="1"/>
  <c r="F96" i="1"/>
  <c r="F314" i="1"/>
  <c r="F127" i="1"/>
  <c r="F834" i="1"/>
  <c r="F105" i="1"/>
  <c r="F656" i="1"/>
  <c r="F386" i="1"/>
  <c r="F102" i="1"/>
  <c r="F385" i="1"/>
  <c r="F100" i="1"/>
  <c r="F186" i="1"/>
  <c r="F870" i="1"/>
  <c r="F7" i="1"/>
  <c r="F429" i="1"/>
  <c r="F95" i="1"/>
  <c r="F706" i="1"/>
  <c r="F93" i="1"/>
  <c r="F92" i="1"/>
  <c r="F132" i="1"/>
  <c r="F184" i="1"/>
  <c r="F89" i="1"/>
  <c r="F505" i="1"/>
  <c r="F58" i="1"/>
  <c r="F677" i="1"/>
  <c r="F85" i="1"/>
  <c r="F428" i="1"/>
  <c r="F689" i="1"/>
  <c r="F236" i="1"/>
  <c r="F81" i="1"/>
  <c r="F654" i="1"/>
  <c r="F79" i="1"/>
  <c r="F78" i="1"/>
  <c r="F406" i="1"/>
  <c r="F86" i="1"/>
  <c r="F104" i="1"/>
  <c r="F39" i="1"/>
  <c r="F60" i="1"/>
  <c r="F891" i="1"/>
  <c r="F71" i="1"/>
  <c r="F585" i="1"/>
  <c r="F967" i="1"/>
  <c r="F68" i="1"/>
  <c r="F565" i="1"/>
  <c r="F66" i="1"/>
  <c r="F65" i="1"/>
  <c r="F593" i="1"/>
  <c r="F63" i="1"/>
  <c r="F796" i="1"/>
  <c r="F240" i="1"/>
  <c r="F523" i="1"/>
  <c r="F496" i="1"/>
  <c r="F383" i="1"/>
  <c r="F247" i="1"/>
  <c r="F56" i="1"/>
  <c r="F521" i="1"/>
  <c r="F54" i="1"/>
  <c r="F53" i="1"/>
  <c r="F52" i="1"/>
  <c r="F630" i="1"/>
  <c r="F881" i="1"/>
  <c r="F330" i="1"/>
  <c r="F114" i="1"/>
  <c r="F47" i="1"/>
  <c r="F142" i="1"/>
  <c r="F989" i="1"/>
  <c r="F550" i="1"/>
  <c r="F176" i="1"/>
  <c r="F489" i="1"/>
  <c r="F41" i="1"/>
  <c r="F262" i="1"/>
  <c r="F162" i="1"/>
  <c r="F3" i="1"/>
  <c r="F835" i="1"/>
  <c r="F392" i="1"/>
  <c r="F981" i="1"/>
  <c r="F34" i="1"/>
  <c r="F558" i="1"/>
  <c r="F243" i="1"/>
  <c r="F803" i="1"/>
  <c r="F857" i="1"/>
  <c r="F29" i="1"/>
  <c r="F28" i="1"/>
  <c r="F378" i="1"/>
  <c r="F901" i="1"/>
  <c r="F289" i="1"/>
  <c r="F726" i="1"/>
  <c r="F23" i="1"/>
  <c r="F767" i="1"/>
  <c r="F21" i="1"/>
  <c r="F20" i="1"/>
  <c r="F758" i="1"/>
  <c r="F143" i="1"/>
  <c r="F17" i="1"/>
  <c r="F16" i="1"/>
  <c r="F139" i="1"/>
  <c r="F14" i="1"/>
  <c r="F13" i="1"/>
  <c r="F542" i="1"/>
  <c r="F11" i="1"/>
  <c r="F10" i="1"/>
  <c r="F560" i="1"/>
  <c r="F8" i="1"/>
  <c r="F414" i="1"/>
  <c r="F6" i="1"/>
  <c r="F5" i="1"/>
  <c r="F772" i="1"/>
  <c r="F366" i="1"/>
  <c r="E2" i="6" l="1"/>
  <c r="F2" i="6" s="1"/>
  <c r="E13" i="6"/>
  <c r="F13" i="6" s="1"/>
  <c r="E12" i="6"/>
  <c r="G12" i="6" s="1"/>
  <c r="E11" i="6"/>
  <c r="H11" i="6" s="1"/>
  <c r="E10" i="6"/>
  <c r="G10" i="6" s="1"/>
  <c r="E9" i="6"/>
  <c r="H9" i="6" s="1"/>
  <c r="E8" i="6"/>
  <c r="G8" i="6" s="1"/>
  <c r="E7" i="6"/>
  <c r="H7" i="6" s="1"/>
  <c r="E6" i="6"/>
  <c r="H6" i="6" s="1"/>
  <c r="E5" i="6"/>
  <c r="G5" i="6" s="1"/>
  <c r="E4" i="6"/>
  <c r="F4" i="6" s="1"/>
  <c r="E3" i="6"/>
  <c r="H3" i="6" s="1"/>
  <c r="H5" i="6" l="1"/>
  <c r="H4" i="6"/>
  <c r="F6" i="6"/>
  <c r="G6" i="6"/>
  <c r="G4" i="6"/>
  <c r="F11" i="6"/>
  <c r="H10" i="6"/>
  <c r="G7" i="6"/>
  <c r="H13" i="6"/>
  <c r="H12" i="6"/>
  <c r="G11" i="6"/>
  <c r="F5" i="6"/>
  <c r="G13" i="6"/>
  <c r="G2" i="6"/>
  <c r="G3" i="6"/>
  <c r="F3" i="6"/>
  <c r="F7" i="6"/>
  <c r="F10" i="6"/>
  <c r="G9" i="6"/>
  <c r="H2" i="6"/>
  <c r="H8" i="6"/>
  <c r="F8" i="6"/>
  <c r="F9" i="6"/>
  <c r="F12" i="6"/>
</calcChain>
</file>

<file path=xl/sharedStrings.xml><?xml version="1.0" encoding="utf-8"?>
<sst xmlns="http://schemas.openxmlformats.org/spreadsheetml/2006/main" count="7078" uniqueCount="2117">
  <si>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</si>
  <si>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</si>
  <si>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</si>
  <si>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</si>
  <si>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</si>
  <si>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</si>
  <si>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</si>
  <si>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</si>
  <si>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</si>
  <si>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</si>
  <si>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</si>
  <si>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</si>
  <si>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</si>
  <si>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</si>
  <si>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</si>
  <si>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</si>
  <si>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</si>
  <si>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</si>
  <si>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</si>
  <si>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</si>
  <si>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</si>
  <si>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</si>
  <si>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</si>
  <si>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</si>
  <si>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</si>
  <si>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</si>
  <si>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</si>
  <si>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</si>
  <si>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</si>
  <si>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</si>
  <si>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</si>
  <si>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</si>
  <si>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</si>
  <si>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</si>
  <si>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</si>
  <si>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</si>
  <si>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</si>
  <si>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</si>
  <si>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</si>
  <si>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</si>
  <si>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</si>
  <si>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</si>
  <si>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</si>
  <si>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</si>
  <si>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</si>
  <si>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</si>
  <si>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</si>
  <si>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</si>
  <si>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</si>
  <si>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</si>
  <si>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</si>
  <si>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</si>
  <si>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</si>
  <si>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</si>
  <si>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</si>
  <si>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</si>
  <si>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</si>
  <si>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</si>
  <si>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</si>
  <si>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</si>
  <si>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</si>
  <si>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</si>
  <si>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</si>
  <si>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</si>
  <si>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</si>
  <si>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</si>
  <si>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</si>
  <si>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</si>
  <si>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</si>
  <si>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</si>
  <si>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</si>
  <si>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</si>
  <si>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</si>
  <si>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</si>
  <si>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</si>
  <si>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</si>
  <si>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</si>
  <si>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</si>
  <si>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</si>
  <si>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</si>
  <si>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</si>
  <si>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</si>
  <si>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</si>
  <si>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</si>
  <si>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</si>
  <si>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</si>
  <si>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</si>
  <si>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</si>
  <si>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</si>
  <si>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</si>
  <si>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</si>
  <si>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</si>
  <si>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</si>
  <si>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</si>
  <si>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</si>
  <si>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</si>
  <si>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</si>
  <si>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</si>
  <si>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</si>
  <si>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</si>
  <si>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</si>
  <si>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</si>
  <si>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</si>
  <si>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</si>
  <si>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</si>
  <si>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</si>
  <si>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</si>
  <si>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</si>
  <si>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</si>
  <si>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</si>
  <si>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</si>
  <si>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</si>
  <si>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</si>
  <si>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</si>
  <si>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</si>
  <si>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</si>
  <si>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</si>
  <si>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</si>
  <si>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</si>
  <si>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</si>
  <si>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</si>
  <si>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</si>
  <si>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</si>
  <si>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</si>
  <si>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</si>
  <si>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</si>
  <si>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</si>
  <si>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</si>
  <si>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</si>
  <si>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</si>
  <si>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</si>
  <si>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</si>
  <si>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</si>
  <si>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</si>
  <si>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</si>
  <si>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</si>
  <si>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</si>
  <si>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</si>
  <si>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</si>
  <si>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</si>
  <si>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</si>
  <si>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</si>
  <si>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</si>
  <si>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</si>
  <si>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</si>
  <si>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</si>
  <si>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</si>
  <si>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</si>
  <si>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</si>
  <si>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</si>
  <si>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</si>
  <si>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</si>
  <si>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</si>
  <si>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</si>
  <si>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</si>
  <si>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</si>
  <si>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</si>
  <si>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</si>
  <si>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</si>
  <si>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</si>
  <si>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</si>
  <si>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</si>
  <si>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</si>
  <si>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</si>
  <si>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</si>
  <si>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</si>
  <si>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</si>
  <si>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</si>
  <si>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</si>
  <si>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</si>
  <si>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</si>
  <si>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</si>
  <si>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</si>
  <si>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</si>
  <si>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</si>
  <si>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</si>
  <si>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</si>
  <si>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</si>
  <si>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</si>
  <si>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</si>
  <si>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</si>
  <si>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</si>
  <si>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</si>
  <si>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</si>
  <si>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</si>
  <si>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</si>
  <si>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</si>
  <si>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</si>
  <si>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</si>
  <si>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</si>
  <si>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</si>
  <si>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</si>
  <si>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</si>
  <si>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</si>
  <si>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</si>
  <si>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</si>
  <si>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</si>
  <si>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</si>
  <si>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</si>
  <si>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</si>
  <si>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</si>
  <si>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</si>
  <si>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</si>
  <si>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</si>
  <si>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</si>
  <si>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</si>
  <si>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</si>
  <si>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</si>
  <si>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</si>
  <si>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</si>
  <si>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</si>
  <si>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</si>
  <si>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</si>
  <si>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</si>
  <si>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</si>
  <si>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</si>
  <si>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</si>
  <si>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</si>
  <si>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</si>
  <si>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</si>
  <si>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</si>
  <si>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</si>
  <si>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</si>
  <si>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</si>
  <si>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</si>
  <si>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</si>
  <si>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</si>
  <si>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</si>
  <si>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</si>
  <si>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</si>
  <si>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</si>
  <si>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</si>
  <si>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</si>
  <si>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</si>
  <si>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</si>
  <si>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</si>
  <si>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</si>
  <si>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</si>
  <si>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</si>
  <si>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</si>
  <si>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</si>
  <si>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</si>
  <si>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</si>
  <si>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</si>
  <si>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</si>
  <si>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</si>
  <si>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</si>
  <si>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</si>
  <si>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</si>
  <si>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</si>
  <si>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</si>
  <si>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</si>
  <si>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</si>
  <si>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</si>
  <si>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</si>
  <si>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</si>
  <si>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</si>
  <si>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</si>
  <si>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</si>
  <si>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</si>
  <si>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</si>
  <si>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</si>
  <si>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</si>
  <si>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</si>
  <si>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</si>
  <si>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</si>
  <si>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</si>
  <si>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</si>
  <si>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</si>
  <si>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</si>
  <si>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</si>
  <si>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</si>
  <si>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</si>
  <si>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</si>
  <si>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</si>
  <si>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</si>
  <si>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</si>
  <si>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</si>
  <si>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</si>
  <si>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</si>
  <si>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</si>
  <si>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</si>
  <si>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</si>
  <si>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</si>
  <si>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</si>
  <si>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</si>
  <si>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</si>
  <si>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</si>
  <si>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</si>
  <si>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</si>
  <si>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</si>
  <si>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</si>
  <si>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</si>
  <si>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</si>
  <si>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</si>
  <si>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</si>
  <si>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</si>
  <si>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</si>
  <si>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</si>
  <si>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</si>
  <si>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</si>
  <si>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</si>
  <si>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</si>
  <si>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</si>
  <si>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</si>
  <si>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</si>
  <si>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</si>
  <si>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</si>
  <si>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</si>
  <si>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</si>
  <si>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</si>
  <si>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</si>
  <si>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</si>
  <si>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</si>
  <si>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</si>
  <si>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</si>
  <si>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</si>
  <si>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</si>
  <si>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</si>
  <si>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</si>
  <si>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</si>
  <si>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</si>
  <si>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</si>
  <si>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</si>
  <si>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</si>
  <si>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</si>
  <si>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</si>
  <si>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</si>
  <si>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</si>
  <si>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</si>
  <si>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</si>
  <si>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</si>
  <si>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</si>
  <si>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</si>
  <si>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</si>
  <si>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</si>
  <si>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</si>
  <si>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</si>
  <si>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</si>
  <si>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</si>
  <si>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</si>
  <si>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</si>
  <si>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</si>
  <si>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</si>
  <si>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</si>
  <si>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</si>
  <si>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</si>
  <si>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</si>
  <si>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</si>
  <si>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</si>
  <si>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</si>
  <si>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</si>
  <si>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</si>
  <si>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</si>
  <si>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</si>
  <si>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</si>
  <si>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</si>
  <si>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</si>
  <si>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</si>
  <si>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</si>
  <si>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</si>
  <si>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</si>
  <si>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</si>
  <si>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</si>
  <si>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</si>
  <si>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</si>
  <si>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</si>
  <si>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</si>
  <si>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</si>
  <si>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</si>
  <si>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</si>
  <si>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</si>
  <si>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</si>
  <si>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</si>
  <si>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</si>
  <si>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</si>
  <si>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</si>
  <si>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</si>
  <si>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</si>
  <si>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</si>
  <si>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</si>
  <si>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</si>
  <si>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</si>
  <si>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</si>
  <si>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</si>
  <si>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</si>
  <si>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</si>
  <si>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</si>
  <si>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</si>
  <si>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</si>
  <si>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</si>
  <si>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</si>
  <si>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</si>
  <si>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</si>
  <si>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</si>
  <si>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</si>
  <si>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</si>
  <si>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</si>
  <si>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</si>
  <si>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</si>
  <si>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</si>
  <si>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</si>
  <si>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</si>
  <si>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</si>
  <si>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</si>
  <si>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</si>
  <si>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</si>
  <si>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</si>
  <si>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</si>
  <si>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</si>
  <si>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</si>
  <si>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</si>
  <si>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</si>
  <si>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</si>
  <si>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</si>
  <si>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</si>
  <si>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</si>
  <si>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</si>
  <si>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</si>
  <si>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</si>
  <si>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</si>
  <si>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</si>
  <si>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</si>
  <si>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</si>
  <si>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</si>
  <si>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</si>
  <si>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</si>
  <si>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</si>
  <si>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</si>
  <si>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</si>
  <si>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</si>
  <si>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</si>
  <si>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</si>
  <si>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</si>
  <si>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</si>
  <si>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</si>
  <si>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</si>
  <si>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</si>
  <si>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</si>
  <si>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</si>
  <si>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</si>
  <si>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</si>
  <si>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</si>
  <si>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</si>
  <si>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</si>
  <si>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</si>
  <si>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</si>
  <si>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</si>
  <si>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</si>
  <si>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</si>
  <si>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</si>
  <si>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</si>
  <si>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</si>
  <si>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</si>
  <si>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</si>
  <si>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</si>
  <si>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</si>
  <si>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</si>
  <si>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</si>
  <si>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</si>
  <si>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</si>
  <si>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</si>
  <si>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</si>
  <si>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</si>
  <si>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</si>
  <si>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</si>
  <si>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</si>
  <si>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</si>
  <si>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</si>
  <si>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</si>
  <si>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</si>
  <si>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</si>
  <si>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</si>
  <si>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</si>
  <si>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</si>
  <si>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</si>
  <si>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</si>
  <si>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</si>
  <si>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</si>
  <si>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</si>
  <si>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</si>
  <si>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</si>
  <si>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</si>
  <si>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</si>
  <si>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</si>
  <si>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</si>
  <si>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</si>
  <si>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</si>
  <si>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</si>
  <si>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</si>
  <si>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</si>
  <si>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</si>
  <si>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</si>
  <si>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</si>
  <si>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</si>
  <si>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</si>
  <si>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</si>
  <si>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</si>
  <si>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</si>
  <si>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</si>
  <si>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</si>
  <si>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</si>
  <si>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</si>
  <si>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</si>
  <si>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</si>
  <si>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</si>
  <si>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</si>
  <si>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</si>
  <si>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</si>
  <si>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</si>
  <si>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</si>
  <si>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</si>
  <si>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</si>
  <si>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</si>
  <si>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</si>
  <si>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</si>
  <si>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</si>
  <si>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</si>
  <si>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</si>
  <si>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</si>
  <si>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</si>
  <si>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</si>
  <si>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</si>
  <si>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</si>
  <si>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</si>
  <si>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</si>
  <si>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</si>
  <si>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</si>
  <si>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</si>
  <si>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</si>
  <si>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</si>
  <si>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</si>
  <si>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</si>
  <si>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</si>
  <si>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</si>
  <si>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</si>
  <si>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</si>
  <si>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</si>
  <si>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</si>
  <si>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</si>
  <si>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</si>
  <si>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</si>
  <si>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</si>
  <si>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</si>
  <si>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</si>
  <si>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</si>
  <si>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</si>
  <si>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</si>
  <si>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</si>
  <si>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</si>
  <si>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</si>
  <si>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</si>
  <si>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</si>
  <si>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</si>
  <si>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</si>
  <si>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</si>
  <si>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</si>
  <si>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</si>
  <si>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</si>
  <si>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</si>
  <si>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</si>
  <si>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</si>
  <si>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</si>
  <si>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</si>
  <si>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</si>
  <si>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</si>
  <si>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</si>
  <si>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</si>
  <si>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</si>
  <si>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</si>
  <si>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</si>
  <si>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</si>
  <si>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</si>
  <si>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</si>
  <si>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</si>
  <si>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</si>
  <si>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</si>
  <si>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</si>
  <si>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</si>
  <si>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</si>
  <si>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</si>
  <si>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</si>
  <si>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</si>
  <si>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</si>
  <si>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</si>
  <si>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</si>
  <si>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</si>
  <si>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</si>
  <si>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</si>
  <si>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</si>
  <si>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</si>
  <si>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</si>
  <si>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</si>
  <si>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</si>
  <si>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</si>
  <si>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</si>
  <si>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</si>
  <si>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</si>
  <si>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</si>
  <si>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</si>
  <si>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</si>
  <si>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</si>
  <si>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</si>
  <si>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</si>
  <si>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</si>
  <si>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</si>
  <si>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</si>
  <si>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</si>
  <si>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</si>
  <si>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</si>
  <si>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</si>
  <si>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</si>
  <si>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</si>
  <si>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</si>
  <si>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</si>
  <si>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</si>
  <si>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</si>
  <si>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</si>
  <si>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</si>
  <si>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</si>
  <si>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</si>
  <si>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</si>
  <si>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</si>
  <si>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</si>
  <si>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</si>
  <si>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</si>
  <si>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</si>
  <si>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</si>
  <si>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</si>
  <si>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</si>
  <si>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</si>
  <si>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</si>
  <si>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</si>
  <si>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</si>
  <si>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</si>
  <si>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</si>
  <si>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</si>
  <si>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</si>
  <si>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</si>
  <si>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</si>
  <si>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</si>
  <si>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</si>
  <si>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</si>
  <si>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</si>
  <si>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</si>
  <si>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</si>
  <si>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</si>
  <si>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</si>
  <si>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</si>
  <si>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</si>
  <si>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</si>
  <si>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</si>
  <si>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</si>
  <si>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</si>
  <si>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</si>
  <si>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</si>
  <si>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</si>
  <si>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</si>
  <si>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</si>
  <si>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</si>
  <si>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</si>
  <si>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</si>
  <si>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</si>
  <si>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</si>
  <si>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</si>
  <si>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</si>
  <si>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</si>
  <si>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</si>
  <si>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</si>
  <si>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</si>
  <si>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</si>
  <si>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</si>
  <si>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</si>
  <si>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</si>
  <si>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</si>
  <si>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</si>
  <si>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</si>
  <si>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</si>
  <si>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</si>
  <si>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</si>
  <si>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</si>
  <si>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</si>
  <si>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</si>
  <si>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</si>
  <si>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</si>
  <si>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</si>
  <si>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</si>
  <si>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</si>
  <si>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</si>
  <si>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</si>
  <si>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</si>
  <si>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</si>
  <si>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</si>
  <si>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</si>
  <si>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</si>
  <si>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</si>
  <si>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</si>
  <si>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</si>
  <si>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</si>
  <si>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</si>
  <si>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</si>
  <si>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</si>
  <si>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</si>
  <si>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</si>
  <si>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</si>
  <si>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</si>
  <si>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</si>
  <si>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</si>
  <si>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</si>
  <si>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</si>
  <si>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</si>
  <si>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</si>
  <si>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</si>
  <si>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</si>
  <si>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</si>
  <si>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</si>
  <si>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</si>
  <si>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</si>
  <si>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</si>
  <si>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</si>
  <si>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</si>
  <si>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</si>
  <si>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</si>
  <si>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</si>
  <si>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</si>
  <si>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</si>
  <si>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</si>
  <si>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</si>
  <si>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</si>
  <si>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</si>
  <si>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</si>
  <si>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</si>
  <si>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</si>
  <si>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</si>
  <si>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</si>
  <si>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</si>
  <si>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</si>
  <si>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</si>
  <si>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</si>
  <si>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</si>
  <si>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</si>
  <si>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</si>
  <si>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</si>
  <si>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</si>
  <si>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</si>
  <si>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</si>
  <si>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</si>
  <si>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</si>
  <si>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</si>
  <si>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</si>
  <si>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</si>
  <si>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</si>
  <si>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</si>
  <si>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</si>
  <si>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</si>
  <si>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</si>
  <si>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</si>
  <si>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</si>
  <si>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</si>
  <si>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</si>
  <si>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</si>
  <si>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</si>
  <si>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</si>
  <si>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</si>
  <si>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</si>
  <si>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</si>
  <si>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</si>
  <si>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</si>
  <si>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</si>
  <si>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</si>
  <si>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</si>
  <si>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</si>
  <si>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</si>
  <si>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</si>
  <si>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</si>
  <si>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</si>
  <si>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</si>
  <si>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</si>
  <si>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</si>
  <si>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</si>
  <si>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</si>
  <si>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</si>
  <si>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</si>
  <si>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</si>
  <si>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</si>
  <si>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</si>
  <si>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</si>
  <si>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</si>
  <si>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</si>
  <si>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</si>
  <si>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</si>
  <si>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</si>
  <si>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</si>
  <si>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</si>
  <si>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</si>
  <si>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</si>
  <si>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</si>
  <si>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</si>
  <si>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</si>
  <si>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</si>
  <si>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</si>
  <si>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</si>
  <si>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</si>
  <si>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</si>
  <si>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</si>
  <si>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</si>
  <si>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</si>
  <si>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</si>
  <si>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</si>
  <si>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</si>
  <si>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</si>
  <si>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</si>
  <si>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</si>
  <si>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</si>
  <si>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</si>
  <si>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</si>
  <si>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</si>
  <si>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</si>
  <si>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</si>
  <si>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</si>
  <si>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</si>
  <si>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</si>
  <si>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</si>
  <si>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</si>
  <si>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</si>
  <si>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</si>
  <si>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</si>
  <si>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</si>
  <si>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</si>
  <si>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</si>
  <si>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</si>
  <si>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</si>
  <si>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</si>
  <si>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</si>
  <si>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</si>
  <si>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</si>
  <si>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</si>
  <si>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</si>
  <si>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</si>
  <si>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</si>
  <si>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</si>
  <si>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</si>
  <si>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</si>
  <si>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</si>
  <si>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</si>
  <si>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</si>
  <si>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</si>
  <si>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</si>
  <si>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</si>
  <si>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</si>
  <si>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</si>
  <si>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</si>
  <si>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</si>
  <si>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</si>
  <si>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</si>
  <si>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</si>
  <si>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</si>
  <si>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</si>
  <si>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</si>
  <si>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</si>
  <si>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</si>
  <si>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</si>
  <si>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</si>
  <si>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</si>
  <si>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</si>
  <si>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</si>
  <si>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</si>
  <si>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</si>
  <si>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</si>
  <si>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</si>
  <si>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</si>
  <si>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</si>
  <si>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</si>
  <si>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</si>
  <si>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</si>
  <si>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</si>
  <si>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</si>
  <si>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</si>
  <si>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</si>
  <si>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</si>
  <si>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</si>
  <si>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</si>
  <si>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</si>
  <si>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</si>
  <si>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</si>
  <si>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</si>
  <si>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</si>
  <si>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</si>
  <si>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</si>
  <si>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</si>
  <si>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</si>
  <si>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</si>
  <si>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</si>
  <si>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</si>
  <si>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</si>
  <si>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</si>
  <si>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</si>
  <si>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</si>
  <si>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</si>
  <si>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</si>
  <si>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</si>
  <si>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</si>
  <si>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</si>
  <si>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</si>
  <si>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</si>
  <si>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</si>
  <si>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</si>
  <si>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</si>
  <si>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</si>
  <si>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</si>
  <si>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</si>
  <si>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</si>
  <si>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</si>
  <si>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</si>
  <si>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</si>
  <si>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</si>
  <si>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</si>
  <si>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</si>
  <si>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</si>
  <si>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</si>
  <si>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</si>
  <si>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</si>
  <si>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</si>
  <si>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</si>
  <si>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</si>
  <si>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</si>
  <si>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</si>
  <si>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</si>
  <si>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</si>
  <si>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</si>
  <si>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</si>
  <si>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</si>
  <si>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</si>
  <si>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</si>
  <si>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</si>
  <si>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</si>
  <si>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</si>
  <si>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</si>
  <si>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</si>
  <si>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</si>
  <si>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</si>
  <si>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</si>
  <si>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</si>
  <si>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</si>
  <si>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</si>
  <si>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</si>
  <si>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</si>
  <si>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</si>
  <si>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</si>
  <si>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</si>
  <si>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</si>
  <si>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</si>
  <si>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</si>
  <si>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</si>
  <si>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</si>
  <si>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</si>
  <si>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</si>
  <si>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</si>
  <si>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</si>
  <si>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</si>
  <si>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</si>
  <si>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</si>
  <si>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</si>
  <si>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</si>
  <si>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</si>
  <si>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</si>
  <si>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</si>
  <si>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</si>
  <si>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</si>
  <si>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</si>
  <si>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</si>
  <si>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</si>
  <si>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</si>
  <si>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</si>
  <si>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</si>
  <si>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</si>
  <si>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</si>
  <si>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</si>
  <si>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</si>
  <si>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</si>
  <si>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</si>
  <si>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</si>
  <si>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</si>
  <si>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</si>
  <si>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</si>
  <si>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</si>
  <si>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</si>
  <si>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</si>
  <si>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</si>
  <si>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</si>
  <si>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</si>
  <si>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</si>
  <si>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</si>
  <si>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</si>
  <si>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</si>
  <si>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</si>
  <si>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</si>
  <si>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</si>
  <si>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</si>
  <si>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</si>
  <si>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</si>
  <si>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</si>
  <si>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</si>
  <si>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</si>
  <si>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</si>
  <si>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</si>
  <si>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</si>
  <si>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</si>
  <si>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</si>
  <si>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</si>
  <si>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</si>
  <si>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</si>
  <si>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</si>
  <si>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</si>
  <si>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</si>
  <si>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</si>
  <si>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</si>
  <si>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</si>
  <si>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</si>
  <si>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</si>
  <si>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</si>
  <si>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</si>
  <si>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</si>
  <si>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</si>
  <si>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</si>
  <si>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</si>
  <si>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</si>
  <si>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</si>
  <si>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</si>
  <si>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</si>
  <si>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</si>
  <si>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</si>
  <si>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</si>
  <si>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</si>
  <si>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</si>
  <si>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</si>
  <si>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</si>
  <si>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</si>
  <si>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</si>
  <si>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</si>
  <si>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</si>
  <si>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</si>
  <si>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</si>
  <si>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</si>
  <si>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</si>
  <si>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</si>
  <si>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</si>
  <si>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</si>
  <si>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</si>
  <si>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</si>
  <si>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</si>
  <si>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</si>
  <si>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</si>
  <si>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</si>
  <si>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</si>
  <si>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</si>
  <si>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</si>
  <si>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</si>
  <si>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</si>
  <si>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</si>
  <si>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</si>
  <si>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</si>
  <si>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</si>
  <si>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</si>
  <si>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</si>
  <si>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</si>
  <si>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</si>
  <si>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</si>
  <si>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</si>
  <si>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</si>
  <si>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</si>
  <si>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</si>
  <si>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</si>
  <si>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</si>
  <si>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</si>
  <si>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</si>
  <si>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</si>
  <si>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</si>
  <si>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</si>
  <si>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</si>
  <si>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</si>
  <si>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</si>
  <si>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</si>
  <si>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</si>
  <si>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</si>
  <si>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</si>
  <si>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</si>
  <si>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</si>
  <si>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</si>
  <si>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</si>
  <si>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</si>
  <si>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</si>
  <si>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</si>
  <si>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</si>
  <si>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</si>
  <si>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</si>
  <si>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</si>
  <si>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</si>
  <si>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</si>
  <si>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</si>
  <si>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</si>
  <si>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</si>
  <si>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</si>
  <si>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</si>
  <si>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</si>
  <si>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</si>
  <si>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</si>
  <si>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</si>
  <si>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</si>
  <si>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</si>
  <si>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</si>
  <si>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</si>
  <si>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</si>
  <si>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</si>
  <si>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</si>
  <si>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</si>
  <si>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</si>
  <si>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</si>
  <si>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</si>
  <si>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</si>
  <si>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</si>
  <si>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</si>
  <si>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</si>
  <si>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</si>
  <si>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</si>
  <si>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</si>
  <si>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</si>
  <si>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</si>
  <si>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</si>
  <si>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</si>
  <si>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</si>
  <si>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</si>
  <si>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</si>
  <si>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</si>
  <si>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</si>
  <si>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</si>
  <si>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</si>
  <si>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</si>
  <si>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</si>
  <si>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</si>
  <si>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</si>
  <si>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</si>
  <si>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</si>
  <si>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</si>
  <si>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</si>
  <si>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</si>
  <si>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</si>
  <si>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</si>
  <si>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</si>
  <si>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</si>
  <si>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</si>
  <si>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</si>
  <si>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</si>
  <si>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</si>
  <si>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</si>
  <si>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</si>
  <si>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</si>
  <si>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</si>
  <si>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</si>
  <si>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</si>
  <si>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</si>
  <si>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</si>
  <si>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</si>
  <si>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</si>
  <si>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</si>
  <si>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</si>
  <si>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</si>
  <si>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</si>
  <si>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</si>
  <si>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</si>
  <si>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</si>
  <si>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</si>
  <si>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</si>
  <si>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</si>
  <si>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</si>
  <si>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</si>
  <si>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</si>
  <si>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</si>
  <si>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</si>
  <si>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</si>
  <si>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</si>
  <si>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</si>
  <si>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</si>
  <si>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</si>
  <si>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</si>
  <si>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</si>
  <si>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</si>
  <si>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</si>
  <si>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</si>
  <si>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</si>
  <si>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</si>
  <si>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</si>
  <si>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</si>
  <si>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</si>
  <si>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</si>
  <si>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</si>
  <si>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</si>
  <si>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</si>
  <si>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</si>
  <si>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</si>
  <si>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</si>
  <si>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</si>
  <si>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</si>
  <si>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</si>
  <si>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</si>
  <si>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</si>
  <si>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</si>
  <si>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</si>
  <si>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</si>
  <si>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</si>
  <si>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</si>
  <si>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</si>
  <si>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</si>
  <si>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</si>
  <si>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</si>
  <si>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</si>
  <si>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</si>
  <si>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</si>
  <si>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</si>
  <si>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</si>
  <si>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</si>
  <si>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</si>
  <si>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</si>
  <si>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</si>
  <si>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</si>
  <si>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</si>
  <si>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</si>
  <si>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</si>
  <si>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</si>
  <si>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</si>
  <si>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</si>
  <si>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</si>
  <si>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</si>
  <si>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</si>
  <si>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</si>
  <si>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</si>
  <si>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</si>
  <si>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</si>
  <si>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</si>
  <si>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</si>
  <si>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</si>
  <si>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</si>
  <si>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</si>
  <si>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</si>
  <si>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</si>
  <si>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</si>
  <si>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</si>
  <si>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</si>
  <si>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</si>
  <si>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</si>
  <si>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</si>
  <si>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</si>
  <si>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</si>
  <si>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</si>
  <si>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</si>
  <si>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</si>
  <si>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</si>
  <si>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</si>
  <si>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</si>
  <si>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</si>
  <si>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</si>
  <si>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</si>
  <si>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</si>
  <si>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</si>
  <si>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</si>
  <si>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</si>
  <si>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</si>
  <si>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</si>
  <si>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</si>
  <si>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</si>
  <si>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</si>
  <si>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</si>
  <si>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</si>
  <si>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</si>
  <si>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</si>
  <si>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</si>
  <si>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</si>
  <si>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</si>
  <si>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</si>
  <si>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</si>
  <si>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</si>
  <si>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</si>
  <si>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</si>
  <si>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</si>
  <si>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</si>
  <si>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</si>
  <si>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</si>
  <si>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</si>
  <si>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</si>
  <si>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</si>
  <si>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</si>
  <si>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</si>
  <si>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</si>
  <si>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</si>
  <si>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</si>
  <si>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</si>
  <si>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</si>
  <si>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</si>
  <si>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</si>
  <si>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</si>
  <si>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</si>
  <si>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</si>
  <si>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</si>
  <si>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</si>
  <si>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</si>
  <si>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</si>
  <si>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</si>
  <si>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</si>
  <si>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</si>
  <si>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</si>
  <si>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</si>
  <si>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</si>
  <si>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</si>
  <si>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</si>
  <si>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</si>
  <si>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</si>
  <si>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</si>
  <si>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</si>
  <si>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</si>
  <si>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</si>
  <si>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</si>
  <si>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</si>
  <si>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</si>
  <si>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</si>
  <si>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</si>
  <si>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</si>
  <si>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</si>
  <si>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</si>
  <si>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</si>
  <si>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</si>
  <si>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</si>
  <si>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</si>
  <si>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</si>
  <si>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</si>
  <si>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</si>
  <si>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</si>
  <si>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</si>
  <si>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</si>
  <si>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</si>
  <si>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</si>
  <si>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</si>
  <si>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</si>
  <si>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</si>
  <si>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</si>
  <si>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</si>
  <si>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</si>
  <si>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</si>
  <si>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</si>
  <si>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</si>
  <si>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</si>
  <si>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</si>
  <si>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</si>
  <si>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</si>
  <si>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</si>
  <si>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</si>
  <si>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</si>
  <si>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</si>
  <si>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</si>
  <si>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</si>
  <si>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</si>
  <si>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</si>
  <si>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</si>
  <si>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</si>
  <si>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</si>
  <si>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</si>
  <si>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</si>
  <si>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</si>
  <si>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</si>
  <si>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</si>
  <si>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</si>
  <si>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</si>
  <si>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</si>
  <si>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</si>
  <si>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</si>
  <si>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</si>
  <si>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</si>
  <si>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</si>
  <si>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</si>
  <si>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</si>
  <si>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</si>
  <si>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</si>
  <si>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</si>
  <si>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</si>
  <si>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</si>
  <si>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</si>
  <si>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</si>
  <si>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</si>
  <si>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</si>
  <si>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</si>
  <si>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</si>
  <si>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</si>
  <si>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</si>
  <si>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</si>
  <si>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</si>
  <si>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</si>
  <si>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</si>
  <si>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</si>
  <si>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</si>
  <si>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</si>
  <si>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</si>
  <si>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</si>
  <si>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</si>
  <si>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</si>
  <si>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</si>
  <si>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</si>
  <si>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</si>
  <si>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</si>
  <si>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</si>
  <si>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</si>
  <si>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</si>
  <si>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</si>
  <si>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</si>
  <si>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</si>
  <si>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</si>
  <si>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</si>
  <si>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</si>
  <si>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</si>
  <si>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</si>
  <si>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</si>
  <si>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</si>
  <si>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</si>
  <si>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</si>
  <si>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</si>
  <si>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</si>
  <si>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</si>
  <si>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</si>
  <si>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</si>
  <si>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</si>
  <si>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</si>
  <si>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</si>
  <si>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</si>
  <si>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</si>
  <si>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</si>
  <si>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</si>
  <si>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</si>
  <si>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</si>
  <si>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</si>
  <si>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</si>
  <si>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</si>
  <si>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</si>
  <si>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</si>
  <si>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</si>
  <si>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</si>
  <si>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</si>
  <si>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</si>
  <si>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</si>
  <si>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</si>
  <si>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</si>
  <si>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</si>
  <si>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</si>
  <si>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</si>
  <si>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</si>
  <si>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</si>
  <si>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</si>
  <si>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</si>
  <si>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</si>
  <si>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</si>
  <si>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</si>
  <si>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</si>
  <si>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</si>
  <si>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</si>
  <si>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</si>
  <si>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</si>
  <si>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</si>
  <si>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</si>
  <si>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</si>
  <si>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</si>
  <si>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</si>
  <si>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</si>
  <si>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</si>
  <si>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</si>
  <si>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</si>
  <si>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</si>
  <si>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</si>
  <si>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</si>
  <si>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</si>
  <si>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</si>
  <si>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</si>
  <si>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</si>
  <si>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</si>
  <si>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</si>
  <si>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</si>
  <si>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</si>
  <si>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</si>
  <si>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</si>
  <si>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</si>
  <si>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</si>
  <si>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</si>
  <si>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</si>
  <si>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</si>
  <si>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</si>
  <si>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</si>
  <si>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</si>
  <si>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</si>
  <si>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</si>
  <si>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</si>
  <si>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</si>
  <si>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</si>
  <si>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</si>
  <si>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</si>
  <si>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</si>
  <si>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</si>
  <si>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</si>
  <si>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</si>
  <si>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</si>
  <si>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</si>
  <si>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</si>
  <si>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</si>
  <si>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</si>
  <si>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</si>
  <si>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</si>
  <si>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</si>
  <si>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</si>
  <si>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</si>
  <si>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</si>
  <si>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</si>
  <si>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</si>
  <si>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</si>
  <si>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</si>
  <si>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</si>
  <si>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</si>
  <si>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</si>
  <si>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</si>
  <si>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</si>
  <si>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</si>
  <si>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</si>
  <si>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</si>
  <si>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</si>
  <si>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</si>
  <si>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</si>
  <si>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</si>
  <si>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</si>
  <si>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</si>
  <si>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</si>
  <si>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</si>
  <si>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</si>
  <si>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</si>
  <si>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</si>
  <si>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</si>
  <si>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</si>
  <si>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</si>
  <si>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</si>
  <si>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</si>
  <si>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</si>
  <si>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</si>
  <si>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</si>
  <si>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</si>
  <si>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</si>
  <si>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</si>
  <si>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</si>
  <si>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</si>
  <si>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</si>
  <si>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</si>
  <si>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</si>
  <si>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</si>
  <si>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</si>
  <si>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</si>
  <si>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</si>
  <si>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</si>
  <si>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</si>
  <si>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</si>
  <si>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</si>
  <si>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</si>
  <si>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</si>
  <si>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</si>
  <si>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</si>
  <si>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</si>
  <si>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</si>
  <si>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</si>
  <si>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</si>
  <si>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</si>
  <si>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</si>
  <si>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</si>
  <si>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</si>
  <si>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</si>
  <si>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</si>
  <si>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</si>
  <si>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</si>
  <si>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</si>
  <si>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</si>
  <si>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</si>
  <si>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</si>
  <si>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</si>
  <si>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</si>
  <si>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</si>
  <si>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</si>
  <si>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</si>
  <si>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</si>
  <si>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</si>
  <si>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</si>
  <si>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</si>
  <si>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</si>
  <si>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</si>
  <si>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</si>
  <si>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</si>
  <si>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</si>
  <si>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</si>
  <si>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</si>
  <si>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</si>
  <si>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</si>
  <si>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</si>
  <si>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</si>
  <si>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</si>
  <si>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</si>
  <si>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</si>
  <si>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</si>
  <si>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</si>
  <si>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</si>
  <si>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</si>
  <si>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</si>
  <si>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</si>
  <si>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</si>
  <si>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</si>
  <si>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</si>
  <si>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</si>
  <si>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</si>
  <si>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</si>
  <si>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</si>
  <si>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</si>
  <si>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</si>
  <si>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</si>
  <si>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</si>
  <si>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</si>
  <si>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</si>
  <si>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</si>
  <si>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</si>
  <si>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</si>
  <si>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</si>
  <si>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</si>
  <si>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</si>
  <si>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</si>
  <si>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</si>
  <si>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</si>
  <si>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</si>
  <si>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</si>
  <si>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</si>
  <si>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</si>
  <si>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</si>
  <si>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</si>
  <si>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</si>
  <si>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</si>
  <si>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</si>
  <si>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</si>
  <si>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</si>
  <si>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</si>
  <si>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</si>
  <si>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</si>
  <si>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</si>
  <si>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</si>
  <si>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</si>
  <si>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</si>
  <si>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</si>
  <si>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</si>
  <si>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</si>
  <si>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</si>
  <si>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</si>
  <si>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</si>
  <si>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</si>
  <si>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</si>
  <si>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</si>
  <si>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</si>
  <si>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</si>
  <si>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</si>
  <si>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</si>
  <si>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</si>
  <si>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</si>
  <si>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</si>
  <si>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</si>
  <si>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</si>
  <si>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</si>
  <si>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</si>
  <si>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</si>
  <si>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</si>
  <si>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</si>
  <si>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</si>
  <si>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</si>
  <si>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</si>
  <si>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</si>
  <si>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</si>
  <si>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</si>
  <si>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</si>
  <si>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</si>
  <si>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</si>
  <si>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</si>
  <si>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</si>
  <si>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</si>
  <si>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</si>
  <si>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</si>
  <si>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</si>
  <si>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</si>
  <si>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</si>
  <si>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</si>
  <si>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</si>
  <si>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</si>
  <si>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</si>
  <si>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</si>
  <si>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</si>
  <si>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</si>
  <si>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</si>
  <si>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</si>
  <si>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</si>
  <si>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</si>
  <si>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</si>
  <si>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</si>
  <si>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</si>
  <si>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</si>
  <si>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</si>
  <si>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</si>
  <si>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</si>
  <si>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</si>
  <si>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</si>
  <si>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</si>
  <si>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</si>
  <si>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</si>
  <si>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</si>
  <si>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</si>
  <si>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</si>
  <si>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</si>
  <si>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</si>
  <si>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</si>
  <si>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</si>
  <si>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</si>
  <si>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</si>
  <si>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</si>
  <si>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</si>
  <si>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</si>
  <si>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</si>
  <si>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</si>
  <si>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</si>
  <si>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</si>
  <si>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</si>
  <si>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</si>
  <si>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</si>
  <si>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</si>
  <si>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</si>
  <si>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</si>
  <si>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</si>
  <si>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</si>
  <si>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</si>
  <si>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</si>
  <si>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</si>
  <si>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</si>
  <si>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</si>
  <si>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</si>
  <si>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</si>
  <si>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</si>
  <si>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</si>
  <si>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</si>
  <si>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</si>
  <si>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</si>
  <si>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</si>
  <si>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</si>
  <si>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</si>
  <si>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</si>
  <si>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</si>
  <si>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</si>
  <si>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</si>
  <si>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</si>
  <si>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</si>
  <si>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</si>
  <si>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</si>
  <si>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</si>
  <si>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</si>
  <si>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</si>
  <si>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</si>
  <si>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</si>
  <si>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</si>
  <si>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</si>
  <si>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</si>
  <si>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</si>
  <si>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</si>
  <si>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</si>
  <si>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</si>
  <si>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</si>
  <si>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</si>
  <si>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</si>
  <si>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</si>
  <si>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</si>
  <si>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</si>
  <si>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</si>
  <si>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</si>
  <si>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</si>
  <si>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</si>
  <si>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</si>
  <si>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</si>
  <si>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</si>
  <si>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</si>
  <si>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</si>
  <si>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</si>
  <si>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</si>
  <si>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</si>
  <si>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</si>
  <si>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</si>
  <si>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</si>
  <si>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</si>
  <si>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</si>
  <si>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</si>
  <si>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</si>
  <si>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</si>
  <si>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</si>
  <si>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</si>
  <si>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</si>
  <si>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</si>
  <si>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</si>
  <si>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</si>
  <si>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</si>
  <si>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</si>
  <si>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</si>
  <si>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</si>
  <si>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</si>
  <si>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</si>
  <si>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</si>
  <si>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</si>
  <si>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</si>
  <si>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</si>
  <si>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</si>
  <si>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</si>
  <si>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</si>
  <si>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</si>
  <si>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</si>
  <si>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</si>
  <si>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</si>
  <si>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</si>
  <si>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</si>
  <si>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</si>
  <si>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</si>
  <si>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</si>
  <si>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</si>
  <si>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</si>
  <si>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</si>
  <si>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</si>
  <si>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</si>
  <si>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</si>
  <si>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</si>
  <si>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</si>
  <si>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</si>
  <si>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</si>
  <si>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</si>
  <si>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</si>
  <si>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</si>
  <si>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</si>
  <si>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</si>
  <si>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</si>
  <si>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</si>
  <si>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</si>
  <si>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</si>
  <si>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</si>
  <si>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</si>
  <si>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</si>
  <si>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</si>
  <si>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</si>
  <si>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</si>
  <si>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</si>
  <si>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</si>
  <si>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</si>
  <si>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</si>
  <si>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</si>
  <si>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</si>
  <si>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</si>
  <si>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</si>
  <si>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</si>
  <si>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</si>
  <si>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</si>
  <si>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</si>
  <si>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</si>
  <si>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</si>
  <si>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</si>
  <si>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</si>
  <si>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</si>
  <si>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</si>
  <si>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</si>
  <si>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</si>
  <si>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</si>
  <si>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</si>
  <si>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</si>
  <si>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</si>
  <si>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</si>
  <si>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</si>
  <si>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</si>
  <si>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</si>
  <si>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</si>
  <si>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</si>
  <si>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</si>
  <si>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</si>
  <si>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</si>
  <si>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</si>
  <si>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</si>
  <si>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</si>
  <si>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</si>
  <si>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</si>
  <si>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</si>
  <si>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</si>
  <si>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</si>
  <si>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</si>
  <si>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</si>
  <si>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</si>
  <si>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</si>
  <si>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</si>
  <si>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</si>
  <si>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</si>
  <si>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</si>
  <si>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</si>
  <si>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</si>
  <si>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</si>
  <si>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</si>
  <si>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</si>
  <si>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</si>
  <si>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</si>
  <si>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</si>
  <si>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</si>
  <si>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</si>
  <si>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</si>
  <si>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</si>
  <si>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</si>
  <si>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</si>
  <si>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</si>
  <si>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</si>
  <si>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</si>
  <si>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</si>
  <si>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</si>
  <si>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</si>
  <si>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</si>
  <si>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</si>
  <si>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</si>
  <si>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</si>
  <si>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</si>
  <si>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</si>
  <si>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</si>
  <si>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</si>
  <si>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</si>
  <si>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</si>
  <si>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</si>
  <si>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</si>
  <si>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</si>
  <si>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</si>
  <si>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</si>
  <si>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</si>
  <si>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</si>
  <si>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</si>
  <si>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</si>
  <si>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</si>
  <si>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</si>
  <si>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</si>
  <si>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</si>
  <si>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</si>
  <si>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</si>
  <si>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</si>
  <si>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</si>
  <si>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</si>
  <si>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</si>
  <si>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</si>
  <si>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</si>
  <si>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</si>
  <si>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</si>
  <si>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</si>
  <si>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</si>
  <si>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</si>
  <si>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</si>
  <si>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</si>
  <si>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</si>
  <si>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</si>
  <si>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</si>
  <si>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</si>
  <si>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</si>
  <si>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</si>
  <si>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</si>
  <si>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</si>
  <si>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</si>
  <si>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</si>
  <si>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</si>
  <si>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</si>
  <si>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</si>
  <si>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</si>
  <si>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</si>
  <si>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</si>
  <si>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</si>
  <si>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</si>
  <si>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</si>
  <si>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</si>
  <si>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</si>
  <si>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</si>
  <si>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</si>
  <si>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</si>
  <si>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</si>
  <si>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</si>
  <si>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</si>
  <si>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</si>
  <si>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</si>
  <si>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</si>
  <si>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</si>
  <si>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</si>
  <si>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</si>
  <si>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</si>
  <si>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</si>
  <si>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</si>
  <si>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</si>
  <si>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</si>
  <si>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</si>
  <si>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</si>
  <si>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</si>
  <si>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</si>
  <si>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</si>
  <si>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</si>
  <si>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</si>
  <si>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</si>
  <si>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</si>
  <si>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</si>
  <si>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</si>
  <si>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</si>
  <si>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</si>
  <si>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</si>
  <si>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</si>
  <si>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</si>
  <si>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</si>
  <si>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</si>
  <si>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</si>
  <si>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</si>
  <si>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</si>
  <si>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</si>
  <si>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</si>
  <si>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</si>
  <si>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</si>
  <si>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</si>
  <si>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</si>
  <si>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</si>
  <si>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</si>
  <si>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</si>
  <si>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</si>
  <si>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</si>
  <si>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</si>
  <si>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</si>
  <si>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</si>
  <si>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</si>
  <si>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</si>
  <si>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</si>
  <si>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</si>
  <si>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</si>
  <si>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</si>
  <si>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</si>
  <si>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</si>
  <si>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</si>
  <si>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</si>
  <si>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</si>
  <si>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</si>
  <si>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</si>
  <si>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</si>
  <si>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</si>
  <si>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</si>
  <si>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</si>
  <si>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</si>
  <si>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</si>
  <si>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</si>
  <si>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</si>
  <si>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</si>
  <si>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</si>
  <si>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</si>
  <si>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</si>
  <si>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</si>
  <si>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</si>
  <si>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</si>
  <si>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</si>
  <si>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</si>
  <si>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</si>
  <si>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</si>
  <si>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</si>
  <si>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</si>
  <si>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</si>
  <si>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</si>
  <si>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</si>
  <si>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</si>
  <si>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</si>
  <si>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</si>
  <si>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</si>
  <si>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</si>
  <si>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</si>
  <si>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</si>
  <si>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</si>
  <si>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</si>
  <si>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</si>
  <si>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</si>
  <si>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</si>
  <si>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</si>
  <si>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</si>
  <si>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</si>
  <si>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</si>
  <si>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</si>
  <si>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</si>
  <si>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failed</t>
  </si>
  <si>
    <t>Number canceled</t>
  </si>
  <si>
    <t>Total projects</t>
  </si>
  <si>
    <t>Percent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</si>
  <si>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</si>
  <si>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</si>
  <si>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</si>
  <si>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</si>
  <si>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</si>
  <si>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</si>
  <si>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</si>
  <si>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</si>
  <si>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</si>
  <si>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</si>
  <si>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</si>
  <si>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</si>
  <si>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</si>
  <si>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</si>
  <si>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Percent successful</t>
  </si>
  <si>
    <t>mean</t>
  </si>
  <si>
    <t>Successful</t>
  </si>
  <si>
    <t>mode</t>
  </si>
  <si>
    <t>median</t>
  </si>
  <si>
    <t>min</t>
  </si>
  <si>
    <t>max</t>
  </si>
  <si>
    <t>variance</t>
  </si>
  <si>
    <t>std.dev</t>
  </si>
  <si>
    <t>Unsuccessful</t>
  </si>
  <si>
    <t>Average of backers_count</t>
  </si>
  <si>
    <t>Average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</si>
</sst>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_(* #,##0_);_(* \(#,##0\);_(* &quot;-&quot;??_);_(@_)"/>
    <numFmt numFmtId="172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0" fontId="0" fillId="0" borderId="14" xfId="0" applyBorder="1"/>
    <xf numFmtId="1" fontId="0" fillId="0" borderId="15" xfId="0" applyNumberFormat="1" applyBorder="1"/>
    <xf numFmtId="1" fontId="0" fillId="0" borderId="11" xfId="0" applyNumberFormat="1" applyBorder="1"/>
    <xf numFmtId="170" fontId="0" fillId="0" borderId="0" xfId="0" applyNumberFormat="1"/>
    <xf numFmtId="172" fontId="0" fillId="0" borderId="0" xfId="0" applyNumberFormat="1"/>
    <xf numFmtId="0" fontId="0" fillId="33" borderId="0" xfId="0" applyFill="1" applyAlignment="1">
      <alignment horizontal="left"/>
    </xf>
    <xf numFmtId="170" fontId="0" fillId="33" borderId="0" xfId="0" applyNumberFormat="1" applyFill="1"/>
    <xf numFmtId="172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2" formatCode="_(&quot;$&quot;* #,##0_);_(&quot;$&quot;* \(#,##0\);_(&quot;$&quot;* &quot;-&quot;??_);_(@_)"/>
    </dxf>
    <dxf>
      <numFmt numFmtId="171" formatCode="_(&quot;$&quot;* #,##0.0_);_(&quot;$&quot;* \(#,##0.0\);_(&quot;$&quot;* &quot;-&quot;??_);_(@_)"/>
    </dxf>
    <dxf>
      <numFmt numFmtId="172" formatCode="_(&quot;$&quot;* #,##0_);_(&quot;$&quot;* \(#,##0\);_(&quot;$&quot;* &quot;-&quot;??_);_(@_)"/>
    </dxf>
    <dxf>
      <numFmt numFmtId="170" formatCode="_(* #,##0_);_(* \(#,##0\);_(* &quot;-&quot;??_);_(@_)"/>
    </dxf>
    <dxf>
      <numFmt numFmtId="171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70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70" formatCode="_(* #,##0_);_(* \(#,##0\);_(* &quot;-&quot;??_);_(@_)"/>
    </dxf>
    <dxf>
      <numFmt numFmtId="169" formatCode="_(* #,##0.0_);_(* \(#,##0.0\);_(* &quot;-&quot;??_);_(@_)"/>
    </dxf>
    <dxf>
      <numFmt numFmtId="170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[CrowdfundingBook.xlsx]Pivot-Parent!PivotTable1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B-4A20-A546-54130C3F4881}"/>
            </c:ext>
          </c:extLst>
        </c:ser>
        <c:ser>
          <c:idx val="1"/>
          <c:order val="1"/>
          <c:tx>
            <c:strRef>
              <c:f>'Pivot-Parent'!$C$3:$C$4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B-4A20-A546-54130C3F4881}"/>
            </c:ext>
          </c:extLst>
        </c:ser>
        <c:ser>
          <c:idx val="2"/>
          <c:order val="2"/>
          <c:tx>
            <c:strRef>
              <c:f>'Pivot-Parent'!$D$3:$D$4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B-4A20-A546-54130C3F4881}"/>
            </c:ext>
          </c:extLst>
        </c:ser>
        <c:ser>
          <c:idx val="3"/>
          <c:order val="3"/>
          <c:tx>
            <c:strRef>
              <c:f>'Pivot-Parent'!$E$3:$E$4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B-4A20-A546-54130C3F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08976"/>
        <c:axId val="180717136"/>
      </c:barChart>
      <c:catAx>
        <c:axId val="180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136"/>
        <c:crosses val="autoZero"/>
        <c:auto val="1"/>
        <c:lblAlgn val="ctr"/>
        <c:lblOffset val="100"/>
        <c:noMultiLvlLbl val="0"/>
      </c:catAx>
      <c:valAx>
        <c:axId val="180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[CrowdfundingBook.xlsx]Pivot-Sub!PivotTable2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83D-8B35-D91C9DB4591A}"/>
            </c:ext>
          </c:extLst>
        </c:ser>
        <c:ser>
          <c:idx val="1"/>
          <c:order val="1"/>
          <c:tx>
            <c:strRef>
              <c:f>'Pivot-Sub'!$C$4:$C$5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83D-8B35-D91C9DB4591A}"/>
            </c:ext>
          </c:extLst>
        </c:ser>
        <c:ser>
          <c:idx val="2"/>
          <c:order val="2"/>
          <c:tx>
            <c:strRef>
              <c:f>'Pivot-Sub'!$D$4:$D$5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4-483D-8B35-D91C9DB4591A}"/>
            </c:ext>
          </c:extLst>
        </c:ser>
        <c:ser>
          <c:idx val="3"/>
          <c:order val="3"/>
          <c:tx>
            <c:strRef>
              <c:f>'Pivot-Sub'!$E$4:$E$5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4-483D-8B35-D91C9DB4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43552"/>
        <c:axId val="87953152"/>
      </c:barChart>
      <c:catAx>
        <c:axId val="879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152"/>
        <c:crosses val="autoZero"/>
        <c:auto val="1"/>
        <c:lblAlgn val="ctr"/>
        <c:lblOffset val="100"/>
        <c:noMultiLvlLbl val="0"/>
      </c:catAx>
      <c:valAx>
        <c:axId val="87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Chart!PivotTable3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C82-8C5F-E4BA412B87D3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C82-8C5F-E4BA412B87D3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D-4C82-8C5F-E4BA412B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71008"/>
        <c:axId val="564895008"/>
      </c:lineChart>
      <c:catAx>
        <c:axId val="5648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5008"/>
        <c:crosses val="autoZero"/>
        <c:auto val="1"/>
        <c:lblAlgn val="ctr"/>
        <c:lblOffset val="100"/>
        <c:noMultiLvlLbl val="0"/>
      </c:catAx>
      <c:valAx>
        <c:axId val="564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4-409F-B211-5071EC49845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4-409F-B211-5071EC49845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4-409F-B211-5071EC49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18544"/>
        <c:axId val="485220464"/>
      </c:lineChart>
      <c:catAx>
        <c:axId val="4852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0464"/>
        <c:crosses val="autoZero"/>
        <c:auto val="1"/>
        <c:lblAlgn val="ctr"/>
        <c:lblOffset val="100"/>
        <c:noMultiLvlLbl val="0"/>
      </c:catAx>
      <c:valAx>
        <c:axId val="4852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Unsuccessful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histogram</a:t>
          </a:r>
        </a:p>
      </cx:txPr>
    </cx:title>
    <cx:plotArea>
      <cx:plotAreaRegion>
        <cx:series layoutId="clusteredColumn" uniqueId="{20E6A311-F0BF-4939-868A-E509A74D0040}">
          <cx:tx>
            <cx:txData>
              <cx:f>_xlchart.v1.10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Successful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histogram</a:t>
          </a:r>
        </a:p>
      </cx:txPr>
    </cx:title>
    <cx:plotArea>
      <cx:plotAreaRegion>
        <cx:series layoutId="clusteredColumn" uniqueId="{85F8A9C4-7E07-423C-8F22-4F3B0661DF3D}">
          <cx:tx>
            <cx:txData>
              <cx:f>_xlchart.v1.7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26670</xdr:rowOff>
    </xdr:from>
    <xdr:to>
      <xdr:col>16</xdr:col>
      <xdr:colOff>647700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0E9A-72CB-719D-1B07-9B17FDEB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3</xdr:row>
      <xdr:rowOff>72390</xdr:rowOff>
    </xdr:from>
    <xdr:to>
      <xdr:col>18</xdr:col>
      <xdr:colOff>655320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4F02E-7352-2987-6438-99EED9C3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118110</xdr:rowOff>
    </xdr:from>
    <xdr:to>
      <xdr:col>15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87F61-2913-62AC-CAFD-B704CC4B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582930</xdr:colOff>
      <xdr:row>1</xdr:row>
      <xdr:rowOff>19050</xdr:rowOff>
    </xdr:from>
    <xdr:to>
      <xdr:col>19</xdr:col>
      <xdr:colOff>461010</xdr:colOff>
      <xdr:row>14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E1385B-91E9-D010-1355-DAEC34444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1570" y="2171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9</xdr:row>
      <xdr:rowOff>87630</xdr:rowOff>
    </xdr:from>
    <xdr:to>
      <xdr:col>7</xdr:col>
      <xdr:colOff>369570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9AB3CE-56AA-A7A0-1111-C98E0032F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610" y="1878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734377</xdr:colOff>
      <xdr:row>13</xdr:row>
      <xdr:rowOff>156209</xdr:rowOff>
    </xdr:from>
    <xdr:to>
      <xdr:col>7</xdr:col>
      <xdr:colOff>1283970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BED0-C673-DC12-6527-A73401EB5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Bozan" refreshedDate="45578.885089120369" createdVersion="8" refreshedVersion="8" minRefreshableVersion="3" recordCount="1000" xr:uid="{5882BA5F-ECEE-4BE9-84E4-97586D7E109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8336760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x v="1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x v="2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x v="1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x v="1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x v="3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x v="4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x v="3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x v="3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x v="1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x v="1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x v="1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x v="1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x v="1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x v="1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x v="1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x v="1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x v="1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x v="1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x v="1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x v="1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x v="1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x v="1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x v="4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x v="1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x v="1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x v="1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x v="1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x v="1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x v="5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x v="1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x v="4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x v="6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x v="1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x v="1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x v="3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x v="1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x v="1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x v="1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x v="3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x v="1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x v="6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x v="1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x v="1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x v="3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x v="1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x v="1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x v="1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x v="1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x v="1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x v="6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x v="4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x v="1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x v="1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x v="1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x v="1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x v="1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x v="1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x v="1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x v="1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x v="0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x v="0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x v="1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x v="1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x v="1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x v="1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x v="1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x v="4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x v="6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x v="1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x v="6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x v="1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x v="1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x v="1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x v="4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x v="1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x v="1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x v="1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x v="1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x v="1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x v="1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x v="1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x v="4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x v="1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x v="1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x v="2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x v="1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x v="2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x v="1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x v="1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x v="1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x v="6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x v="5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x v="1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x v="4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x v="1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x v="1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x v="1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x v="2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x v="1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x v="1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x v="1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x v="1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x v="6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x v="1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x v="1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x v="1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x v="1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x v="1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x v="1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x v="1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x v="1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x v="2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x v="1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x v="1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x v="6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x v="1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x v="1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x v="1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x v="1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x v="1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x v="1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x v="1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x v="0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x v="6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x v="1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x v="1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x v="0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x v="1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x v="2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x v="3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x v="4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x v="1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x v="1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x v="5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x v="1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x v="1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x v="1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x v="1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x v="1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x v="1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x v="1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x v="1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x v="1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x v="1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x v="5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x v="1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x v="1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x v="1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x v="1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x v="1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x v="1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x v="1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x v="1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x v="1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x v="1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x v="2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x v="2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x v="1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x v="1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x v="1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x v="1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x v="5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x v="1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x v="1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x v="1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x v="1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x v="2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x v="3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x v="1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x v="1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x v="1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x v="1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x v="1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x v="1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x v="1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x v="1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x v="1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x v="1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x v="0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x v="2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x v="1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x v="3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x v="0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x v="1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x v="1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x v="1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x v="0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x v="6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x v="1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x v="1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x v="6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x v="1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x v="1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x v="1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x v="1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x v="3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x v="1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x v="1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x v="1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x v="0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x v="1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x v="1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x v="2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x v="1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x v="1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x v="1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x v="1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x v="1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x v="2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x v="3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x v="1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x v="1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x v="1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x v="1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x v="1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x v="1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x v="1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x v="4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x v="1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x v="1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x v="1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x v="1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x v="1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x v="1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x v="1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x v="1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x v="1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x v="1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x v="1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x v="1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x v="1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x v="1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x v="1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x v="6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x v="1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x v="2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x v="1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x v="3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x v="1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x v="1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x v="2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x v="1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x v="1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x v="1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x v="1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x v="1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x v="1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x v="2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x v="1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x v="1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x v="1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x v="1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x v="0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x v="1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x v="1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x v="4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x v="1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x v="1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x v="1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x v="1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x v="1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x v="1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x v="1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x v="1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x v="1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x v="6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x v="2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x v="1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x v="1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x v="1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x v="1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x v="1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x v="0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x v="1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x v="1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x v="1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x v="1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x v="1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x v="1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x v="1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x v="1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x v="1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x v="3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x v="1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x v="1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x v="1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x v="1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x v="3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x v="0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x v="1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x v="1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x v="1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x v="6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x v="1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x v="5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x v="2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x v="2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x v="1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x v="1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x v="3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x v="1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x v="1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x v="1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x v="1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x v="1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x v="1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x v="3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x v="1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x v="1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x v="1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x v="1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x v="1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x v="1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x v="1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x v="1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x v="6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x v="1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x v="1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x v="1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x v="1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x v="1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x v="1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x v="4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x v="1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x v="1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x v="1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x v="1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x v="1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x v="1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x v="4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x v="1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x v="1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x v="1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x v="1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x v="1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x v="1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x v="1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x v="1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x v="0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x v="1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x v="1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x v="1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x v="1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x v="1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x v="4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x v="1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x v="1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x v="1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x v="1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x v="1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x v="1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x v="0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x v="1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x v="3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x v="1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x v="6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x v="1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x v="0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x v="1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x v="4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x v="1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x v="1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x v="1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x v="1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x v="2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x v="1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x v="1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x v="4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x v="1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x v="1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x v="1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x v="1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x v="1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x v="1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x v="1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x v="1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x v="1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x v="1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x v="4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x v="1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x v="1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x v="1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x v="1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x v="1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x v="1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x v="1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x v="1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x v="5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x v="1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x v="1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x v="1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x v="1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x v="0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x v="1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x v="1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x v="2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x v="1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x v="6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x v="1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x v="1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x v="1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x v="1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x v="0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x v="1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x v="1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x v="1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x v="3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x v="0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x v="1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x v="1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x v="1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x v="1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x v="1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x v="1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x v="1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x v="1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x v="1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x v="0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x v="1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x v="1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x v="1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x v="1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x v="1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x v="1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x v="1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x v="1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x v="1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x v="1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x v="1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x v="1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x v="1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x v="1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x v="1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x v="0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x v="6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x v="1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x v="1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x v="1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x v="1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x v="1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x v="1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x v="6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x v="1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x v="1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x v="1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x v="1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x v="4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x v="1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x v="3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x v="0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x v="1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x v="1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x v="1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x v="1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x v="1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x v="1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x v="1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x v="1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x v="1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x v="1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x v="1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x v="1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x v="1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x v="1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x v="1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x v="1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x v="0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x v="1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x v="1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x v="1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x v="4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x v="1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x v="1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x v="1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x v="1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x v="1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x v="1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x v="1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x v="4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x v="1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x v="1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x v="1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x v="1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x v="4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x v="4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x v="4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x v="1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x v="1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x v="6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x v="1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x v="1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x v="1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x v="1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x v="1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x v="3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x v="1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x v="1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x v="3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x v="1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x v="1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x v="1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x v="2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x v="1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x v="6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x v="1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x v="1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x v="1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x v="1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x v="1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x v="2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x v="1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x v="1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x v="1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x v="5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x v="0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x v="1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x v="1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x v="1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x v="1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x v="1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x v="1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x v="1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x v="1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x v="1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x v="1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x v="1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x v="0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x v="4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x v="1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x v="1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x v="5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x v="0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x v="4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x v="1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x v="6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x v="6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x v="3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x v="1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x v="1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x v="1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x v="6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x v="4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x v="1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x v="1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x v="1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x v="1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x v="1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x v="1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x v="1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x v="5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x v="2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x v="1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x v="1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x v="0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x v="3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x v="1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x v="1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x v="1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x v="1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x v="1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x v="5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x v="5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x v="2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x v="1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x v="1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x v="1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x v="1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x v="1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x v="6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x v="1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x v="6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x v="1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x v="1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x v="1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x v="1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x v="1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x v="1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x v="1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x v="1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x v="1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x v="1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x v="1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x v="1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x v="1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x v="1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x v="1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x v="0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x v="4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x v="1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x v="2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x v="1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x v="1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x v="1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x v="1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x v="1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x v="1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x v="1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x v="6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x v="3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x v="4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x v="1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x v="1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x v="1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x v="1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x v="1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x v="4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x v="1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x v="1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x v="1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x v="1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x v="1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x v="1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x v="0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x v="1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x v="6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x v="4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x v="1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x v="1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x v="1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x v="2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x v="1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x v="1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x v="4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x v="1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x v="1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x v="1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x v="4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x v="1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x v="1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x v="1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x v="1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x v="1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x v="1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x v="1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x v="1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x v="3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x v="1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x v="1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x v="1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x v="1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x v="5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x v="0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x v="1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x v="0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x v="1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x v="1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x v="1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x v="1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x v="5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x v="1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x v="6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x v="1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x v="1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x v="1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x v="1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x v="2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x v="1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x v="1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x v="4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x v="1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x v="3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x v="1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x v="1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x v="1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x v="1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x v="1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x v="1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x v="1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x v="6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x v="1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x v="1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x v="2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x v="6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x v="1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x v="1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x v="1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x v="1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x v="1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x v="1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x v="1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x v="1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x v="1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x v="1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x v="0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x v="0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x v="1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x v="1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x v="1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x v="1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x v="1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x v="1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x v="4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x v="1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x v="1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x v="6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x v="1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x v="1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x v="0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x v="1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x v="1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x v="1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x v="1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x v="1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x v="1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x v="4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x v="2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x v="1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x v="5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x v="6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x v="1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x v="6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x v="1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x v="1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x v="1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x v="1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x v="1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x v="1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x v="1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x v="1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x v="3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x v="1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x v="1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x v="2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x v="4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x v="1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x v="1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x v="1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x v="1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x v="1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x v="0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x v="1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x v="1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x v="1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x v="1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x v="1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x v="1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x v="1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x v="1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x v="1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x v="1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x v="1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x v="1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x v="1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x v="1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x v="1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x v="1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x v="1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x v="1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x v="6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x v="4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x v="1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x v="1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x v="1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x v="1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x v="3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x v="1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x v="1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x v="0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x v="1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x v="6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x v="1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x v="2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x v="1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x v="1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x v="1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x v="2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x v="1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x v="1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x v="1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x v="6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x v="1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x v="1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x v="1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x v="6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x v="1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x v="1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x v="1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x v="5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x v="1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x v="1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x v="5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x v="1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x v="1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x v="1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x v="2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x v="6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x v="0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x v="1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x v="1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x v="1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x v="1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x v="1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x v="5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x v="1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x v="1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x v="1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x v="1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x v="1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x v="4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x v="5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x v="1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x v="1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x v="1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x v="1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x v="2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x v="1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x v="1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x v="1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x v="5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x v="1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x v="1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x v="0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x v="1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x v="3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x v="0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x v="1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x v="6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x v="1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x v="1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x v="4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x v="1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x v="1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x v="1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x v="1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x v="4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x v="1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x v="2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x v="1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x v="1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x v="1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x v="1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x v="3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x v="3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x v="1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x v="1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x v="1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x v="1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x v="1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x v="1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x v="1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x v="1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x v="6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x v="1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x v="1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x v="4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x v="1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x v="1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x v="1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x v="1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x v="1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x v="1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x v="1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x v="0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x v="0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x v="2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x v="1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x v="5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x v="1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x v="1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x v="1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x v="1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x v="1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x v="1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x v="1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x v="1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x v="1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x v="1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x v="1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x v="1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x v="1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x v="1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x v="2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x v="1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x v="1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x v="1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x v="0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x v="1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x v="6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x v="1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x v="1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x v="1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x v="1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x v="1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x v="1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x v="1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x v="1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x v="1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x v="1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x v="1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x v="1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x v="0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x v="1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x v="6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x v="4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x v="1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x v="2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x v="1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x v="1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x v="5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x v="1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x v="1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x v="1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x v="1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x v="1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x v="1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x v="1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x v="1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x v="1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x v="0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x v="1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x v="1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x v="1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x v="2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x v="4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x v="4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x v="1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x v="4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x v="5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x v="2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x v="1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x v="1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x v="1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x v="1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x v="6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x v="1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x v="1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x v="1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x v="6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x v="4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x v="1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x v="1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x v="1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x v="1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x v="1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x v="1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x v="1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x v="1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x v="1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x v="1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x v="0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x v="1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x v="2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x v="1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x v="2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x v="1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x v="1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x v="1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x v="1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x v="1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x v="1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x v="1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x v="1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x v="1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x v="2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x v="1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x v="1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x v="1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x v="1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x v="1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x v="1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x v="1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x v="1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x v="6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x v="1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x v="4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x v="1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x v="1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x v="1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x v="1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x v="1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x v="1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x v="1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x v="1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x v="1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x v="1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x v="1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x v="1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x v="1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x v="4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x v="1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x v="1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x v="1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x v="1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x v="1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x v="1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x v="1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x v="1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x v="1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x v="1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x v="1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x v="1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x v="1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x v="6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x v="1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x v="1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x v="1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x v="6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x v="1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x v="1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6DC59-F028-4EAD-845F-3DD4D7FE108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AC567-732A-49B0-ACF7-207C0FC110A4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7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F0C5B-65F7-4F80-B278-0DDBC80753D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8AC2E-C4D3-4A97-94D9-E1A180F86C77}" name="PivotTable1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23">
    <pivotField showAll="0"/>
    <pivotField showAll="0"/>
    <pivotField showAll="0"/>
    <pivotField showAll="0"/>
    <pivotField showAll="0"/>
    <pivotField numFmtId="9" showAll="0"/>
    <pivotField axis="axisRow" showAll="0">
      <items count="5">
        <item x="3"/>
        <item x="0"/>
        <item x="2"/>
        <item x="1"/>
        <item t="default"/>
      </items>
    </pivotField>
    <pivotField dataField="1" showAll="0"/>
    <pivotField dataField="1"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ckers_count" fld="7" subtotal="average" baseField="6" baseItem="3" numFmtId="170"/>
    <dataField name="Average of Average Donation" fld="8" subtotal="average" baseField="6" baseItem="3" numFmtId="172"/>
  </dataFields>
  <formats count="8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4">
      <pivotArea dataOnly="0" labelOnly="1" fieldPosition="0">
        <references count="1">
          <reference field="6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2">
      <pivotArea dataOnly="0" labelOnly="1" fieldPosition="0">
        <references count="1">
          <reference field="6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6" count="1">
            <x v="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2EF4-167B-4C4A-AFE9-EBE3D44F2524}">
  <dimension ref="A1:F14"/>
  <sheetViews>
    <sheetView workbookViewId="0">
      <selection activeCell="B18" sqref="B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040D-E3E8-4593-A32C-AA1CF6E3FD37}">
  <dimension ref="A1:F30"/>
  <sheetViews>
    <sheetView topLeftCell="A7"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2044</v>
      </c>
      <c r="B4" s="7" t="s">
        <v>2045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AF8A-B52A-420D-A89D-3B798D42CA77}">
  <dimension ref="A1:E18"/>
  <sheetViews>
    <sheetView topLeftCell="B1" workbookViewId="0">
      <selection activeCell="D29" sqref="D2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2046</v>
      </c>
    </row>
    <row r="2" spans="1:5" x14ac:dyDescent="0.3">
      <c r="A2" s="7" t="s">
        <v>2085</v>
      </c>
      <c r="B2" t="s">
        <v>2046</v>
      </c>
    </row>
    <row r="4" spans="1:5" x14ac:dyDescent="0.3">
      <c r="A4" s="7" t="s">
        <v>2044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6B49-76EC-402C-834A-53F4CE6E18C9}">
  <dimension ref="A3:C8"/>
  <sheetViews>
    <sheetView workbookViewId="0">
      <selection activeCell="D29" sqref="D29"/>
    </sheetView>
  </sheetViews>
  <sheetFormatPr defaultRowHeight="15.6" x14ac:dyDescent="0.3"/>
  <cols>
    <col min="1" max="1" width="12.3984375" bestFit="1" customWidth="1"/>
    <col min="2" max="2" width="23.5" bestFit="1" customWidth="1"/>
    <col min="3" max="3" width="26.59765625" bestFit="1" customWidth="1"/>
  </cols>
  <sheetData>
    <row r="3" spans="1:3" x14ac:dyDescent="0.3">
      <c r="A3" s="7" t="s">
        <v>2033</v>
      </c>
      <c r="B3" t="s">
        <v>2115</v>
      </c>
      <c r="C3" t="s">
        <v>2116</v>
      </c>
    </row>
    <row r="4" spans="1:3" x14ac:dyDescent="0.3">
      <c r="A4" s="8" t="s">
        <v>74</v>
      </c>
      <c r="B4" s="19">
        <v>434.5263157894737</v>
      </c>
      <c r="C4" s="20">
        <v>70.025548863066987</v>
      </c>
    </row>
    <row r="5" spans="1:3" x14ac:dyDescent="0.3">
      <c r="A5" s="21" t="s">
        <v>14</v>
      </c>
      <c r="B5" s="22">
        <v>585.61538461538464</v>
      </c>
      <c r="C5" s="23">
        <v>64.114728411470949</v>
      </c>
    </row>
    <row r="6" spans="1:3" x14ac:dyDescent="0.3">
      <c r="A6" s="8" t="s">
        <v>47</v>
      </c>
      <c r="B6" s="19">
        <v>583.92857142857144</v>
      </c>
      <c r="C6" s="20">
        <v>70.817185158932332</v>
      </c>
    </row>
    <row r="7" spans="1:3" x14ac:dyDescent="0.3">
      <c r="A7" s="21" t="s">
        <v>20</v>
      </c>
      <c r="B7" s="22">
        <v>851.14690265486729</v>
      </c>
      <c r="C7" s="23">
        <v>69.426631537667717</v>
      </c>
    </row>
    <row r="8" spans="1:3" x14ac:dyDescent="0.3">
      <c r="A8" s="8" t="s">
        <v>2043</v>
      </c>
      <c r="B8" s="19">
        <v>727.005</v>
      </c>
      <c r="C8" s="20">
        <v>67.546704837977586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zoomScaleNormal="100" workbookViewId="0">
      <pane ySplit="1" topLeftCell="A951" activePane="bottomLeft" state="frozen"/>
      <selection activeCell="D1" sqref="D1"/>
      <selection pane="bottomLeft" activeCell="N964" sqref="N96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style="5" customWidth="1"/>
    <col min="12" max="12" width="15.8984375" bestFit="1" customWidth="1"/>
    <col min="13" max="13" width="11.19921875" bestFit="1" customWidth="1"/>
    <col min="14" max="14" width="26.296875" bestFit="1" customWidth="1"/>
    <col min="15" max="15" width="25.2968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(L2/86400)+25569</f>
        <v>42336.25</v>
      </c>
      <c r="O2" s="9">
        <f>(M2/86400)+25569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MID(R2,FIND("/",R2)+1,25)</f>
        <v>food trucks</v>
      </c>
    </row>
    <row r="3" spans="1:20" x14ac:dyDescent="0.3">
      <c r="A3">
        <v>36</v>
      </c>
      <c r="B3" t="s">
        <v>115</v>
      </c>
      <c r="C3" s="3" t="s">
        <v>116</v>
      </c>
      <c r="D3">
        <v>700</v>
      </c>
      <c r="E3">
        <v>1101</v>
      </c>
      <c r="F3" s="4">
        <f>E3/D3</f>
        <v>1.572857142857143</v>
      </c>
      <c r="G3" t="s">
        <v>20</v>
      </c>
      <c r="H3">
        <v>16</v>
      </c>
      <c r="I3" s="5">
        <f>E3/H3</f>
        <v>68.8125</v>
      </c>
      <c r="J3" t="s">
        <v>21</v>
      </c>
      <c r="K3" t="s">
        <v>22</v>
      </c>
      <c r="L3">
        <v>1298700000</v>
      </c>
      <c r="M3">
        <v>1300856400</v>
      </c>
      <c r="N3" s="9">
        <f>(L3/86400)+25569</f>
        <v>40600.25</v>
      </c>
      <c r="O3" s="9">
        <f>(M3/86400)+25569</f>
        <v>40625.208333333336</v>
      </c>
      <c r="P3" t="b">
        <v>0</v>
      </c>
      <c r="Q3" t="b">
        <v>0</v>
      </c>
      <c r="R3" t="s">
        <v>33</v>
      </c>
      <c r="S3" t="str">
        <f>LEFT(R3,FIND("/",R3)-1)</f>
        <v>theater</v>
      </c>
      <c r="T3" t="str">
        <f>MID(R3,FIND("/",R3)+1,25)</f>
        <v>plays</v>
      </c>
    </row>
    <row r="4" spans="1:20" ht="31.2" x14ac:dyDescent="0.3">
      <c r="A4">
        <v>613</v>
      </c>
      <c r="B4" t="s">
        <v>1268</v>
      </c>
      <c r="C4" s="3" t="s">
        <v>1269</v>
      </c>
      <c r="D4">
        <v>1100</v>
      </c>
      <c r="E4">
        <v>1914</v>
      </c>
      <c r="F4" s="4">
        <f>E4/D4</f>
        <v>1.74</v>
      </c>
      <c r="G4" t="s">
        <v>20</v>
      </c>
      <c r="H4">
        <v>26</v>
      </c>
      <c r="I4" s="5">
        <f>E4/H4</f>
        <v>73.615384615384613</v>
      </c>
      <c r="J4" t="s">
        <v>15</v>
      </c>
      <c r="K4" t="s">
        <v>16</v>
      </c>
      <c r="L4">
        <v>1503723600</v>
      </c>
      <c r="M4">
        <v>1504501200</v>
      </c>
      <c r="N4" s="9">
        <f>(L4/86400)+25569</f>
        <v>42973.208333333328</v>
      </c>
      <c r="O4" s="9">
        <f>(M4/86400)+25569</f>
        <v>42982.208333333328</v>
      </c>
      <c r="P4" t="b">
        <v>0</v>
      </c>
      <c r="Q4" t="b">
        <v>0</v>
      </c>
      <c r="R4" t="s">
        <v>33</v>
      </c>
      <c r="S4" t="str">
        <f>LEFT(R4,FIND("/",R4)-1)</f>
        <v>theater</v>
      </c>
      <c r="T4" t="str">
        <f>MID(R4,FIND("/",R4)+1,25)</f>
        <v>plays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E5/D5</f>
        <v>0.58976190476190471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(L5/86400)+25569</f>
        <v>43688.208333333328</v>
      </c>
      <c r="O5" s="9">
        <f>(M5/86400)+25569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MID(R5,FIND("/",R5)+1,25)</f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E6/D6</f>
        <v>0.69276315789473686</v>
      </c>
      <c r="G6" t="s">
        <v>14</v>
      </c>
      <c r="H6">
        <v>53</v>
      </c>
      <c r="I6" s="5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>(L6/86400)+25569</f>
        <v>43485.25</v>
      </c>
      <c r="O6" s="9">
        <f>(M6/86400)+25569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MID(R6,FIND("/",R6)+1,25)</f>
        <v>plays</v>
      </c>
    </row>
    <row r="7" spans="1:20" ht="31.2" x14ac:dyDescent="0.3">
      <c r="A7">
        <v>95</v>
      </c>
      <c r="B7" t="s">
        <v>239</v>
      </c>
      <c r="C7" s="3" t="s">
        <v>240</v>
      </c>
      <c r="D7">
        <v>900</v>
      </c>
      <c r="E7">
        <v>1017</v>
      </c>
      <c r="F7" s="4">
        <f>E7/D7</f>
        <v>1.1299999999999999</v>
      </c>
      <c r="G7" t="s">
        <v>20</v>
      </c>
      <c r="H7">
        <v>27</v>
      </c>
      <c r="I7" s="5">
        <f>E7/H7</f>
        <v>37.666666666666664</v>
      </c>
      <c r="J7" t="s">
        <v>21</v>
      </c>
      <c r="K7" t="s">
        <v>22</v>
      </c>
      <c r="L7">
        <v>1571029200</v>
      </c>
      <c r="M7">
        <v>1571634000</v>
      </c>
      <c r="N7" s="9">
        <f>(L7/86400)+25569</f>
        <v>43752.208333333328</v>
      </c>
      <c r="O7" s="9">
        <f>(M7/86400)+25569</f>
        <v>43759.208333333328</v>
      </c>
      <c r="P7" t="b">
        <v>0</v>
      </c>
      <c r="Q7" t="b">
        <v>0</v>
      </c>
      <c r="R7" t="s">
        <v>42</v>
      </c>
      <c r="S7" t="str">
        <f>LEFT(R7,FIND("/",R7)-1)</f>
        <v>film &amp; video</v>
      </c>
      <c r="T7" t="str">
        <f>MID(R7,FIND("/",R7)+1,25)</f>
        <v>documentary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E8/D8</f>
        <v>0.20961538461538462</v>
      </c>
      <c r="G8" t="s">
        <v>14</v>
      </c>
      <c r="H8">
        <v>18</v>
      </c>
      <c r="I8" s="5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>(L8/86400)+25569</f>
        <v>42991.208333333328</v>
      </c>
      <c r="O8" s="9">
        <f>(M8/86400)+25569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MID(R8,FIND("/",R8)+1,25)</f>
        <v>documentary</v>
      </c>
    </row>
    <row r="9" spans="1:20" x14ac:dyDescent="0.3">
      <c r="A9">
        <v>520</v>
      </c>
      <c r="B9" t="s">
        <v>1086</v>
      </c>
      <c r="C9" s="3" t="s">
        <v>1087</v>
      </c>
      <c r="D9">
        <v>800</v>
      </c>
      <c r="E9">
        <v>3406</v>
      </c>
      <c r="F9" s="4">
        <f>E9/D9</f>
        <v>4.2575000000000003</v>
      </c>
      <c r="G9" t="s">
        <v>20</v>
      </c>
      <c r="H9">
        <v>32</v>
      </c>
      <c r="I9" s="5">
        <f>E9/H9</f>
        <v>106.4375</v>
      </c>
      <c r="J9" t="s">
        <v>21</v>
      </c>
      <c r="K9" t="s">
        <v>22</v>
      </c>
      <c r="L9">
        <v>1555650000</v>
      </c>
      <c r="M9">
        <v>1555909200</v>
      </c>
      <c r="N9" s="9">
        <f>(L9/86400)+25569</f>
        <v>43574.208333333328</v>
      </c>
      <c r="O9" s="9">
        <f>(M9/86400)+25569</f>
        <v>43577.208333333328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MID(R9,FIND("/",R9)+1,25)</f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E10/D10</f>
        <v>0.19932788374205268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>(L10/86400)+25569</f>
        <v>40399.208333333336</v>
      </c>
      <c r="O10" s="9">
        <f>(M10/86400)+25569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MID(R10,FIND("/",R10)+1,25)</f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E11/D11</f>
        <v>0.51741935483870971</v>
      </c>
      <c r="G11" t="s">
        <v>14</v>
      </c>
      <c r="H11">
        <v>44</v>
      </c>
      <c r="I11" s="5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>(L11/86400)+25569</f>
        <v>41536.208333333336</v>
      </c>
      <c r="O11" s="9">
        <f>(M11/86400)+25569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MID(R11,FIND("/",R11)+1,25)</f>
        <v>electric music</v>
      </c>
    </row>
    <row r="12" spans="1:20" x14ac:dyDescent="0.3">
      <c r="A12">
        <v>974</v>
      </c>
      <c r="B12" t="s">
        <v>1977</v>
      </c>
      <c r="C12" s="3" t="s">
        <v>1978</v>
      </c>
      <c r="D12">
        <v>800</v>
      </c>
      <c r="E12">
        <v>2991</v>
      </c>
      <c r="F12" s="4">
        <f>E12/D12</f>
        <v>3.73875</v>
      </c>
      <c r="G12" t="s">
        <v>20</v>
      </c>
      <c r="H12">
        <v>32</v>
      </c>
      <c r="I12" s="5">
        <f>E12/H12</f>
        <v>93.46875</v>
      </c>
      <c r="J12" t="s">
        <v>21</v>
      </c>
      <c r="K12" t="s">
        <v>22</v>
      </c>
      <c r="L12">
        <v>1368853200</v>
      </c>
      <c r="M12">
        <v>1368939600</v>
      </c>
      <c r="N12" s="9">
        <f>(L12/86400)+25569</f>
        <v>41412.208333333336</v>
      </c>
      <c r="O12" s="9">
        <f>(M12/86400)+25569</f>
        <v>41413.208333333336</v>
      </c>
      <c r="P12" t="b">
        <v>0</v>
      </c>
      <c r="Q12" t="b">
        <v>0</v>
      </c>
      <c r="R12" t="s">
        <v>60</v>
      </c>
      <c r="S12" t="str">
        <f>LEFT(R12,FIND("/",R12)-1)</f>
        <v>music</v>
      </c>
      <c r="T12" t="str">
        <f>MID(R12,FIND("/",R12)+1,25)</f>
        <v>indie rock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E13/D13</f>
        <v>0.48095238095238096</v>
      </c>
      <c r="G13" t="s">
        <v>14</v>
      </c>
      <c r="H13">
        <v>27</v>
      </c>
      <c r="I13" s="5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>(L13/86400)+25569</f>
        <v>40442.208333333336</v>
      </c>
      <c r="O13" s="9">
        <f>(M13/86400)+25569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MID(R13,FIND("/",R13)+1,25)</f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E14/D14</f>
        <v>0.89349206349206345</v>
      </c>
      <c r="G14" t="s">
        <v>14</v>
      </c>
      <c r="H14">
        <v>55</v>
      </c>
      <c r="I14" s="5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>(L14/86400)+25569</f>
        <v>43760.208333333328</v>
      </c>
      <c r="O14" s="9">
        <f>(M14/86400)+25569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MID(R14,FIND("/",R14)+1,25)</f>
        <v>drama</v>
      </c>
    </row>
    <row r="15" spans="1:20" x14ac:dyDescent="0.3">
      <c r="A15">
        <v>394</v>
      </c>
      <c r="B15" t="s">
        <v>840</v>
      </c>
      <c r="C15" s="3" t="s">
        <v>841</v>
      </c>
      <c r="D15">
        <v>800</v>
      </c>
      <c r="E15">
        <v>3755</v>
      </c>
      <c r="F15" s="4">
        <f>E15/D15</f>
        <v>4.6937499999999996</v>
      </c>
      <c r="G15" t="s">
        <v>20</v>
      </c>
      <c r="H15">
        <v>34</v>
      </c>
      <c r="I15" s="5">
        <f>E15/H15</f>
        <v>110.44117647058823</v>
      </c>
      <c r="J15" t="s">
        <v>21</v>
      </c>
      <c r="K15" t="s">
        <v>22</v>
      </c>
      <c r="L15">
        <v>1375074000</v>
      </c>
      <c r="M15">
        <v>1375938000</v>
      </c>
      <c r="N15" s="9">
        <f>(L15/86400)+25569</f>
        <v>41484.208333333336</v>
      </c>
      <c r="O15" s="9">
        <f>(M15/86400)+25569</f>
        <v>41494.208333333336</v>
      </c>
      <c r="P15" t="b">
        <v>0</v>
      </c>
      <c r="Q15" t="b">
        <v>1</v>
      </c>
      <c r="R15" t="s">
        <v>42</v>
      </c>
      <c r="S15" t="str">
        <f>LEFT(R15,FIND("/",R15)-1)</f>
        <v>film &amp; video</v>
      </c>
      <c r="T15" t="str">
        <f>MID(R15,FIND("/",R15)+1,25)</f>
        <v>documentary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E16/D16</f>
        <v>0.66769503546099296</v>
      </c>
      <c r="G16" t="s">
        <v>14</v>
      </c>
      <c r="H16">
        <v>200</v>
      </c>
      <c r="I16" s="5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>(L16/86400)+25569</f>
        <v>40974.25</v>
      </c>
      <c r="O16" s="9">
        <f>(M16/86400)+25569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MID(R16,FIND("/",R16)+1,25)</f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E17/D17</f>
        <v>0.47307881773399013</v>
      </c>
      <c r="G17" t="s">
        <v>14</v>
      </c>
      <c r="H17">
        <v>452</v>
      </c>
      <c r="I17" s="5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>(L17/86400)+25569</f>
        <v>43809.25</v>
      </c>
      <c r="O17" s="9">
        <f>(M17/86400)+25569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MID(R17,FIND("/",R17)+1,25)</f>
        <v>wearables</v>
      </c>
    </row>
    <row r="18" spans="1:20" x14ac:dyDescent="0.3">
      <c r="A18">
        <v>923</v>
      </c>
      <c r="B18" t="s">
        <v>1878</v>
      </c>
      <c r="C18" s="3" t="s">
        <v>1879</v>
      </c>
      <c r="D18">
        <v>1700</v>
      </c>
      <c r="E18">
        <v>4044</v>
      </c>
      <c r="F18" s="4">
        <f>E18/D18</f>
        <v>2.3788235294117648</v>
      </c>
      <c r="G18" t="s">
        <v>20</v>
      </c>
      <c r="H18">
        <v>40</v>
      </c>
      <c r="I18" s="5">
        <f>E18/H18</f>
        <v>101.1</v>
      </c>
      <c r="J18" t="s">
        <v>21</v>
      </c>
      <c r="K18" t="s">
        <v>22</v>
      </c>
      <c r="L18">
        <v>1279083600</v>
      </c>
      <c r="M18">
        <v>1279170000</v>
      </c>
      <c r="N18" s="9">
        <f>(L18/86400)+25569</f>
        <v>40373.208333333336</v>
      </c>
      <c r="O18" s="9">
        <f>(M18/86400)+25569</f>
        <v>40374.208333333336</v>
      </c>
      <c r="P18" t="b">
        <v>0</v>
      </c>
      <c r="Q18" t="b">
        <v>0</v>
      </c>
      <c r="R18" t="s">
        <v>33</v>
      </c>
      <c r="S18" t="str">
        <f>LEFT(R18,FIND("/",R18)-1)</f>
        <v>theater</v>
      </c>
      <c r="T18" t="str">
        <f>MID(R18,FIND("/",R18)+1,25)</f>
        <v>plays</v>
      </c>
    </row>
    <row r="19" spans="1:20" x14ac:dyDescent="0.3">
      <c r="A19">
        <v>158</v>
      </c>
      <c r="B19" t="s">
        <v>368</v>
      </c>
      <c r="C19" s="3" t="s">
        <v>369</v>
      </c>
      <c r="D19">
        <v>2100</v>
      </c>
      <c r="E19">
        <v>4640</v>
      </c>
      <c r="F19" s="4">
        <f>E19/D19</f>
        <v>2.2095238095238097</v>
      </c>
      <c r="G19" t="s">
        <v>20</v>
      </c>
      <c r="H19">
        <v>41</v>
      </c>
      <c r="I19" s="5">
        <f>E19/H19</f>
        <v>113.17073170731707</v>
      </c>
      <c r="J19" t="s">
        <v>21</v>
      </c>
      <c r="K19" t="s">
        <v>22</v>
      </c>
      <c r="L19">
        <v>1449554400</v>
      </c>
      <c r="M19">
        <v>1449640800</v>
      </c>
      <c r="N19" s="9">
        <f>(L19/86400)+25569</f>
        <v>42346.25</v>
      </c>
      <c r="O19" s="9">
        <f>(M19/86400)+25569</f>
        <v>42347.25</v>
      </c>
      <c r="P19" t="b">
        <v>0</v>
      </c>
      <c r="Q19" t="b">
        <v>0</v>
      </c>
      <c r="R19" t="s">
        <v>23</v>
      </c>
      <c r="S19" t="str">
        <f>LEFT(R19,FIND("/",R19)-1)</f>
        <v>music</v>
      </c>
      <c r="T19" t="str">
        <f>MID(R19,FIND("/",R19)+1,25)</f>
        <v>rock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E20/D20</f>
        <v>0.66912087912087914</v>
      </c>
      <c r="G20" t="s">
        <v>74</v>
      </c>
      <c r="H20">
        <v>135</v>
      </c>
      <c r="I20" s="5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>(L20/86400)+25569</f>
        <v>43351.208333333328</v>
      </c>
      <c r="O20" s="9">
        <f>(M20/86400)+25569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MID(R20,FIND("/",R20)+1,25)</f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E21/D21</f>
        <v>0.48529600000000001</v>
      </c>
      <c r="G21" t="s">
        <v>14</v>
      </c>
      <c r="H21">
        <v>674</v>
      </c>
      <c r="I21" s="5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>(L21/86400)+25569</f>
        <v>43528.25</v>
      </c>
      <c r="O21" s="9">
        <f>(M21/86400)+25569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MID(R21,FIND("/",R21)+1,25)</f>
        <v>plays</v>
      </c>
    </row>
    <row r="22" spans="1:20" x14ac:dyDescent="0.3">
      <c r="A22">
        <v>357</v>
      </c>
      <c r="B22" t="s">
        <v>766</v>
      </c>
      <c r="C22" s="3" t="s">
        <v>767</v>
      </c>
      <c r="D22">
        <v>2300</v>
      </c>
      <c r="E22">
        <v>4253</v>
      </c>
      <c r="F22" s="4">
        <f>E22/D22</f>
        <v>1.8491304347826087</v>
      </c>
      <c r="G22" t="s">
        <v>20</v>
      </c>
      <c r="H22">
        <v>41</v>
      </c>
      <c r="I22" s="5">
        <f>E22/H22</f>
        <v>103.73170731707317</v>
      </c>
      <c r="J22" t="s">
        <v>21</v>
      </c>
      <c r="K22" t="s">
        <v>22</v>
      </c>
      <c r="L22">
        <v>1441256400</v>
      </c>
      <c r="M22">
        <v>1443416400</v>
      </c>
      <c r="N22" s="9">
        <f>(L22/86400)+25569</f>
        <v>42250.208333333328</v>
      </c>
      <c r="O22" s="9">
        <f>(M22/86400)+25569</f>
        <v>42275.208333333328</v>
      </c>
      <c r="P22" t="b">
        <v>0</v>
      </c>
      <c r="Q22" t="b">
        <v>0</v>
      </c>
      <c r="R22" t="s">
        <v>89</v>
      </c>
      <c r="S22" t="str">
        <f>LEFT(R22,FIND("/",R22)-1)</f>
        <v>games</v>
      </c>
      <c r="T22" t="str">
        <f>MID(R22,FIND("/",R22)+1,25)</f>
        <v>video games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E23/D23</f>
        <v>0.40992553191489361</v>
      </c>
      <c r="G23" t="s">
        <v>14</v>
      </c>
      <c r="H23">
        <v>558</v>
      </c>
      <c r="I23" s="5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>(L23/86400)+25569</f>
        <v>40770.208333333336</v>
      </c>
      <c r="O23" s="9">
        <f>(M23/86400)+25569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MID(R23,FIND("/",R23)+1,25)</f>
        <v>plays</v>
      </c>
    </row>
    <row r="24" spans="1:20" x14ac:dyDescent="0.3">
      <c r="A24">
        <v>466</v>
      </c>
      <c r="B24" t="s">
        <v>980</v>
      </c>
      <c r="C24" s="3" t="s">
        <v>981</v>
      </c>
      <c r="D24">
        <v>1200</v>
      </c>
      <c r="E24">
        <v>3984</v>
      </c>
      <c r="F24" s="4">
        <f>E24/D24</f>
        <v>3.32</v>
      </c>
      <c r="G24" t="s">
        <v>20</v>
      </c>
      <c r="H24">
        <v>42</v>
      </c>
      <c r="I24" s="5">
        <f>E24/H24</f>
        <v>94.857142857142861</v>
      </c>
      <c r="J24" t="s">
        <v>21</v>
      </c>
      <c r="K24" t="s">
        <v>22</v>
      </c>
      <c r="L24">
        <v>1368594000</v>
      </c>
      <c r="M24">
        <v>1370581200</v>
      </c>
      <c r="N24" s="9">
        <f>(L24/86400)+25569</f>
        <v>41409.208333333336</v>
      </c>
      <c r="O24" s="9">
        <f>(M24/86400)+25569</f>
        <v>41432.208333333336</v>
      </c>
      <c r="P24" t="b">
        <v>0</v>
      </c>
      <c r="Q24" t="b">
        <v>1</v>
      </c>
      <c r="R24" t="s">
        <v>65</v>
      </c>
      <c r="S24" t="str">
        <f>LEFT(R24,FIND("/",R24)-1)</f>
        <v>technology</v>
      </c>
      <c r="T24" t="str">
        <f>MID(R24,FIND("/",R24)+1,25)</f>
        <v>wearables</v>
      </c>
    </row>
    <row r="25" spans="1:20" ht="31.2" x14ac:dyDescent="0.3">
      <c r="A25">
        <v>207</v>
      </c>
      <c r="B25" t="s">
        <v>466</v>
      </c>
      <c r="C25" s="3" t="s">
        <v>467</v>
      </c>
      <c r="D25">
        <v>1000</v>
      </c>
      <c r="E25">
        <v>4257</v>
      </c>
      <c r="F25" s="4">
        <f>E25/D25</f>
        <v>4.2569999999999997</v>
      </c>
      <c r="G25" t="s">
        <v>20</v>
      </c>
      <c r="H25">
        <v>43</v>
      </c>
      <c r="I25" s="5">
        <f>E25/H25</f>
        <v>99</v>
      </c>
      <c r="J25" t="s">
        <v>21</v>
      </c>
      <c r="K25" t="s">
        <v>22</v>
      </c>
      <c r="L25">
        <v>1535432400</v>
      </c>
      <c r="M25">
        <v>1537160400</v>
      </c>
      <c r="N25" s="9">
        <f>(L25/86400)+25569</f>
        <v>43340.208333333328</v>
      </c>
      <c r="O25" s="9">
        <f>(M25/86400)+25569</f>
        <v>43360.208333333328</v>
      </c>
      <c r="P25" t="b">
        <v>0</v>
      </c>
      <c r="Q25" t="b">
        <v>1</v>
      </c>
      <c r="R25" t="s">
        <v>23</v>
      </c>
      <c r="S25" t="str">
        <f>LEFT(R25,FIND("/",R25)-1)</f>
        <v>music</v>
      </c>
      <c r="T25" t="str">
        <f>MID(R25,FIND("/",R25)+1,25)</f>
        <v>rock</v>
      </c>
    </row>
    <row r="26" spans="1:20" x14ac:dyDescent="0.3">
      <c r="A26">
        <v>807</v>
      </c>
      <c r="B26" t="s">
        <v>1649</v>
      </c>
      <c r="C26" s="3" t="s">
        <v>1650</v>
      </c>
      <c r="D26">
        <v>700</v>
      </c>
      <c r="E26">
        <v>1848</v>
      </c>
      <c r="F26" s="4">
        <f>E26/D26</f>
        <v>2.64</v>
      </c>
      <c r="G26" t="s">
        <v>20</v>
      </c>
      <c r="H26">
        <v>43</v>
      </c>
      <c r="I26" s="5">
        <f>E26/H26</f>
        <v>42.97674418604651</v>
      </c>
      <c r="J26" t="s">
        <v>21</v>
      </c>
      <c r="K26" t="s">
        <v>22</v>
      </c>
      <c r="L26">
        <v>1571115600</v>
      </c>
      <c r="M26">
        <v>1574920800</v>
      </c>
      <c r="N26" s="9">
        <f>(L26/86400)+25569</f>
        <v>43753.208333333328</v>
      </c>
      <c r="O26" s="9">
        <f>(M26/86400)+25569</f>
        <v>43797.25</v>
      </c>
      <c r="P26" t="b">
        <v>0</v>
      </c>
      <c r="Q26" t="b">
        <v>1</v>
      </c>
      <c r="R26" t="s">
        <v>33</v>
      </c>
      <c r="S26" t="str">
        <f>LEFT(R26,FIND("/",R26)-1)</f>
        <v>theater</v>
      </c>
      <c r="T26" t="str">
        <f>MID(R26,FIND("/",R26)+1,25)</f>
        <v>plays</v>
      </c>
    </row>
    <row r="27" spans="1:20" x14ac:dyDescent="0.3">
      <c r="A27">
        <v>174</v>
      </c>
      <c r="B27" t="s">
        <v>400</v>
      </c>
      <c r="C27" s="3" t="s">
        <v>401</v>
      </c>
      <c r="D27">
        <v>600</v>
      </c>
      <c r="E27">
        <v>5368</v>
      </c>
      <c r="F27" s="4">
        <f>E27/D27</f>
        <v>8.9466666666666672</v>
      </c>
      <c r="G27" t="s">
        <v>20</v>
      </c>
      <c r="H27">
        <v>48</v>
      </c>
      <c r="I27" s="5">
        <f>E27/H27</f>
        <v>111.83333333333333</v>
      </c>
      <c r="J27" t="s">
        <v>21</v>
      </c>
      <c r="K27" t="s">
        <v>22</v>
      </c>
      <c r="L27">
        <v>1444021200</v>
      </c>
      <c r="M27">
        <v>1444107600</v>
      </c>
      <c r="N27" s="9">
        <f>(L27/86400)+25569</f>
        <v>42282.208333333328</v>
      </c>
      <c r="O27" s="9">
        <f>(M27/86400)+25569</f>
        <v>42283.208333333328</v>
      </c>
      <c r="P27" t="b">
        <v>0</v>
      </c>
      <c r="Q27" t="b">
        <v>1</v>
      </c>
      <c r="R27" t="s">
        <v>65</v>
      </c>
      <c r="S27" t="str">
        <f>LEFT(R27,FIND("/",R27)-1)</f>
        <v>technology</v>
      </c>
      <c r="T27" t="str">
        <f>MID(R27,FIND("/",R27)+1,25)</f>
        <v>wearables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E28/D28</f>
        <v>0.4819906976744186</v>
      </c>
      <c r="G28" t="s">
        <v>74</v>
      </c>
      <c r="H28">
        <v>1480</v>
      </c>
      <c r="I28" s="5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>(L28/86400)+25569</f>
        <v>43312.208333333328</v>
      </c>
      <c r="O28" s="9">
        <f>(M28/86400)+25569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MID(R28,FIND("/",R28)+1,25)</f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E29/D29</f>
        <v>0.79949999999999999</v>
      </c>
      <c r="G29" t="s">
        <v>14</v>
      </c>
      <c r="H29">
        <v>15</v>
      </c>
      <c r="I29" s="5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(L29/86400)+25569</f>
        <v>42280.208333333328</v>
      </c>
      <c r="O29" s="9">
        <f>(M29/86400)+25569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MID(R29,FIND("/",R29)+1,25)</f>
        <v>rock</v>
      </c>
    </row>
    <row r="30" spans="1:20" x14ac:dyDescent="0.3">
      <c r="A30">
        <v>268</v>
      </c>
      <c r="B30" t="s">
        <v>588</v>
      </c>
      <c r="C30" s="3" t="s">
        <v>589</v>
      </c>
      <c r="D30">
        <v>1500</v>
      </c>
      <c r="E30">
        <v>2708</v>
      </c>
      <c r="F30" s="4">
        <f>E30/D30</f>
        <v>1.8053333333333332</v>
      </c>
      <c r="G30" t="s">
        <v>20</v>
      </c>
      <c r="H30">
        <v>48</v>
      </c>
      <c r="I30" s="5">
        <f>E30/H30</f>
        <v>56.416666666666664</v>
      </c>
      <c r="J30" t="s">
        <v>21</v>
      </c>
      <c r="K30" t="s">
        <v>22</v>
      </c>
      <c r="L30">
        <v>1349326800</v>
      </c>
      <c r="M30">
        <v>1353304800</v>
      </c>
      <c r="N30" s="9">
        <f>(L30/86400)+25569</f>
        <v>41186.208333333336</v>
      </c>
      <c r="O30" s="9">
        <f>(M30/86400)+25569</f>
        <v>41232.25</v>
      </c>
      <c r="P30" t="b">
        <v>0</v>
      </c>
      <c r="Q30" t="b">
        <v>0</v>
      </c>
      <c r="R30" t="s">
        <v>42</v>
      </c>
      <c r="S30" t="str">
        <f>LEFT(R30,FIND("/",R30)-1)</f>
        <v>film &amp; video</v>
      </c>
      <c r="T30" t="str">
        <f>MID(R30,FIND("/",R30)+1,25)</f>
        <v>documentary</v>
      </c>
    </row>
    <row r="31" spans="1:20" x14ac:dyDescent="0.3">
      <c r="A31">
        <v>846</v>
      </c>
      <c r="B31" t="s">
        <v>1725</v>
      </c>
      <c r="C31" s="3" t="s">
        <v>1726</v>
      </c>
      <c r="D31">
        <v>1000</v>
      </c>
      <c r="E31">
        <v>5085</v>
      </c>
      <c r="F31" s="4">
        <f>E31/D31</f>
        <v>5.085</v>
      </c>
      <c r="G31" t="s">
        <v>20</v>
      </c>
      <c r="H31">
        <v>48</v>
      </c>
      <c r="I31" s="5">
        <f>E31/H31</f>
        <v>105.9375</v>
      </c>
      <c r="J31" t="s">
        <v>21</v>
      </c>
      <c r="K31" t="s">
        <v>22</v>
      </c>
      <c r="L31">
        <v>1532149200</v>
      </c>
      <c r="M31">
        <v>1535259600</v>
      </c>
      <c r="N31" s="9">
        <f>(L31/86400)+25569</f>
        <v>43302.208333333328</v>
      </c>
      <c r="O31" s="9">
        <f>(M31/86400)+25569</f>
        <v>43338.208333333328</v>
      </c>
      <c r="P31" t="b">
        <v>1</v>
      </c>
      <c r="Q31" t="b">
        <v>1</v>
      </c>
      <c r="R31" t="s">
        <v>28</v>
      </c>
      <c r="S31" t="str">
        <f>LEFT(R31,FIND("/",R31)-1)</f>
        <v>technology</v>
      </c>
      <c r="T31" t="str">
        <f>MID(R31,FIND("/",R31)+1,25)</f>
        <v>web</v>
      </c>
    </row>
    <row r="32" spans="1:20" x14ac:dyDescent="0.3">
      <c r="A32">
        <v>137</v>
      </c>
      <c r="B32" t="s">
        <v>326</v>
      </c>
      <c r="C32" s="3" t="s">
        <v>327</v>
      </c>
      <c r="D32">
        <v>1800</v>
      </c>
      <c r="E32">
        <v>4712</v>
      </c>
      <c r="F32" s="4">
        <f>E32/D32</f>
        <v>2.617777777777778</v>
      </c>
      <c r="G32" t="s">
        <v>20</v>
      </c>
      <c r="H32">
        <v>50</v>
      </c>
      <c r="I32" s="5">
        <f>E32/H32</f>
        <v>94.24</v>
      </c>
      <c r="J32" t="s">
        <v>21</v>
      </c>
      <c r="K32" t="s">
        <v>22</v>
      </c>
      <c r="L32">
        <v>1286341200</v>
      </c>
      <c r="M32">
        <v>1286859600</v>
      </c>
      <c r="N32" s="9">
        <f>(L32/86400)+25569</f>
        <v>40457.208333333336</v>
      </c>
      <c r="O32" s="9">
        <f>(M32/86400)+25569</f>
        <v>40463.208333333336</v>
      </c>
      <c r="P32" t="b">
        <v>0</v>
      </c>
      <c r="Q32" t="b">
        <v>0</v>
      </c>
      <c r="R32" t="s">
        <v>68</v>
      </c>
      <c r="S32" t="str">
        <f>LEFT(R32,FIND("/",R32)-1)</f>
        <v>publishing</v>
      </c>
      <c r="T32" t="str">
        <f>MID(R32,FIND("/",R32)+1,25)</f>
        <v>nonfiction</v>
      </c>
    </row>
    <row r="33" spans="1:20" x14ac:dyDescent="0.3">
      <c r="A33">
        <v>390</v>
      </c>
      <c r="B33" t="s">
        <v>832</v>
      </c>
      <c r="C33" s="3" t="s">
        <v>833</v>
      </c>
      <c r="D33">
        <v>2400</v>
      </c>
      <c r="E33">
        <v>4477</v>
      </c>
      <c r="F33" s="4">
        <f>E33/D33</f>
        <v>1.8654166666666667</v>
      </c>
      <c r="G33" t="s">
        <v>20</v>
      </c>
      <c r="H33">
        <v>50</v>
      </c>
      <c r="I33" s="5">
        <f>E33/H33</f>
        <v>89.54</v>
      </c>
      <c r="J33" t="s">
        <v>21</v>
      </c>
      <c r="K33" t="s">
        <v>22</v>
      </c>
      <c r="L33">
        <v>1379048400</v>
      </c>
      <c r="M33">
        <v>1380344400</v>
      </c>
      <c r="N33" s="9">
        <f>(L33/86400)+25569</f>
        <v>41530.208333333336</v>
      </c>
      <c r="O33" s="9">
        <f>(M33/86400)+25569</f>
        <v>41545.208333333336</v>
      </c>
      <c r="P33" t="b">
        <v>0</v>
      </c>
      <c r="Q33" t="b">
        <v>0</v>
      </c>
      <c r="R33" t="s">
        <v>122</v>
      </c>
      <c r="S33" t="str">
        <f>LEFT(R33,FIND("/",R33)-1)</f>
        <v>photography</v>
      </c>
      <c r="T33" t="str">
        <f>MID(R33,FIND("/",R33)+1,25)</f>
        <v>photography books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E34/D34</f>
        <v>0.86807920792079207</v>
      </c>
      <c r="G34" t="s">
        <v>14</v>
      </c>
      <c r="H34">
        <v>2307</v>
      </c>
      <c r="I34" s="5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>(L34/86400)+25569</f>
        <v>43110.25</v>
      </c>
      <c r="O34" s="9">
        <f>(M34/86400)+25569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MID(R34,FIND("/",R34)+1,25)</f>
        <v>documentary</v>
      </c>
    </row>
    <row r="35" spans="1:20" x14ac:dyDescent="0.3">
      <c r="A35">
        <v>460</v>
      </c>
      <c r="B35" t="s">
        <v>968</v>
      </c>
      <c r="C35" s="3" t="s">
        <v>969</v>
      </c>
      <c r="D35">
        <v>2400</v>
      </c>
      <c r="E35">
        <v>4119</v>
      </c>
      <c r="F35" s="4">
        <f>E35/D35</f>
        <v>1.7162500000000001</v>
      </c>
      <c r="G35" t="s">
        <v>20</v>
      </c>
      <c r="H35">
        <v>50</v>
      </c>
      <c r="I35" s="5">
        <f>E35/H35</f>
        <v>82.38</v>
      </c>
      <c r="J35" t="s">
        <v>21</v>
      </c>
      <c r="K35" t="s">
        <v>22</v>
      </c>
      <c r="L35">
        <v>1281330000</v>
      </c>
      <c r="M35">
        <v>1281589200</v>
      </c>
      <c r="N35" s="9">
        <f>(L35/86400)+25569</f>
        <v>40399.208333333336</v>
      </c>
      <c r="O35" s="9">
        <f>(M35/86400)+25569</f>
        <v>40402.208333333336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MID(R35,FIND("/",R35)+1,25)</f>
        <v>plays</v>
      </c>
    </row>
    <row r="36" spans="1:20" x14ac:dyDescent="0.3">
      <c r="A36">
        <v>885</v>
      </c>
      <c r="B36" t="s">
        <v>1802</v>
      </c>
      <c r="C36" s="3" t="s">
        <v>1803</v>
      </c>
      <c r="D36">
        <v>1800</v>
      </c>
      <c r="E36">
        <v>2129</v>
      </c>
      <c r="F36" s="4">
        <f>E36/D36</f>
        <v>1.1827777777777777</v>
      </c>
      <c r="G36" t="s">
        <v>20</v>
      </c>
      <c r="H36">
        <v>52</v>
      </c>
      <c r="I36" s="5">
        <f>E36/H36</f>
        <v>40.942307692307693</v>
      </c>
      <c r="J36" t="s">
        <v>21</v>
      </c>
      <c r="K36" t="s">
        <v>22</v>
      </c>
      <c r="L36">
        <v>1275800400</v>
      </c>
      <c r="M36">
        <v>1279083600</v>
      </c>
      <c r="N36" s="9">
        <f>(L36/86400)+25569</f>
        <v>40335.208333333336</v>
      </c>
      <c r="O36" s="9">
        <f>(M36/86400)+25569</f>
        <v>40373.208333333336</v>
      </c>
      <c r="P36" t="b">
        <v>0</v>
      </c>
      <c r="Q36" t="b">
        <v>0</v>
      </c>
      <c r="R36" t="s">
        <v>33</v>
      </c>
      <c r="S36" t="str">
        <f>LEFT(R36,FIND("/",R36)-1)</f>
        <v>theater</v>
      </c>
      <c r="T36" t="str">
        <f>MID(R36,FIND("/",R36)+1,25)</f>
        <v>plays</v>
      </c>
    </row>
    <row r="37" spans="1:20" ht="31.2" x14ac:dyDescent="0.3">
      <c r="A37">
        <v>244</v>
      </c>
      <c r="B37" t="s">
        <v>540</v>
      </c>
      <c r="C37" s="3" t="s">
        <v>541</v>
      </c>
      <c r="D37">
        <v>700</v>
      </c>
      <c r="E37">
        <v>3988</v>
      </c>
      <c r="F37" s="4">
        <f>E37/D37</f>
        <v>5.6971428571428575</v>
      </c>
      <c r="G37" t="s">
        <v>20</v>
      </c>
      <c r="H37">
        <v>53</v>
      </c>
      <c r="I37" s="5">
        <f>E37/H37</f>
        <v>75.245283018867923</v>
      </c>
      <c r="J37" t="s">
        <v>21</v>
      </c>
      <c r="K37" t="s">
        <v>22</v>
      </c>
      <c r="L37">
        <v>1405314000</v>
      </c>
      <c r="M37">
        <v>1409806800</v>
      </c>
      <c r="N37" s="9">
        <f>(L37/86400)+25569</f>
        <v>41834.208333333336</v>
      </c>
      <c r="O37" s="9">
        <f>(M37/86400)+25569</f>
        <v>41886.208333333336</v>
      </c>
      <c r="P37" t="b">
        <v>0</v>
      </c>
      <c r="Q37" t="b">
        <v>0</v>
      </c>
      <c r="R37" t="s">
        <v>33</v>
      </c>
      <c r="S37" t="str">
        <f>LEFT(R37,FIND("/",R37)-1)</f>
        <v>theater</v>
      </c>
      <c r="T37" t="str">
        <f>MID(R37,FIND("/",R37)+1,25)</f>
        <v>plays</v>
      </c>
    </row>
    <row r="38" spans="1:20" x14ac:dyDescent="0.3">
      <c r="A38">
        <v>879</v>
      </c>
      <c r="B38" t="s">
        <v>1790</v>
      </c>
      <c r="C38" s="3" t="s">
        <v>1791</v>
      </c>
      <c r="D38">
        <v>1000</v>
      </c>
      <c r="E38">
        <v>5438</v>
      </c>
      <c r="F38" s="4">
        <f>E38/D38</f>
        <v>5.4379999999999997</v>
      </c>
      <c r="G38" t="s">
        <v>20</v>
      </c>
      <c r="H38">
        <v>53</v>
      </c>
      <c r="I38" s="5">
        <f>E38/H38</f>
        <v>102.60377358490567</v>
      </c>
      <c r="J38" t="s">
        <v>21</v>
      </c>
      <c r="K38" t="s">
        <v>22</v>
      </c>
      <c r="L38">
        <v>1487743200</v>
      </c>
      <c r="M38">
        <v>1488520800</v>
      </c>
      <c r="N38" s="9">
        <f>(L38/86400)+25569</f>
        <v>42788.25</v>
      </c>
      <c r="O38" s="9">
        <f>(M38/86400)+25569</f>
        <v>42797.25</v>
      </c>
      <c r="P38" t="b">
        <v>0</v>
      </c>
      <c r="Q38" t="b">
        <v>0</v>
      </c>
      <c r="R38" t="s">
        <v>68</v>
      </c>
      <c r="S38" t="str">
        <f>LEFT(R38,FIND("/",R38)-1)</f>
        <v>publishing</v>
      </c>
      <c r="T38" t="str">
        <f>MID(R38,FIND("/",R38)+1,25)</f>
        <v>nonfiction</v>
      </c>
    </row>
    <row r="39" spans="1:20" x14ac:dyDescent="0.3">
      <c r="A39">
        <v>72</v>
      </c>
      <c r="B39" t="s">
        <v>192</v>
      </c>
      <c r="C39" s="3" t="s">
        <v>193</v>
      </c>
      <c r="D39">
        <v>600</v>
      </c>
      <c r="E39">
        <v>4022</v>
      </c>
      <c r="F39" s="4">
        <f>E39/D39</f>
        <v>6.7033333333333331</v>
      </c>
      <c r="G39" t="s">
        <v>20</v>
      </c>
      <c r="H39">
        <v>54</v>
      </c>
      <c r="I39" s="5">
        <f>E39/H39</f>
        <v>74.481481481481481</v>
      </c>
      <c r="J39" t="s">
        <v>21</v>
      </c>
      <c r="K39" t="s">
        <v>22</v>
      </c>
      <c r="L39">
        <v>1435726800</v>
      </c>
      <c r="M39">
        <v>1438837200</v>
      </c>
      <c r="N39" s="9">
        <f>(L39/86400)+25569</f>
        <v>42186.208333333328</v>
      </c>
      <c r="O39" s="9">
        <f>(M39/86400)+25569</f>
        <v>42222.208333333328</v>
      </c>
      <c r="P39" t="b">
        <v>0</v>
      </c>
      <c r="Q39" t="b">
        <v>0</v>
      </c>
      <c r="R39" t="s">
        <v>71</v>
      </c>
      <c r="S39" t="str">
        <f>LEFT(R39,FIND("/",R39)-1)</f>
        <v>film &amp; video</v>
      </c>
      <c r="T39" t="str">
        <f>MID(R39,FIND("/",R39)+1,25)</f>
        <v>animation</v>
      </c>
    </row>
    <row r="40" spans="1:20" x14ac:dyDescent="0.3">
      <c r="A40">
        <v>617</v>
      </c>
      <c r="B40" t="s">
        <v>1276</v>
      </c>
      <c r="C40" s="3" t="s">
        <v>1277</v>
      </c>
      <c r="D40">
        <v>1400</v>
      </c>
      <c r="E40">
        <v>3496</v>
      </c>
      <c r="F40" s="4">
        <f>E40/D40</f>
        <v>2.4971428571428573</v>
      </c>
      <c r="G40" t="s">
        <v>20</v>
      </c>
      <c r="H40">
        <v>55</v>
      </c>
      <c r="I40" s="5">
        <f>E40/H40</f>
        <v>63.563636363636363</v>
      </c>
      <c r="J40" t="s">
        <v>21</v>
      </c>
      <c r="K40" t="s">
        <v>22</v>
      </c>
      <c r="L40">
        <v>1401858000</v>
      </c>
      <c r="M40">
        <v>1402722000</v>
      </c>
      <c r="N40" s="9">
        <f>(L40/86400)+25569</f>
        <v>41794.208333333336</v>
      </c>
      <c r="O40" s="9">
        <f>(M40/86400)+25569</f>
        <v>41804.208333333336</v>
      </c>
      <c r="P40" t="b">
        <v>0</v>
      </c>
      <c r="Q40" t="b">
        <v>0</v>
      </c>
      <c r="R40" t="s">
        <v>33</v>
      </c>
      <c r="S40" t="str">
        <f>LEFT(R40,FIND("/",R40)-1)</f>
        <v>theater</v>
      </c>
      <c r="T40" t="str">
        <f>MID(R40,FIND("/",R40)+1,25)</f>
        <v>plays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E41/D41</f>
        <v>0.50777777777777777</v>
      </c>
      <c r="G41" t="s">
        <v>14</v>
      </c>
      <c r="H41">
        <v>88</v>
      </c>
      <c r="I41" s="5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>(L41/86400)+25569</f>
        <v>41330.25</v>
      </c>
      <c r="O41" s="9">
        <f>(M41/86400)+25569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MID(R41,FIND("/",R41)+1,25)</f>
        <v>plays</v>
      </c>
    </row>
    <row r="42" spans="1:20" x14ac:dyDescent="0.3">
      <c r="A42">
        <v>894</v>
      </c>
      <c r="B42" t="s">
        <v>1820</v>
      </c>
      <c r="C42" s="3" t="s">
        <v>1821</v>
      </c>
      <c r="D42">
        <v>1700</v>
      </c>
      <c r="E42">
        <v>3208</v>
      </c>
      <c r="F42" s="4">
        <f>E42/D42</f>
        <v>1.8870588235294117</v>
      </c>
      <c r="G42" t="s">
        <v>20</v>
      </c>
      <c r="H42">
        <v>56</v>
      </c>
      <c r="I42" s="5">
        <f>E42/H42</f>
        <v>57.285714285714285</v>
      </c>
      <c r="J42" t="s">
        <v>40</v>
      </c>
      <c r="K42" t="s">
        <v>41</v>
      </c>
      <c r="L42">
        <v>1373518800</v>
      </c>
      <c r="M42">
        <v>1376110800</v>
      </c>
      <c r="N42" s="9">
        <f>(L42/86400)+25569</f>
        <v>41466.208333333336</v>
      </c>
      <c r="O42" s="9">
        <f>(M42/86400)+25569</f>
        <v>41496.208333333336</v>
      </c>
      <c r="P42" t="b">
        <v>0</v>
      </c>
      <c r="Q42" t="b">
        <v>1</v>
      </c>
      <c r="R42" t="s">
        <v>269</v>
      </c>
      <c r="S42" t="str">
        <f>LEFT(R42,FIND("/",R42)-1)</f>
        <v>film &amp; video</v>
      </c>
      <c r="T42" t="str">
        <f>MID(R42,FIND("/",R42)+1,25)</f>
        <v>television</v>
      </c>
    </row>
    <row r="43" spans="1:20" ht="31.2" x14ac:dyDescent="0.3">
      <c r="A43">
        <v>252</v>
      </c>
      <c r="B43" t="s">
        <v>556</v>
      </c>
      <c r="C43" s="3" t="s">
        <v>557</v>
      </c>
      <c r="D43">
        <v>1000</v>
      </c>
      <c r="E43">
        <v>6263</v>
      </c>
      <c r="F43" s="4">
        <f>E43/D43</f>
        <v>6.2629999999999999</v>
      </c>
      <c r="G43" t="s">
        <v>20</v>
      </c>
      <c r="H43">
        <v>59</v>
      </c>
      <c r="I43" s="5">
        <f>E43/H43</f>
        <v>106.15254237288136</v>
      </c>
      <c r="J43" t="s">
        <v>21</v>
      </c>
      <c r="K43" t="s">
        <v>22</v>
      </c>
      <c r="L43">
        <v>1382677200</v>
      </c>
      <c r="M43">
        <v>1383109200</v>
      </c>
      <c r="N43" s="9">
        <f>(L43/86400)+25569</f>
        <v>41572.208333333336</v>
      </c>
      <c r="O43" s="9">
        <f>(M43/86400)+25569</f>
        <v>41577.208333333336</v>
      </c>
      <c r="P43" t="b">
        <v>0</v>
      </c>
      <c r="Q43" t="b">
        <v>0</v>
      </c>
      <c r="R43" t="s">
        <v>33</v>
      </c>
      <c r="S43" t="str">
        <f>LEFT(R43,FIND("/",R43)-1)</f>
        <v>theater</v>
      </c>
      <c r="T43" t="str">
        <f>MID(R43,FIND("/",R43)+1,25)</f>
        <v>plays</v>
      </c>
    </row>
    <row r="44" spans="1:20" x14ac:dyDescent="0.3">
      <c r="A44">
        <v>233</v>
      </c>
      <c r="B44" t="s">
        <v>518</v>
      </c>
      <c r="C44" s="3" t="s">
        <v>519</v>
      </c>
      <c r="D44">
        <v>3800</v>
      </c>
      <c r="E44">
        <v>6000</v>
      </c>
      <c r="F44" s="4">
        <f>E44/D44</f>
        <v>1.5789473684210527</v>
      </c>
      <c r="G44" t="s">
        <v>20</v>
      </c>
      <c r="H44">
        <v>62</v>
      </c>
      <c r="I44" s="5">
        <f>E44/H44</f>
        <v>96.774193548387103</v>
      </c>
      <c r="J44" t="s">
        <v>21</v>
      </c>
      <c r="K44" t="s">
        <v>22</v>
      </c>
      <c r="L44">
        <v>1307854800</v>
      </c>
      <c r="M44">
        <v>1309237200</v>
      </c>
      <c r="N44" s="9">
        <f>(L44/86400)+25569</f>
        <v>40706.208333333336</v>
      </c>
      <c r="O44" s="9">
        <f>(M44/86400)+25569</f>
        <v>40722.208333333336</v>
      </c>
      <c r="P44" t="b">
        <v>0</v>
      </c>
      <c r="Q44" t="b">
        <v>0</v>
      </c>
      <c r="R44" t="s">
        <v>71</v>
      </c>
      <c r="S44" t="str">
        <f>LEFT(R44,FIND("/",R44)-1)</f>
        <v>film &amp; video</v>
      </c>
      <c r="T44" t="str">
        <f>MID(R44,FIND("/",R44)+1,25)</f>
        <v>animation</v>
      </c>
    </row>
    <row r="45" spans="1:20" x14ac:dyDescent="0.3">
      <c r="A45">
        <v>493</v>
      </c>
      <c r="B45" t="s">
        <v>1034</v>
      </c>
      <c r="C45" s="3" t="s">
        <v>1035</v>
      </c>
      <c r="D45">
        <v>900</v>
      </c>
      <c r="E45">
        <v>6514</v>
      </c>
      <c r="F45" s="4">
        <f>E45/D45</f>
        <v>7.2377777777777776</v>
      </c>
      <c r="G45" t="s">
        <v>20</v>
      </c>
      <c r="H45">
        <v>64</v>
      </c>
      <c r="I45" s="5">
        <f>E45/H45</f>
        <v>101.78125</v>
      </c>
      <c r="J45" t="s">
        <v>21</v>
      </c>
      <c r="K45" t="s">
        <v>22</v>
      </c>
      <c r="L45">
        <v>1561784400</v>
      </c>
      <c r="M45">
        <v>1562907600</v>
      </c>
      <c r="N45" s="9">
        <f>(L45/86400)+25569</f>
        <v>43645.208333333328</v>
      </c>
      <c r="O45" s="9">
        <f>(M45/86400)+25569</f>
        <v>43658.208333333328</v>
      </c>
      <c r="P45" t="b">
        <v>0</v>
      </c>
      <c r="Q45" t="b">
        <v>0</v>
      </c>
      <c r="R45" t="s">
        <v>122</v>
      </c>
      <c r="S45" t="str">
        <f>LEFT(R45,FIND("/",R45)-1)</f>
        <v>photography</v>
      </c>
      <c r="T45" t="str">
        <f>MID(R45,FIND("/",R45)+1,25)</f>
        <v>photography books</v>
      </c>
    </row>
    <row r="46" spans="1:20" ht="31.2" x14ac:dyDescent="0.3">
      <c r="A46">
        <v>860</v>
      </c>
      <c r="B46" t="s">
        <v>1752</v>
      </c>
      <c r="C46" s="3" t="s">
        <v>1753</v>
      </c>
      <c r="D46">
        <v>2000</v>
      </c>
      <c r="E46">
        <v>5033</v>
      </c>
      <c r="F46" s="4">
        <f>E46/D46</f>
        <v>2.5165000000000002</v>
      </c>
      <c r="G46" t="s">
        <v>20</v>
      </c>
      <c r="H46">
        <v>65</v>
      </c>
      <c r="I46" s="5">
        <f>E46/H46</f>
        <v>77.430769230769229</v>
      </c>
      <c r="J46" t="s">
        <v>21</v>
      </c>
      <c r="K46" t="s">
        <v>22</v>
      </c>
      <c r="L46">
        <v>1550556000</v>
      </c>
      <c r="M46">
        <v>1551420000</v>
      </c>
      <c r="N46" s="9">
        <f>(L46/86400)+25569</f>
        <v>43515.25</v>
      </c>
      <c r="O46" s="9">
        <f>(M46/86400)+25569</f>
        <v>43525.25</v>
      </c>
      <c r="P46" t="b">
        <v>0</v>
      </c>
      <c r="Q46" t="b">
        <v>1</v>
      </c>
      <c r="R46" t="s">
        <v>65</v>
      </c>
      <c r="S46" t="str">
        <f>LEFT(R46,FIND("/",R46)-1)</f>
        <v>technology</v>
      </c>
      <c r="T46" t="str">
        <f>MID(R46,FIND("/",R46)+1,25)</f>
        <v>wearables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E47/D47</f>
        <v>0.4768421052631579</v>
      </c>
      <c r="G47" t="s">
        <v>14</v>
      </c>
      <c r="H47">
        <v>48</v>
      </c>
      <c r="I47" s="5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>(L47/86400)+25569</f>
        <v>42676.208333333328</v>
      </c>
      <c r="O47" s="9">
        <f>(M47/86400)+25569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MID(R47,FIND("/",R47)+1,25)</f>
        <v>plays</v>
      </c>
    </row>
    <row r="48" spans="1:20" ht="31.2" x14ac:dyDescent="0.3">
      <c r="A48">
        <v>925</v>
      </c>
      <c r="B48" t="s">
        <v>1882</v>
      </c>
      <c r="C48" s="3" t="s">
        <v>1883</v>
      </c>
      <c r="D48">
        <v>3000</v>
      </c>
      <c r="E48">
        <v>6722</v>
      </c>
      <c r="F48" s="4">
        <f>E48/D48</f>
        <v>2.2406666666666668</v>
      </c>
      <c r="G48" t="s">
        <v>20</v>
      </c>
      <c r="H48">
        <v>65</v>
      </c>
      <c r="I48" s="5">
        <f>E48/H48</f>
        <v>103.41538461538461</v>
      </c>
      <c r="J48" t="s">
        <v>21</v>
      </c>
      <c r="K48" t="s">
        <v>22</v>
      </c>
      <c r="L48">
        <v>1506056400</v>
      </c>
      <c r="M48">
        <v>1507093200</v>
      </c>
      <c r="N48" s="9">
        <f>(L48/86400)+25569</f>
        <v>43000.208333333328</v>
      </c>
      <c r="O48" s="9">
        <f>(M48/86400)+25569</f>
        <v>43012.208333333328</v>
      </c>
      <c r="P48" t="b">
        <v>0</v>
      </c>
      <c r="Q48" t="b">
        <v>0</v>
      </c>
      <c r="R48" t="s">
        <v>33</v>
      </c>
      <c r="S48" t="str">
        <f>LEFT(R48,FIND("/",R48)-1)</f>
        <v>theater</v>
      </c>
      <c r="T48" t="str">
        <f>MID(R48,FIND("/",R48)+1,25)</f>
        <v>plays</v>
      </c>
    </row>
    <row r="49" spans="1:20" x14ac:dyDescent="0.3">
      <c r="A49">
        <v>118</v>
      </c>
      <c r="B49" t="s">
        <v>286</v>
      </c>
      <c r="C49" s="3" t="s">
        <v>287</v>
      </c>
      <c r="D49">
        <v>5400</v>
      </c>
      <c r="E49">
        <v>6351</v>
      </c>
      <c r="F49" s="4">
        <f>E49/D49</f>
        <v>1.1761111111111111</v>
      </c>
      <c r="G49" t="s">
        <v>20</v>
      </c>
      <c r="H49">
        <v>67</v>
      </c>
      <c r="I49" s="5">
        <f>E49/H49</f>
        <v>94.791044776119406</v>
      </c>
      <c r="J49" t="s">
        <v>21</v>
      </c>
      <c r="K49" t="s">
        <v>22</v>
      </c>
      <c r="L49">
        <v>1390716000</v>
      </c>
      <c r="M49">
        <v>1391234400</v>
      </c>
      <c r="N49" s="9">
        <f>(L49/86400)+25569</f>
        <v>41665.25</v>
      </c>
      <c r="O49" s="9">
        <f>(M49/86400)+25569</f>
        <v>41671.25</v>
      </c>
      <c r="P49" t="b">
        <v>0</v>
      </c>
      <c r="Q49" t="b">
        <v>0</v>
      </c>
      <c r="R49" t="s">
        <v>122</v>
      </c>
      <c r="S49" t="str">
        <f>LEFT(R49,FIND("/",R49)-1)</f>
        <v>photography</v>
      </c>
      <c r="T49" t="str">
        <f>MID(R49,FIND("/",R49)+1,25)</f>
        <v>photography books</v>
      </c>
    </row>
    <row r="50" spans="1:20" x14ac:dyDescent="0.3">
      <c r="A50">
        <v>813</v>
      </c>
      <c r="B50" t="s">
        <v>1660</v>
      </c>
      <c r="C50" s="3" t="s">
        <v>1661</v>
      </c>
      <c r="D50">
        <v>3200</v>
      </c>
      <c r="E50">
        <v>7661</v>
      </c>
      <c r="F50" s="4">
        <f>E50/D50</f>
        <v>2.3940625</v>
      </c>
      <c r="G50" t="s">
        <v>20</v>
      </c>
      <c r="H50">
        <v>68</v>
      </c>
      <c r="I50" s="5">
        <f>E50/H50</f>
        <v>112.66176470588235</v>
      </c>
      <c r="J50" t="s">
        <v>21</v>
      </c>
      <c r="K50" t="s">
        <v>22</v>
      </c>
      <c r="L50">
        <v>1346043600</v>
      </c>
      <c r="M50">
        <v>1346907600</v>
      </c>
      <c r="N50" s="9">
        <f>(L50/86400)+25569</f>
        <v>41148.208333333336</v>
      </c>
      <c r="O50" s="9">
        <f>(M50/86400)+25569</f>
        <v>41158.208333333336</v>
      </c>
      <c r="P50" t="b">
        <v>0</v>
      </c>
      <c r="Q50" t="b">
        <v>0</v>
      </c>
      <c r="R50" t="s">
        <v>89</v>
      </c>
      <c r="S50" t="str">
        <f>LEFT(R50,FIND("/",R50)-1)</f>
        <v>games</v>
      </c>
      <c r="T50" t="str">
        <f>MID(R50,FIND("/",R50)+1,25)</f>
        <v>video games</v>
      </c>
    </row>
    <row r="51" spans="1:20" x14ac:dyDescent="0.3">
      <c r="A51">
        <v>689</v>
      </c>
      <c r="B51" t="s">
        <v>1417</v>
      </c>
      <c r="C51" s="3" t="s">
        <v>1418</v>
      </c>
      <c r="D51">
        <v>7300</v>
      </c>
      <c r="E51">
        <v>7348</v>
      </c>
      <c r="F51" s="4">
        <f>E51/D51</f>
        <v>1.0065753424657535</v>
      </c>
      <c r="G51" t="s">
        <v>20</v>
      </c>
      <c r="H51">
        <v>69</v>
      </c>
      <c r="I51" s="5">
        <f>E51/H51</f>
        <v>106.49275362318841</v>
      </c>
      <c r="J51" t="s">
        <v>21</v>
      </c>
      <c r="K51" t="s">
        <v>22</v>
      </c>
      <c r="L51">
        <v>1383022800</v>
      </c>
      <c r="M51">
        <v>1384063200</v>
      </c>
      <c r="N51" s="9">
        <f>(L51/86400)+25569</f>
        <v>41576.208333333336</v>
      </c>
      <c r="O51" s="9">
        <f>(M51/86400)+25569</f>
        <v>41588.25</v>
      </c>
      <c r="P51" t="b">
        <v>0</v>
      </c>
      <c r="Q51" t="b">
        <v>0</v>
      </c>
      <c r="R51" t="s">
        <v>28</v>
      </c>
      <c r="S51" t="str">
        <f>LEFT(R51,FIND("/",R51)-1)</f>
        <v>technology</v>
      </c>
      <c r="T51" t="str">
        <f>MID(R51,FIND("/",R51)+1,25)</f>
        <v>web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E52/D52</f>
        <v>0.02</v>
      </c>
      <c r="G52" t="s">
        <v>14</v>
      </c>
      <c r="H52">
        <v>1</v>
      </c>
      <c r="I52" s="5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(L52/86400)+25569</f>
        <v>41487.208333333336</v>
      </c>
      <c r="O52" s="9">
        <f>(M52/86400)+25569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MID(R52,FIND("/",R52)+1,25)</f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E53/D53</f>
        <v>0.91867805186590767</v>
      </c>
      <c r="G53" t="s">
        <v>14</v>
      </c>
      <c r="H53">
        <v>1467</v>
      </c>
      <c r="I53" s="5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>(L53/86400)+25569</f>
        <v>40995.208333333336</v>
      </c>
      <c r="O53" s="9">
        <f>(M53/86400)+25569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MID(R53,FIND("/",R53)+1,25)</f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E54/D54</f>
        <v>0.34152777777777776</v>
      </c>
      <c r="G54" t="s">
        <v>14</v>
      </c>
      <c r="H54">
        <v>75</v>
      </c>
      <c r="I54" s="5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>(L54/86400)+25569</f>
        <v>40436.208333333336</v>
      </c>
      <c r="O54" s="9">
        <f>(M54/86400)+25569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MID(R54,FIND("/",R54)+1,25)</f>
        <v>plays</v>
      </c>
    </row>
    <row r="55" spans="1:20" x14ac:dyDescent="0.3">
      <c r="A55">
        <v>818</v>
      </c>
      <c r="B55" t="s">
        <v>676</v>
      </c>
      <c r="C55" s="3" t="s">
        <v>1670</v>
      </c>
      <c r="D55">
        <v>700</v>
      </c>
      <c r="E55">
        <v>7664</v>
      </c>
      <c r="F55" s="4">
        <f>E55/D55</f>
        <v>10.948571428571428</v>
      </c>
      <c r="G55" t="s">
        <v>20</v>
      </c>
      <c r="H55">
        <v>69</v>
      </c>
      <c r="I55" s="5">
        <f>E55/H55</f>
        <v>111.07246376811594</v>
      </c>
      <c r="J55" t="s">
        <v>21</v>
      </c>
      <c r="K55" t="s">
        <v>22</v>
      </c>
      <c r="L55">
        <v>1548050400</v>
      </c>
      <c r="M55">
        <v>1549173600</v>
      </c>
      <c r="N55" s="9">
        <f>(L55/86400)+25569</f>
        <v>43486.25</v>
      </c>
      <c r="O55" s="9">
        <f>(M55/86400)+25569</f>
        <v>43499.25</v>
      </c>
      <c r="P55" t="b">
        <v>0</v>
      </c>
      <c r="Q55" t="b">
        <v>1</v>
      </c>
      <c r="R55" t="s">
        <v>33</v>
      </c>
      <c r="S55" t="str">
        <f>LEFT(R55,FIND("/",R55)-1)</f>
        <v>theater</v>
      </c>
      <c r="T55" t="str">
        <f>MID(R55,FIND("/",R55)+1,25)</f>
        <v>plays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E56/D56</f>
        <v>0.89866666666666661</v>
      </c>
      <c r="G56" t="s">
        <v>14</v>
      </c>
      <c r="H56">
        <v>120</v>
      </c>
      <c r="I56" s="5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>(L56/86400)+25569</f>
        <v>43170.25</v>
      </c>
      <c r="O56" s="9">
        <f>(M56/86400)+25569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MID(R56,FIND("/",R56)+1,25)</f>
        <v>wearables</v>
      </c>
    </row>
    <row r="57" spans="1:20" x14ac:dyDescent="0.3">
      <c r="A57">
        <v>143</v>
      </c>
      <c r="B57" t="s">
        <v>338</v>
      </c>
      <c r="C57" s="3" t="s">
        <v>339</v>
      </c>
      <c r="D57">
        <v>5400</v>
      </c>
      <c r="E57">
        <v>7322</v>
      </c>
      <c r="F57" s="4">
        <f>E57/D57</f>
        <v>1.355925925925926</v>
      </c>
      <c r="G57" t="s">
        <v>20</v>
      </c>
      <c r="H57">
        <v>70</v>
      </c>
      <c r="I57" s="5">
        <f>E57/H57</f>
        <v>104.6</v>
      </c>
      <c r="J57" t="s">
        <v>21</v>
      </c>
      <c r="K57" t="s">
        <v>22</v>
      </c>
      <c r="L57">
        <v>1277701200</v>
      </c>
      <c r="M57">
        <v>1279429200</v>
      </c>
      <c r="N57" s="9">
        <f>(L57/86400)+25569</f>
        <v>40357.208333333336</v>
      </c>
      <c r="O57" s="9">
        <f>(M57/86400)+25569</f>
        <v>40377.208333333336</v>
      </c>
      <c r="P57" t="b">
        <v>0</v>
      </c>
      <c r="Q57" t="b">
        <v>0</v>
      </c>
      <c r="R57" t="s">
        <v>60</v>
      </c>
      <c r="S57" t="str">
        <f>LEFT(R57,FIND("/",R57)-1)</f>
        <v>music</v>
      </c>
      <c r="T57" t="str">
        <f>MID(R57,FIND("/",R57)+1,25)</f>
        <v>indie rock</v>
      </c>
    </row>
    <row r="58" spans="1:20" x14ac:dyDescent="0.3">
      <c r="A58">
        <v>85</v>
      </c>
      <c r="B58" t="s">
        <v>219</v>
      </c>
      <c r="C58" s="3" t="s">
        <v>220</v>
      </c>
      <c r="D58">
        <v>4900</v>
      </c>
      <c r="E58">
        <v>6430</v>
      </c>
      <c r="F58" s="4">
        <f>E58/D58</f>
        <v>1.3122448979591836</v>
      </c>
      <c r="G58" t="s">
        <v>20</v>
      </c>
      <c r="H58">
        <v>71</v>
      </c>
      <c r="I58" s="5">
        <f>E58/H58</f>
        <v>90.563380281690144</v>
      </c>
      <c r="J58" t="s">
        <v>26</v>
      </c>
      <c r="K58" t="s">
        <v>27</v>
      </c>
      <c r="L58">
        <v>1315717200</v>
      </c>
      <c r="M58">
        <v>1316408400</v>
      </c>
      <c r="N58" s="9">
        <f>(L58/86400)+25569</f>
        <v>40797.208333333336</v>
      </c>
      <c r="O58" s="9">
        <f>(M58/86400)+25569</f>
        <v>40805.208333333336</v>
      </c>
      <c r="P58" t="b">
        <v>0</v>
      </c>
      <c r="Q58" t="b">
        <v>0</v>
      </c>
      <c r="R58" t="s">
        <v>60</v>
      </c>
      <c r="S58" t="str">
        <f>LEFT(R58,FIND("/",R58)-1)</f>
        <v>music</v>
      </c>
      <c r="T58" t="str">
        <f>MID(R58,FIND("/",R58)+1,25)</f>
        <v>indie rock</v>
      </c>
    </row>
    <row r="59" spans="1:20" x14ac:dyDescent="0.3">
      <c r="A59">
        <v>298</v>
      </c>
      <c r="B59" t="s">
        <v>648</v>
      </c>
      <c r="C59" s="3" t="s">
        <v>649</v>
      </c>
      <c r="D59">
        <v>3500</v>
      </c>
      <c r="E59">
        <v>5037</v>
      </c>
      <c r="F59" s="4">
        <f>E59/D59</f>
        <v>1.4391428571428571</v>
      </c>
      <c r="G59" t="s">
        <v>20</v>
      </c>
      <c r="H59">
        <v>72</v>
      </c>
      <c r="I59" s="5">
        <f>E59/H59</f>
        <v>69.958333333333329</v>
      </c>
      <c r="J59" t="s">
        <v>21</v>
      </c>
      <c r="K59" t="s">
        <v>22</v>
      </c>
      <c r="L59">
        <v>1456466400</v>
      </c>
      <c r="M59">
        <v>1458018000</v>
      </c>
      <c r="N59" s="9">
        <f>(L59/86400)+25569</f>
        <v>42426.25</v>
      </c>
      <c r="O59" s="9">
        <f>(M59/86400)+25569</f>
        <v>42444.208333333328</v>
      </c>
      <c r="P59" t="b">
        <v>0</v>
      </c>
      <c r="Q59" t="b">
        <v>1</v>
      </c>
      <c r="R59" t="s">
        <v>23</v>
      </c>
      <c r="S59" t="str">
        <f>LEFT(R59,FIND("/",R59)-1)</f>
        <v>music</v>
      </c>
      <c r="T59" t="str">
        <f>MID(R59,FIND("/",R59)+1,25)</f>
        <v>rock</v>
      </c>
    </row>
    <row r="60" spans="1:20" ht="31.2" x14ac:dyDescent="0.3">
      <c r="A60">
        <v>71</v>
      </c>
      <c r="B60" t="s">
        <v>190</v>
      </c>
      <c r="C60" s="3" t="s">
        <v>191</v>
      </c>
      <c r="D60">
        <v>6000</v>
      </c>
      <c r="E60">
        <v>6484</v>
      </c>
      <c r="F60" s="4">
        <f>E60/D60</f>
        <v>1.0806666666666667</v>
      </c>
      <c r="G60" t="s">
        <v>20</v>
      </c>
      <c r="H60">
        <v>76</v>
      </c>
      <c r="I60" s="5">
        <f>E60/H60</f>
        <v>85.315789473684205</v>
      </c>
      <c r="J60" t="s">
        <v>21</v>
      </c>
      <c r="K60" t="s">
        <v>22</v>
      </c>
      <c r="L60">
        <v>1575093600</v>
      </c>
      <c r="M60">
        <v>1575439200</v>
      </c>
      <c r="N60" s="9">
        <f>(L60/86400)+25569</f>
        <v>43799.25</v>
      </c>
      <c r="O60" s="9">
        <f>(M60/86400)+25569</f>
        <v>43803.25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MID(R60,FIND("/",R60)+1,25)</f>
        <v>plays</v>
      </c>
    </row>
    <row r="61" spans="1:20" x14ac:dyDescent="0.3">
      <c r="A61">
        <v>806</v>
      </c>
      <c r="B61" t="s">
        <v>1647</v>
      </c>
      <c r="C61" s="3" t="s">
        <v>1648</v>
      </c>
      <c r="D61">
        <v>700</v>
      </c>
      <c r="E61">
        <v>8262</v>
      </c>
      <c r="F61" s="4">
        <f>E61/D61</f>
        <v>11.802857142857142</v>
      </c>
      <c r="G61" t="s">
        <v>20</v>
      </c>
      <c r="H61">
        <v>76</v>
      </c>
      <c r="I61" s="5">
        <f>E61/H61</f>
        <v>108.71052631578948</v>
      </c>
      <c r="J61" t="s">
        <v>21</v>
      </c>
      <c r="K61" t="s">
        <v>22</v>
      </c>
      <c r="L61">
        <v>1330927200</v>
      </c>
      <c r="M61">
        <v>1332997200</v>
      </c>
      <c r="N61" s="9">
        <f>(L61/86400)+25569</f>
        <v>40973.25</v>
      </c>
      <c r="O61" s="9">
        <f>(M61/86400)+25569</f>
        <v>40997.208333333336</v>
      </c>
      <c r="P61" t="b">
        <v>0</v>
      </c>
      <c r="Q61" t="b">
        <v>1</v>
      </c>
      <c r="R61" t="s">
        <v>53</v>
      </c>
      <c r="S61" t="str">
        <f>LEFT(R61,FIND("/",R61)-1)</f>
        <v>film &amp; video</v>
      </c>
      <c r="T61" t="str">
        <f>MID(R61,FIND("/",R61)+1,25)</f>
        <v>drama</v>
      </c>
    </row>
    <row r="62" spans="1:20" x14ac:dyDescent="0.3">
      <c r="A62">
        <v>517</v>
      </c>
      <c r="B62" t="s">
        <v>1080</v>
      </c>
      <c r="C62" s="3" t="s">
        <v>1081</v>
      </c>
      <c r="D62">
        <v>5900</v>
      </c>
      <c r="E62">
        <v>6608</v>
      </c>
      <c r="F62" s="4">
        <f>E62/D62</f>
        <v>1.1200000000000001</v>
      </c>
      <c r="G62" t="s">
        <v>20</v>
      </c>
      <c r="H62">
        <v>78</v>
      </c>
      <c r="I62" s="5">
        <f>E62/H62</f>
        <v>84.717948717948715</v>
      </c>
      <c r="J62" t="s">
        <v>21</v>
      </c>
      <c r="K62" t="s">
        <v>22</v>
      </c>
      <c r="L62">
        <v>1493960400</v>
      </c>
      <c r="M62">
        <v>1494392400</v>
      </c>
      <c r="N62" s="9">
        <f>(L62/86400)+25569</f>
        <v>42860.208333333328</v>
      </c>
      <c r="O62" s="9">
        <f>(M62/86400)+25569</f>
        <v>42865.208333333328</v>
      </c>
      <c r="P62" t="b">
        <v>0</v>
      </c>
      <c r="Q62" t="b">
        <v>0</v>
      </c>
      <c r="R62" t="s">
        <v>17</v>
      </c>
      <c r="S62" t="str">
        <f>LEFT(R62,FIND("/",R62)-1)</f>
        <v>food</v>
      </c>
      <c r="T62" t="str">
        <f>MID(R62,FIND("/",R62)+1,25)</f>
        <v>food trucks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E63/D63</f>
        <v>0.92745983935742971</v>
      </c>
      <c r="G63" t="s">
        <v>14</v>
      </c>
      <c r="H63">
        <v>2253</v>
      </c>
      <c r="I63" s="5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>(L63/86400)+25569</f>
        <v>40595.25</v>
      </c>
      <c r="O63" s="9">
        <f>(M63/86400)+25569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MID(R63,FIND("/",R63)+1,25)</f>
        <v>plays</v>
      </c>
    </row>
    <row r="64" spans="1:20" x14ac:dyDescent="0.3">
      <c r="A64">
        <v>774</v>
      </c>
      <c r="B64" t="s">
        <v>1583</v>
      </c>
      <c r="C64" s="3" t="s">
        <v>1584</v>
      </c>
      <c r="D64">
        <v>5000</v>
      </c>
      <c r="E64">
        <v>6775</v>
      </c>
      <c r="F64" s="4">
        <f>E64/D64</f>
        <v>1.355</v>
      </c>
      <c r="G64" t="s">
        <v>20</v>
      </c>
      <c r="H64">
        <v>78</v>
      </c>
      <c r="I64" s="5">
        <f>E64/H64</f>
        <v>86.858974358974365</v>
      </c>
      <c r="J64" t="s">
        <v>107</v>
      </c>
      <c r="K64" t="s">
        <v>108</v>
      </c>
      <c r="L64">
        <v>1463979600</v>
      </c>
      <c r="M64">
        <v>1467522000</v>
      </c>
      <c r="N64" s="9">
        <f>(L64/86400)+25569</f>
        <v>42513.208333333328</v>
      </c>
      <c r="O64" s="9">
        <f>(M64/86400)+25569</f>
        <v>42554.208333333328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MID(R64,FIND("/",R64)+1,25)</f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E65/D65</f>
        <v>0.11851063829787234</v>
      </c>
      <c r="G65" t="s">
        <v>14</v>
      </c>
      <c r="H65">
        <v>5</v>
      </c>
      <c r="I65" s="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(L65/86400)+25569</f>
        <v>42853.208333333328</v>
      </c>
      <c r="O65" s="9">
        <f>(M65/86400)+25569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MID(R65,FIND("/",R65)+1,25)</f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E66/D66</f>
        <v>0.97642857142857142</v>
      </c>
      <c r="G66" t="s">
        <v>14</v>
      </c>
      <c r="H66">
        <v>38</v>
      </c>
      <c r="I66" s="5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>(L66/86400)+25569</f>
        <v>43283.208333333328</v>
      </c>
      <c r="O66" s="9">
        <f>(M66/86400)+25569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MID(R66,FIND("/",R66)+1,25)</f>
        <v>web</v>
      </c>
    </row>
    <row r="67" spans="1:20" x14ac:dyDescent="0.3">
      <c r="A67">
        <v>205</v>
      </c>
      <c r="B67" t="s">
        <v>462</v>
      </c>
      <c r="C67" s="3" t="s">
        <v>463</v>
      </c>
      <c r="D67">
        <v>1300</v>
      </c>
      <c r="E67">
        <v>5614</v>
      </c>
      <c r="F67" s="4">
        <f>E67/D67</f>
        <v>4.3184615384615386</v>
      </c>
      <c r="G67" t="s">
        <v>20</v>
      </c>
      <c r="H67">
        <v>80</v>
      </c>
      <c r="I67" s="5">
        <f>E67/H67</f>
        <v>70.174999999999997</v>
      </c>
      <c r="J67" t="s">
        <v>21</v>
      </c>
      <c r="K67" t="s">
        <v>22</v>
      </c>
      <c r="L67">
        <v>1539752400</v>
      </c>
      <c r="M67">
        <v>1540789200</v>
      </c>
      <c r="N67" s="9">
        <f>(L67/86400)+25569</f>
        <v>43390.208333333328</v>
      </c>
      <c r="O67" s="9">
        <f>(M67/86400)+25569</f>
        <v>43402.208333333328</v>
      </c>
      <c r="P67" t="b">
        <v>1</v>
      </c>
      <c r="Q67" t="b">
        <v>0</v>
      </c>
      <c r="R67" t="s">
        <v>33</v>
      </c>
      <c r="S67" t="str">
        <f>LEFT(R67,FIND("/",R67)-1)</f>
        <v>theater</v>
      </c>
      <c r="T67" t="str">
        <f>MID(R67,FIND("/",R67)+1,25)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E68/D68</f>
        <v>0.45068965517241377</v>
      </c>
      <c r="G68" t="s">
        <v>14</v>
      </c>
      <c r="H68">
        <v>12</v>
      </c>
      <c r="I68" s="5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>(L68/86400)+25569</f>
        <v>42102.208333333328</v>
      </c>
      <c r="O68" s="9">
        <f>(M68/86400)+25569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MID(R68,FIND("/",R68)+1,25)</f>
        <v>plays</v>
      </c>
    </row>
    <row r="69" spans="1:20" x14ac:dyDescent="0.3">
      <c r="A69">
        <v>354</v>
      </c>
      <c r="B69" t="s">
        <v>760</v>
      </c>
      <c r="C69" s="3" t="s">
        <v>761</v>
      </c>
      <c r="D69">
        <v>6100</v>
      </c>
      <c r="E69">
        <v>7548</v>
      </c>
      <c r="F69" s="4">
        <f>E69/D69</f>
        <v>1.2373770491803278</v>
      </c>
      <c r="G69" t="s">
        <v>20</v>
      </c>
      <c r="H69">
        <v>80</v>
      </c>
      <c r="I69" s="5">
        <f>E69/H69</f>
        <v>94.35</v>
      </c>
      <c r="J69" t="s">
        <v>36</v>
      </c>
      <c r="K69" t="s">
        <v>37</v>
      </c>
      <c r="L69">
        <v>1378184400</v>
      </c>
      <c r="M69">
        <v>1378789200</v>
      </c>
      <c r="N69" s="9">
        <f>(L69/86400)+25569</f>
        <v>41520.208333333336</v>
      </c>
      <c r="O69" s="9">
        <f>(M69/86400)+25569</f>
        <v>41527.208333333336</v>
      </c>
      <c r="P69" t="b">
        <v>0</v>
      </c>
      <c r="Q69" t="b">
        <v>0</v>
      </c>
      <c r="R69" t="s">
        <v>42</v>
      </c>
      <c r="S69" t="str">
        <f>LEFT(R69,FIND("/",R69)-1)</f>
        <v>film &amp; video</v>
      </c>
      <c r="T69" t="str">
        <f>MID(R69,FIND("/",R69)+1,25)</f>
        <v>documentary</v>
      </c>
    </row>
    <row r="70" spans="1:20" x14ac:dyDescent="0.3">
      <c r="A70">
        <v>465</v>
      </c>
      <c r="B70" t="s">
        <v>978</v>
      </c>
      <c r="C70" s="3" t="s">
        <v>979</v>
      </c>
      <c r="D70">
        <v>4700</v>
      </c>
      <c r="E70">
        <v>8829</v>
      </c>
      <c r="F70" s="4">
        <f>E70/D70</f>
        <v>1.8785106382978722</v>
      </c>
      <c r="G70" t="s">
        <v>20</v>
      </c>
      <c r="H70">
        <v>80</v>
      </c>
      <c r="I70" s="5">
        <f>E70/H70</f>
        <v>110.3625</v>
      </c>
      <c r="J70" t="s">
        <v>21</v>
      </c>
      <c r="K70" t="s">
        <v>22</v>
      </c>
      <c r="L70">
        <v>1517032800</v>
      </c>
      <c r="M70">
        <v>1517810400</v>
      </c>
      <c r="N70" s="9">
        <f>(L70/86400)+25569</f>
        <v>43127.25</v>
      </c>
      <c r="O70" s="9">
        <f>(M70/86400)+25569</f>
        <v>43136.25</v>
      </c>
      <c r="P70" t="b">
        <v>0</v>
      </c>
      <c r="Q70" t="b">
        <v>0</v>
      </c>
      <c r="R70" t="s">
        <v>206</v>
      </c>
      <c r="S70" t="str">
        <f>LEFT(R70,FIND("/",R70)-1)</f>
        <v>publishing</v>
      </c>
      <c r="T70" t="str">
        <f>MID(R70,FIND("/",R70)+1,25)</f>
        <v>translations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E71/D71</f>
        <v>0.24063291139240506</v>
      </c>
      <c r="G71" t="s">
        <v>74</v>
      </c>
      <c r="H71">
        <v>17</v>
      </c>
      <c r="I71" s="5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>(L71/86400)+25569</f>
        <v>40531.25</v>
      </c>
      <c r="O71" s="9">
        <f>(M71/86400)+25569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MID(R71,FIND("/",R71)+1,25)</f>
        <v>plays</v>
      </c>
    </row>
    <row r="72" spans="1:20" x14ac:dyDescent="0.3">
      <c r="A72">
        <v>882</v>
      </c>
      <c r="B72" t="s">
        <v>1796</v>
      </c>
      <c r="C72" s="3" t="s">
        <v>1797</v>
      </c>
      <c r="D72">
        <v>800</v>
      </c>
      <c r="E72">
        <v>2960</v>
      </c>
      <c r="F72" s="4">
        <f>E72/D72</f>
        <v>3.7</v>
      </c>
      <c r="G72" t="s">
        <v>20</v>
      </c>
      <c r="H72">
        <v>80</v>
      </c>
      <c r="I72" s="5">
        <f>E72/H72</f>
        <v>37</v>
      </c>
      <c r="J72" t="s">
        <v>21</v>
      </c>
      <c r="K72" t="s">
        <v>22</v>
      </c>
      <c r="L72">
        <v>1421820000</v>
      </c>
      <c r="M72">
        <v>1422165600</v>
      </c>
      <c r="N72" s="9">
        <f>(L72/86400)+25569</f>
        <v>42025.25</v>
      </c>
      <c r="O72" s="9">
        <f>(M72/86400)+25569</f>
        <v>42029.25</v>
      </c>
      <c r="P72" t="b">
        <v>0</v>
      </c>
      <c r="Q72" t="b">
        <v>0</v>
      </c>
      <c r="R72" t="s">
        <v>33</v>
      </c>
      <c r="S72" t="str">
        <f>LEFT(R72,FIND("/",R72)-1)</f>
        <v>theater</v>
      </c>
      <c r="T72" t="str">
        <f>MID(R72,FIND("/",R72)+1,25)</f>
        <v>plays</v>
      </c>
    </row>
    <row r="73" spans="1:20" x14ac:dyDescent="0.3">
      <c r="A73">
        <v>909</v>
      </c>
      <c r="B73" t="s">
        <v>1850</v>
      </c>
      <c r="C73" s="3" t="s">
        <v>1851</v>
      </c>
      <c r="D73">
        <v>1800</v>
      </c>
      <c r="E73">
        <v>8621</v>
      </c>
      <c r="F73" s="4">
        <f>E73/D73</f>
        <v>4.7894444444444444</v>
      </c>
      <c r="G73" t="s">
        <v>20</v>
      </c>
      <c r="H73">
        <v>80</v>
      </c>
      <c r="I73" s="5">
        <f>E73/H73</f>
        <v>107.7625</v>
      </c>
      <c r="J73" t="s">
        <v>15</v>
      </c>
      <c r="K73" t="s">
        <v>16</v>
      </c>
      <c r="L73">
        <v>1528088400</v>
      </c>
      <c r="M73">
        <v>1530421200</v>
      </c>
      <c r="N73" s="9">
        <f>(L73/86400)+25569</f>
        <v>43255.208333333328</v>
      </c>
      <c r="O73" s="9">
        <f>(M73/86400)+25569</f>
        <v>43282.208333333328</v>
      </c>
      <c r="P73" t="b">
        <v>0</v>
      </c>
      <c r="Q73" t="b">
        <v>1</v>
      </c>
      <c r="R73" t="s">
        <v>33</v>
      </c>
      <c r="S73" t="str">
        <f>LEFT(R73,FIND("/",R73)-1)</f>
        <v>theater</v>
      </c>
      <c r="T73" t="str">
        <f>MID(R73,FIND("/",R73)+1,25)</f>
        <v>plays</v>
      </c>
    </row>
    <row r="74" spans="1:20" ht="31.2" x14ac:dyDescent="0.3">
      <c r="A74">
        <v>955</v>
      </c>
      <c r="B74" t="s">
        <v>1940</v>
      </c>
      <c r="C74" s="3" t="s">
        <v>1941</v>
      </c>
      <c r="D74">
        <v>700</v>
      </c>
      <c r="E74">
        <v>7763</v>
      </c>
      <c r="F74" s="4">
        <f>E74/D74</f>
        <v>11.09</v>
      </c>
      <c r="G74" t="s">
        <v>20</v>
      </c>
      <c r="H74">
        <v>80</v>
      </c>
      <c r="I74" s="5">
        <f>E74/H74</f>
        <v>97.037499999999994</v>
      </c>
      <c r="J74" t="s">
        <v>21</v>
      </c>
      <c r="K74" t="s">
        <v>22</v>
      </c>
      <c r="L74">
        <v>1353823200</v>
      </c>
      <c r="M74">
        <v>1353996000</v>
      </c>
      <c r="N74" s="9">
        <f>(L74/86400)+25569</f>
        <v>41238.25</v>
      </c>
      <c r="O74" s="9">
        <f>(M74/86400)+25569</f>
        <v>41240.25</v>
      </c>
      <c r="P74" t="b">
        <v>0</v>
      </c>
      <c r="Q74" t="b">
        <v>0</v>
      </c>
      <c r="R74" t="s">
        <v>33</v>
      </c>
      <c r="S74" t="str">
        <f>LEFT(R74,FIND("/",R74)-1)</f>
        <v>theater</v>
      </c>
      <c r="T74" t="str">
        <f>MID(R74,FIND("/",R74)+1,25)</f>
        <v>plays</v>
      </c>
    </row>
    <row r="75" spans="1:20" x14ac:dyDescent="0.3">
      <c r="A75">
        <v>872</v>
      </c>
      <c r="B75" t="s">
        <v>1776</v>
      </c>
      <c r="C75" s="3" t="s">
        <v>1777</v>
      </c>
      <c r="D75">
        <v>4700</v>
      </c>
      <c r="E75">
        <v>7992</v>
      </c>
      <c r="F75" s="4">
        <f>E75/D75</f>
        <v>1.7004255319148935</v>
      </c>
      <c r="G75" t="s">
        <v>20</v>
      </c>
      <c r="H75">
        <v>81</v>
      </c>
      <c r="I75" s="5">
        <f>E75/H75</f>
        <v>98.666666666666671</v>
      </c>
      <c r="J75" t="s">
        <v>26</v>
      </c>
      <c r="K75" t="s">
        <v>27</v>
      </c>
      <c r="L75">
        <v>1535950800</v>
      </c>
      <c r="M75">
        <v>1536382800</v>
      </c>
      <c r="N75" s="9">
        <f>(L75/86400)+25569</f>
        <v>43346.208333333328</v>
      </c>
      <c r="O75" s="9">
        <f>(M75/86400)+25569</f>
        <v>43351.208333333328</v>
      </c>
      <c r="P75" t="b">
        <v>0</v>
      </c>
      <c r="Q75" t="b">
        <v>0</v>
      </c>
      <c r="R75" t="s">
        <v>474</v>
      </c>
      <c r="S75" t="str">
        <f>LEFT(R75,FIND("/",R75)-1)</f>
        <v>film &amp; video</v>
      </c>
      <c r="T75" t="str">
        <f>MID(R75,FIND("/",R75)+1,25)</f>
        <v>science fiction</v>
      </c>
    </row>
    <row r="76" spans="1:20" x14ac:dyDescent="0.3">
      <c r="A76">
        <v>411</v>
      </c>
      <c r="B76" t="s">
        <v>872</v>
      </c>
      <c r="C76" s="3" t="s">
        <v>873</v>
      </c>
      <c r="D76">
        <v>7800</v>
      </c>
      <c r="E76">
        <v>8161</v>
      </c>
      <c r="F76" s="4">
        <f>E76/D76</f>
        <v>1.0462820512820512</v>
      </c>
      <c r="G76" t="s">
        <v>20</v>
      </c>
      <c r="H76">
        <v>82</v>
      </c>
      <c r="I76" s="5">
        <f>E76/H76</f>
        <v>99.524390243902445</v>
      </c>
      <c r="J76" t="s">
        <v>21</v>
      </c>
      <c r="K76" t="s">
        <v>22</v>
      </c>
      <c r="L76">
        <v>1496034000</v>
      </c>
      <c r="M76">
        <v>1496206800</v>
      </c>
      <c r="N76" s="9">
        <f>(L76/86400)+25569</f>
        <v>42884.208333333328</v>
      </c>
      <c r="O76" s="9">
        <f>(M76/86400)+25569</f>
        <v>42886.208333333328</v>
      </c>
      <c r="P76" t="b">
        <v>0</v>
      </c>
      <c r="Q76" t="b">
        <v>0</v>
      </c>
      <c r="R76" t="s">
        <v>33</v>
      </c>
      <c r="S76" t="str">
        <f>LEFT(R76,FIND("/",R76)-1)</f>
        <v>theater</v>
      </c>
      <c r="T76" t="str">
        <f>MID(R76,FIND("/",R76)+1,25)</f>
        <v>plays</v>
      </c>
    </row>
    <row r="77" spans="1:20" ht="31.2" x14ac:dyDescent="0.3">
      <c r="A77">
        <v>827</v>
      </c>
      <c r="B77" t="s">
        <v>1687</v>
      </c>
      <c r="C77" s="3" t="s">
        <v>1688</v>
      </c>
      <c r="D77">
        <v>2300</v>
      </c>
      <c r="E77">
        <v>6134</v>
      </c>
      <c r="F77" s="4">
        <f>E77/D77</f>
        <v>2.6669565217391304</v>
      </c>
      <c r="G77" t="s">
        <v>20</v>
      </c>
      <c r="H77">
        <v>82</v>
      </c>
      <c r="I77" s="5">
        <f>E77/H77</f>
        <v>74.804878048780495</v>
      </c>
      <c r="J77" t="s">
        <v>26</v>
      </c>
      <c r="K77" t="s">
        <v>27</v>
      </c>
      <c r="L77">
        <v>1304398800</v>
      </c>
      <c r="M77">
        <v>1305435600</v>
      </c>
      <c r="N77" s="9">
        <f>(L77/86400)+25569</f>
        <v>40666.208333333336</v>
      </c>
      <c r="O77" s="9">
        <f>(M77/86400)+25569</f>
        <v>40678.208333333336</v>
      </c>
      <c r="P77" t="b">
        <v>0</v>
      </c>
      <c r="Q77" t="b">
        <v>1</v>
      </c>
      <c r="R77" t="s">
        <v>53</v>
      </c>
      <c r="S77" t="str">
        <f>LEFT(R77,FIND("/",R77)-1)</f>
        <v>film &amp; video</v>
      </c>
      <c r="T77" t="str">
        <f>MID(R77,FIND("/",R77)+1,25)</f>
        <v>drama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E78/D78</f>
        <v>0.78106590724165992</v>
      </c>
      <c r="G78" t="s">
        <v>14</v>
      </c>
      <c r="H78">
        <v>1684</v>
      </c>
      <c r="I78" s="5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>(L78/86400)+25569</f>
        <v>42027.25</v>
      </c>
      <c r="O78" s="9">
        <f>(M78/86400)+25569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MID(R78,FIND("/",R78)+1,25)</f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E79/D79</f>
        <v>0.46947368421052632</v>
      </c>
      <c r="G79" t="s">
        <v>14</v>
      </c>
      <c r="H79">
        <v>56</v>
      </c>
      <c r="I79" s="5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>(L79/86400)+25569</f>
        <v>40448.208333333336</v>
      </c>
      <c r="O79" s="9">
        <f>(M79/86400)+25569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MID(R79,FIND("/",R79)+1,25)</f>
        <v>animation</v>
      </c>
    </row>
    <row r="80" spans="1:20" ht="31.2" x14ac:dyDescent="0.3">
      <c r="A80">
        <v>108</v>
      </c>
      <c r="B80" t="s">
        <v>265</v>
      </c>
      <c r="C80" s="3" t="s">
        <v>266</v>
      </c>
      <c r="D80">
        <v>1500</v>
      </c>
      <c r="E80">
        <v>8929</v>
      </c>
      <c r="F80" s="4">
        <f>E80/D80</f>
        <v>5.9526666666666666</v>
      </c>
      <c r="G80" t="s">
        <v>20</v>
      </c>
      <c r="H80">
        <v>83</v>
      </c>
      <c r="I80" s="5">
        <f>E80/H80</f>
        <v>107.57831325301204</v>
      </c>
      <c r="J80" t="s">
        <v>21</v>
      </c>
      <c r="K80" t="s">
        <v>22</v>
      </c>
      <c r="L80">
        <v>1333688400</v>
      </c>
      <c r="M80">
        <v>1336885200</v>
      </c>
      <c r="N80" s="9">
        <f>(L80/86400)+25569</f>
        <v>41005.208333333336</v>
      </c>
      <c r="O80" s="9">
        <f>(M80/86400)+25569</f>
        <v>41042.208333333336</v>
      </c>
      <c r="P80" t="b">
        <v>0</v>
      </c>
      <c r="Q80" t="b">
        <v>0</v>
      </c>
      <c r="R80" t="s">
        <v>42</v>
      </c>
      <c r="S80" t="str">
        <f>LEFT(R80,FIND("/",R80)-1)</f>
        <v>film &amp; video</v>
      </c>
      <c r="T80" t="str">
        <f>MID(R80,FIND("/",R80)+1,25)</f>
        <v>documentary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E81/D81</f>
        <v>0.6959861591695502</v>
      </c>
      <c r="G81" t="s">
        <v>14</v>
      </c>
      <c r="H81">
        <v>838</v>
      </c>
      <c r="I81" s="5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>(L81/86400)+25569</f>
        <v>43267.208333333328</v>
      </c>
      <c r="O81" s="9">
        <f>(M81/86400)+25569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MID(R81,FIND("/",R81)+1,25)</f>
        <v>plays</v>
      </c>
    </row>
    <row r="82" spans="1:20" ht="31.2" x14ac:dyDescent="0.3">
      <c r="A82">
        <v>277</v>
      </c>
      <c r="B82" t="s">
        <v>606</v>
      </c>
      <c r="C82" s="3" t="s">
        <v>607</v>
      </c>
      <c r="D82">
        <v>700</v>
      </c>
      <c r="E82">
        <v>7465</v>
      </c>
      <c r="F82" s="4">
        <f>E82/D82</f>
        <v>10.664285714285715</v>
      </c>
      <c r="G82" t="s">
        <v>20</v>
      </c>
      <c r="H82">
        <v>83</v>
      </c>
      <c r="I82" s="5">
        <f>E82/H82</f>
        <v>89.939759036144579</v>
      </c>
      <c r="J82" t="s">
        <v>21</v>
      </c>
      <c r="K82" t="s">
        <v>22</v>
      </c>
      <c r="L82">
        <v>1279515600</v>
      </c>
      <c r="M82">
        <v>1279688400</v>
      </c>
      <c r="N82" s="9">
        <f>(L82/86400)+25569</f>
        <v>40378.208333333336</v>
      </c>
      <c r="O82" s="9">
        <f>(M82/86400)+25569</f>
        <v>40380.208333333336</v>
      </c>
      <c r="P82" t="b">
        <v>0</v>
      </c>
      <c r="Q82" t="b">
        <v>0</v>
      </c>
      <c r="R82" t="s">
        <v>33</v>
      </c>
      <c r="S82" t="str">
        <f>LEFT(R82,FIND("/",R82)-1)</f>
        <v>theater</v>
      </c>
      <c r="T82" t="str">
        <f>MID(R82,FIND("/",R82)+1,25)</f>
        <v>plays</v>
      </c>
    </row>
    <row r="83" spans="1:20" ht="31.2" x14ac:dyDescent="0.3">
      <c r="A83">
        <v>380</v>
      </c>
      <c r="B83" t="s">
        <v>812</v>
      </c>
      <c r="C83" s="3" t="s">
        <v>813</v>
      </c>
      <c r="D83">
        <v>2500</v>
      </c>
      <c r="E83">
        <v>4008</v>
      </c>
      <c r="F83" s="4">
        <f>E83/D83</f>
        <v>1.6032</v>
      </c>
      <c r="G83" t="s">
        <v>20</v>
      </c>
      <c r="H83">
        <v>84</v>
      </c>
      <c r="I83" s="5">
        <f>E83/H83</f>
        <v>47.714285714285715</v>
      </c>
      <c r="J83" t="s">
        <v>21</v>
      </c>
      <c r="K83" t="s">
        <v>22</v>
      </c>
      <c r="L83">
        <v>1371963600</v>
      </c>
      <c r="M83">
        <v>1372395600</v>
      </c>
      <c r="N83" s="9">
        <f>(L83/86400)+25569</f>
        <v>41448.208333333336</v>
      </c>
      <c r="O83" s="9">
        <f>(M83/86400)+25569</f>
        <v>41453.208333333336</v>
      </c>
      <c r="P83" t="b">
        <v>0</v>
      </c>
      <c r="Q83" t="b">
        <v>0</v>
      </c>
      <c r="R83" t="s">
        <v>33</v>
      </c>
      <c r="S83" t="str">
        <f>LEFT(R83,FIND("/",R83)-1)</f>
        <v>theater</v>
      </c>
      <c r="T83" t="str">
        <f>MID(R83,FIND("/",R83)+1,25)</f>
        <v>plays</v>
      </c>
    </row>
    <row r="84" spans="1:20" ht="31.2" x14ac:dyDescent="0.3">
      <c r="A84">
        <v>544</v>
      </c>
      <c r="B84" t="s">
        <v>1133</v>
      </c>
      <c r="C84" s="3" t="s">
        <v>1134</v>
      </c>
      <c r="D84">
        <v>2800</v>
      </c>
      <c r="E84">
        <v>7742</v>
      </c>
      <c r="F84" s="4">
        <f>E84/D84</f>
        <v>2.7650000000000001</v>
      </c>
      <c r="G84" t="s">
        <v>20</v>
      </c>
      <c r="H84">
        <v>84</v>
      </c>
      <c r="I84" s="5">
        <f>E84/H84</f>
        <v>92.166666666666671</v>
      </c>
      <c r="J84" t="s">
        <v>21</v>
      </c>
      <c r="K84" t="s">
        <v>22</v>
      </c>
      <c r="L84">
        <v>1452232800</v>
      </c>
      <c r="M84">
        <v>1453356000</v>
      </c>
      <c r="N84" s="9">
        <f>(L84/86400)+25569</f>
        <v>42377.25</v>
      </c>
      <c r="O84" s="9">
        <f>(M84/86400)+25569</f>
        <v>42390.25</v>
      </c>
      <c r="P84" t="b">
        <v>0</v>
      </c>
      <c r="Q84" t="b">
        <v>0</v>
      </c>
      <c r="R84" t="s">
        <v>23</v>
      </c>
      <c r="S84" t="str">
        <f>LEFT(R84,FIND("/",R84)-1)</f>
        <v>music</v>
      </c>
      <c r="T84" t="str">
        <f>MID(R84,FIND("/",R84)+1,25)</f>
        <v>rock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E85/D85</f>
        <v>0.37590225563909774</v>
      </c>
      <c r="G85" t="s">
        <v>14</v>
      </c>
      <c r="H85">
        <v>1000</v>
      </c>
      <c r="I85" s="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>(L85/86400)+25569</f>
        <v>42579.208333333328</v>
      </c>
      <c r="O85" s="9">
        <f>(M85/86400)+25569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MID(R85,FIND("/",R85)+1,25)</f>
        <v>electric music</v>
      </c>
    </row>
    <row r="86" spans="1:20" x14ac:dyDescent="0.3">
      <c r="A86">
        <v>74</v>
      </c>
      <c r="B86" t="s">
        <v>196</v>
      </c>
      <c r="C86" s="3" t="s">
        <v>197</v>
      </c>
      <c r="D86">
        <v>3900</v>
      </c>
      <c r="E86">
        <v>4776</v>
      </c>
      <c r="F86" s="4">
        <f>E86/D86</f>
        <v>1.2246153846153847</v>
      </c>
      <c r="G86" t="s">
        <v>20</v>
      </c>
      <c r="H86">
        <v>85</v>
      </c>
      <c r="I86" s="5">
        <f>E86/H86</f>
        <v>56.188235294117646</v>
      </c>
      <c r="J86" t="s">
        <v>40</v>
      </c>
      <c r="K86" t="s">
        <v>41</v>
      </c>
      <c r="L86">
        <v>1459054800</v>
      </c>
      <c r="M86">
        <v>1459141200</v>
      </c>
      <c r="N86" s="9">
        <f>(L86/86400)+25569</f>
        <v>42456.208333333328</v>
      </c>
      <c r="O86" s="9">
        <f>(M86/86400)+25569</f>
        <v>42457.208333333328</v>
      </c>
      <c r="P86" t="b">
        <v>0</v>
      </c>
      <c r="Q86" t="b">
        <v>0</v>
      </c>
      <c r="R86" t="s">
        <v>148</v>
      </c>
      <c r="S86" t="str">
        <f>LEFT(R86,FIND("/",R86)-1)</f>
        <v>music</v>
      </c>
      <c r="T86" t="str">
        <f>MID(R86,FIND("/",R86)+1,25)</f>
        <v>metal</v>
      </c>
    </row>
    <row r="87" spans="1:20" x14ac:dyDescent="0.3">
      <c r="A87">
        <v>305</v>
      </c>
      <c r="B87" t="s">
        <v>662</v>
      </c>
      <c r="C87" s="3" t="s">
        <v>663</v>
      </c>
      <c r="D87">
        <v>2800</v>
      </c>
      <c r="E87">
        <v>8014</v>
      </c>
      <c r="F87" s="4">
        <f>E87/D87</f>
        <v>2.8621428571428571</v>
      </c>
      <c r="G87" t="s">
        <v>20</v>
      </c>
      <c r="H87">
        <v>85</v>
      </c>
      <c r="I87" s="5">
        <f>E87/H87</f>
        <v>94.28235294117647</v>
      </c>
      <c r="J87" t="s">
        <v>21</v>
      </c>
      <c r="K87" t="s">
        <v>22</v>
      </c>
      <c r="L87">
        <v>1458363600</v>
      </c>
      <c r="M87">
        <v>1461906000</v>
      </c>
      <c r="N87" s="9">
        <f>(L87/86400)+25569</f>
        <v>42448.208333333328</v>
      </c>
      <c r="O87" s="9">
        <f>(M87/86400)+25569</f>
        <v>42489.208333333328</v>
      </c>
      <c r="P87" t="b">
        <v>0</v>
      </c>
      <c r="Q87" t="b">
        <v>0</v>
      </c>
      <c r="R87" t="s">
        <v>33</v>
      </c>
      <c r="S87" t="str">
        <f>LEFT(R87,FIND("/",R87)-1)</f>
        <v>theater</v>
      </c>
      <c r="T87" t="str">
        <f>MID(R87,FIND("/",R87)+1,25)</f>
        <v>plays</v>
      </c>
    </row>
    <row r="88" spans="1:20" x14ac:dyDescent="0.3">
      <c r="A88">
        <v>489</v>
      </c>
      <c r="B88" t="s">
        <v>1025</v>
      </c>
      <c r="C88" s="3" t="s">
        <v>1026</v>
      </c>
      <c r="D88">
        <v>9200</v>
      </c>
      <c r="E88">
        <v>9339</v>
      </c>
      <c r="F88" s="4">
        <f>E88/D88</f>
        <v>1.015108695652174</v>
      </c>
      <c r="G88" t="s">
        <v>20</v>
      </c>
      <c r="H88">
        <v>85</v>
      </c>
      <c r="I88" s="5">
        <f>E88/H88</f>
        <v>109.87058823529412</v>
      </c>
      <c r="J88" t="s">
        <v>107</v>
      </c>
      <c r="K88" t="s">
        <v>108</v>
      </c>
      <c r="L88">
        <v>1281934800</v>
      </c>
      <c r="M88">
        <v>1282366800</v>
      </c>
      <c r="N88" s="9">
        <f>(L88/86400)+25569</f>
        <v>40406.208333333336</v>
      </c>
      <c r="O88" s="9">
        <f>(M88/86400)+25569</f>
        <v>40411.208333333336</v>
      </c>
      <c r="P88" t="b">
        <v>0</v>
      </c>
      <c r="Q88" t="b">
        <v>0</v>
      </c>
      <c r="R88" t="s">
        <v>65</v>
      </c>
      <c r="S88" t="str">
        <f>LEFT(R88,FIND("/",R88)-1)</f>
        <v>technology</v>
      </c>
      <c r="T88" t="str">
        <f>MID(R88,FIND("/",R88)+1,25)</f>
        <v>wearables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E89/D89</f>
        <v>0.6198488664987406</v>
      </c>
      <c r="G89" t="s">
        <v>14</v>
      </c>
      <c r="H89">
        <v>1482</v>
      </c>
      <c r="I89" s="5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>(L89/86400)+25569</f>
        <v>40610.25</v>
      </c>
      <c r="O89" s="9">
        <f>(M89/86400)+25569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MID(R89,FIND("/",R89)+1,25)</f>
        <v>rock</v>
      </c>
    </row>
    <row r="90" spans="1:20" x14ac:dyDescent="0.3">
      <c r="A90">
        <v>563</v>
      </c>
      <c r="B90" t="s">
        <v>1170</v>
      </c>
      <c r="C90" s="3" t="s">
        <v>1171</v>
      </c>
      <c r="D90">
        <v>3700</v>
      </c>
      <c r="E90">
        <v>5107</v>
      </c>
      <c r="F90" s="4">
        <f>E90/D90</f>
        <v>1.3802702702702703</v>
      </c>
      <c r="G90" t="s">
        <v>20</v>
      </c>
      <c r="H90">
        <v>85</v>
      </c>
      <c r="I90" s="5">
        <f>E90/H90</f>
        <v>60.082352941176474</v>
      </c>
      <c r="J90" t="s">
        <v>26</v>
      </c>
      <c r="K90" t="s">
        <v>27</v>
      </c>
      <c r="L90">
        <v>1542088800</v>
      </c>
      <c r="M90">
        <v>1543816800</v>
      </c>
      <c r="N90" s="9">
        <f>(L90/86400)+25569</f>
        <v>43417.25</v>
      </c>
      <c r="O90" s="9">
        <f>(M90/86400)+25569</f>
        <v>43437.25</v>
      </c>
      <c r="P90" t="b">
        <v>0</v>
      </c>
      <c r="Q90" t="b">
        <v>0</v>
      </c>
      <c r="R90" t="s">
        <v>42</v>
      </c>
      <c r="S90" t="str">
        <f>LEFT(R90,FIND("/",R90)-1)</f>
        <v>film &amp; video</v>
      </c>
      <c r="T90" t="str">
        <f>MID(R90,FIND("/",R90)+1,25)</f>
        <v>documentary</v>
      </c>
    </row>
    <row r="91" spans="1:20" ht="31.2" x14ac:dyDescent="0.3">
      <c r="A91">
        <v>862</v>
      </c>
      <c r="B91" t="s">
        <v>1756</v>
      </c>
      <c r="C91" s="3" t="s">
        <v>1757</v>
      </c>
      <c r="D91">
        <v>3500</v>
      </c>
      <c r="E91">
        <v>6560</v>
      </c>
      <c r="F91" s="4">
        <f>E91/D91</f>
        <v>1.8742857142857143</v>
      </c>
      <c r="G91" t="s">
        <v>20</v>
      </c>
      <c r="H91">
        <v>85</v>
      </c>
      <c r="I91" s="5">
        <f>E91/H91</f>
        <v>77.17647058823529</v>
      </c>
      <c r="J91" t="s">
        <v>21</v>
      </c>
      <c r="K91" t="s">
        <v>22</v>
      </c>
      <c r="L91">
        <v>1312174800</v>
      </c>
      <c r="M91">
        <v>1312520400</v>
      </c>
      <c r="N91" s="9">
        <f>(L91/86400)+25569</f>
        <v>40756.208333333336</v>
      </c>
      <c r="O91" s="9">
        <f>(M91/86400)+25569</f>
        <v>40760.208333333336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MID(R91,FIND("/",R91)+1,25)</f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E92/D92</f>
        <v>0.7861538461538462</v>
      </c>
      <c r="G92" t="s">
        <v>14</v>
      </c>
      <c r="H92">
        <v>106</v>
      </c>
      <c r="I92" s="5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>(L92/86400)+25569</f>
        <v>42425.25</v>
      </c>
      <c r="O92" s="9">
        <f>(M92/86400)+25569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MID(R92,FIND("/",R92)+1,25)</f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E93/D93</f>
        <v>0.48404406999351912</v>
      </c>
      <c r="G93" t="s">
        <v>14</v>
      </c>
      <c r="H93">
        <v>679</v>
      </c>
      <c r="I93" s="5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>(L93/86400)+25569</f>
        <v>42588.208333333328</v>
      </c>
      <c r="O93" s="9">
        <f>(M93/86400)+25569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MID(R93,FIND("/",R93)+1,25)</f>
        <v>translations</v>
      </c>
    </row>
    <row r="94" spans="1:20" x14ac:dyDescent="0.3">
      <c r="A94">
        <v>930</v>
      </c>
      <c r="B94" t="s">
        <v>1892</v>
      </c>
      <c r="C94" s="3" t="s">
        <v>1893</v>
      </c>
      <c r="D94">
        <v>3500</v>
      </c>
      <c r="E94">
        <v>3930</v>
      </c>
      <c r="F94" s="4">
        <f>E94/D94</f>
        <v>1.1228571428571428</v>
      </c>
      <c r="G94" t="s">
        <v>20</v>
      </c>
      <c r="H94">
        <v>85</v>
      </c>
      <c r="I94" s="5">
        <f>E94/H94</f>
        <v>46.235294117647058</v>
      </c>
      <c r="J94" t="s">
        <v>21</v>
      </c>
      <c r="K94" t="s">
        <v>22</v>
      </c>
      <c r="L94">
        <v>1424844000</v>
      </c>
      <c r="M94">
        <v>1425448800</v>
      </c>
      <c r="N94" s="9">
        <f>(L94/86400)+25569</f>
        <v>42060.25</v>
      </c>
      <c r="O94" s="9">
        <f>(M94/86400)+25569</f>
        <v>42067.25</v>
      </c>
      <c r="P94" t="b">
        <v>0</v>
      </c>
      <c r="Q94" t="b">
        <v>1</v>
      </c>
      <c r="R94" t="s">
        <v>33</v>
      </c>
      <c r="S94" t="str">
        <f>LEFT(R94,FIND("/",R94)-1)</f>
        <v>theater</v>
      </c>
      <c r="T94" t="str">
        <f>MID(R94,FIND("/",R94)+1,25)</f>
        <v>plays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E95/D95</f>
        <v>0.60548713235294116</v>
      </c>
      <c r="G95" t="s">
        <v>74</v>
      </c>
      <c r="H95">
        <v>610</v>
      </c>
      <c r="I95" s="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>(L95/86400)+25569</f>
        <v>41202.208333333336</v>
      </c>
      <c r="O95" s="9">
        <f>(M95/86400)+25569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MID(R95,FIND("/",R95)+1,25)</f>
        <v>plays</v>
      </c>
    </row>
    <row r="96" spans="1:20" ht="31.2" x14ac:dyDescent="0.3">
      <c r="A96">
        <v>107</v>
      </c>
      <c r="B96" t="s">
        <v>263</v>
      </c>
      <c r="C96" s="3" t="s">
        <v>264</v>
      </c>
      <c r="D96">
        <v>3500</v>
      </c>
      <c r="E96">
        <v>6527</v>
      </c>
      <c r="F96" s="4">
        <f>E96/D96</f>
        <v>1.8648571428571428</v>
      </c>
      <c r="G96" t="s">
        <v>20</v>
      </c>
      <c r="H96">
        <v>86</v>
      </c>
      <c r="I96" s="5">
        <f>E96/H96</f>
        <v>75.895348837209298</v>
      </c>
      <c r="J96" t="s">
        <v>21</v>
      </c>
      <c r="K96" t="s">
        <v>22</v>
      </c>
      <c r="L96">
        <v>1524459600</v>
      </c>
      <c r="M96">
        <v>1525928400</v>
      </c>
      <c r="N96" s="9">
        <f>(L96/86400)+25569</f>
        <v>43213.208333333328</v>
      </c>
      <c r="O96" s="9">
        <f>(M96/86400)+25569</f>
        <v>43230.208333333328</v>
      </c>
      <c r="P96" t="b">
        <v>0</v>
      </c>
      <c r="Q96" t="b">
        <v>1</v>
      </c>
      <c r="R96" t="s">
        <v>33</v>
      </c>
      <c r="S96" t="str">
        <f>LEFT(R96,FIND("/",R96)-1)</f>
        <v>theater</v>
      </c>
      <c r="T96" t="str">
        <f>MID(R96,FIND("/",R96)+1,25)</f>
        <v>plays</v>
      </c>
    </row>
    <row r="97" spans="1:20" x14ac:dyDescent="0.3">
      <c r="A97">
        <v>265</v>
      </c>
      <c r="B97" t="s">
        <v>582</v>
      </c>
      <c r="C97" s="3" t="s">
        <v>583</v>
      </c>
      <c r="D97">
        <v>4900</v>
      </c>
      <c r="E97">
        <v>6031</v>
      </c>
      <c r="F97" s="4">
        <f>E97/D97</f>
        <v>1.2308163265306122</v>
      </c>
      <c r="G97" t="s">
        <v>20</v>
      </c>
      <c r="H97">
        <v>86</v>
      </c>
      <c r="I97" s="5">
        <f>E97/H97</f>
        <v>70.127906976744185</v>
      </c>
      <c r="J97" t="s">
        <v>21</v>
      </c>
      <c r="K97" t="s">
        <v>22</v>
      </c>
      <c r="L97">
        <v>1451800800</v>
      </c>
      <c r="M97">
        <v>1455602400</v>
      </c>
      <c r="N97" s="9">
        <f>(L97/86400)+25569</f>
        <v>42372.25</v>
      </c>
      <c r="O97" s="9">
        <f>(M97/86400)+25569</f>
        <v>42416.25</v>
      </c>
      <c r="P97" t="b">
        <v>0</v>
      </c>
      <c r="Q97" t="b">
        <v>0</v>
      </c>
      <c r="R97" t="s">
        <v>33</v>
      </c>
      <c r="S97" t="str">
        <f>LEFT(R97,FIND("/",R97)-1)</f>
        <v>theater</v>
      </c>
      <c r="T97" t="str">
        <f>MID(R97,FIND("/",R97)+1,25)</f>
        <v>plays</v>
      </c>
    </row>
    <row r="98" spans="1:20" x14ac:dyDescent="0.3">
      <c r="A98">
        <v>449</v>
      </c>
      <c r="B98" t="s">
        <v>946</v>
      </c>
      <c r="C98" s="3" t="s">
        <v>947</v>
      </c>
      <c r="D98">
        <v>900</v>
      </c>
      <c r="E98">
        <v>8703</v>
      </c>
      <c r="F98" s="4">
        <f>E98/D98</f>
        <v>9.67</v>
      </c>
      <c r="G98" t="s">
        <v>20</v>
      </c>
      <c r="H98">
        <v>86</v>
      </c>
      <c r="I98" s="5">
        <f>E98/H98</f>
        <v>101.19767441860465</v>
      </c>
      <c r="J98" t="s">
        <v>36</v>
      </c>
      <c r="K98" t="s">
        <v>37</v>
      </c>
      <c r="L98">
        <v>1551852000</v>
      </c>
      <c r="M98">
        <v>1553317200</v>
      </c>
      <c r="N98" s="9">
        <f>(L98/86400)+25569</f>
        <v>43530.25</v>
      </c>
      <c r="O98" s="9">
        <f>(M98/86400)+25569</f>
        <v>43547.208333333328</v>
      </c>
      <c r="P98" t="b">
        <v>0</v>
      </c>
      <c r="Q98" t="b">
        <v>0</v>
      </c>
      <c r="R98" t="s">
        <v>89</v>
      </c>
      <c r="S98" t="str">
        <f>LEFT(R98,FIND("/",R98)-1)</f>
        <v>games</v>
      </c>
      <c r="T98" t="str">
        <f>MID(R98,FIND("/",R98)+1,25)</f>
        <v>video games</v>
      </c>
    </row>
    <row r="99" spans="1:20" x14ac:dyDescent="0.3">
      <c r="A99">
        <v>269</v>
      </c>
      <c r="B99" t="s">
        <v>590</v>
      </c>
      <c r="C99" s="3" t="s">
        <v>591</v>
      </c>
      <c r="D99">
        <v>3500</v>
      </c>
      <c r="E99">
        <v>8842</v>
      </c>
      <c r="F99" s="4">
        <f>E99/D99</f>
        <v>2.5262857142857142</v>
      </c>
      <c r="G99" t="s">
        <v>20</v>
      </c>
      <c r="H99">
        <v>87</v>
      </c>
      <c r="I99" s="5">
        <f>E99/H99</f>
        <v>101.63218390804597</v>
      </c>
      <c r="J99" t="s">
        <v>21</v>
      </c>
      <c r="K99" t="s">
        <v>22</v>
      </c>
      <c r="L99">
        <v>1548914400</v>
      </c>
      <c r="M99">
        <v>1550728800</v>
      </c>
      <c r="N99" s="9">
        <f>(L99/86400)+25569</f>
        <v>43496.25</v>
      </c>
      <c r="O99" s="9">
        <f>(M99/86400)+25569</f>
        <v>43517.25</v>
      </c>
      <c r="P99" t="b">
        <v>0</v>
      </c>
      <c r="Q99" t="b">
        <v>0</v>
      </c>
      <c r="R99" t="s">
        <v>269</v>
      </c>
      <c r="S99" t="str">
        <f>LEFT(R99,FIND("/",R99)-1)</f>
        <v>film &amp; video</v>
      </c>
      <c r="T99" t="str">
        <f>MID(R99,FIND("/",R99)+1,25)</f>
        <v>television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E100/D100</f>
        <v>0.33692229038854804</v>
      </c>
      <c r="G100" t="s">
        <v>14</v>
      </c>
      <c r="H100">
        <v>1220</v>
      </c>
      <c r="I100" s="5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>(L100/86400)+25569</f>
        <v>42212.208333333328</v>
      </c>
      <c r="O100" s="9">
        <f>(M100/86400)+25569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MID(R100,FIND("/",R100)+1,25)</f>
        <v>video games</v>
      </c>
    </row>
    <row r="101" spans="1:20" x14ac:dyDescent="0.3">
      <c r="A101">
        <v>480</v>
      </c>
      <c r="B101" t="s">
        <v>1007</v>
      </c>
      <c r="C101" s="3" t="s">
        <v>1008</v>
      </c>
      <c r="D101">
        <v>8600</v>
      </c>
      <c r="E101">
        <v>8656</v>
      </c>
      <c r="F101" s="4">
        <f>E101/D101</f>
        <v>1.0065116279069768</v>
      </c>
      <c r="G101" t="s">
        <v>20</v>
      </c>
      <c r="H101">
        <v>87</v>
      </c>
      <c r="I101" s="5">
        <f>E101/H101</f>
        <v>99.494252873563212</v>
      </c>
      <c r="J101" t="s">
        <v>21</v>
      </c>
      <c r="K101" t="s">
        <v>22</v>
      </c>
      <c r="L101">
        <v>1268287200</v>
      </c>
      <c r="M101">
        <v>1269061200</v>
      </c>
      <c r="N101" s="9">
        <f>(L101/86400)+25569</f>
        <v>40248.25</v>
      </c>
      <c r="O101" s="9">
        <f>(M101/86400)+25569</f>
        <v>40257.208333333336</v>
      </c>
      <c r="P101" t="b">
        <v>0</v>
      </c>
      <c r="Q101" t="b">
        <v>1</v>
      </c>
      <c r="R101" t="s">
        <v>122</v>
      </c>
      <c r="S101" t="str">
        <f>LEFT(R101,FIND("/",R101)-1)</f>
        <v>photography</v>
      </c>
      <c r="T101" t="str">
        <f>MID(R101,FIND("/",R101)+1,25)</f>
        <v>photography books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E102/D102</f>
        <v>0.01</v>
      </c>
      <c r="G102" t="s">
        <v>14</v>
      </c>
      <c r="H102">
        <v>1</v>
      </c>
      <c r="I102" s="5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(L102/86400)+25569</f>
        <v>40835.208333333336</v>
      </c>
      <c r="O102" s="9">
        <f>(M102/86400)+25569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MID(R102,FIND("/",R102)+1,25)</f>
        <v>plays</v>
      </c>
    </row>
    <row r="103" spans="1:20" x14ac:dyDescent="0.3">
      <c r="A103">
        <v>579</v>
      </c>
      <c r="B103" t="s">
        <v>1202</v>
      </c>
      <c r="C103" s="3" t="s">
        <v>1203</v>
      </c>
      <c r="D103">
        <v>6200</v>
      </c>
      <c r="E103">
        <v>6269</v>
      </c>
      <c r="F103" s="4">
        <f>E103/D103</f>
        <v>1.0111290322580646</v>
      </c>
      <c r="G103" t="s">
        <v>20</v>
      </c>
      <c r="H103">
        <v>87</v>
      </c>
      <c r="I103" s="5">
        <f>E103/H103</f>
        <v>72.05747126436782</v>
      </c>
      <c r="J103" t="s">
        <v>21</v>
      </c>
      <c r="K103" t="s">
        <v>22</v>
      </c>
      <c r="L103">
        <v>1312693200</v>
      </c>
      <c r="M103">
        <v>1313730000</v>
      </c>
      <c r="N103" s="9">
        <f>(L103/86400)+25569</f>
        <v>40762.208333333336</v>
      </c>
      <c r="O103" s="9">
        <f>(M103/86400)+25569</f>
        <v>40774.208333333336</v>
      </c>
      <c r="P103" t="b">
        <v>0</v>
      </c>
      <c r="Q103" t="b">
        <v>0</v>
      </c>
      <c r="R103" t="s">
        <v>159</v>
      </c>
      <c r="S103" t="str">
        <f>LEFT(R103,FIND("/",R103)-1)</f>
        <v>music</v>
      </c>
      <c r="T103" t="str">
        <f>MID(R103,FIND("/",R103)+1,25)</f>
        <v>jazz</v>
      </c>
    </row>
    <row r="104" spans="1:20" x14ac:dyDescent="0.3">
      <c r="A104">
        <v>73</v>
      </c>
      <c r="B104" t="s">
        <v>194</v>
      </c>
      <c r="C104" s="3" t="s">
        <v>195</v>
      </c>
      <c r="D104">
        <v>1400</v>
      </c>
      <c r="E104">
        <v>9253</v>
      </c>
      <c r="F104" s="4">
        <f>E104/D104</f>
        <v>6.609285714285714</v>
      </c>
      <c r="G104" t="s">
        <v>20</v>
      </c>
      <c r="H104">
        <v>88</v>
      </c>
      <c r="I104" s="5">
        <f>E104/H104</f>
        <v>105.14772727272727</v>
      </c>
      <c r="J104" t="s">
        <v>21</v>
      </c>
      <c r="K104" t="s">
        <v>22</v>
      </c>
      <c r="L104">
        <v>1480226400</v>
      </c>
      <c r="M104">
        <v>1480485600</v>
      </c>
      <c r="N104" s="9">
        <f>(L104/86400)+25569</f>
        <v>42701.25</v>
      </c>
      <c r="O104" s="9">
        <f>(M104/86400)+25569</f>
        <v>42704.25</v>
      </c>
      <c r="P104" t="b">
        <v>0</v>
      </c>
      <c r="Q104" t="b">
        <v>0</v>
      </c>
      <c r="R104" t="s">
        <v>159</v>
      </c>
      <c r="S104" t="str">
        <f>LEFT(R104,FIND("/",R104)-1)</f>
        <v>music</v>
      </c>
      <c r="T104" t="str">
        <f>MID(R104,FIND("/",R104)+1,25)</f>
        <v>jazz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E105/D105</f>
        <v>0.24610000000000001</v>
      </c>
      <c r="G105" t="s">
        <v>14</v>
      </c>
      <c r="H105">
        <v>37</v>
      </c>
      <c r="I105" s="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>(L105/86400)+25569</f>
        <v>40475.208333333336</v>
      </c>
      <c r="O105" s="9">
        <f>(M105/86400)+25569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MID(R105,FIND("/",R105)+1,25)</f>
        <v>electric music</v>
      </c>
    </row>
    <row r="106" spans="1:20" ht="31.2" x14ac:dyDescent="0.3">
      <c r="A106">
        <v>254</v>
      </c>
      <c r="B106" t="s">
        <v>560</v>
      </c>
      <c r="C106" s="3" t="s">
        <v>561</v>
      </c>
      <c r="D106">
        <v>4600</v>
      </c>
      <c r="E106">
        <v>8505</v>
      </c>
      <c r="F106" s="4">
        <f>E106/D106</f>
        <v>1.8489130434782608</v>
      </c>
      <c r="G106" t="s">
        <v>20</v>
      </c>
      <c r="H106">
        <v>88</v>
      </c>
      <c r="I106" s="5">
        <f>E106/H106</f>
        <v>96.647727272727266</v>
      </c>
      <c r="J106" t="s">
        <v>21</v>
      </c>
      <c r="K106" t="s">
        <v>22</v>
      </c>
      <c r="L106">
        <v>1487656800</v>
      </c>
      <c r="M106">
        <v>1487829600</v>
      </c>
      <c r="N106" s="9">
        <f>(L106/86400)+25569</f>
        <v>42787.25</v>
      </c>
      <c r="O106" s="9">
        <f>(M106/86400)+25569</f>
        <v>42789.25</v>
      </c>
      <c r="P106" t="b">
        <v>0</v>
      </c>
      <c r="Q106" t="b">
        <v>0</v>
      </c>
      <c r="R106" t="s">
        <v>68</v>
      </c>
      <c r="S106" t="str">
        <f>LEFT(R106,FIND("/",R106)-1)</f>
        <v>publishing</v>
      </c>
      <c r="T106" t="str">
        <f>MID(R106,FIND("/",R106)+1,25)</f>
        <v>nonfiction</v>
      </c>
    </row>
    <row r="107" spans="1:20" x14ac:dyDescent="0.3">
      <c r="A107">
        <v>361</v>
      </c>
      <c r="B107" t="s">
        <v>774</v>
      </c>
      <c r="C107" s="3" t="s">
        <v>775</v>
      </c>
      <c r="D107">
        <v>5500</v>
      </c>
      <c r="E107">
        <v>9546</v>
      </c>
      <c r="F107" s="4">
        <f>E107/D107</f>
        <v>1.7356363636363636</v>
      </c>
      <c r="G107" t="s">
        <v>20</v>
      </c>
      <c r="H107">
        <v>88</v>
      </c>
      <c r="I107" s="5">
        <f>E107/H107</f>
        <v>108.47727272727273</v>
      </c>
      <c r="J107" t="s">
        <v>21</v>
      </c>
      <c r="K107" t="s">
        <v>22</v>
      </c>
      <c r="L107">
        <v>1507352400</v>
      </c>
      <c r="M107">
        <v>1509426000</v>
      </c>
      <c r="N107" s="9">
        <f>(L107/86400)+25569</f>
        <v>43015.208333333328</v>
      </c>
      <c r="O107" s="9">
        <f>(M107/86400)+25569</f>
        <v>43039.208333333328</v>
      </c>
      <c r="P107" t="b">
        <v>0</v>
      </c>
      <c r="Q107" t="b">
        <v>0</v>
      </c>
      <c r="R107" t="s">
        <v>33</v>
      </c>
      <c r="S107" t="str">
        <f>LEFT(R107,FIND("/",R107)-1)</f>
        <v>theater</v>
      </c>
      <c r="T107" t="str">
        <f>MID(R107,FIND("/",R107)+1,25)</f>
        <v>plays</v>
      </c>
    </row>
    <row r="108" spans="1:20" ht="31.2" x14ac:dyDescent="0.3">
      <c r="A108">
        <v>546</v>
      </c>
      <c r="B108" t="s">
        <v>1137</v>
      </c>
      <c r="C108" s="3" t="s">
        <v>1138</v>
      </c>
      <c r="D108">
        <v>4200</v>
      </c>
      <c r="E108">
        <v>6870</v>
      </c>
      <c r="F108" s="4">
        <f>E108/D108</f>
        <v>1.6357142857142857</v>
      </c>
      <c r="G108" t="s">
        <v>20</v>
      </c>
      <c r="H108">
        <v>88</v>
      </c>
      <c r="I108" s="5">
        <f>E108/H108</f>
        <v>78.068181818181813</v>
      </c>
      <c r="J108" t="s">
        <v>21</v>
      </c>
      <c r="K108" t="s">
        <v>22</v>
      </c>
      <c r="L108">
        <v>1537160400</v>
      </c>
      <c r="M108">
        <v>1537419600</v>
      </c>
      <c r="N108" s="9">
        <f>(L108/86400)+25569</f>
        <v>43360.208333333328</v>
      </c>
      <c r="O108" s="9">
        <f>(M108/86400)+25569</f>
        <v>43363.208333333328</v>
      </c>
      <c r="P108" t="b">
        <v>0</v>
      </c>
      <c r="Q108" t="b">
        <v>1</v>
      </c>
      <c r="R108" t="s">
        <v>33</v>
      </c>
      <c r="S108" t="str">
        <f>LEFT(R108,FIND("/",R108)-1)</f>
        <v>theater</v>
      </c>
      <c r="T108" t="str">
        <f>MID(R108,FIND("/",R108)+1,25)</f>
        <v>plays</v>
      </c>
    </row>
    <row r="109" spans="1:20" x14ac:dyDescent="0.3">
      <c r="A109">
        <v>132</v>
      </c>
      <c r="B109" t="s">
        <v>315</v>
      </c>
      <c r="C109" s="3" t="s">
        <v>316</v>
      </c>
      <c r="D109">
        <v>3300</v>
      </c>
      <c r="E109">
        <v>3834</v>
      </c>
      <c r="F109" s="4">
        <f>E109/D109</f>
        <v>1.1618181818181819</v>
      </c>
      <c r="G109" t="s">
        <v>20</v>
      </c>
      <c r="H109">
        <v>89</v>
      </c>
      <c r="I109" s="5">
        <f>E109/H109</f>
        <v>43.078651685393261</v>
      </c>
      <c r="J109" t="s">
        <v>21</v>
      </c>
      <c r="K109" t="s">
        <v>22</v>
      </c>
      <c r="L109">
        <v>1515736800</v>
      </c>
      <c r="M109">
        <v>1517119200</v>
      </c>
      <c r="N109" s="9">
        <f>(L109/86400)+25569</f>
        <v>43112.25</v>
      </c>
      <c r="O109" s="9">
        <f>(M109/86400)+25569</f>
        <v>43128.25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MID(R109,FIND("/",R109)+1,25)</f>
        <v>plays</v>
      </c>
    </row>
    <row r="110" spans="1:20" x14ac:dyDescent="0.3">
      <c r="A110">
        <v>523</v>
      </c>
      <c r="B110" t="s">
        <v>1091</v>
      </c>
      <c r="C110" s="3" t="s">
        <v>1092</v>
      </c>
      <c r="D110">
        <v>900</v>
      </c>
      <c r="E110">
        <v>6303</v>
      </c>
      <c r="F110" s="4">
        <f>E110/D110</f>
        <v>7.003333333333333</v>
      </c>
      <c r="G110" t="s">
        <v>20</v>
      </c>
      <c r="H110">
        <v>89</v>
      </c>
      <c r="I110" s="5">
        <f>E110/H110</f>
        <v>70.82022471910112</v>
      </c>
      <c r="J110" t="s">
        <v>21</v>
      </c>
      <c r="K110" t="s">
        <v>22</v>
      </c>
      <c r="L110">
        <v>1267682400</v>
      </c>
      <c r="M110">
        <v>1268114400</v>
      </c>
      <c r="N110" s="9">
        <f>(L110/86400)+25569</f>
        <v>40241.25</v>
      </c>
      <c r="O110" s="9">
        <f>(M110/86400)+25569</f>
        <v>40246.25</v>
      </c>
      <c r="P110" t="b">
        <v>0</v>
      </c>
      <c r="Q110" t="b">
        <v>0</v>
      </c>
      <c r="R110" t="s">
        <v>100</v>
      </c>
      <c r="S110" t="str">
        <f>LEFT(R110,FIND("/",R110)-1)</f>
        <v>film &amp; video</v>
      </c>
      <c r="T110" t="str">
        <f>MID(R110,FIND("/",R110)+1,25)</f>
        <v>shorts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E111/D111</f>
        <v>0.5921153846153846</v>
      </c>
      <c r="G111" t="s">
        <v>14</v>
      </c>
      <c r="H111">
        <v>60</v>
      </c>
      <c r="I111" s="5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>(L111/86400)+25569</f>
        <v>41651.25</v>
      </c>
      <c r="O111" s="9">
        <f>(M111/86400)+25569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MID(R111,FIND("/",R111)+1,25)</f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E112/D112</f>
        <v>0.14962780898876404</v>
      </c>
      <c r="G112" t="s">
        <v>14</v>
      </c>
      <c r="H112">
        <v>296</v>
      </c>
      <c r="I112" s="5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>(L112/86400)+25569</f>
        <v>43354.208333333328</v>
      </c>
      <c r="O112" s="9">
        <f>(M112/86400)+25569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MID(R112,FIND("/",R112)+1,25)</f>
        <v>food trucks</v>
      </c>
    </row>
    <row r="113" spans="1:20" x14ac:dyDescent="0.3">
      <c r="A113">
        <v>278</v>
      </c>
      <c r="B113" t="s">
        <v>608</v>
      </c>
      <c r="C113" s="3" t="s">
        <v>609</v>
      </c>
      <c r="D113">
        <v>2700</v>
      </c>
      <c r="E113">
        <v>8799</v>
      </c>
      <c r="F113" s="4">
        <f>E113/D113</f>
        <v>3.2588888888888889</v>
      </c>
      <c r="G113" t="s">
        <v>20</v>
      </c>
      <c r="H113">
        <v>91</v>
      </c>
      <c r="I113" s="5">
        <f>E113/H113</f>
        <v>96.692307692307693</v>
      </c>
      <c r="J113" t="s">
        <v>21</v>
      </c>
      <c r="K113" t="s">
        <v>22</v>
      </c>
      <c r="L113">
        <v>1353909600</v>
      </c>
      <c r="M113">
        <v>1356069600</v>
      </c>
      <c r="N113" s="9">
        <f>(L113/86400)+25569</f>
        <v>41239.25</v>
      </c>
      <c r="O113" s="9">
        <f>(M113/86400)+25569</f>
        <v>41264.25</v>
      </c>
      <c r="P113" t="b">
        <v>0</v>
      </c>
      <c r="Q113" t="b">
        <v>0</v>
      </c>
      <c r="R113" t="s">
        <v>28</v>
      </c>
      <c r="S113" t="str">
        <f>LEFT(R113,FIND("/",R113)-1)</f>
        <v>technology</v>
      </c>
      <c r="T113" t="str">
        <f>MID(R113,FIND("/",R113)+1,25)</f>
        <v>web</v>
      </c>
    </row>
    <row r="114" spans="1:20" x14ac:dyDescent="0.3">
      <c r="A114">
        <v>46</v>
      </c>
      <c r="B114" t="s">
        <v>138</v>
      </c>
      <c r="C114" s="3" t="s">
        <v>139</v>
      </c>
      <c r="D114">
        <v>3700</v>
      </c>
      <c r="E114">
        <v>4247</v>
      </c>
      <c r="F114" s="4">
        <f>E114/D114</f>
        <v>1.1478378378378378</v>
      </c>
      <c r="G114" t="s">
        <v>20</v>
      </c>
      <c r="H114">
        <v>92</v>
      </c>
      <c r="I114" s="5">
        <f>E114/H114</f>
        <v>46.163043478260867</v>
      </c>
      <c r="J114" t="s">
        <v>21</v>
      </c>
      <c r="K114" t="s">
        <v>22</v>
      </c>
      <c r="L114">
        <v>1278565200</v>
      </c>
      <c r="M114">
        <v>1280552400</v>
      </c>
      <c r="N114" s="9">
        <f>(L114/86400)+25569</f>
        <v>40367.208333333336</v>
      </c>
      <c r="O114" s="9">
        <f>(M114/86400)+25569</f>
        <v>40390.208333333336</v>
      </c>
      <c r="P114" t="b">
        <v>0</v>
      </c>
      <c r="Q114" t="b">
        <v>0</v>
      </c>
      <c r="R114" t="s">
        <v>23</v>
      </c>
      <c r="S114" t="str">
        <f>LEFT(R114,FIND("/",R114)-1)</f>
        <v>music</v>
      </c>
      <c r="T114" t="str">
        <f>MID(R114,FIND("/",R114)+1,25)</f>
        <v>rock</v>
      </c>
    </row>
    <row r="115" spans="1:20" x14ac:dyDescent="0.3">
      <c r="A115">
        <v>232</v>
      </c>
      <c r="B115" t="s">
        <v>516</v>
      </c>
      <c r="C115" s="3" t="s">
        <v>517</v>
      </c>
      <c r="D115">
        <v>3400</v>
      </c>
      <c r="E115">
        <v>5823</v>
      </c>
      <c r="F115" s="4">
        <f>E115/D115</f>
        <v>1.7126470588235294</v>
      </c>
      <c r="G115" t="s">
        <v>20</v>
      </c>
      <c r="H115">
        <v>92</v>
      </c>
      <c r="I115" s="5">
        <f>E115/H115</f>
        <v>63.293478260869563</v>
      </c>
      <c r="J115" t="s">
        <v>21</v>
      </c>
      <c r="K115" t="s">
        <v>22</v>
      </c>
      <c r="L115">
        <v>1469422800</v>
      </c>
      <c r="M115">
        <v>1469509200</v>
      </c>
      <c r="N115" s="9">
        <f>(L115/86400)+25569</f>
        <v>42576.208333333328</v>
      </c>
      <c r="O115" s="9">
        <f>(M115/86400)+25569</f>
        <v>42577.208333333328</v>
      </c>
      <c r="P115" t="b">
        <v>0</v>
      </c>
      <c r="Q115" t="b">
        <v>0</v>
      </c>
      <c r="R115" t="s">
        <v>33</v>
      </c>
      <c r="S115" t="str">
        <f>LEFT(R115,FIND("/",R115)-1)</f>
        <v>theater</v>
      </c>
      <c r="T115" t="str">
        <f>MID(R115,FIND("/",R115)+1,25)</f>
        <v>plays</v>
      </c>
    </row>
    <row r="116" spans="1:20" x14ac:dyDescent="0.3">
      <c r="A116">
        <v>257</v>
      </c>
      <c r="B116" t="s">
        <v>566</v>
      </c>
      <c r="C116" s="3" t="s">
        <v>567</v>
      </c>
      <c r="D116">
        <v>5700</v>
      </c>
      <c r="E116">
        <v>8322</v>
      </c>
      <c r="F116" s="4">
        <f>E116/D116</f>
        <v>1.46</v>
      </c>
      <c r="G116" t="s">
        <v>20</v>
      </c>
      <c r="H116">
        <v>92</v>
      </c>
      <c r="I116" s="5">
        <f>E116/H116</f>
        <v>90.456521739130437</v>
      </c>
      <c r="J116" t="s">
        <v>21</v>
      </c>
      <c r="K116" t="s">
        <v>22</v>
      </c>
      <c r="L116">
        <v>1362463200</v>
      </c>
      <c r="M116">
        <v>1363669200</v>
      </c>
      <c r="N116" s="9">
        <f>(L116/86400)+25569</f>
        <v>41338.25</v>
      </c>
      <c r="O116" s="9">
        <f>(M116/86400)+25569</f>
        <v>41352.208333333336</v>
      </c>
      <c r="P116" t="b">
        <v>0</v>
      </c>
      <c r="Q116" t="b">
        <v>0</v>
      </c>
      <c r="R116" t="s">
        <v>33</v>
      </c>
      <c r="S116" t="str">
        <f>LEFT(R116,FIND("/",R116)-1)</f>
        <v>theater</v>
      </c>
      <c r="T116" t="str">
        <f>MID(R116,FIND("/",R116)+1,25)</f>
        <v>plays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E117/D117</f>
        <v>0.87211757648470301</v>
      </c>
      <c r="G117" t="s">
        <v>14</v>
      </c>
      <c r="H117">
        <v>3304</v>
      </c>
      <c r="I117" s="5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>(L117/86400)+25569</f>
        <v>43056.25</v>
      </c>
      <c r="O117" s="9">
        <f>(M117/86400)+25569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MID(R117,FIND("/",R117)+1,25)</f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E118/D118</f>
        <v>0.88</v>
      </c>
      <c r="G118" t="s">
        <v>14</v>
      </c>
      <c r="H118">
        <v>73</v>
      </c>
      <c r="I118" s="5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>(L118/86400)+25569</f>
        <v>42265.208333333328</v>
      </c>
      <c r="O118" s="9">
        <f>(M118/86400)+25569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MID(R118,FIND("/",R118)+1,25)</f>
        <v>plays</v>
      </c>
    </row>
    <row r="119" spans="1:20" x14ac:dyDescent="0.3">
      <c r="A119">
        <v>425</v>
      </c>
      <c r="B119" t="s">
        <v>899</v>
      </c>
      <c r="C119" s="3" t="s">
        <v>900</v>
      </c>
      <c r="D119">
        <v>2700</v>
      </c>
      <c r="E119">
        <v>7767</v>
      </c>
      <c r="F119" s="4">
        <f>E119/D119</f>
        <v>2.8766666666666665</v>
      </c>
      <c r="G119" t="s">
        <v>20</v>
      </c>
      <c r="H119">
        <v>92</v>
      </c>
      <c r="I119" s="5">
        <f>E119/H119</f>
        <v>84.423913043478265</v>
      </c>
      <c r="J119" t="s">
        <v>21</v>
      </c>
      <c r="K119" t="s">
        <v>22</v>
      </c>
      <c r="L119">
        <v>1438059600</v>
      </c>
      <c r="M119">
        <v>1438578000</v>
      </c>
      <c r="N119" s="9">
        <f>(L119/86400)+25569</f>
        <v>42213.208333333328</v>
      </c>
      <c r="O119" s="9">
        <f>(M119/86400)+25569</f>
        <v>42219.208333333328</v>
      </c>
      <c r="P119" t="b">
        <v>0</v>
      </c>
      <c r="Q119" t="b">
        <v>0</v>
      </c>
      <c r="R119" t="s">
        <v>122</v>
      </c>
      <c r="S119" t="str">
        <f>LEFT(R119,FIND("/",R119)-1)</f>
        <v>photography</v>
      </c>
      <c r="T119" t="str">
        <f>MID(R119,FIND("/",R119)+1,25)</f>
        <v>photography books</v>
      </c>
    </row>
    <row r="120" spans="1:20" x14ac:dyDescent="0.3">
      <c r="A120">
        <v>978</v>
      </c>
      <c r="B120" t="s">
        <v>1984</v>
      </c>
      <c r="C120" s="3" t="s">
        <v>1985</v>
      </c>
      <c r="D120">
        <v>1000</v>
      </c>
      <c r="E120">
        <v>8641</v>
      </c>
      <c r="F120" s="4">
        <f>E120/D120</f>
        <v>8.641</v>
      </c>
      <c r="G120" t="s">
        <v>20</v>
      </c>
      <c r="H120">
        <v>92</v>
      </c>
      <c r="I120" s="5">
        <f>E120/H120</f>
        <v>93.923913043478265</v>
      </c>
      <c r="J120" t="s">
        <v>21</v>
      </c>
      <c r="K120" t="s">
        <v>22</v>
      </c>
      <c r="L120">
        <v>1478930400</v>
      </c>
      <c r="M120">
        <v>1480831200</v>
      </c>
      <c r="N120" s="9">
        <f>(L120/86400)+25569</f>
        <v>42686.25</v>
      </c>
      <c r="O120" s="9">
        <f>(M120/86400)+25569</f>
        <v>42708.25</v>
      </c>
      <c r="P120" t="b">
        <v>0</v>
      </c>
      <c r="Q120" t="b">
        <v>0</v>
      </c>
      <c r="R120" t="s">
        <v>89</v>
      </c>
      <c r="S120" t="str">
        <f>LEFT(R120,FIND("/",R120)-1)</f>
        <v>games</v>
      </c>
      <c r="T120" t="str">
        <f>MID(R120,FIND("/",R120)+1,25)</f>
        <v>video games</v>
      </c>
    </row>
    <row r="121" spans="1:20" x14ac:dyDescent="0.3">
      <c r="A121">
        <v>969</v>
      </c>
      <c r="B121" t="s">
        <v>1967</v>
      </c>
      <c r="C121" s="3" t="s">
        <v>1968</v>
      </c>
      <c r="D121">
        <v>7900</v>
      </c>
      <c r="E121">
        <v>8550</v>
      </c>
      <c r="F121" s="4">
        <f>E121/D121</f>
        <v>1.0822784810126582</v>
      </c>
      <c r="G121" t="s">
        <v>20</v>
      </c>
      <c r="H121">
        <v>93</v>
      </c>
      <c r="I121" s="5">
        <f>E121/H121</f>
        <v>91.935483870967744</v>
      </c>
      <c r="J121" t="s">
        <v>21</v>
      </c>
      <c r="K121" t="s">
        <v>22</v>
      </c>
      <c r="L121">
        <v>1576994400</v>
      </c>
      <c r="M121">
        <v>1577599200</v>
      </c>
      <c r="N121" s="9">
        <f>(L121/86400)+25569</f>
        <v>43821.25</v>
      </c>
      <c r="O121" s="9">
        <f>(M121/86400)+25569</f>
        <v>43828.25</v>
      </c>
      <c r="P121" t="b">
        <v>0</v>
      </c>
      <c r="Q121" t="b">
        <v>0</v>
      </c>
      <c r="R121" t="s">
        <v>33</v>
      </c>
      <c r="S121" t="str">
        <f>LEFT(R121,FIND("/",R121)-1)</f>
        <v>theater</v>
      </c>
      <c r="T121" t="str">
        <f>MID(R121,FIND("/",R121)+1,25)</f>
        <v>plays</v>
      </c>
    </row>
    <row r="122" spans="1:20" x14ac:dyDescent="0.3">
      <c r="A122">
        <v>124</v>
      </c>
      <c r="B122" t="s">
        <v>299</v>
      </c>
      <c r="C122" s="3" t="s">
        <v>300</v>
      </c>
      <c r="D122">
        <v>2600</v>
      </c>
      <c r="E122">
        <v>9562</v>
      </c>
      <c r="F122" s="4">
        <f>E122/D122</f>
        <v>3.6776923076923076</v>
      </c>
      <c r="G122" t="s">
        <v>20</v>
      </c>
      <c r="H122">
        <v>94</v>
      </c>
      <c r="I122" s="5">
        <f>E122/H122</f>
        <v>101.72340425531915</v>
      </c>
      <c r="J122" t="s">
        <v>107</v>
      </c>
      <c r="K122" t="s">
        <v>108</v>
      </c>
      <c r="L122">
        <v>1557723600</v>
      </c>
      <c r="M122">
        <v>1562302800</v>
      </c>
      <c r="N122" s="9">
        <f>(L122/86400)+25569</f>
        <v>43598.208333333328</v>
      </c>
      <c r="O122" s="9">
        <f>(M122/86400)+25569</f>
        <v>43651.208333333328</v>
      </c>
      <c r="P122" t="b">
        <v>0</v>
      </c>
      <c r="Q122" t="b">
        <v>0</v>
      </c>
      <c r="R122" t="s">
        <v>122</v>
      </c>
      <c r="S122" t="str">
        <f>LEFT(R122,FIND("/",R122)-1)</f>
        <v>photography</v>
      </c>
      <c r="T122" t="str">
        <f>MID(R122,FIND("/",R122)+1,25)</f>
        <v>photography books</v>
      </c>
    </row>
    <row r="123" spans="1:20" x14ac:dyDescent="0.3">
      <c r="A123">
        <v>420</v>
      </c>
      <c r="B123" t="s">
        <v>889</v>
      </c>
      <c r="C123" s="3" t="s">
        <v>890</v>
      </c>
      <c r="D123">
        <v>5000</v>
      </c>
      <c r="E123">
        <v>6423</v>
      </c>
      <c r="F123" s="4">
        <f>E123/D123</f>
        <v>1.2846</v>
      </c>
      <c r="G123" t="s">
        <v>20</v>
      </c>
      <c r="H123">
        <v>94</v>
      </c>
      <c r="I123" s="5">
        <f>E123/H123</f>
        <v>68.329787234042556</v>
      </c>
      <c r="J123" t="s">
        <v>21</v>
      </c>
      <c r="K123" t="s">
        <v>22</v>
      </c>
      <c r="L123">
        <v>1498366800</v>
      </c>
      <c r="M123">
        <v>1499576400</v>
      </c>
      <c r="N123" s="9">
        <f>(L123/86400)+25569</f>
        <v>42911.208333333328</v>
      </c>
      <c r="O123" s="9">
        <f>(M123/86400)+25569</f>
        <v>42925.208333333328</v>
      </c>
      <c r="P123" t="b">
        <v>0</v>
      </c>
      <c r="Q123" t="b">
        <v>0</v>
      </c>
      <c r="R123" t="s">
        <v>33</v>
      </c>
      <c r="S123" t="str">
        <f>LEFT(R123,FIND("/",R123)-1)</f>
        <v>theater</v>
      </c>
      <c r="T123" t="str">
        <f>MID(R123,FIND("/",R123)+1,25)</f>
        <v>plays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E124/D124</f>
        <v>0.64367690058479532</v>
      </c>
      <c r="G124" t="s">
        <v>14</v>
      </c>
      <c r="H124">
        <v>3387</v>
      </c>
      <c r="I124" s="5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>(L124/86400)+25569</f>
        <v>41970.25</v>
      </c>
      <c r="O124" s="9">
        <f>(M124/86400)+25569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MID(R124,FIND("/",R124)+1,25)</f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E125/D125</f>
        <v>0.18622397298818233</v>
      </c>
      <c r="G125" t="s">
        <v>14</v>
      </c>
      <c r="H125">
        <v>662</v>
      </c>
      <c r="I125" s="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>(L125/86400)+25569</f>
        <v>42332.25</v>
      </c>
      <c r="O125" s="9">
        <f>(M125/86400)+25569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MID(R125,FIND("/",R125)+1,25)</f>
        <v>plays</v>
      </c>
    </row>
    <row r="126" spans="1:20" x14ac:dyDescent="0.3">
      <c r="A126">
        <v>431</v>
      </c>
      <c r="B126" t="s">
        <v>911</v>
      </c>
      <c r="C126" s="3" t="s">
        <v>912</v>
      </c>
      <c r="D126">
        <v>5100</v>
      </c>
      <c r="E126">
        <v>9817</v>
      </c>
      <c r="F126" s="4">
        <f>E126/D126</f>
        <v>1.9249019607843136</v>
      </c>
      <c r="G126" t="s">
        <v>20</v>
      </c>
      <c r="H126">
        <v>94</v>
      </c>
      <c r="I126" s="5">
        <f>E126/H126</f>
        <v>104.43617021276596</v>
      </c>
      <c r="J126" t="s">
        <v>21</v>
      </c>
      <c r="K126" t="s">
        <v>22</v>
      </c>
      <c r="L126">
        <v>1529643600</v>
      </c>
      <c r="M126">
        <v>1531112400</v>
      </c>
      <c r="N126" s="9">
        <f>(L126/86400)+25569</f>
        <v>43273.208333333328</v>
      </c>
      <c r="O126" s="9">
        <f>(M126/86400)+25569</f>
        <v>43290.208333333328</v>
      </c>
      <c r="P126" t="b">
        <v>1</v>
      </c>
      <c r="Q126" t="b">
        <v>0</v>
      </c>
      <c r="R126" t="s">
        <v>33</v>
      </c>
      <c r="S126" t="str">
        <f>LEFT(R126,FIND("/",R126)-1)</f>
        <v>theater</v>
      </c>
      <c r="T126" t="str">
        <f>MID(R126,FIND("/",R126)+1,25)</f>
        <v>plays</v>
      </c>
    </row>
    <row r="127" spans="1:20" x14ac:dyDescent="0.3">
      <c r="A127">
        <v>105</v>
      </c>
      <c r="B127" t="s">
        <v>259</v>
      </c>
      <c r="C127" s="3" t="s">
        <v>260</v>
      </c>
      <c r="D127">
        <v>6800</v>
      </c>
      <c r="E127">
        <v>9829</v>
      </c>
      <c r="F127" s="4">
        <f>E127/D127</f>
        <v>1.4454411764705883</v>
      </c>
      <c r="G127" t="s">
        <v>20</v>
      </c>
      <c r="H127">
        <v>95</v>
      </c>
      <c r="I127" s="5">
        <f>E127/H127</f>
        <v>103.46315789473684</v>
      </c>
      <c r="J127" t="s">
        <v>21</v>
      </c>
      <c r="K127" t="s">
        <v>22</v>
      </c>
      <c r="L127">
        <v>1364878800</v>
      </c>
      <c r="M127">
        <v>1366434000</v>
      </c>
      <c r="N127" s="9">
        <f>(L127/86400)+25569</f>
        <v>41366.208333333336</v>
      </c>
      <c r="O127" s="9">
        <f>(M127/86400)+25569</f>
        <v>41384.208333333336</v>
      </c>
      <c r="P127" t="b">
        <v>0</v>
      </c>
      <c r="Q127" t="b">
        <v>0</v>
      </c>
      <c r="R127" t="s">
        <v>28</v>
      </c>
      <c r="S127" t="str">
        <f>LEFT(R127,FIND("/",R127)-1)</f>
        <v>technology</v>
      </c>
      <c r="T127" t="str">
        <f>MID(R127,FIND("/",R127)+1,25)</f>
        <v>web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E128/D128</f>
        <v>0.38633185349611543</v>
      </c>
      <c r="G128" t="s">
        <v>14</v>
      </c>
      <c r="H128">
        <v>774</v>
      </c>
      <c r="I128" s="5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>(L128/86400)+25569</f>
        <v>42596.208333333328</v>
      </c>
      <c r="O128" s="9">
        <f>(M128/86400)+25569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MID(R128,FIND("/",R128)+1,25)</f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E129/D129</f>
        <v>0.51421511627906979</v>
      </c>
      <c r="G129" t="s">
        <v>14</v>
      </c>
      <c r="H129">
        <v>672</v>
      </c>
      <c r="I129" s="5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>(L129/86400)+25569</f>
        <v>40310.208333333336</v>
      </c>
      <c r="O129" s="9">
        <f>(M129/86400)+25569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MID(R129,FIND("/",R129)+1,25)</f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E130/D130</f>
        <v>0.60334277620396604</v>
      </c>
      <c r="G130" t="s">
        <v>74</v>
      </c>
      <c r="H130">
        <v>532</v>
      </c>
      <c r="I130" s="5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>(L130/86400)+25569</f>
        <v>40417.208333333336</v>
      </c>
      <c r="O130" s="9">
        <f>(M130/86400)+25569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MID(R130,FIND("/",R130)+1,25)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E131/D131</f>
        <v>3.2026936026936029E-2</v>
      </c>
      <c r="G131" t="s">
        <v>74</v>
      </c>
      <c r="H131">
        <v>55</v>
      </c>
      <c r="I131" s="5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>(L131/86400)+25569</f>
        <v>42038.25</v>
      </c>
      <c r="O131" s="9">
        <f>(M131/86400)+25569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MID(R131,FIND("/",R131)+1,25)</f>
        <v>food trucks</v>
      </c>
    </row>
    <row r="132" spans="1:20" x14ac:dyDescent="0.3">
      <c r="A132">
        <v>89</v>
      </c>
      <c r="B132" t="s">
        <v>227</v>
      </c>
      <c r="C132" s="3" t="s">
        <v>228</v>
      </c>
      <c r="D132">
        <v>3400</v>
      </c>
      <c r="E132">
        <v>8588</v>
      </c>
      <c r="F132" s="4">
        <f>E132/D132</f>
        <v>2.5258823529411765</v>
      </c>
      <c r="G132" t="s">
        <v>20</v>
      </c>
      <c r="H132">
        <v>96</v>
      </c>
      <c r="I132" s="5">
        <f>E132/H132</f>
        <v>89.458333333333329</v>
      </c>
      <c r="J132" t="s">
        <v>21</v>
      </c>
      <c r="K132" t="s">
        <v>22</v>
      </c>
      <c r="L132">
        <v>1271307600</v>
      </c>
      <c r="M132">
        <v>1271480400</v>
      </c>
      <c r="N132" s="9">
        <f>(L132/86400)+25569</f>
        <v>40283.208333333336</v>
      </c>
      <c r="O132" s="9">
        <f>(M132/86400)+25569</f>
        <v>40285.208333333336</v>
      </c>
      <c r="P132" t="b">
        <v>0</v>
      </c>
      <c r="Q132" t="b">
        <v>0</v>
      </c>
      <c r="R132" t="s">
        <v>33</v>
      </c>
      <c r="S132" t="str">
        <f>LEFT(R132,FIND("/",R132)-1)</f>
        <v>theater</v>
      </c>
      <c r="T132" t="str">
        <f>MID(R132,FIND("/",R132)+1,25)</f>
        <v>plays</v>
      </c>
    </row>
    <row r="133" spans="1:20" x14ac:dyDescent="0.3">
      <c r="A133">
        <v>628</v>
      </c>
      <c r="B133" t="s">
        <v>1298</v>
      </c>
      <c r="C133" s="3" t="s">
        <v>1299</v>
      </c>
      <c r="D133">
        <v>1900</v>
      </c>
      <c r="E133">
        <v>2884</v>
      </c>
      <c r="F133" s="4">
        <f>E133/D133</f>
        <v>1.5178947368421052</v>
      </c>
      <c r="G133" t="s">
        <v>20</v>
      </c>
      <c r="H133">
        <v>96</v>
      </c>
      <c r="I133" s="5">
        <f>E133/H133</f>
        <v>30.041666666666668</v>
      </c>
      <c r="J133" t="s">
        <v>21</v>
      </c>
      <c r="K133" t="s">
        <v>22</v>
      </c>
      <c r="L133">
        <v>1286168400</v>
      </c>
      <c r="M133">
        <v>1286427600</v>
      </c>
      <c r="N133" s="9">
        <f>(L133/86400)+25569</f>
        <v>40455.208333333336</v>
      </c>
      <c r="O133" s="9">
        <f>(M133/86400)+25569</f>
        <v>40458.208333333336</v>
      </c>
      <c r="P133" t="b">
        <v>0</v>
      </c>
      <c r="Q133" t="b">
        <v>0</v>
      </c>
      <c r="R133" t="s">
        <v>60</v>
      </c>
      <c r="S133" t="str">
        <f>LEFT(R133,FIND("/",R133)-1)</f>
        <v>music</v>
      </c>
      <c r="T133" t="str">
        <f>MID(R133,FIND("/",R133)+1,25)</f>
        <v>indie rock</v>
      </c>
    </row>
    <row r="134" spans="1:20" x14ac:dyDescent="0.3">
      <c r="A134">
        <v>938</v>
      </c>
      <c r="B134" t="s">
        <v>1907</v>
      </c>
      <c r="C134" s="3" t="s">
        <v>1908</v>
      </c>
      <c r="D134">
        <v>9200</v>
      </c>
      <c r="E134">
        <v>10093</v>
      </c>
      <c r="F134" s="4">
        <f>E134/D134</f>
        <v>1.0970652173913042</v>
      </c>
      <c r="G134" t="s">
        <v>20</v>
      </c>
      <c r="H134">
        <v>96</v>
      </c>
      <c r="I134" s="5">
        <f>E134/H134</f>
        <v>105.13541666666667</v>
      </c>
      <c r="J134" t="s">
        <v>21</v>
      </c>
      <c r="K134" t="s">
        <v>22</v>
      </c>
      <c r="L134">
        <v>1528779600</v>
      </c>
      <c r="M134">
        <v>1531890000</v>
      </c>
      <c r="N134" s="9">
        <f>(L134/86400)+25569</f>
        <v>43263.208333333328</v>
      </c>
      <c r="O134" s="9">
        <f>(M134/86400)+25569</f>
        <v>43299.208333333328</v>
      </c>
      <c r="P134" t="b">
        <v>0</v>
      </c>
      <c r="Q134" t="b">
        <v>1</v>
      </c>
      <c r="R134" t="s">
        <v>119</v>
      </c>
      <c r="S134" t="str">
        <f>LEFT(R134,FIND("/",R134)-1)</f>
        <v>publishing</v>
      </c>
      <c r="T134" t="str">
        <f>MID(R134,FIND("/",R134)+1,25)</f>
        <v>fiction</v>
      </c>
    </row>
    <row r="135" spans="1:20" x14ac:dyDescent="0.3">
      <c r="A135">
        <v>238</v>
      </c>
      <c r="B135" t="s">
        <v>528</v>
      </c>
      <c r="C135" s="3" t="s">
        <v>529</v>
      </c>
      <c r="D135">
        <v>2400</v>
      </c>
      <c r="E135">
        <v>10138</v>
      </c>
      <c r="F135" s="4">
        <f>E135/D135</f>
        <v>4.2241666666666671</v>
      </c>
      <c r="G135" t="s">
        <v>20</v>
      </c>
      <c r="H135">
        <v>97</v>
      </c>
      <c r="I135" s="5">
        <f>E135/H135</f>
        <v>104.51546391752578</v>
      </c>
      <c r="J135" t="s">
        <v>36</v>
      </c>
      <c r="K135" t="s">
        <v>37</v>
      </c>
      <c r="L135">
        <v>1513231200</v>
      </c>
      <c r="M135">
        <v>1515391200</v>
      </c>
      <c r="N135" s="9">
        <f>(L135/86400)+25569</f>
        <v>43083.25</v>
      </c>
      <c r="O135" s="9">
        <f>(M135/86400)+25569</f>
        <v>43108.25</v>
      </c>
      <c r="P135" t="b">
        <v>0</v>
      </c>
      <c r="Q135" t="b">
        <v>1</v>
      </c>
      <c r="R135" t="s">
        <v>33</v>
      </c>
      <c r="S135" t="str">
        <f>LEFT(R135,FIND("/",R135)-1)</f>
        <v>theater</v>
      </c>
      <c r="T135" t="str">
        <f>MID(R135,FIND("/",R135)+1,25)</f>
        <v>plays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E136/D136</f>
        <v>0.89736683417085428</v>
      </c>
      <c r="G136" t="s">
        <v>14</v>
      </c>
      <c r="H136">
        <v>940</v>
      </c>
      <c r="I136" s="5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>(L136/86400)+25569</f>
        <v>40713.208333333336</v>
      </c>
      <c r="O136" s="9">
        <f>(M136/86400)+25569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MID(R136,FIND("/",R136)+1,25)</f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E137/D137</f>
        <v>0.71272727272727276</v>
      </c>
      <c r="G137" t="s">
        <v>14</v>
      </c>
      <c r="H137">
        <v>117</v>
      </c>
      <c r="I137" s="5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>(L137/86400)+25569</f>
        <v>41340.25</v>
      </c>
      <c r="O137" s="9">
        <f>(M137/86400)+25569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MID(R137,FIND("/",R137)+1,25)</f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E138/D138</f>
        <v>3.2862318840579711E-2</v>
      </c>
      <c r="G138" t="s">
        <v>74</v>
      </c>
      <c r="H138">
        <v>58</v>
      </c>
      <c r="I138" s="5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>(L138/86400)+25569</f>
        <v>41797.208333333336</v>
      </c>
      <c r="O138" s="9">
        <f>(M138/86400)+25569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MID(R138,FIND("/",R138)+1,25)</f>
        <v>drama</v>
      </c>
    </row>
    <row r="139" spans="1:20" ht="31.2" x14ac:dyDescent="0.3">
      <c r="A139">
        <v>13</v>
      </c>
      <c r="B139" t="s">
        <v>58</v>
      </c>
      <c r="C139" s="3" t="s">
        <v>59</v>
      </c>
      <c r="D139">
        <v>4200</v>
      </c>
      <c r="E139">
        <v>10295</v>
      </c>
      <c r="F139" s="4">
        <f>E139/D139</f>
        <v>2.4511904761904764</v>
      </c>
      <c r="G139" t="s">
        <v>20</v>
      </c>
      <c r="H139">
        <v>98</v>
      </c>
      <c r="I139" s="5">
        <f>E139/H139</f>
        <v>105.05102040816327</v>
      </c>
      <c r="J139" t="s">
        <v>21</v>
      </c>
      <c r="K139" t="s">
        <v>22</v>
      </c>
      <c r="L139">
        <v>1465621200</v>
      </c>
      <c r="M139">
        <v>1466658000</v>
      </c>
      <c r="N139" s="9">
        <f>(L139/86400)+25569</f>
        <v>42532.208333333328</v>
      </c>
      <c r="O139" s="9">
        <f>(M139/86400)+25569</f>
        <v>42544.208333333328</v>
      </c>
      <c r="P139" t="b">
        <v>0</v>
      </c>
      <c r="Q139" t="b">
        <v>0</v>
      </c>
      <c r="R139" t="s">
        <v>60</v>
      </c>
      <c r="S139" t="str">
        <f>LEFT(R139,FIND("/",R139)-1)</f>
        <v>music</v>
      </c>
      <c r="T139" t="str">
        <f>MID(R139,FIND("/",R139)+1,25)</f>
        <v>indie rock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E140/D140</f>
        <v>0.96</v>
      </c>
      <c r="G140" t="s">
        <v>14</v>
      </c>
      <c r="H140">
        <v>115</v>
      </c>
      <c r="I140" s="5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>(L140/86400)+25569</f>
        <v>41180.208333333336</v>
      </c>
      <c r="O140" s="9">
        <f>(M140/86400)+25569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MID(R140,FIND("/",R140)+1,25)</f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E141/D141</f>
        <v>0.20896851248642778</v>
      </c>
      <c r="G141" t="s">
        <v>14</v>
      </c>
      <c r="H141">
        <v>326</v>
      </c>
      <c r="I141" s="5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>(L141/86400)+25569</f>
        <v>42115.208333333328</v>
      </c>
      <c r="O141" s="9">
        <f>(M141/86400)+25569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MID(R141,FIND("/",R141)+1,25)</f>
        <v>wearables</v>
      </c>
    </row>
    <row r="142" spans="1:20" x14ac:dyDescent="0.3">
      <c r="A142">
        <v>44</v>
      </c>
      <c r="B142" t="s">
        <v>134</v>
      </c>
      <c r="C142" s="3" t="s">
        <v>135</v>
      </c>
      <c r="D142">
        <v>1600</v>
      </c>
      <c r="E142">
        <v>10541</v>
      </c>
      <c r="F142" s="4">
        <f>E142/D142</f>
        <v>6.5881249999999998</v>
      </c>
      <c r="G142" t="s">
        <v>20</v>
      </c>
      <c r="H142">
        <v>98</v>
      </c>
      <c r="I142" s="5">
        <f>E142/H142</f>
        <v>107.56122448979592</v>
      </c>
      <c r="J142" t="s">
        <v>36</v>
      </c>
      <c r="K142" t="s">
        <v>37</v>
      </c>
      <c r="L142">
        <v>1552798800</v>
      </c>
      <c r="M142">
        <v>1552885200</v>
      </c>
      <c r="N142" s="9">
        <f>(L142/86400)+25569</f>
        <v>43541.208333333328</v>
      </c>
      <c r="O142" s="9">
        <f>(M142/86400)+25569</f>
        <v>43542.208333333328</v>
      </c>
      <c r="P142" t="b">
        <v>0</v>
      </c>
      <c r="Q142" t="b">
        <v>0</v>
      </c>
      <c r="R142" t="s">
        <v>119</v>
      </c>
      <c r="S142" t="str">
        <f>LEFT(R142,FIND("/",R142)-1)</f>
        <v>publishing</v>
      </c>
      <c r="T142" t="str">
        <f>MID(R142,FIND("/",R142)+1,25)</f>
        <v>fiction</v>
      </c>
    </row>
    <row r="143" spans="1:20" x14ac:dyDescent="0.3">
      <c r="A143">
        <v>16</v>
      </c>
      <c r="B143" t="s">
        <v>66</v>
      </c>
      <c r="C143" s="3" t="s">
        <v>67</v>
      </c>
      <c r="D143">
        <v>1700</v>
      </c>
      <c r="E143">
        <v>11041</v>
      </c>
      <c r="F143" s="4">
        <f>E143/D143</f>
        <v>6.4947058823529416</v>
      </c>
      <c r="G143" t="s">
        <v>20</v>
      </c>
      <c r="H143">
        <v>100</v>
      </c>
      <c r="I143" s="5">
        <f>E143/H143</f>
        <v>110.41</v>
      </c>
      <c r="J143" t="s">
        <v>21</v>
      </c>
      <c r="K143" t="s">
        <v>22</v>
      </c>
      <c r="L143">
        <v>1390370400</v>
      </c>
      <c r="M143">
        <v>1392271200</v>
      </c>
      <c r="N143" s="9">
        <f>(L143/86400)+25569</f>
        <v>41661.25</v>
      </c>
      <c r="O143" s="9">
        <f>(M143/86400)+25569</f>
        <v>41683.25</v>
      </c>
      <c r="P143" t="b">
        <v>0</v>
      </c>
      <c r="Q143" t="b">
        <v>0</v>
      </c>
      <c r="R143" t="s">
        <v>68</v>
      </c>
      <c r="S143" t="str">
        <f>LEFT(R143,FIND("/",R143)-1)</f>
        <v>publishing</v>
      </c>
      <c r="T143" t="str">
        <f>MID(R143,FIND("/",R143)+1,25)</f>
        <v>nonfiction</v>
      </c>
    </row>
    <row r="144" spans="1:20" x14ac:dyDescent="0.3">
      <c r="A144">
        <v>762</v>
      </c>
      <c r="B144" t="s">
        <v>668</v>
      </c>
      <c r="C144" s="3" t="s">
        <v>1560</v>
      </c>
      <c r="D144">
        <v>3500</v>
      </c>
      <c r="E144">
        <v>6204</v>
      </c>
      <c r="F144" s="4">
        <f>E144/D144</f>
        <v>1.7725714285714285</v>
      </c>
      <c r="G144" t="s">
        <v>20</v>
      </c>
      <c r="H144">
        <v>100</v>
      </c>
      <c r="I144" s="5">
        <f>E144/H144</f>
        <v>62.04</v>
      </c>
      <c r="J144" t="s">
        <v>26</v>
      </c>
      <c r="K144" t="s">
        <v>27</v>
      </c>
      <c r="L144">
        <v>1354082400</v>
      </c>
      <c r="M144">
        <v>1355032800</v>
      </c>
      <c r="N144" s="9">
        <f>(L144/86400)+25569</f>
        <v>41241.25</v>
      </c>
      <c r="O144" s="9">
        <f>(M144/86400)+25569</f>
        <v>41252.25</v>
      </c>
      <c r="P144" t="b">
        <v>0</v>
      </c>
      <c r="Q144" t="b">
        <v>0</v>
      </c>
      <c r="R144" t="s">
        <v>159</v>
      </c>
      <c r="S144" t="str">
        <f>LEFT(R144,FIND("/",R144)-1)</f>
        <v>music</v>
      </c>
      <c r="T144" t="str">
        <f>MID(R144,FIND("/",R144)+1,25)</f>
        <v>jazz</v>
      </c>
    </row>
    <row r="145" spans="1:20" x14ac:dyDescent="0.3">
      <c r="A145">
        <v>230</v>
      </c>
      <c r="B145" t="s">
        <v>512</v>
      </c>
      <c r="C145" s="3" t="s">
        <v>513</v>
      </c>
      <c r="D145">
        <v>2400</v>
      </c>
      <c r="E145">
        <v>10084</v>
      </c>
      <c r="F145" s="4">
        <f>E145/D145</f>
        <v>4.2016666666666671</v>
      </c>
      <c r="G145" t="s">
        <v>20</v>
      </c>
      <c r="H145">
        <v>101</v>
      </c>
      <c r="I145" s="5">
        <f>E145/H145</f>
        <v>99.841584158415841</v>
      </c>
      <c r="J145" t="s">
        <v>21</v>
      </c>
      <c r="K145" t="s">
        <v>22</v>
      </c>
      <c r="L145">
        <v>1575612000</v>
      </c>
      <c r="M145">
        <v>1575612000</v>
      </c>
      <c r="N145" s="9">
        <f>(L145/86400)+25569</f>
        <v>43805.25</v>
      </c>
      <c r="O145" s="9">
        <f>(M145/86400)+25569</f>
        <v>43805.25</v>
      </c>
      <c r="P145" t="b">
        <v>0</v>
      </c>
      <c r="Q145" t="b">
        <v>0</v>
      </c>
      <c r="R145" t="s">
        <v>89</v>
      </c>
      <c r="S145" t="str">
        <f>LEFT(R145,FIND("/",R145)-1)</f>
        <v>games</v>
      </c>
      <c r="T145" t="str">
        <f>MID(R145,FIND("/",R145)+1,25)</f>
        <v>video games</v>
      </c>
    </row>
    <row r="146" spans="1:20" x14ac:dyDescent="0.3">
      <c r="A146">
        <v>366</v>
      </c>
      <c r="B146" t="s">
        <v>784</v>
      </c>
      <c r="C146" s="3" t="s">
        <v>785</v>
      </c>
      <c r="D146">
        <v>1800</v>
      </c>
      <c r="E146">
        <v>10658</v>
      </c>
      <c r="F146" s="4">
        <f>E146/D146</f>
        <v>5.9211111111111112</v>
      </c>
      <c r="G146" t="s">
        <v>20</v>
      </c>
      <c r="H146">
        <v>101</v>
      </c>
      <c r="I146" s="5">
        <f>E146/H146</f>
        <v>105.52475247524752</v>
      </c>
      <c r="J146" t="s">
        <v>21</v>
      </c>
      <c r="K146" t="s">
        <v>22</v>
      </c>
      <c r="L146">
        <v>1294034400</v>
      </c>
      <c r="M146">
        <v>1294120800</v>
      </c>
      <c r="N146" s="9">
        <f>(L146/86400)+25569</f>
        <v>40546.25</v>
      </c>
      <c r="O146" s="9">
        <f>(M146/86400)+25569</f>
        <v>40547.25</v>
      </c>
      <c r="P146" t="b">
        <v>0</v>
      </c>
      <c r="Q146" t="b">
        <v>1</v>
      </c>
      <c r="R146" t="s">
        <v>33</v>
      </c>
      <c r="S146" t="str">
        <f>LEFT(R146,FIND("/",R146)-1)</f>
        <v>theater</v>
      </c>
      <c r="T146" t="str">
        <f>MID(R146,FIND("/",R146)+1,25)</f>
        <v>plays</v>
      </c>
    </row>
    <row r="147" spans="1:20" x14ac:dyDescent="0.3">
      <c r="A147">
        <v>591</v>
      </c>
      <c r="B147" t="s">
        <v>1224</v>
      </c>
      <c r="C147" s="3" t="s">
        <v>1225</v>
      </c>
      <c r="D147">
        <v>600</v>
      </c>
      <c r="E147">
        <v>6226</v>
      </c>
      <c r="F147" s="4">
        <f>E147/D147</f>
        <v>10.376666666666667</v>
      </c>
      <c r="G147" t="s">
        <v>20</v>
      </c>
      <c r="H147">
        <v>102</v>
      </c>
      <c r="I147" s="5">
        <f>E147/H147</f>
        <v>61.03921568627451</v>
      </c>
      <c r="J147" t="s">
        <v>21</v>
      </c>
      <c r="K147" t="s">
        <v>22</v>
      </c>
      <c r="L147">
        <v>1279083600</v>
      </c>
      <c r="M147">
        <v>1279947600</v>
      </c>
      <c r="N147" s="9">
        <f>(L147/86400)+25569</f>
        <v>40373.208333333336</v>
      </c>
      <c r="O147" s="9">
        <f>(M147/86400)+25569</f>
        <v>40383.208333333336</v>
      </c>
      <c r="P147" t="b">
        <v>0</v>
      </c>
      <c r="Q147" t="b">
        <v>0</v>
      </c>
      <c r="R147" t="s">
        <v>89</v>
      </c>
      <c r="S147" t="str">
        <f>LEFT(R147,FIND("/",R147)-1)</f>
        <v>games</v>
      </c>
      <c r="T147" t="str">
        <f>MID(R147,FIND("/",R147)+1,25)</f>
        <v>video games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E148/D148</f>
        <v>0.17249999999999999</v>
      </c>
      <c r="G148" t="s">
        <v>74</v>
      </c>
      <c r="H148">
        <v>51</v>
      </c>
      <c r="I148" s="5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>(L148/86400)+25569</f>
        <v>40855.25</v>
      </c>
      <c r="O148" s="9">
        <f>(M148/86400)+25569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MID(R148,FIND("/",R148)+1,25)</f>
        <v>plays</v>
      </c>
    </row>
    <row r="149" spans="1:20" x14ac:dyDescent="0.3">
      <c r="A149">
        <v>603</v>
      </c>
      <c r="B149" t="s">
        <v>1248</v>
      </c>
      <c r="C149" s="3" t="s">
        <v>1249</v>
      </c>
      <c r="D149">
        <v>5300</v>
      </c>
      <c r="E149">
        <v>6342</v>
      </c>
      <c r="F149" s="4">
        <f>E149/D149</f>
        <v>1.1966037735849056</v>
      </c>
      <c r="G149" t="s">
        <v>20</v>
      </c>
      <c r="H149">
        <v>102</v>
      </c>
      <c r="I149" s="5">
        <f>E149/H149</f>
        <v>62.176470588235297</v>
      </c>
      <c r="J149" t="s">
        <v>21</v>
      </c>
      <c r="K149" t="s">
        <v>22</v>
      </c>
      <c r="L149">
        <v>1555563600</v>
      </c>
      <c r="M149">
        <v>1557896400</v>
      </c>
      <c r="N149" s="9">
        <f>(L149/86400)+25569</f>
        <v>43573.208333333328</v>
      </c>
      <c r="O149" s="9">
        <f>(M149/86400)+25569</f>
        <v>43600.208333333328</v>
      </c>
      <c r="P149" t="b">
        <v>0</v>
      </c>
      <c r="Q149" t="b">
        <v>0</v>
      </c>
      <c r="R149" t="s">
        <v>33</v>
      </c>
      <c r="S149" t="str">
        <f>LEFT(R149,FIND("/",R149)-1)</f>
        <v>theater</v>
      </c>
      <c r="T149" t="str">
        <f>MID(R149,FIND("/",R149)+1,25)</f>
        <v>plays</v>
      </c>
    </row>
    <row r="150" spans="1:20" x14ac:dyDescent="0.3">
      <c r="A150">
        <v>682</v>
      </c>
      <c r="B150" t="s">
        <v>1403</v>
      </c>
      <c r="C150" s="3" t="s">
        <v>1404</v>
      </c>
      <c r="D150">
        <v>5400</v>
      </c>
      <c r="E150">
        <v>8109</v>
      </c>
      <c r="F150" s="4">
        <f>E150/D150</f>
        <v>1.5016666666666667</v>
      </c>
      <c r="G150" t="s">
        <v>20</v>
      </c>
      <c r="H150">
        <v>103</v>
      </c>
      <c r="I150" s="5">
        <f>E150/H150</f>
        <v>78.728155339805824</v>
      </c>
      <c r="J150" t="s">
        <v>21</v>
      </c>
      <c r="K150" t="s">
        <v>22</v>
      </c>
      <c r="L150">
        <v>1386741600</v>
      </c>
      <c r="M150">
        <v>1387519200</v>
      </c>
      <c r="N150" s="9">
        <f>(L150/86400)+25569</f>
        <v>41619.25</v>
      </c>
      <c r="O150" s="9">
        <f>(M150/86400)+25569</f>
        <v>41628.25</v>
      </c>
      <c r="P150" t="b">
        <v>0</v>
      </c>
      <c r="Q150" t="b">
        <v>0</v>
      </c>
      <c r="R150" t="s">
        <v>33</v>
      </c>
      <c r="S150" t="str">
        <f>LEFT(R150,FIND("/",R150)-1)</f>
        <v>theater</v>
      </c>
      <c r="T150" t="str">
        <f>MID(R150,FIND("/",R150)+1,25)</f>
        <v>plays</v>
      </c>
    </row>
    <row r="151" spans="1:20" x14ac:dyDescent="0.3">
      <c r="A151">
        <v>713</v>
      </c>
      <c r="B151" t="s">
        <v>1464</v>
      </c>
      <c r="C151" s="3" t="s">
        <v>1465</v>
      </c>
      <c r="D151">
        <v>6900</v>
      </c>
      <c r="E151">
        <v>11174</v>
      </c>
      <c r="F151" s="4">
        <f>E151/D151</f>
        <v>1.6194202898550725</v>
      </c>
      <c r="G151" t="s">
        <v>20</v>
      </c>
      <c r="H151">
        <v>103</v>
      </c>
      <c r="I151" s="5">
        <f>E151/H151</f>
        <v>108.48543689320388</v>
      </c>
      <c r="J151" t="s">
        <v>21</v>
      </c>
      <c r="K151" t="s">
        <v>22</v>
      </c>
      <c r="L151">
        <v>1471842000</v>
      </c>
      <c r="M151">
        <v>1472878800</v>
      </c>
      <c r="N151" s="9">
        <f>(L151/86400)+25569</f>
        <v>42604.208333333328</v>
      </c>
      <c r="O151" s="9">
        <f>(M151/86400)+25569</f>
        <v>42616.208333333328</v>
      </c>
      <c r="P151" t="b">
        <v>0</v>
      </c>
      <c r="Q151" t="b">
        <v>0</v>
      </c>
      <c r="R151" t="s">
        <v>133</v>
      </c>
      <c r="S151" t="str">
        <f>LEFT(R151,FIND("/",R151)-1)</f>
        <v>publishing</v>
      </c>
      <c r="T151" t="str">
        <f>MID(R151,FIND("/",R151)+1,25)</f>
        <v>radio &amp; podcasts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E152/D152</f>
        <v>0.01</v>
      </c>
      <c r="G152" t="s">
        <v>14</v>
      </c>
      <c r="H152">
        <v>1</v>
      </c>
      <c r="I152" s="5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(L152/86400)+25569</f>
        <v>43450.25</v>
      </c>
      <c r="O152" s="9">
        <f>(M152/86400)+25569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MID(R152,FIND("/",R152)+1,25)</f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E153/D153</f>
        <v>0.64166909620991253</v>
      </c>
      <c r="G153" t="s">
        <v>14</v>
      </c>
      <c r="H153">
        <v>1467</v>
      </c>
      <c r="I153" s="5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>(L153/86400)+25569</f>
        <v>41799.208333333336</v>
      </c>
      <c r="O153" s="9">
        <f>(M153/86400)+25569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MID(R153,FIND("/",R153)+1,25)</f>
        <v>electric music</v>
      </c>
    </row>
    <row r="154" spans="1:20" x14ac:dyDescent="0.3">
      <c r="A154">
        <v>934</v>
      </c>
      <c r="B154" t="s">
        <v>1900</v>
      </c>
      <c r="C154" s="3" t="s">
        <v>1901</v>
      </c>
      <c r="D154">
        <v>6200</v>
      </c>
      <c r="E154">
        <v>11280</v>
      </c>
      <c r="F154" s="4">
        <f>E154/D154</f>
        <v>1.8193548387096774</v>
      </c>
      <c r="G154" t="s">
        <v>20</v>
      </c>
      <c r="H154">
        <v>105</v>
      </c>
      <c r="I154" s="5">
        <f>E154/H154</f>
        <v>107.42857142857143</v>
      </c>
      <c r="J154" t="s">
        <v>21</v>
      </c>
      <c r="K154" t="s">
        <v>22</v>
      </c>
      <c r="L154">
        <v>1456120800</v>
      </c>
      <c r="M154">
        <v>1456639200</v>
      </c>
      <c r="N154" s="9">
        <f>(L154/86400)+25569</f>
        <v>42422.25</v>
      </c>
      <c r="O154" s="9">
        <f>(M154/86400)+25569</f>
        <v>42428.25</v>
      </c>
      <c r="P154" t="b">
        <v>0</v>
      </c>
      <c r="Q154" t="b">
        <v>0</v>
      </c>
      <c r="R154" t="s">
        <v>33</v>
      </c>
      <c r="S154" t="str">
        <f>LEFT(R154,FIND("/",R154)-1)</f>
        <v>theater</v>
      </c>
      <c r="T154" t="str">
        <f>MID(R154,FIND("/",R154)+1,25)</f>
        <v>plays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E155/D155</f>
        <v>0.92984160506863778</v>
      </c>
      <c r="G155" t="s">
        <v>14</v>
      </c>
      <c r="H155">
        <v>5681</v>
      </c>
      <c r="I155" s="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>(L155/86400)+25569</f>
        <v>41201.208333333336</v>
      </c>
      <c r="O155" s="9">
        <f>(M155/86400)+25569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MID(R155,FIND("/",R155)+1,25)</f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E156/D156</f>
        <v>0.58756567425569173</v>
      </c>
      <c r="G156" t="s">
        <v>14</v>
      </c>
      <c r="H156">
        <v>1059</v>
      </c>
      <c r="I156" s="5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>(L156/86400)+25569</f>
        <v>42502.208333333328</v>
      </c>
      <c r="O156" s="9">
        <f>(M156/86400)+25569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MID(R156,FIND("/",R156)+1,25)</f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E157/D157</f>
        <v>0.65022222222222226</v>
      </c>
      <c r="G157" t="s">
        <v>14</v>
      </c>
      <c r="H157">
        <v>1194</v>
      </c>
      <c r="I157" s="5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>(L157/86400)+25569</f>
        <v>40262.208333333336</v>
      </c>
      <c r="O157" s="9">
        <f>(M157/86400)+25569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MID(R157,FIND("/",R157)+1,25)</f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E158/D158</f>
        <v>0.73939560439560437</v>
      </c>
      <c r="G158" t="s">
        <v>74</v>
      </c>
      <c r="H158">
        <v>379</v>
      </c>
      <c r="I158" s="5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>(L158/86400)+25569</f>
        <v>43743.208333333328</v>
      </c>
      <c r="O158" s="9">
        <f>(M158/86400)+25569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MID(R158,FIND("/",R158)+1,25)</f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E159/D159</f>
        <v>0.52666666666666662</v>
      </c>
      <c r="G159" t="s">
        <v>14</v>
      </c>
      <c r="H159">
        <v>30</v>
      </c>
      <c r="I159" s="5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>(L159/86400)+25569</f>
        <v>41638.25</v>
      </c>
      <c r="O159" s="9">
        <f>(M159/86400)+25569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MID(R159,FIND("/",R159)+1,25)</f>
        <v>photography books</v>
      </c>
    </row>
    <row r="160" spans="1:20" x14ac:dyDescent="0.3">
      <c r="A160">
        <v>473</v>
      </c>
      <c r="B160" t="s">
        <v>993</v>
      </c>
      <c r="C160" s="3" t="s">
        <v>994</v>
      </c>
      <c r="D160">
        <v>5000</v>
      </c>
      <c r="E160">
        <v>8907</v>
      </c>
      <c r="F160" s="4">
        <f>E160/D160</f>
        <v>1.7814000000000001</v>
      </c>
      <c r="G160" t="s">
        <v>20</v>
      </c>
      <c r="H160">
        <v>106</v>
      </c>
      <c r="I160" s="5">
        <f>E160/H160</f>
        <v>84.028301886792448</v>
      </c>
      <c r="J160" t="s">
        <v>21</v>
      </c>
      <c r="K160" t="s">
        <v>22</v>
      </c>
      <c r="L160">
        <v>1529989200</v>
      </c>
      <c r="M160">
        <v>1530075600</v>
      </c>
      <c r="N160" s="9">
        <f>(L160/86400)+25569</f>
        <v>43277.208333333328</v>
      </c>
      <c r="O160" s="9">
        <f>(M160/86400)+25569</f>
        <v>43278.208333333328</v>
      </c>
      <c r="P160" t="b">
        <v>0</v>
      </c>
      <c r="Q160" t="b">
        <v>0</v>
      </c>
      <c r="R160" t="s">
        <v>50</v>
      </c>
      <c r="S160" t="str">
        <f>LEFT(R160,FIND("/",R160)-1)</f>
        <v>music</v>
      </c>
      <c r="T160" t="str">
        <f>MID(R160,FIND("/",R160)+1,25)</f>
        <v>electric music</v>
      </c>
    </row>
    <row r="161" spans="1:20" x14ac:dyDescent="0.3">
      <c r="A161">
        <v>801</v>
      </c>
      <c r="B161" t="s">
        <v>1637</v>
      </c>
      <c r="C161" s="3" t="s">
        <v>1638</v>
      </c>
      <c r="D161">
        <v>2300</v>
      </c>
      <c r="E161">
        <v>4667</v>
      </c>
      <c r="F161" s="4">
        <f>E161/D161</f>
        <v>2.0291304347826089</v>
      </c>
      <c r="G161" t="s">
        <v>20</v>
      </c>
      <c r="H161">
        <v>106</v>
      </c>
      <c r="I161" s="5">
        <f>E161/H161</f>
        <v>44.028301886792455</v>
      </c>
      <c r="J161" t="s">
        <v>21</v>
      </c>
      <c r="K161" t="s">
        <v>22</v>
      </c>
      <c r="L161">
        <v>1577772000</v>
      </c>
      <c r="M161">
        <v>1579672800</v>
      </c>
      <c r="N161" s="9">
        <f>(L161/86400)+25569</f>
        <v>43830.25</v>
      </c>
      <c r="O161" s="9">
        <f>(M161/86400)+25569</f>
        <v>43852.25</v>
      </c>
      <c r="P161" t="b">
        <v>0</v>
      </c>
      <c r="Q161" t="b">
        <v>1</v>
      </c>
      <c r="R161" t="s">
        <v>122</v>
      </c>
      <c r="S161" t="str">
        <f>LEFT(R161,FIND("/",R161)-1)</f>
        <v>photography</v>
      </c>
      <c r="T161" t="str">
        <f>MID(R161,FIND("/",R161)+1,25)</f>
        <v>photography books</v>
      </c>
    </row>
    <row r="162" spans="1:20" ht="31.2" x14ac:dyDescent="0.3">
      <c r="A162">
        <v>37</v>
      </c>
      <c r="B162" t="s">
        <v>117</v>
      </c>
      <c r="C162" s="3" t="s">
        <v>118</v>
      </c>
      <c r="D162">
        <v>8100</v>
      </c>
      <c r="E162">
        <v>11339</v>
      </c>
      <c r="F162" s="4">
        <f>E162/D162</f>
        <v>1.3998765432098765</v>
      </c>
      <c r="G162" t="s">
        <v>20</v>
      </c>
      <c r="H162">
        <v>107</v>
      </c>
      <c r="I162" s="5">
        <f>E162/H162</f>
        <v>105.97196261682242</v>
      </c>
      <c r="J162" t="s">
        <v>21</v>
      </c>
      <c r="K162" t="s">
        <v>22</v>
      </c>
      <c r="L162">
        <v>1570338000</v>
      </c>
      <c r="M162">
        <v>1573192800</v>
      </c>
      <c r="N162" s="9">
        <f>(L162/86400)+25569</f>
        <v>43744.208333333328</v>
      </c>
      <c r="O162" s="9">
        <f>(M162/86400)+25569</f>
        <v>43777.25</v>
      </c>
      <c r="P162" t="b">
        <v>0</v>
      </c>
      <c r="Q162" t="b">
        <v>1</v>
      </c>
      <c r="R162" t="s">
        <v>119</v>
      </c>
      <c r="S162" t="str">
        <f>LEFT(R162,FIND("/",R162)-1)</f>
        <v>publishing</v>
      </c>
      <c r="T162" t="str">
        <f>MID(R162,FIND("/",R162)+1,25)</f>
        <v>fiction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E163/D163</f>
        <v>0.78181818181818186</v>
      </c>
      <c r="G163" t="s">
        <v>14</v>
      </c>
      <c r="H163">
        <v>75</v>
      </c>
      <c r="I163" s="5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>(L163/86400)+25569</f>
        <v>42270.208333333328</v>
      </c>
      <c r="O163" s="9">
        <f>(M163/86400)+25569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MID(R163,FIND("/",R163)+1,25)</f>
        <v>web</v>
      </c>
    </row>
    <row r="164" spans="1:20" x14ac:dyDescent="0.3">
      <c r="A164">
        <v>148</v>
      </c>
      <c r="B164" t="s">
        <v>348</v>
      </c>
      <c r="C164" s="3" t="s">
        <v>349</v>
      </c>
      <c r="D164">
        <v>9300</v>
      </c>
      <c r="E164">
        <v>11255</v>
      </c>
      <c r="F164" s="4">
        <f>E164/D164</f>
        <v>1.2102150537634409</v>
      </c>
      <c r="G164" t="s">
        <v>20</v>
      </c>
      <c r="H164">
        <v>107</v>
      </c>
      <c r="I164" s="5">
        <f>E164/H164</f>
        <v>105.18691588785046</v>
      </c>
      <c r="J164" t="s">
        <v>21</v>
      </c>
      <c r="K164" t="s">
        <v>22</v>
      </c>
      <c r="L164">
        <v>1500958800</v>
      </c>
      <c r="M164">
        <v>1501736400</v>
      </c>
      <c r="N164" s="9">
        <f>(L164/86400)+25569</f>
        <v>42941.208333333328</v>
      </c>
      <c r="O164" s="9">
        <f>(M164/86400)+25569</f>
        <v>42950.208333333328</v>
      </c>
      <c r="P164" t="b">
        <v>0</v>
      </c>
      <c r="Q164" t="b">
        <v>0</v>
      </c>
      <c r="R164" t="s">
        <v>65</v>
      </c>
      <c r="S164" t="str">
        <f>LEFT(R164,FIND("/",R164)-1)</f>
        <v>technology</v>
      </c>
      <c r="T164" t="str">
        <f>MID(R164,FIND("/",R164)+1,25)</f>
        <v>wearables</v>
      </c>
    </row>
    <row r="165" spans="1:20" x14ac:dyDescent="0.3">
      <c r="A165">
        <v>262</v>
      </c>
      <c r="B165" t="s">
        <v>576</v>
      </c>
      <c r="C165" s="3" t="s">
        <v>577</v>
      </c>
      <c r="D165">
        <v>1700</v>
      </c>
      <c r="E165">
        <v>5328</v>
      </c>
      <c r="F165" s="4">
        <f>E165/D165</f>
        <v>3.1341176470588237</v>
      </c>
      <c r="G165" t="s">
        <v>20</v>
      </c>
      <c r="H165">
        <v>107</v>
      </c>
      <c r="I165" s="5">
        <f>E165/H165</f>
        <v>49.794392523364486</v>
      </c>
      <c r="J165" t="s">
        <v>21</v>
      </c>
      <c r="K165" t="s">
        <v>22</v>
      </c>
      <c r="L165">
        <v>1301979600</v>
      </c>
      <c r="M165">
        <v>1304226000</v>
      </c>
      <c r="N165" s="9">
        <f>(L165/86400)+25569</f>
        <v>40638.208333333336</v>
      </c>
      <c r="O165" s="9">
        <f>(M165/86400)+25569</f>
        <v>40664.208333333336</v>
      </c>
      <c r="P165" t="b">
        <v>0</v>
      </c>
      <c r="Q165" t="b">
        <v>1</v>
      </c>
      <c r="R165" t="s">
        <v>60</v>
      </c>
      <c r="S165" t="str">
        <f>LEFT(R165,FIND("/",R165)-1)</f>
        <v>music</v>
      </c>
      <c r="T165" t="str">
        <f>MID(R165,FIND("/",R165)+1,25)</f>
        <v>indie rock</v>
      </c>
    </row>
    <row r="166" spans="1:20" x14ac:dyDescent="0.3">
      <c r="A166">
        <v>291</v>
      </c>
      <c r="B166" t="s">
        <v>634</v>
      </c>
      <c r="C166" s="3" t="s">
        <v>635</v>
      </c>
      <c r="D166">
        <v>1800</v>
      </c>
      <c r="E166">
        <v>8219</v>
      </c>
      <c r="F166" s="4">
        <f>E166/D166</f>
        <v>4.5661111111111108</v>
      </c>
      <c r="G166" t="s">
        <v>20</v>
      </c>
      <c r="H166">
        <v>107</v>
      </c>
      <c r="I166" s="5">
        <f>E166/H166</f>
        <v>76.813084112149539</v>
      </c>
      <c r="J166" t="s">
        <v>21</v>
      </c>
      <c r="K166" t="s">
        <v>22</v>
      </c>
      <c r="L166">
        <v>1318654800</v>
      </c>
      <c r="M166">
        <v>1319000400</v>
      </c>
      <c r="N166" s="9">
        <f>(L166/86400)+25569</f>
        <v>40831.208333333336</v>
      </c>
      <c r="O166" s="9">
        <f>(M166/86400)+25569</f>
        <v>40835.208333333336</v>
      </c>
      <c r="P166" t="b">
        <v>1</v>
      </c>
      <c r="Q166" t="b">
        <v>0</v>
      </c>
      <c r="R166" t="s">
        <v>28</v>
      </c>
      <c r="S166" t="str">
        <f>LEFT(R166,FIND("/",R166)-1)</f>
        <v>technology</v>
      </c>
      <c r="T166" t="str">
        <f>MID(R166,FIND("/",R166)+1,25)</f>
        <v>web</v>
      </c>
    </row>
    <row r="167" spans="1:20" x14ac:dyDescent="0.3">
      <c r="A167">
        <v>605</v>
      </c>
      <c r="B167" t="s">
        <v>1252</v>
      </c>
      <c r="C167" s="3" t="s">
        <v>1253</v>
      </c>
      <c r="D167">
        <v>3300</v>
      </c>
      <c r="E167">
        <v>6178</v>
      </c>
      <c r="F167" s="4">
        <f>E167/D167</f>
        <v>1.8721212121212121</v>
      </c>
      <c r="G167" t="s">
        <v>20</v>
      </c>
      <c r="H167">
        <v>107</v>
      </c>
      <c r="I167" s="5">
        <f>E167/H167</f>
        <v>57.738317757009348</v>
      </c>
      <c r="J167" t="s">
        <v>21</v>
      </c>
      <c r="K167" t="s">
        <v>22</v>
      </c>
      <c r="L167">
        <v>1443848400</v>
      </c>
      <c r="M167">
        <v>1447394400</v>
      </c>
      <c r="N167" s="9">
        <f>(L167/86400)+25569</f>
        <v>42280.208333333328</v>
      </c>
      <c r="O167" s="9">
        <f>(M167/86400)+25569</f>
        <v>42321.25</v>
      </c>
      <c r="P167" t="b">
        <v>0</v>
      </c>
      <c r="Q167" t="b">
        <v>0</v>
      </c>
      <c r="R167" t="s">
        <v>68</v>
      </c>
      <c r="S167" t="str">
        <f>LEFT(R167,FIND("/",R167)-1)</f>
        <v>publishing</v>
      </c>
      <c r="T167" t="str">
        <f>MID(R167,FIND("/",R167)+1,25)</f>
        <v>nonfiction</v>
      </c>
    </row>
    <row r="168" spans="1:20" x14ac:dyDescent="0.3">
      <c r="A168">
        <v>684</v>
      </c>
      <c r="B168" t="s">
        <v>1407</v>
      </c>
      <c r="C168" s="3" t="s">
        <v>1408</v>
      </c>
      <c r="D168">
        <v>1400</v>
      </c>
      <c r="E168">
        <v>7600</v>
      </c>
      <c r="F168" s="4">
        <f>E168/D168</f>
        <v>5.4285714285714288</v>
      </c>
      <c r="G168" t="s">
        <v>20</v>
      </c>
      <c r="H168">
        <v>110</v>
      </c>
      <c r="I168" s="5">
        <f>E168/H168</f>
        <v>69.090909090909093</v>
      </c>
      <c r="J168" t="s">
        <v>15</v>
      </c>
      <c r="K168" t="s">
        <v>16</v>
      </c>
      <c r="L168">
        <v>1277787600</v>
      </c>
      <c r="M168">
        <v>1279515600</v>
      </c>
      <c r="N168" s="9">
        <f>(L168/86400)+25569</f>
        <v>40358.208333333336</v>
      </c>
      <c r="O168" s="9">
        <f>(M168/86400)+25569</f>
        <v>40378.208333333336</v>
      </c>
      <c r="P168" t="b">
        <v>0</v>
      </c>
      <c r="Q168" t="b">
        <v>0</v>
      </c>
      <c r="R168" t="s">
        <v>68</v>
      </c>
      <c r="S168" t="str">
        <f>LEFT(R168,FIND("/",R168)-1)</f>
        <v>publishing</v>
      </c>
      <c r="T168" t="str">
        <f>MID(R168,FIND("/",R168)+1,25)</f>
        <v>nonfiction</v>
      </c>
    </row>
    <row r="169" spans="1:20" x14ac:dyDescent="0.3">
      <c r="A169">
        <v>794</v>
      </c>
      <c r="B169" t="s">
        <v>1623</v>
      </c>
      <c r="C169" s="3" t="s">
        <v>1624</v>
      </c>
      <c r="D169">
        <v>6600</v>
      </c>
      <c r="E169">
        <v>8276</v>
      </c>
      <c r="F169" s="4">
        <f>E169/D169</f>
        <v>1.2539393939393939</v>
      </c>
      <c r="G169" t="s">
        <v>20</v>
      </c>
      <c r="H169">
        <v>110</v>
      </c>
      <c r="I169" s="5">
        <f>E169/H169</f>
        <v>75.236363636363635</v>
      </c>
      <c r="J169" t="s">
        <v>21</v>
      </c>
      <c r="K169" t="s">
        <v>22</v>
      </c>
      <c r="L169">
        <v>1513922400</v>
      </c>
      <c r="M169">
        <v>1514959200</v>
      </c>
      <c r="N169" s="9">
        <f>(L169/86400)+25569</f>
        <v>43091.25</v>
      </c>
      <c r="O169" s="9">
        <f>(M169/86400)+25569</f>
        <v>43103.25</v>
      </c>
      <c r="P169" t="b">
        <v>0</v>
      </c>
      <c r="Q169" t="b">
        <v>0</v>
      </c>
      <c r="R169" t="s">
        <v>23</v>
      </c>
      <c r="S169" t="str">
        <f>LEFT(R169,FIND("/",R169)-1)</f>
        <v>music</v>
      </c>
      <c r="T169" t="str">
        <f>MID(R169,FIND("/",R169)+1,25)</f>
        <v>rock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E170/D170</f>
        <v>0.3130913348946136</v>
      </c>
      <c r="G170" t="s">
        <v>14</v>
      </c>
      <c r="H170">
        <v>955</v>
      </c>
      <c r="I170" s="5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>(L170/86400)+25569</f>
        <v>43518.25</v>
      </c>
      <c r="O170" s="9">
        <f>(M170/86400)+25569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MID(R170,FIND("/",R170)+1,25)</f>
        <v>indie rock</v>
      </c>
    </row>
    <row r="171" spans="1:20" x14ac:dyDescent="0.3">
      <c r="A171">
        <v>847</v>
      </c>
      <c r="B171" t="s">
        <v>1727</v>
      </c>
      <c r="C171" s="3" t="s">
        <v>1728</v>
      </c>
      <c r="D171">
        <v>4700</v>
      </c>
      <c r="E171">
        <v>11174</v>
      </c>
      <c r="F171" s="4">
        <f>E171/D171</f>
        <v>2.3774468085106384</v>
      </c>
      <c r="G171" t="s">
        <v>20</v>
      </c>
      <c r="H171">
        <v>110</v>
      </c>
      <c r="I171" s="5">
        <f>E171/H171</f>
        <v>101.58181818181818</v>
      </c>
      <c r="J171" t="s">
        <v>21</v>
      </c>
      <c r="K171" t="s">
        <v>22</v>
      </c>
      <c r="L171">
        <v>1515304800</v>
      </c>
      <c r="M171">
        <v>1515564000</v>
      </c>
      <c r="N171" s="9">
        <f>(L171/86400)+25569</f>
        <v>43107.25</v>
      </c>
      <c r="O171" s="9">
        <f>(M171/86400)+25569</f>
        <v>43110.25</v>
      </c>
      <c r="P171" t="b">
        <v>0</v>
      </c>
      <c r="Q171" t="b">
        <v>0</v>
      </c>
      <c r="R171" t="s">
        <v>17</v>
      </c>
      <c r="S171" t="str">
        <f>LEFT(R171,FIND("/",R171)-1)</f>
        <v>food</v>
      </c>
      <c r="T171" t="str">
        <f>MID(R171,FIND("/",R171)+1,25)</f>
        <v>food trucks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E172/D172</f>
        <v>2.9388623072833599E-2</v>
      </c>
      <c r="G172" t="s">
        <v>14</v>
      </c>
      <c r="H172">
        <v>67</v>
      </c>
      <c r="I172" s="5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>(L172/86400)+25569</f>
        <v>42950.208333333328</v>
      </c>
      <c r="O172" s="9">
        <f>(M172/86400)+25569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MID(R172,FIND("/",R172)+1,25)</f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E173/D173</f>
        <v>0.1063265306122449</v>
      </c>
      <c r="G173" t="s">
        <v>14</v>
      </c>
      <c r="H173">
        <v>5</v>
      </c>
      <c r="I173" s="5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(L173/86400)+25569</f>
        <v>41718.208333333336</v>
      </c>
      <c r="O173" s="9">
        <f>(M173/86400)+25569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MID(R173,FIND("/",R173)+1,25)</f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E174/D174</f>
        <v>0.82874999999999999</v>
      </c>
      <c r="G174" t="s">
        <v>14</v>
      </c>
      <c r="H174">
        <v>26</v>
      </c>
      <c r="I174" s="5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(L174/86400)+25569</f>
        <v>41839.208333333336</v>
      </c>
      <c r="O174" s="9">
        <f>(M174/86400)+25569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MID(R174,FIND("/",R174)+1,25)</f>
        <v>documentary</v>
      </c>
    </row>
    <row r="175" spans="1:20" x14ac:dyDescent="0.3">
      <c r="A175">
        <v>902</v>
      </c>
      <c r="B175" t="s">
        <v>1836</v>
      </c>
      <c r="C175" s="3" t="s">
        <v>1837</v>
      </c>
      <c r="D175">
        <v>1400</v>
      </c>
      <c r="E175">
        <v>3534</v>
      </c>
      <c r="F175" s="4">
        <f>E175/D175</f>
        <v>2.5242857142857145</v>
      </c>
      <c r="G175" t="s">
        <v>20</v>
      </c>
      <c r="H175">
        <v>110</v>
      </c>
      <c r="I175" s="5">
        <f>E175/H175</f>
        <v>32.127272727272725</v>
      </c>
      <c r="J175" t="s">
        <v>21</v>
      </c>
      <c r="K175" t="s">
        <v>22</v>
      </c>
      <c r="L175">
        <v>1454133600</v>
      </c>
      <c r="M175">
        <v>1457762400</v>
      </c>
      <c r="N175" s="9">
        <f>(L175/86400)+25569</f>
        <v>42399.25</v>
      </c>
      <c r="O175" s="9">
        <f>(M175/86400)+25569</f>
        <v>42441.25</v>
      </c>
      <c r="P175" t="b">
        <v>0</v>
      </c>
      <c r="Q175" t="b">
        <v>0</v>
      </c>
      <c r="R175" t="s">
        <v>28</v>
      </c>
      <c r="S175" t="str">
        <f>LEFT(R175,FIND("/",R175)-1)</f>
        <v>technology</v>
      </c>
      <c r="T175" t="str">
        <f>MID(R175,FIND("/",R175)+1,25)</f>
        <v>web</v>
      </c>
    </row>
    <row r="176" spans="1:20" x14ac:dyDescent="0.3">
      <c r="A176">
        <v>41</v>
      </c>
      <c r="B176" t="s">
        <v>127</v>
      </c>
      <c r="C176" s="3" t="s">
        <v>128</v>
      </c>
      <c r="D176">
        <v>5600</v>
      </c>
      <c r="E176">
        <v>11924</v>
      </c>
      <c r="F176" s="4">
        <f>E176/D176</f>
        <v>2.1292857142857144</v>
      </c>
      <c r="G176" t="s">
        <v>20</v>
      </c>
      <c r="H176">
        <v>111</v>
      </c>
      <c r="I176" s="5">
        <f>E176/H176</f>
        <v>107.42342342342343</v>
      </c>
      <c r="J176" t="s">
        <v>107</v>
      </c>
      <c r="K176" t="s">
        <v>108</v>
      </c>
      <c r="L176">
        <v>1346734800</v>
      </c>
      <c r="M176">
        <v>1348981200</v>
      </c>
      <c r="N176" s="9">
        <f>(L176/86400)+25569</f>
        <v>41156.208333333336</v>
      </c>
      <c r="O176" s="9">
        <f>(M176/86400)+25569</f>
        <v>41182.208333333336</v>
      </c>
      <c r="P176" t="b">
        <v>0</v>
      </c>
      <c r="Q176" t="b">
        <v>1</v>
      </c>
      <c r="R176" t="s">
        <v>23</v>
      </c>
      <c r="S176" t="str">
        <f>LEFT(R176,FIND("/",R176)-1)</f>
        <v>music</v>
      </c>
      <c r="T176" t="str">
        <f>MID(R176,FIND("/",R176)+1,25)</f>
        <v>rock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E177/D177</f>
        <v>0.26191501103752757</v>
      </c>
      <c r="G177" t="s">
        <v>14</v>
      </c>
      <c r="H177">
        <v>1130</v>
      </c>
      <c r="I177" s="5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>(L177/86400)+25569</f>
        <v>42613.208333333328</v>
      </c>
      <c r="O177" s="9">
        <f>(M177/86400)+25569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MID(R177,FIND("/",R177)+1,25)</f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E178/D178</f>
        <v>0.74834782608695649</v>
      </c>
      <c r="G178" t="s">
        <v>14</v>
      </c>
      <c r="H178">
        <v>782</v>
      </c>
      <c r="I178" s="5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>(L178/86400)+25569</f>
        <v>42616.208333333328</v>
      </c>
      <c r="O178" s="9">
        <f>(M178/86400)+25569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MID(R178,FIND("/",R178)+1,25)</f>
        <v>plays</v>
      </c>
    </row>
    <row r="179" spans="1:20" x14ac:dyDescent="0.3">
      <c r="A179">
        <v>226</v>
      </c>
      <c r="B179" t="s">
        <v>253</v>
      </c>
      <c r="C179" s="3" t="s">
        <v>505</v>
      </c>
      <c r="D179">
        <v>3000</v>
      </c>
      <c r="E179">
        <v>10999</v>
      </c>
      <c r="F179" s="4">
        <f>E179/D179</f>
        <v>3.6663333333333332</v>
      </c>
      <c r="G179" t="s">
        <v>20</v>
      </c>
      <c r="H179">
        <v>112</v>
      </c>
      <c r="I179" s="5">
        <f>E179/H179</f>
        <v>98.205357142857139</v>
      </c>
      <c r="J179" t="s">
        <v>21</v>
      </c>
      <c r="K179" t="s">
        <v>22</v>
      </c>
      <c r="L179">
        <v>1270702800</v>
      </c>
      <c r="M179">
        <v>1273899600</v>
      </c>
      <c r="N179" s="9">
        <f>(L179/86400)+25569</f>
        <v>40276.208333333336</v>
      </c>
      <c r="O179" s="9">
        <f>(M179/86400)+25569</f>
        <v>40313.208333333336</v>
      </c>
      <c r="P179" t="b">
        <v>0</v>
      </c>
      <c r="Q179" t="b">
        <v>0</v>
      </c>
      <c r="R179" t="s">
        <v>122</v>
      </c>
      <c r="S179" t="str">
        <f>LEFT(R179,FIND("/",R179)-1)</f>
        <v>photography</v>
      </c>
      <c r="T179" t="str">
        <f>MID(R179,FIND("/",R179)+1,25)</f>
        <v>photography books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E180/D180</f>
        <v>0.96208333333333329</v>
      </c>
      <c r="G180" t="s">
        <v>14</v>
      </c>
      <c r="H180">
        <v>210</v>
      </c>
      <c r="I180" s="5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>(L180/86400)+25569</f>
        <v>42999.208333333328</v>
      </c>
      <c r="O180" s="9">
        <f>(M180/86400)+25569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MID(R180,FIND("/",R180)+1,25)</f>
        <v>food trucks</v>
      </c>
    </row>
    <row r="181" spans="1:20" x14ac:dyDescent="0.3">
      <c r="A181">
        <v>365</v>
      </c>
      <c r="B181" t="s">
        <v>782</v>
      </c>
      <c r="C181" s="3" t="s">
        <v>783</v>
      </c>
      <c r="D181">
        <v>1600</v>
      </c>
      <c r="E181">
        <v>11735</v>
      </c>
      <c r="F181" s="4">
        <f>E181/D181</f>
        <v>7.3343749999999996</v>
      </c>
      <c r="G181" t="s">
        <v>20</v>
      </c>
      <c r="H181">
        <v>112</v>
      </c>
      <c r="I181" s="5">
        <f>E181/H181</f>
        <v>104.77678571428571</v>
      </c>
      <c r="J181" t="s">
        <v>26</v>
      </c>
      <c r="K181" t="s">
        <v>27</v>
      </c>
      <c r="L181">
        <v>1482991200</v>
      </c>
      <c r="M181">
        <v>1485324000</v>
      </c>
      <c r="N181" s="9">
        <f>(L181/86400)+25569</f>
        <v>42733.25</v>
      </c>
      <c r="O181" s="9">
        <f>(M181/86400)+25569</f>
        <v>42760.25</v>
      </c>
      <c r="P181" t="b">
        <v>0</v>
      </c>
      <c r="Q181" t="b">
        <v>0</v>
      </c>
      <c r="R181" t="s">
        <v>33</v>
      </c>
      <c r="S181" t="str">
        <f>LEFT(R181,FIND("/",R181)-1)</f>
        <v>theater</v>
      </c>
      <c r="T181" t="str">
        <f>MID(R181,FIND("/",R181)+1,25)</f>
        <v>plays</v>
      </c>
    </row>
    <row r="182" spans="1:20" ht="31.2" x14ac:dyDescent="0.3">
      <c r="A182">
        <v>958</v>
      </c>
      <c r="B182" t="s">
        <v>1946</v>
      </c>
      <c r="C182" s="3" t="s">
        <v>1947</v>
      </c>
      <c r="D182">
        <v>1100</v>
      </c>
      <c r="E182">
        <v>8081</v>
      </c>
      <c r="F182" s="4">
        <f>E182/D182</f>
        <v>7.3463636363636367</v>
      </c>
      <c r="G182" t="s">
        <v>20</v>
      </c>
      <c r="H182">
        <v>112</v>
      </c>
      <c r="I182" s="5">
        <f>E182/H182</f>
        <v>72.151785714285708</v>
      </c>
      <c r="J182" t="s">
        <v>21</v>
      </c>
      <c r="K182" t="s">
        <v>22</v>
      </c>
      <c r="L182">
        <v>1277096400</v>
      </c>
      <c r="M182">
        <v>1278997200</v>
      </c>
      <c r="N182" s="9">
        <f>(L182/86400)+25569</f>
        <v>40350.208333333336</v>
      </c>
      <c r="O182" s="9">
        <f>(M182/86400)+25569</f>
        <v>40372.208333333336</v>
      </c>
      <c r="P182" t="b">
        <v>0</v>
      </c>
      <c r="Q182" t="b">
        <v>0</v>
      </c>
      <c r="R182" t="s">
        <v>71</v>
      </c>
      <c r="S182" t="str">
        <f>LEFT(R182,FIND("/",R182)-1)</f>
        <v>film &amp; video</v>
      </c>
      <c r="T182" t="str">
        <f>MID(R182,FIND("/",R182)+1,25)</f>
        <v>animation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E183/D183</f>
        <v>0.61802325581395345</v>
      </c>
      <c r="G183" t="s">
        <v>14</v>
      </c>
      <c r="H183">
        <v>136</v>
      </c>
      <c r="I183" s="5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>(L183/86400)+25569</f>
        <v>43012.208333333328</v>
      </c>
      <c r="O183" s="9">
        <f>(M183/86400)+25569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MID(R183,FIND("/",R183)+1,25)</f>
        <v>web</v>
      </c>
    </row>
    <row r="184" spans="1:20" x14ac:dyDescent="0.3">
      <c r="A184">
        <v>88</v>
      </c>
      <c r="B184" t="s">
        <v>225</v>
      </c>
      <c r="C184" s="3" t="s">
        <v>226</v>
      </c>
      <c r="D184">
        <v>4800</v>
      </c>
      <c r="E184">
        <v>12516</v>
      </c>
      <c r="F184" s="4">
        <f>E184/D184</f>
        <v>2.6074999999999999</v>
      </c>
      <c r="G184" t="s">
        <v>20</v>
      </c>
      <c r="H184">
        <v>113</v>
      </c>
      <c r="I184" s="5">
        <f>E184/H184</f>
        <v>110.76106194690266</v>
      </c>
      <c r="J184" t="s">
        <v>21</v>
      </c>
      <c r="K184" t="s">
        <v>22</v>
      </c>
      <c r="L184">
        <v>1429160400</v>
      </c>
      <c r="M184">
        <v>1431061200</v>
      </c>
      <c r="N184" s="9">
        <f>(L184/86400)+25569</f>
        <v>42110.208333333328</v>
      </c>
      <c r="O184" s="9">
        <f>(M184/86400)+25569</f>
        <v>42132.208333333328</v>
      </c>
      <c r="P184" t="b">
        <v>0</v>
      </c>
      <c r="Q184" t="b">
        <v>0</v>
      </c>
      <c r="R184" t="s">
        <v>206</v>
      </c>
      <c r="S184" t="str">
        <f>LEFT(R184,FIND("/",R184)-1)</f>
        <v>publishing</v>
      </c>
      <c r="T184" t="str">
        <f>MID(R184,FIND("/",R184)+1,25)</f>
        <v>translations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E185/D185</f>
        <v>0.69117647058823528</v>
      </c>
      <c r="G185" t="s">
        <v>14</v>
      </c>
      <c r="H185">
        <v>86</v>
      </c>
      <c r="I185" s="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>(L185/86400)+25569</f>
        <v>40430.208333333336</v>
      </c>
      <c r="O185" s="9">
        <f>(M185/86400)+25569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MID(R185,FIND("/",R185)+1,25)</f>
        <v>rock</v>
      </c>
    </row>
    <row r="186" spans="1:20" x14ac:dyDescent="0.3">
      <c r="A186">
        <v>97</v>
      </c>
      <c r="B186" t="s">
        <v>243</v>
      </c>
      <c r="C186" s="3" t="s">
        <v>244</v>
      </c>
      <c r="D186">
        <v>1300</v>
      </c>
      <c r="E186">
        <v>12047</v>
      </c>
      <c r="F186" s="4">
        <f>E186/D186</f>
        <v>9.2669230769230762</v>
      </c>
      <c r="G186" t="s">
        <v>20</v>
      </c>
      <c r="H186">
        <v>113</v>
      </c>
      <c r="I186" s="5">
        <f>E186/H186</f>
        <v>106.61061946902655</v>
      </c>
      <c r="J186" t="s">
        <v>21</v>
      </c>
      <c r="K186" t="s">
        <v>22</v>
      </c>
      <c r="L186">
        <v>1435208400</v>
      </c>
      <c r="M186">
        <v>1439874000</v>
      </c>
      <c r="N186" s="9">
        <f>(L186/86400)+25569</f>
        <v>42180.208333333328</v>
      </c>
      <c r="O186" s="9">
        <f>(M186/86400)+25569</f>
        <v>42234.208333333328</v>
      </c>
      <c r="P186" t="b">
        <v>0</v>
      </c>
      <c r="Q186" t="b">
        <v>0</v>
      </c>
      <c r="R186" t="s">
        <v>17</v>
      </c>
      <c r="S186" t="str">
        <f>LEFT(R186,FIND("/",R186)-1)</f>
        <v>food</v>
      </c>
      <c r="T186" t="str">
        <f>MID(R186,FIND("/",R186)+1,25)</f>
        <v>food trucks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E187/D187</f>
        <v>0.71799999999999997</v>
      </c>
      <c r="G187" t="s">
        <v>14</v>
      </c>
      <c r="H187">
        <v>19</v>
      </c>
      <c r="I187" s="5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>(L187/86400)+25569</f>
        <v>43233.208333333328</v>
      </c>
      <c r="O187" s="9">
        <f>(M187/86400)+25569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MID(R187,FIND("/",R187)+1,25)</f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E188/D188</f>
        <v>0.31934684684684683</v>
      </c>
      <c r="G188" t="s">
        <v>14</v>
      </c>
      <c r="H188">
        <v>886</v>
      </c>
      <c r="I188" s="5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>(L188/86400)+25569</f>
        <v>41782.208333333336</v>
      </c>
      <c r="O188" s="9">
        <f>(M188/86400)+25569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MID(R188,FIND("/",R188)+1,25)</f>
        <v>plays</v>
      </c>
    </row>
    <row r="189" spans="1:20" x14ac:dyDescent="0.3">
      <c r="A189">
        <v>757</v>
      </c>
      <c r="B189" t="s">
        <v>1550</v>
      </c>
      <c r="C189" s="3" t="s">
        <v>1551</v>
      </c>
      <c r="D189">
        <v>1400</v>
      </c>
      <c r="E189">
        <v>5696</v>
      </c>
      <c r="F189" s="4">
        <f>E189/D189</f>
        <v>4.0685714285714285</v>
      </c>
      <c r="G189" t="s">
        <v>20</v>
      </c>
      <c r="H189">
        <v>114</v>
      </c>
      <c r="I189" s="5">
        <f>E189/H189</f>
        <v>49.964912280701753</v>
      </c>
      <c r="J189" t="s">
        <v>21</v>
      </c>
      <c r="K189" t="s">
        <v>22</v>
      </c>
      <c r="L189">
        <v>1305176400</v>
      </c>
      <c r="M189">
        <v>1305522000</v>
      </c>
      <c r="N189" s="9">
        <f>(L189/86400)+25569</f>
        <v>40675.208333333336</v>
      </c>
      <c r="O189" s="9">
        <f>(M189/86400)+25569</f>
        <v>40679.208333333336</v>
      </c>
      <c r="P189" t="b">
        <v>0</v>
      </c>
      <c r="Q189" t="b">
        <v>0</v>
      </c>
      <c r="R189" t="s">
        <v>53</v>
      </c>
      <c r="S189" t="str">
        <f>LEFT(R189,FIND("/",R189)-1)</f>
        <v>film &amp; video</v>
      </c>
      <c r="T189" t="str">
        <f>MID(R189,FIND("/",R189)+1,25)</f>
        <v>drama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E190/D190</f>
        <v>0.3201219512195122</v>
      </c>
      <c r="G190" t="s">
        <v>14</v>
      </c>
      <c r="H190">
        <v>35</v>
      </c>
      <c r="I190" s="5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(L190/86400)+25569</f>
        <v>41975.25</v>
      </c>
      <c r="O190" s="9">
        <f>(M190/86400)+25569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MID(R190,FIND("/",R190)+1,25)</f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E191/D191</f>
        <v>0.23525352848928385</v>
      </c>
      <c r="G191" t="s">
        <v>74</v>
      </c>
      <c r="H191">
        <v>441</v>
      </c>
      <c r="I191" s="5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>(L191/86400)+25569</f>
        <v>42433.25</v>
      </c>
      <c r="O191" s="9">
        <f>(M191/86400)+25569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MID(R191,FIND("/",R191)+1,25)</f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E192/D192</f>
        <v>0.68594594594594593</v>
      </c>
      <c r="G192" t="s">
        <v>14</v>
      </c>
      <c r="H192">
        <v>24</v>
      </c>
      <c r="I192" s="5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(L192/86400)+25569</f>
        <v>41429.208333333336</v>
      </c>
      <c r="O192" s="9">
        <f>(M192/86400)+25569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MID(R192,FIND("/",R192)+1,25)</f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E193/D193</f>
        <v>0.37952380952380954</v>
      </c>
      <c r="G193" t="s">
        <v>14</v>
      </c>
      <c r="H193">
        <v>86</v>
      </c>
      <c r="I193" s="5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>(L193/86400)+25569</f>
        <v>43536.208333333328</v>
      </c>
      <c r="O193" s="9">
        <f>(M193/86400)+25569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MID(R193,FIND("/",R193)+1,25)</f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E194/D194</f>
        <v>0.19992957746478873</v>
      </c>
      <c r="G194" t="s">
        <v>14</v>
      </c>
      <c r="H194">
        <v>243</v>
      </c>
      <c r="I194" s="5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>(L194/86400)+25569</f>
        <v>41817.208333333336</v>
      </c>
      <c r="O194" s="9">
        <f>(M194/86400)+25569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MID(R194,FIND("/",R194)+1,25)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E195/D195</f>
        <v>0.45636363636363636</v>
      </c>
      <c r="G195" t="s">
        <v>14</v>
      </c>
      <c r="H195">
        <v>65</v>
      </c>
      <c r="I195" s="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>(L195/86400)+25569</f>
        <v>43198.208333333328</v>
      </c>
      <c r="O195" s="9">
        <f>(M195/86400)+25569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MID(R195,FIND("/",R195)+1,25)</f>
        <v>indie rock</v>
      </c>
    </row>
    <row r="196" spans="1:20" x14ac:dyDescent="0.3">
      <c r="A196">
        <v>943</v>
      </c>
      <c r="B196" t="s">
        <v>1916</v>
      </c>
      <c r="C196" s="3" t="s">
        <v>1917</v>
      </c>
      <c r="D196">
        <v>7500</v>
      </c>
      <c r="E196">
        <v>11969</v>
      </c>
      <c r="F196" s="4">
        <f>E196/D196</f>
        <v>1.5958666666666668</v>
      </c>
      <c r="G196" t="s">
        <v>20</v>
      </c>
      <c r="H196">
        <v>114</v>
      </c>
      <c r="I196" s="5">
        <f>E196/H196</f>
        <v>104.99122807017544</v>
      </c>
      <c r="J196" t="s">
        <v>21</v>
      </c>
      <c r="K196" t="s">
        <v>22</v>
      </c>
      <c r="L196">
        <v>1411534800</v>
      </c>
      <c r="M196">
        <v>1414558800</v>
      </c>
      <c r="N196" s="9">
        <f>(L196/86400)+25569</f>
        <v>41906.208333333336</v>
      </c>
      <c r="O196" s="9">
        <f>(M196/86400)+25569</f>
        <v>41941.208333333336</v>
      </c>
      <c r="P196" t="b">
        <v>0</v>
      </c>
      <c r="Q196" t="b">
        <v>0</v>
      </c>
      <c r="R196" t="s">
        <v>17</v>
      </c>
      <c r="S196" t="str">
        <f>LEFT(R196,FIND("/",R196)-1)</f>
        <v>food</v>
      </c>
      <c r="T196" t="str">
        <f>MID(R196,FIND("/",R196)+1,25)</f>
        <v>food trucks</v>
      </c>
    </row>
    <row r="197" spans="1:20" ht="31.2" x14ac:dyDescent="0.3">
      <c r="A197">
        <v>968</v>
      </c>
      <c r="B197" t="s">
        <v>1965</v>
      </c>
      <c r="C197" s="3" t="s">
        <v>1966</v>
      </c>
      <c r="D197">
        <v>2400</v>
      </c>
      <c r="E197">
        <v>8117</v>
      </c>
      <c r="F197" s="4">
        <f>E197/D197</f>
        <v>3.3820833333333336</v>
      </c>
      <c r="G197" t="s">
        <v>20</v>
      </c>
      <c r="H197">
        <v>114</v>
      </c>
      <c r="I197" s="5">
        <f>E197/H197</f>
        <v>71.201754385964918</v>
      </c>
      <c r="J197" t="s">
        <v>21</v>
      </c>
      <c r="K197" t="s">
        <v>22</v>
      </c>
      <c r="L197">
        <v>1293861600</v>
      </c>
      <c r="M197">
        <v>1295157600</v>
      </c>
      <c r="N197" s="9">
        <f>(L197/86400)+25569</f>
        <v>40544.25</v>
      </c>
      <c r="O197" s="9">
        <f>(M197/86400)+25569</f>
        <v>40559.25</v>
      </c>
      <c r="P197" t="b">
        <v>0</v>
      </c>
      <c r="Q197" t="b">
        <v>0</v>
      </c>
      <c r="R197" t="s">
        <v>17</v>
      </c>
      <c r="S197" t="str">
        <f>LEFT(R197,FIND("/",R197)-1)</f>
        <v>food</v>
      </c>
      <c r="T197" t="str">
        <f>MID(R197,FIND("/",R197)+1,25)</f>
        <v>food trucks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E198/D198</f>
        <v>0.63146341463414635</v>
      </c>
      <c r="G198" t="s">
        <v>14</v>
      </c>
      <c r="H198">
        <v>100</v>
      </c>
      <c r="I198" s="5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(L198/86400)+25569</f>
        <v>42616.208333333328</v>
      </c>
      <c r="O198" s="9">
        <f>(M198/86400)+25569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MID(R198,FIND("/",R198)+1,25)</f>
        <v>wearables</v>
      </c>
    </row>
    <row r="199" spans="1:20" x14ac:dyDescent="0.3">
      <c r="A199">
        <v>488</v>
      </c>
      <c r="B199" t="s">
        <v>1023</v>
      </c>
      <c r="C199" s="3" t="s">
        <v>1024</v>
      </c>
      <c r="D199">
        <v>5300</v>
      </c>
      <c r="E199">
        <v>11663</v>
      </c>
      <c r="F199" s="4">
        <f>E199/D199</f>
        <v>2.2005660377358489</v>
      </c>
      <c r="G199" t="s">
        <v>20</v>
      </c>
      <c r="H199">
        <v>115</v>
      </c>
      <c r="I199" s="5">
        <f>E199/H199</f>
        <v>101.41739130434783</v>
      </c>
      <c r="J199" t="s">
        <v>21</v>
      </c>
      <c r="K199" t="s">
        <v>22</v>
      </c>
      <c r="L199">
        <v>1454479200</v>
      </c>
      <c r="M199">
        <v>1455948000</v>
      </c>
      <c r="N199" s="9">
        <f>(L199/86400)+25569</f>
        <v>42403.25</v>
      </c>
      <c r="O199" s="9">
        <f>(M199/86400)+25569</f>
        <v>42420.25</v>
      </c>
      <c r="P199" t="b">
        <v>0</v>
      </c>
      <c r="Q199" t="b">
        <v>0</v>
      </c>
      <c r="R199" t="s">
        <v>33</v>
      </c>
      <c r="S199" t="str">
        <f>LEFT(R199,FIND("/",R199)-1)</f>
        <v>theater</v>
      </c>
      <c r="T199" t="str">
        <f>MID(R199,FIND("/",R199)+1,25)</f>
        <v>plays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E200/D200</f>
        <v>9.5585443037974685E-2</v>
      </c>
      <c r="G200" t="s">
        <v>14</v>
      </c>
      <c r="H200">
        <v>168</v>
      </c>
      <c r="I200" s="5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>(L200/86400)+25569</f>
        <v>40396.208333333336</v>
      </c>
      <c r="O200" s="9">
        <f>(M200/86400)+25569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MID(R200,FIND("/",R200)+1,25)</f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E201/D201</f>
        <v>0.5377777777777778</v>
      </c>
      <c r="G201" t="s">
        <v>14</v>
      </c>
      <c r="H201">
        <v>13</v>
      </c>
      <c r="I201" s="5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>(L201/86400)+25569</f>
        <v>42192.208333333328</v>
      </c>
      <c r="O201" s="9">
        <f>(M201/86400)+25569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MID(R201,FIND("/",R201)+1,25)</f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E202/D202</f>
        <v>0.02</v>
      </c>
      <c r="G202" t="s">
        <v>14</v>
      </c>
      <c r="H202">
        <v>1</v>
      </c>
      <c r="I202" s="5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(L202/86400)+25569</f>
        <v>40262.208333333336</v>
      </c>
      <c r="O202" s="9">
        <f>(M202/86400)+25569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MID(R202,FIND("/",R202)+1,25)</f>
        <v>plays</v>
      </c>
    </row>
    <row r="203" spans="1:20" ht="31.2" x14ac:dyDescent="0.3">
      <c r="A203">
        <v>275</v>
      </c>
      <c r="B203" t="s">
        <v>602</v>
      </c>
      <c r="C203" s="3" t="s">
        <v>603</v>
      </c>
      <c r="D203">
        <v>3900</v>
      </c>
      <c r="E203">
        <v>9419</v>
      </c>
      <c r="F203" s="4">
        <f>E203/D203</f>
        <v>2.4151282051282053</v>
      </c>
      <c r="G203" t="s">
        <v>20</v>
      </c>
      <c r="H203">
        <v>116</v>
      </c>
      <c r="I203" s="5">
        <f>E203/H203</f>
        <v>81.198275862068968</v>
      </c>
      <c r="J203" t="s">
        <v>21</v>
      </c>
      <c r="K203" t="s">
        <v>22</v>
      </c>
      <c r="L203">
        <v>1554526800</v>
      </c>
      <c r="M203">
        <v>1555218000</v>
      </c>
      <c r="N203" s="9">
        <f>(L203/86400)+25569</f>
        <v>43561.208333333328</v>
      </c>
      <c r="O203" s="9">
        <f>(M203/86400)+25569</f>
        <v>43569.208333333328</v>
      </c>
      <c r="P203" t="b">
        <v>0</v>
      </c>
      <c r="Q203" t="b">
        <v>0</v>
      </c>
      <c r="R203" t="s">
        <v>206</v>
      </c>
      <c r="S203" t="str">
        <f>LEFT(R203,FIND("/",R203)-1)</f>
        <v>publishing</v>
      </c>
      <c r="T203" t="str">
        <f>MID(R203,FIND("/",R203)+1,25)</f>
        <v>translations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E204/D204</f>
        <v>0.78831325301204824</v>
      </c>
      <c r="G204" t="s">
        <v>74</v>
      </c>
      <c r="H204">
        <v>82</v>
      </c>
      <c r="I204" s="5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>(L204/86400)+25569</f>
        <v>40818.208333333336</v>
      </c>
      <c r="O204" s="9">
        <f>(M204/86400)+25569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MID(R204,FIND("/",R204)+1,25)</f>
        <v>food trucks</v>
      </c>
    </row>
    <row r="205" spans="1:20" ht="31.2" x14ac:dyDescent="0.3">
      <c r="A205">
        <v>704</v>
      </c>
      <c r="B205" t="s">
        <v>1446</v>
      </c>
      <c r="C205" s="3" t="s">
        <v>1447</v>
      </c>
      <c r="D205">
        <v>8700</v>
      </c>
      <c r="E205">
        <v>10682</v>
      </c>
      <c r="F205" s="4">
        <f>E205/D205</f>
        <v>1.2278160919540231</v>
      </c>
      <c r="G205" t="s">
        <v>20</v>
      </c>
      <c r="H205">
        <v>116</v>
      </c>
      <c r="I205" s="5">
        <f>E205/H205</f>
        <v>92.08620689655173</v>
      </c>
      <c r="J205" t="s">
        <v>21</v>
      </c>
      <c r="K205" t="s">
        <v>22</v>
      </c>
      <c r="L205">
        <v>1467608400</v>
      </c>
      <c r="M205">
        <v>1468904400</v>
      </c>
      <c r="N205" s="9">
        <f>(L205/86400)+25569</f>
        <v>42555.208333333328</v>
      </c>
      <c r="O205" s="9">
        <f>(M205/86400)+25569</f>
        <v>42570.208333333328</v>
      </c>
      <c r="P205" t="b">
        <v>0</v>
      </c>
      <c r="Q205" t="b">
        <v>0</v>
      </c>
      <c r="R205" t="s">
        <v>71</v>
      </c>
      <c r="S205" t="str">
        <f>LEFT(R205,FIND("/",R205)-1)</f>
        <v>film &amp; video</v>
      </c>
      <c r="T205" t="str">
        <f>MID(R205,FIND("/",R205)+1,25)</f>
        <v>animation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E206/D206</f>
        <v>3.372E-2</v>
      </c>
      <c r="G206" t="s">
        <v>14</v>
      </c>
      <c r="H206">
        <v>40</v>
      </c>
      <c r="I206" s="5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>(L206/86400)+25569</f>
        <v>40636.208333333336</v>
      </c>
      <c r="O206" s="9">
        <f>(M206/86400)+25569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MID(R206,FIND("/",R206)+1,25)</f>
        <v>jazz</v>
      </c>
    </row>
    <row r="207" spans="1:20" ht="31.2" x14ac:dyDescent="0.3">
      <c r="A207">
        <v>142</v>
      </c>
      <c r="B207" t="s">
        <v>336</v>
      </c>
      <c r="C207" s="3" t="s">
        <v>337</v>
      </c>
      <c r="D207">
        <v>5000</v>
      </c>
      <c r="E207">
        <v>11502</v>
      </c>
      <c r="F207" s="4">
        <f>E207/D207</f>
        <v>2.3003999999999998</v>
      </c>
      <c r="G207" t="s">
        <v>20</v>
      </c>
      <c r="H207">
        <v>117</v>
      </c>
      <c r="I207" s="5">
        <f>E207/H207</f>
        <v>98.307692307692307</v>
      </c>
      <c r="J207" t="s">
        <v>21</v>
      </c>
      <c r="K207" t="s">
        <v>22</v>
      </c>
      <c r="L207">
        <v>1333688400</v>
      </c>
      <c r="M207">
        <v>1337230800</v>
      </c>
      <c r="N207" s="9">
        <f>(L207/86400)+25569</f>
        <v>41005.208333333336</v>
      </c>
      <c r="O207" s="9">
        <f>(M207/86400)+25569</f>
        <v>41046.208333333336</v>
      </c>
      <c r="P207" t="b">
        <v>0</v>
      </c>
      <c r="Q207" t="b">
        <v>0</v>
      </c>
      <c r="R207" t="s">
        <v>28</v>
      </c>
      <c r="S207" t="str">
        <f>LEFT(R207,FIND("/",R207)-1)</f>
        <v>technology</v>
      </c>
      <c r="T207" t="str">
        <f>MID(R207,FIND("/",R207)+1,25)</f>
        <v>web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E208/D208</f>
        <v>0.38844444444444443</v>
      </c>
      <c r="G208" t="s">
        <v>74</v>
      </c>
      <c r="H208">
        <v>57</v>
      </c>
      <c r="I208" s="5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>(L208/86400)+25569</f>
        <v>40236.25</v>
      </c>
      <c r="O208" s="9">
        <f>(M208/86400)+25569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MID(R208,FIND("/",R208)+1,25)</f>
        <v>fiction</v>
      </c>
    </row>
    <row r="209" spans="1:20" x14ac:dyDescent="0.3">
      <c r="A209">
        <v>609</v>
      </c>
      <c r="B209" t="s">
        <v>1260</v>
      </c>
      <c r="C209" s="3" t="s">
        <v>1261</v>
      </c>
      <c r="D209">
        <v>10000</v>
      </c>
      <c r="E209">
        <v>12042</v>
      </c>
      <c r="F209" s="4">
        <f>E209/D209</f>
        <v>1.2041999999999999</v>
      </c>
      <c r="G209" t="s">
        <v>20</v>
      </c>
      <c r="H209">
        <v>117</v>
      </c>
      <c r="I209" s="5">
        <f>E209/H209</f>
        <v>102.92307692307692</v>
      </c>
      <c r="J209" t="s">
        <v>21</v>
      </c>
      <c r="K209" t="s">
        <v>22</v>
      </c>
      <c r="L209">
        <v>1547618400</v>
      </c>
      <c r="M209">
        <v>1549087200</v>
      </c>
      <c r="N209" s="9">
        <f>(L209/86400)+25569</f>
        <v>43481.25</v>
      </c>
      <c r="O209" s="9">
        <f>(M209/86400)+25569</f>
        <v>43498.25</v>
      </c>
      <c r="P209" t="b">
        <v>0</v>
      </c>
      <c r="Q209" t="b">
        <v>0</v>
      </c>
      <c r="R209" t="s">
        <v>474</v>
      </c>
      <c r="S209" t="str">
        <f>LEFT(R209,FIND("/",R209)-1)</f>
        <v>film &amp; video</v>
      </c>
      <c r="T209" t="str">
        <f>MID(R209,FIND("/",R209)+1,25)</f>
        <v>science fiction</v>
      </c>
    </row>
    <row r="210" spans="1:20" x14ac:dyDescent="0.3">
      <c r="A210">
        <v>834</v>
      </c>
      <c r="B210" t="s">
        <v>1701</v>
      </c>
      <c r="C210" s="3" t="s">
        <v>1702</v>
      </c>
      <c r="D210">
        <v>7300</v>
      </c>
      <c r="E210">
        <v>11228</v>
      </c>
      <c r="F210" s="4">
        <f>E210/D210</f>
        <v>1.5380821917808218</v>
      </c>
      <c r="G210" t="s">
        <v>20</v>
      </c>
      <c r="H210">
        <v>119</v>
      </c>
      <c r="I210" s="5">
        <f>E210/H210</f>
        <v>94.352941176470594</v>
      </c>
      <c r="J210" t="s">
        <v>21</v>
      </c>
      <c r="K210" t="s">
        <v>22</v>
      </c>
      <c r="L210">
        <v>1371963600</v>
      </c>
      <c r="M210">
        <v>1372482000</v>
      </c>
      <c r="N210" s="9">
        <f>(L210/86400)+25569</f>
        <v>41448.208333333336</v>
      </c>
      <c r="O210" s="9">
        <f>(M210/86400)+25569</f>
        <v>41454.208333333336</v>
      </c>
      <c r="P210" t="b">
        <v>0</v>
      </c>
      <c r="Q210" t="b">
        <v>0</v>
      </c>
      <c r="R210" t="s">
        <v>33</v>
      </c>
      <c r="S210" t="str">
        <f>LEFT(R210,FIND("/",R210)-1)</f>
        <v>theater</v>
      </c>
      <c r="T210" t="str">
        <f>MID(R210,FIND("/",R210)+1,25)</f>
        <v>plays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E211/D211</f>
        <v>0.21188688946015424</v>
      </c>
      <c r="G211" t="s">
        <v>47</v>
      </c>
      <c r="H211">
        <v>808</v>
      </c>
      <c r="I211" s="5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>(L211/86400)+25569</f>
        <v>42496.208333333328</v>
      </c>
      <c r="O211" s="9">
        <f>(M211/86400)+25569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MID(R211,FIND("/",R211)+1,25)</f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E212/D212</f>
        <v>0.67425531914893622</v>
      </c>
      <c r="G212" t="s">
        <v>14</v>
      </c>
      <c r="H212">
        <v>226</v>
      </c>
      <c r="I212" s="5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>(L212/86400)+25569</f>
        <v>42797.25</v>
      </c>
      <c r="O212" s="9">
        <f>(M212/86400)+25569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MID(R212,FIND("/",R212)+1,25)</f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E213/D213</f>
        <v>0.9492337164750958</v>
      </c>
      <c r="G213" t="s">
        <v>14</v>
      </c>
      <c r="H213">
        <v>1625</v>
      </c>
      <c r="I213" s="5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>(L213/86400)+25569</f>
        <v>41513.208333333336</v>
      </c>
      <c r="O213" s="9">
        <f>(M213/86400)+25569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MID(R213,FIND("/",R213)+1,25)</f>
        <v>plays</v>
      </c>
    </row>
    <row r="214" spans="1:20" x14ac:dyDescent="0.3">
      <c r="A214">
        <v>311</v>
      </c>
      <c r="B214" t="s">
        <v>674</v>
      </c>
      <c r="C214" s="3" t="s">
        <v>675</v>
      </c>
      <c r="D214">
        <v>6300</v>
      </c>
      <c r="E214">
        <v>12812</v>
      </c>
      <c r="F214" s="4">
        <f>E214/D214</f>
        <v>2.0336507936507937</v>
      </c>
      <c r="G214" t="s">
        <v>20</v>
      </c>
      <c r="H214">
        <v>121</v>
      </c>
      <c r="I214" s="5">
        <f>E214/H214</f>
        <v>105.88429752066116</v>
      </c>
      <c r="J214" t="s">
        <v>21</v>
      </c>
      <c r="K214" t="s">
        <v>22</v>
      </c>
      <c r="L214">
        <v>1297836000</v>
      </c>
      <c r="M214">
        <v>1298872800</v>
      </c>
      <c r="N214" s="9">
        <f>(L214/86400)+25569</f>
        <v>40590.25</v>
      </c>
      <c r="O214" s="9">
        <f>(M214/86400)+25569</f>
        <v>40602.25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MID(R214,FIND("/",R214)+1,25)</f>
        <v>plays</v>
      </c>
    </row>
    <row r="215" spans="1:20" ht="31.2" x14ac:dyDescent="0.3">
      <c r="A215">
        <v>724</v>
      </c>
      <c r="B215" t="s">
        <v>1486</v>
      </c>
      <c r="C215" s="3" t="s">
        <v>1487</v>
      </c>
      <c r="D215">
        <v>8400</v>
      </c>
      <c r="E215">
        <v>11261</v>
      </c>
      <c r="F215" s="4">
        <f>E215/D215</f>
        <v>1.3405952380952382</v>
      </c>
      <c r="G215" t="s">
        <v>20</v>
      </c>
      <c r="H215">
        <v>121</v>
      </c>
      <c r="I215" s="5">
        <f>E215/H215</f>
        <v>93.066115702479337</v>
      </c>
      <c r="J215" t="s">
        <v>40</v>
      </c>
      <c r="K215" t="s">
        <v>41</v>
      </c>
      <c r="L215">
        <v>1413954000</v>
      </c>
      <c r="M215">
        <v>1414126800</v>
      </c>
      <c r="N215" s="9">
        <f>(L215/86400)+25569</f>
        <v>41934.208333333336</v>
      </c>
      <c r="O215" s="9">
        <f>(M215/86400)+25569</f>
        <v>41936.208333333336</v>
      </c>
      <c r="P215" t="b">
        <v>0</v>
      </c>
      <c r="Q215" t="b">
        <v>1</v>
      </c>
      <c r="R215" t="s">
        <v>33</v>
      </c>
      <c r="S215" t="str">
        <f>LEFT(R215,FIND("/",R215)-1)</f>
        <v>theater</v>
      </c>
      <c r="T215" t="str">
        <f>MID(R215,FIND("/",R215)+1,25)</f>
        <v>plays</v>
      </c>
    </row>
    <row r="216" spans="1:20" x14ac:dyDescent="0.3">
      <c r="A216">
        <v>798</v>
      </c>
      <c r="B216" t="s">
        <v>1631</v>
      </c>
      <c r="C216" s="3" t="s">
        <v>1632</v>
      </c>
      <c r="D216">
        <v>3400</v>
      </c>
      <c r="E216">
        <v>6408</v>
      </c>
      <c r="F216" s="4">
        <f>E216/D216</f>
        <v>1.8847058823529412</v>
      </c>
      <c r="G216" t="s">
        <v>20</v>
      </c>
      <c r="H216">
        <v>121</v>
      </c>
      <c r="I216" s="5">
        <f>E216/H216</f>
        <v>52.958677685950413</v>
      </c>
      <c r="J216" t="s">
        <v>21</v>
      </c>
      <c r="K216" t="s">
        <v>22</v>
      </c>
      <c r="L216">
        <v>1338440400</v>
      </c>
      <c r="M216">
        <v>1340859600</v>
      </c>
      <c r="N216" s="9">
        <f>(L216/86400)+25569</f>
        <v>41060.208333333336</v>
      </c>
      <c r="O216" s="9">
        <f>(M216/86400)+25569</f>
        <v>41088.208333333336</v>
      </c>
      <c r="P216" t="b">
        <v>0</v>
      </c>
      <c r="Q216" t="b">
        <v>1</v>
      </c>
      <c r="R216" t="s">
        <v>33</v>
      </c>
      <c r="S216" t="str">
        <f>LEFT(R216,FIND("/",R216)-1)</f>
        <v>theater</v>
      </c>
      <c r="T216" t="str">
        <f>MID(R216,FIND("/",R216)+1,25)</f>
        <v>plays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E217/D217</f>
        <v>3.8418367346938778E-2</v>
      </c>
      <c r="G217" t="s">
        <v>14</v>
      </c>
      <c r="H217">
        <v>143</v>
      </c>
      <c r="I217" s="5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>(L217/86400)+25569</f>
        <v>43509.25</v>
      </c>
      <c r="O217" s="9">
        <f>(M217/86400)+25569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MID(R217,FIND("/",R217)+1,25)</f>
        <v>plays</v>
      </c>
    </row>
    <row r="218" spans="1:20" x14ac:dyDescent="0.3">
      <c r="A218">
        <v>556</v>
      </c>
      <c r="B218" t="s">
        <v>442</v>
      </c>
      <c r="C218" s="3" t="s">
        <v>1157</v>
      </c>
      <c r="D218">
        <v>5200</v>
      </c>
      <c r="E218">
        <v>12467</v>
      </c>
      <c r="F218" s="4">
        <f>E218/D218</f>
        <v>2.3975</v>
      </c>
      <c r="G218" t="s">
        <v>20</v>
      </c>
      <c r="H218">
        <v>122</v>
      </c>
      <c r="I218" s="5">
        <f>E218/H218</f>
        <v>102.18852459016394</v>
      </c>
      <c r="J218" t="s">
        <v>21</v>
      </c>
      <c r="K218" t="s">
        <v>22</v>
      </c>
      <c r="L218">
        <v>1315285200</v>
      </c>
      <c r="M218">
        <v>1315890000</v>
      </c>
      <c r="N218" s="9">
        <f>(L218/86400)+25569</f>
        <v>40792.208333333336</v>
      </c>
      <c r="O218" s="9">
        <f>(M218/86400)+25569</f>
        <v>40799.208333333336</v>
      </c>
      <c r="P218" t="b">
        <v>0</v>
      </c>
      <c r="Q218" t="b">
        <v>1</v>
      </c>
      <c r="R218" t="s">
        <v>206</v>
      </c>
      <c r="S218" t="str">
        <f>LEFT(R218,FIND("/",R218)-1)</f>
        <v>publishing</v>
      </c>
      <c r="T218" t="str">
        <f>MID(R218,FIND("/",R218)+1,25)</f>
        <v>translations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E219/D219</f>
        <v>0.44753477588871715</v>
      </c>
      <c r="G219" t="s">
        <v>14</v>
      </c>
      <c r="H219">
        <v>934</v>
      </c>
      <c r="I219" s="5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>(L219/86400)+25569</f>
        <v>43583.208333333328</v>
      </c>
      <c r="O219" s="9">
        <f>(M219/86400)+25569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MID(R219,FIND("/",R219)+1,25)</f>
        <v>science fiction</v>
      </c>
    </row>
    <row r="220" spans="1:20" ht="31.2" x14ac:dyDescent="0.3">
      <c r="A220">
        <v>729</v>
      </c>
      <c r="B220" t="s">
        <v>1496</v>
      </c>
      <c r="C220" s="3" t="s">
        <v>1497</v>
      </c>
      <c r="D220">
        <v>5600</v>
      </c>
      <c r="E220">
        <v>10397</v>
      </c>
      <c r="F220" s="4">
        <f>E220/D220</f>
        <v>1.8566071428571429</v>
      </c>
      <c r="G220" t="s">
        <v>20</v>
      </c>
      <c r="H220">
        <v>122</v>
      </c>
      <c r="I220" s="5">
        <f>E220/H220</f>
        <v>85.221311475409834</v>
      </c>
      <c r="J220" t="s">
        <v>21</v>
      </c>
      <c r="K220" t="s">
        <v>22</v>
      </c>
      <c r="L220">
        <v>1359957600</v>
      </c>
      <c r="M220">
        <v>1360130400</v>
      </c>
      <c r="N220" s="9">
        <f>(L220/86400)+25569</f>
        <v>41309.25</v>
      </c>
      <c r="O220" s="9">
        <f>(M220/86400)+25569</f>
        <v>41311.25</v>
      </c>
      <c r="P220" t="b">
        <v>0</v>
      </c>
      <c r="Q220" t="b">
        <v>0</v>
      </c>
      <c r="R220" t="s">
        <v>53</v>
      </c>
      <c r="S220" t="str">
        <f>LEFT(R220,FIND("/",R220)-1)</f>
        <v>film &amp; video</v>
      </c>
      <c r="T220" t="str">
        <f>MID(R220,FIND("/",R220)+1,25)</f>
        <v>drama</v>
      </c>
    </row>
    <row r="221" spans="1:20" x14ac:dyDescent="0.3">
      <c r="A221">
        <v>742</v>
      </c>
      <c r="B221" t="s">
        <v>1520</v>
      </c>
      <c r="C221" s="3" t="s">
        <v>1521</v>
      </c>
      <c r="D221">
        <v>1200</v>
      </c>
      <c r="E221">
        <v>13513</v>
      </c>
      <c r="F221" s="4">
        <f>E221/D221</f>
        <v>11.260833333333334</v>
      </c>
      <c r="G221" t="s">
        <v>20</v>
      </c>
      <c r="H221">
        <v>122</v>
      </c>
      <c r="I221" s="5">
        <f>E221/H221</f>
        <v>110.76229508196721</v>
      </c>
      <c r="J221" t="s">
        <v>21</v>
      </c>
      <c r="K221" t="s">
        <v>22</v>
      </c>
      <c r="L221">
        <v>1263880800</v>
      </c>
      <c r="M221">
        <v>1267509600</v>
      </c>
      <c r="N221" s="9">
        <f>(L221/86400)+25569</f>
        <v>40197.25</v>
      </c>
      <c r="O221" s="9">
        <f>(M221/86400)+25569</f>
        <v>40239.25</v>
      </c>
      <c r="P221" t="b">
        <v>0</v>
      </c>
      <c r="Q221" t="b">
        <v>0</v>
      </c>
      <c r="R221" t="s">
        <v>50</v>
      </c>
      <c r="S221" t="str">
        <f>LEFT(R221,FIND("/",R221)-1)</f>
        <v>music</v>
      </c>
      <c r="T221" t="str">
        <f>MID(R221,FIND("/",R221)+1,25)</f>
        <v>electric music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E222/D222</f>
        <v>8.4430379746835441E-2</v>
      </c>
      <c r="G222" t="s">
        <v>14</v>
      </c>
      <c r="H222">
        <v>17</v>
      </c>
      <c r="I222" s="5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>(L222/86400)+25569</f>
        <v>40725.208333333336</v>
      </c>
      <c r="O222" s="9">
        <f>(M222/86400)+25569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MID(R222,FIND("/",R222)+1,25)</f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E223/D223</f>
        <v>0.9862551440329218</v>
      </c>
      <c r="G223" t="s">
        <v>14</v>
      </c>
      <c r="H223">
        <v>2179</v>
      </c>
      <c r="I223" s="5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>(L223/86400)+25569</f>
        <v>41081.208333333336</v>
      </c>
      <c r="O223" s="9">
        <f>(M223/86400)+25569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MID(R223,FIND("/",R223)+1,25)</f>
        <v>food trucks</v>
      </c>
    </row>
    <row r="224" spans="1:20" x14ac:dyDescent="0.3">
      <c r="A224">
        <v>889</v>
      </c>
      <c r="B224" t="s">
        <v>1810</v>
      </c>
      <c r="C224" s="3" t="s">
        <v>1811</v>
      </c>
      <c r="D224">
        <v>5600</v>
      </c>
      <c r="E224">
        <v>9508</v>
      </c>
      <c r="F224" s="4">
        <f>E224/D224</f>
        <v>1.697857142857143</v>
      </c>
      <c r="G224" t="s">
        <v>20</v>
      </c>
      <c r="H224">
        <v>122</v>
      </c>
      <c r="I224" s="5">
        <f>E224/H224</f>
        <v>77.93442622950819</v>
      </c>
      <c r="J224" t="s">
        <v>21</v>
      </c>
      <c r="K224" t="s">
        <v>22</v>
      </c>
      <c r="L224">
        <v>1394600400</v>
      </c>
      <c r="M224">
        <v>1395205200</v>
      </c>
      <c r="N224" s="9">
        <f>(L224/86400)+25569</f>
        <v>41710.208333333336</v>
      </c>
      <c r="O224" s="9">
        <f>(M224/86400)+25569</f>
        <v>41717.208333333336</v>
      </c>
      <c r="P224" t="b">
        <v>0</v>
      </c>
      <c r="Q224" t="b">
        <v>1</v>
      </c>
      <c r="R224" t="s">
        <v>50</v>
      </c>
      <c r="S224" t="str">
        <f>LEFT(R224,FIND("/",R224)-1)</f>
        <v>music</v>
      </c>
      <c r="T224" t="str">
        <f>MID(R224,FIND("/",R224)+1,25)</f>
        <v>electric music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E225/D225</f>
        <v>0.93810996563573879</v>
      </c>
      <c r="G225" t="s">
        <v>14</v>
      </c>
      <c r="H225">
        <v>931</v>
      </c>
      <c r="I225" s="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>(L225/86400)+25569</f>
        <v>42445.208333333328</v>
      </c>
      <c r="O225" s="9">
        <f>(M225/86400)+25569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MID(R225,FIND("/",R225)+1,25)</f>
        <v>plays</v>
      </c>
    </row>
    <row r="226" spans="1:20" ht="31.2" x14ac:dyDescent="0.3">
      <c r="A226">
        <v>398</v>
      </c>
      <c r="B226" t="s">
        <v>847</v>
      </c>
      <c r="C226" s="3" t="s">
        <v>848</v>
      </c>
      <c r="D226">
        <v>1700</v>
      </c>
      <c r="E226">
        <v>12202</v>
      </c>
      <c r="F226" s="4">
        <f>E226/D226</f>
        <v>7.1776470588235295</v>
      </c>
      <c r="G226" t="s">
        <v>20</v>
      </c>
      <c r="H226">
        <v>123</v>
      </c>
      <c r="I226" s="5">
        <f>E226/H226</f>
        <v>99.203252032520325</v>
      </c>
      <c r="J226" t="s">
        <v>107</v>
      </c>
      <c r="K226" t="s">
        <v>108</v>
      </c>
      <c r="L226">
        <v>1525755600</v>
      </c>
      <c r="M226">
        <v>1525928400</v>
      </c>
      <c r="N226" s="9">
        <f>(L226/86400)+25569</f>
        <v>43228.208333333328</v>
      </c>
      <c r="O226" s="9">
        <f>(M226/86400)+25569</f>
        <v>43230.208333333328</v>
      </c>
      <c r="P226" t="b">
        <v>0</v>
      </c>
      <c r="Q226" t="b">
        <v>1</v>
      </c>
      <c r="R226" t="s">
        <v>71</v>
      </c>
      <c r="S226" t="str">
        <f>LEFT(R226,FIND("/",R226)-1)</f>
        <v>film &amp; video</v>
      </c>
      <c r="T226" t="str">
        <f>MID(R226,FIND("/",R226)+1,25)</f>
        <v>animation</v>
      </c>
    </row>
    <row r="227" spans="1:20" x14ac:dyDescent="0.3">
      <c r="A227">
        <v>719</v>
      </c>
      <c r="B227" t="s">
        <v>1476</v>
      </c>
      <c r="C227" s="3" t="s">
        <v>1477</v>
      </c>
      <c r="D227">
        <v>6900</v>
      </c>
      <c r="E227">
        <v>10557</v>
      </c>
      <c r="F227" s="4">
        <f>E227/D227</f>
        <v>1.53</v>
      </c>
      <c r="G227" t="s">
        <v>20</v>
      </c>
      <c r="H227">
        <v>123</v>
      </c>
      <c r="I227" s="5">
        <f>E227/H227</f>
        <v>85.829268292682926</v>
      </c>
      <c r="J227" t="s">
        <v>21</v>
      </c>
      <c r="K227" t="s">
        <v>22</v>
      </c>
      <c r="L227">
        <v>1338267600</v>
      </c>
      <c r="M227">
        <v>1339218000</v>
      </c>
      <c r="N227" s="9">
        <f>(L227/86400)+25569</f>
        <v>41058.208333333336</v>
      </c>
      <c r="O227" s="9">
        <f>(M227/86400)+25569</f>
        <v>41069.208333333336</v>
      </c>
      <c r="P227" t="b">
        <v>0</v>
      </c>
      <c r="Q227" t="b">
        <v>0</v>
      </c>
      <c r="R227" t="s">
        <v>119</v>
      </c>
      <c r="S227" t="str">
        <f>LEFT(R227,FIND("/",R227)-1)</f>
        <v>publishing</v>
      </c>
      <c r="T227" t="str">
        <f>MID(R227,FIND("/",R227)+1,25)</f>
        <v>fiction</v>
      </c>
    </row>
    <row r="228" spans="1:20" x14ac:dyDescent="0.3">
      <c r="A228">
        <v>899</v>
      </c>
      <c r="B228" t="s">
        <v>1830</v>
      </c>
      <c r="C228" s="3" t="s">
        <v>1831</v>
      </c>
      <c r="D228">
        <v>3100</v>
      </c>
      <c r="E228">
        <v>12620</v>
      </c>
      <c r="F228" s="4">
        <f>E228/D228</f>
        <v>4.0709677419354842</v>
      </c>
      <c r="G228" t="s">
        <v>20</v>
      </c>
      <c r="H228">
        <v>123</v>
      </c>
      <c r="I228" s="5">
        <f>E228/H228</f>
        <v>102.60162601626017</v>
      </c>
      <c r="J228" t="s">
        <v>98</v>
      </c>
      <c r="K228" t="s">
        <v>99</v>
      </c>
      <c r="L228">
        <v>1381122000</v>
      </c>
      <c r="M228">
        <v>1382677200</v>
      </c>
      <c r="N228" s="9">
        <f>(L228/86400)+25569</f>
        <v>41554.208333333336</v>
      </c>
      <c r="O228" s="9">
        <f>(M228/86400)+25569</f>
        <v>41572.208333333336</v>
      </c>
      <c r="P228" t="b">
        <v>0</v>
      </c>
      <c r="Q228" t="b">
        <v>0</v>
      </c>
      <c r="R228" t="s">
        <v>159</v>
      </c>
      <c r="S228" t="str">
        <f>LEFT(R228,FIND("/",R228)-1)</f>
        <v>music</v>
      </c>
      <c r="T228" t="str">
        <f>MID(R228,FIND("/",R228)+1,25)</f>
        <v>jazz</v>
      </c>
    </row>
    <row r="229" spans="1:20" ht="31.2" x14ac:dyDescent="0.3">
      <c r="A229">
        <v>710</v>
      </c>
      <c r="B229" t="s">
        <v>1458</v>
      </c>
      <c r="C229" s="3" t="s">
        <v>1459</v>
      </c>
      <c r="D229">
        <v>4300</v>
      </c>
      <c r="E229">
        <v>6358</v>
      </c>
      <c r="F229" s="4">
        <f>E229/D229</f>
        <v>1.4786046511627906</v>
      </c>
      <c r="G229" t="s">
        <v>20</v>
      </c>
      <c r="H229">
        <v>125</v>
      </c>
      <c r="I229" s="5">
        <f>E229/H229</f>
        <v>50.863999999999997</v>
      </c>
      <c r="J229" t="s">
        <v>21</v>
      </c>
      <c r="K229" t="s">
        <v>22</v>
      </c>
      <c r="L229">
        <v>1531544400</v>
      </c>
      <c r="M229">
        <v>1532149200</v>
      </c>
      <c r="N229" s="9">
        <f>(L229/86400)+25569</f>
        <v>43295.208333333328</v>
      </c>
      <c r="O229" s="9">
        <f>(M229/86400)+25569</f>
        <v>43302.208333333328</v>
      </c>
      <c r="P229" t="b">
        <v>0</v>
      </c>
      <c r="Q229" t="b">
        <v>1</v>
      </c>
      <c r="R229" t="s">
        <v>33</v>
      </c>
      <c r="S229" t="str">
        <f>LEFT(R229,FIND("/",R229)-1)</f>
        <v>theater</v>
      </c>
      <c r="T229" t="str">
        <f>MID(R229,FIND("/",R229)+1,25)</f>
        <v>plays</v>
      </c>
    </row>
    <row r="230" spans="1:20" x14ac:dyDescent="0.3">
      <c r="A230">
        <v>114</v>
      </c>
      <c r="B230" t="s">
        <v>278</v>
      </c>
      <c r="C230" s="3" t="s">
        <v>279</v>
      </c>
      <c r="D230">
        <v>1900</v>
      </c>
      <c r="E230">
        <v>13816</v>
      </c>
      <c r="F230" s="4">
        <f>E230/D230</f>
        <v>7.2715789473684209</v>
      </c>
      <c r="G230" t="s">
        <v>20</v>
      </c>
      <c r="H230">
        <v>126</v>
      </c>
      <c r="I230" s="5">
        <f>E230/H230</f>
        <v>109.65079365079364</v>
      </c>
      <c r="J230" t="s">
        <v>21</v>
      </c>
      <c r="K230" t="s">
        <v>22</v>
      </c>
      <c r="L230">
        <v>1554786000</v>
      </c>
      <c r="M230">
        <v>1554872400</v>
      </c>
      <c r="N230" s="9">
        <f>(L230/86400)+25569</f>
        <v>43564.208333333328</v>
      </c>
      <c r="O230" s="9">
        <f>(M230/86400)+25569</f>
        <v>43565.208333333328</v>
      </c>
      <c r="P230" t="b">
        <v>0</v>
      </c>
      <c r="Q230" t="b">
        <v>1</v>
      </c>
      <c r="R230" t="s">
        <v>65</v>
      </c>
      <c r="S230" t="str">
        <f>LEFT(R230,FIND("/",R230)-1)</f>
        <v>technology</v>
      </c>
      <c r="T230" t="str">
        <f>MID(R230,FIND("/",R230)+1,25)</f>
        <v>wearables</v>
      </c>
    </row>
    <row r="231" spans="1:20" x14ac:dyDescent="0.3">
      <c r="A231">
        <v>194</v>
      </c>
      <c r="B231" t="s">
        <v>440</v>
      </c>
      <c r="C231" s="3" t="s">
        <v>441</v>
      </c>
      <c r="D231">
        <v>7100</v>
      </c>
      <c r="E231">
        <v>8716</v>
      </c>
      <c r="F231" s="4">
        <f>E231/D231</f>
        <v>1.227605633802817</v>
      </c>
      <c r="G231" t="s">
        <v>20</v>
      </c>
      <c r="H231">
        <v>126</v>
      </c>
      <c r="I231" s="5">
        <f>E231/H231</f>
        <v>69.174603174603178</v>
      </c>
      <c r="J231" t="s">
        <v>21</v>
      </c>
      <c r="K231" t="s">
        <v>22</v>
      </c>
      <c r="L231">
        <v>1442206800</v>
      </c>
      <c r="M231">
        <v>1443589200</v>
      </c>
      <c r="N231" s="9">
        <f>(L231/86400)+25569</f>
        <v>42261.208333333328</v>
      </c>
      <c r="O231" s="9">
        <f>(M231/86400)+25569</f>
        <v>42277.208333333328</v>
      </c>
      <c r="P231" t="b">
        <v>0</v>
      </c>
      <c r="Q231" t="b">
        <v>0</v>
      </c>
      <c r="R231" t="s">
        <v>148</v>
      </c>
      <c r="S231" t="str">
        <f>LEFT(R231,FIND("/",R231)-1)</f>
        <v>music</v>
      </c>
      <c r="T231" t="str">
        <f>MID(R231,FIND("/",R231)+1,25)</f>
        <v>metal</v>
      </c>
    </row>
    <row r="232" spans="1:20" x14ac:dyDescent="0.3">
      <c r="A232">
        <v>532</v>
      </c>
      <c r="B232" t="s">
        <v>1109</v>
      </c>
      <c r="C232" s="3" t="s">
        <v>1110</v>
      </c>
      <c r="D232">
        <v>1600</v>
      </c>
      <c r="E232">
        <v>8046</v>
      </c>
      <c r="F232" s="4">
        <f>E232/D232</f>
        <v>5.0287499999999996</v>
      </c>
      <c r="G232" t="s">
        <v>20</v>
      </c>
      <c r="H232">
        <v>126</v>
      </c>
      <c r="I232" s="5">
        <f>E232/H232</f>
        <v>63.857142857142854</v>
      </c>
      <c r="J232" t="s">
        <v>15</v>
      </c>
      <c r="K232" t="s">
        <v>16</v>
      </c>
      <c r="L232">
        <v>1516860000</v>
      </c>
      <c r="M232">
        <v>1516946400</v>
      </c>
      <c r="N232" s="9">
        <f>(L232/86400)+25569</f>
        <v>43125.25</v>
      </c>
      <c r="O232" s="9">
        <f>(M232/86400)+25569</f>
        <v>43126.25</v>
      </c>
      <c r="P232" t="b">
        <v>0</v>
      </c>
      <c r="Q232" t="b">
        <v>0</v>
      </c>
      <c r="R232" t="s">
        <v>33</v>
      </c>
      <c r="S232" t="str">
        <f>LEFT(R232,FIND("/",R232)-1)</f>
        <v>theater</v>
      </c>
      <c r="T232" t="str">
        <f>MID(R232,FIND("/",R232)+1,25)</f>
        <v>plays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E233/D233</f>
        <v>0.76708333333333334</v>
      </c>
      <c r="G233" t="s">
        <v>74</v>
      </c>
      <c r="H233">
        <v>67</v>
      </c>
      <c r="I233" s="5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>(L233/86400)+25569</f>
        <v>41415.208333333336</v>
      </c>
      <c r="O233" s="9">
        <f>(M233/86400)+25569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MID(R233,FIND("/",R233)+1,25)</f>
        <v>plays</v>
      </c>
    </row>
    <row r="234" spans="1:20" x14ac:dyDescent="0.3">
      <c r="A234">
        <v>558</v>
      </c>
      <c r="B234" t="s">
        <v>1160</v>
      </c>
      <c r="C234" s="3" t="s">
        <v>1161</v>
      </c>
      <c r="D234">
        <v>5800</v>
      </c>
      <c r="E234">
        <v>7966</v>
      </c>
      <c r="F234" s="4">
        <f>E234/D234</f>
        <v>1.373448275862069</v>
      </c>
      <c r="G234" t="s">
        <v>20</v>
      </c>
      <c r="H234">
        <v>126</v>
      </c>
      <c r="I234" s="5">
        <f>E234/H234</f>
        <v>63.222222222222221</v>
      </c>
      <c r="J234" t="s">
        <v>21</v>
      </c>
      <c r="K234" t="s">
        <v>22</v>
      </c>
      <c r="L234">
        <v>1456293600</v>
      </c>
      <c r="M234">
        <v>1460005200</v>
      </c>
      <c r="N234" s="9">
        <f>(L234/86400)+25569</f>
        <v>42424.25</v>
      </c>
      <c r="O234" s="9">
        <f>(M234/86400)+25569</f>
        <v>42467.208333333328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MID(R234,FIND("/",R234)+1,25)</f>
        <v>plays</v>
      </c>
    </row>
    <row r="235" spans="1:20" x14ac:dyDescent="0.3">
      <c r="A235">
        <v>868</v>
      </c>
      <c r="B235" t="s">
        <v>1768</v>
      </c>
      <c r="C235" s="3" t="s">
        <v>1769</v>
      </c>
      <c r="D235">
        <v>7000</v>
      </c>
      <c r="E235">
        <v>12939</v>
      </c>
      <c r="F235" s="4">
        <f>E235/D235</f>
        <v>1.8484285714285715</v>
      </c>
      <c r="G235" t="s">
        <v>20</v>
      </c>
      <c r="H235">
        <v>126</v>
      </c>
      <c r="I235" s="5">
        <f>E235/H235</f>
        <v>102.69047619047619</v>
      </c>
      <c r="J235" t="s">
        <v>21</v>
      </c>
      <c r="K235" t="s">
        <v>22</v>
      </c>
      <c r="L235">
        <v>1381554000</v>
      </c>
      <c r="M235">
        <v>1382504400</v>
      </c>
      <c r="N235" s="9">
        <f>(L235/86400)+25569</f>
        <v>41559.208333333336</v>
      </c>
      <c r="O235" s="9">
        <f>(M235/86400)+25569</f>
        <v>41570.208333333336</v>
      </c>
      <c r="P235" t="b">
        <v>0</v>
      </c>
      <c r="Q235" t="b">
        <v>0</v>
      </c>
      <c r="R235" t="s">
        <v>33</v>
      </c>
      <c r="S235" t="str">
        <f>LEFT(R235,FIND("/",R235)-1)</f>
        <v>theater</v>
      </c>
      <c r="T235" t="str">
        <f>MID(R235,FIND("/",R235)+1,25)</f>
        <v>plays</v>
      </c>
    </row>
    <row r="236" spans="1:20" x14ac:dyDescent="0.3">
      <c r="A236">
        <v>80</v>
      </c>
      <c r="B236" t="s">
        <v>209</v>
      </c>
      <c r="C236" s="3" t="s">
        <v>210</v>
      </c>
      <c r="D236">
        <v>1100</v>
      </c>
      <c r="E236">
        <v>7012</v>
      </c>
      <c r="F236" s="4">
        <f>E236/D236</f>
        <v>6.374545454545455</v>
      </c>
      <c r="G236" t="s">
        <v>20</v>
      </c>
      <c r="H236">
        <v>127</v>
      </c>
      <c r="I236" s="5">
        <f>E236/H236</f>
        <v>55.212598425196852</v>
      </c>
      <c r="J236" t="s">
        <v>21</v>
      </c>
      <c r="K236" t="s">
        <v>22</v>
      </c>
      <c r="L236">
        <v>1503982800</v>
      </c>
      <c r="M236">
        <v>1506574800</v>
      </c>
      <c r="N236" s="9">
        <f>(L236/86400)+25569</f>
        <v>42976.208333333328</v>
      </c>
      <c r="O236" s="9">
        <f>(M236/86400)+25569</f>
        <v>43006.208333333328</v>
      </c>
      <c r="P236" t="b">
        <v>0</v>
      </c>
      <c r="Q236" t="b">
        <v>0</v>
      </c>
      <c r="R236" t="s">
        <v>89</v>
      </c>
      <c r="S236" t="str">
        <f>LEFT(R236,FIND("/",R236)-1)</f>
        <v>games</v>
      </c>
      <c r="T236" t="str">
        <f>MID(R236,FIND("/",R236)+1,25)</f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E237/D237</f>
        <v>0.41732558139534881</v>
      </c>
      <c r="G237" t="s">
        <v>14</v>
      </c>
      <c r="H237">
        <v>92</v>
      </c>
      <c r="I237" s="5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>(L237/86400)+25569</f>
        <v>42779.25</v>
      </c>
      <c r="O237" s="9">
        <f>(M237/86400)+25569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MID(R237,FIND("/",R237)+1,25)</f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E238/D238</f>
        <v>0.10944303797468355</v>
      </c>
      <c r="G238" t="s">
        <v>14</v>
      </c>
      <c r="H238">
        <v>57</v>
      </c>
      <c r="I238" s="5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>(L238/86400)+25569</f>
        <v>43641.208333333328</v>
      </c>
      <c r="O238" s="9">
        <f>(M238/86400)+25569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MID(R238,FIND("/",R238)+1,25)</f>
        <v>rock</v>
      </c>
    </row>
    <row r="239" spans="1:20" ht="31.2" x14ac:dyDescent="0.3">
      <c r="A239">
        <v>785</v>
      </c>
      <c r="B239" t="s">
        <v>1605</v>
      </c>
      <c r="C239" s="3" t="s">
        <v>1606</v>
      </c>
      <c r="D239">
        <v>6700</v>
      </c>
      <c r="E239">
        <v>12939</v>
      </c>
      <c r="F239" s="4">
        <f>E239/D239</f>
        <v>1.9311940298507462</v>
      </c>
      <c r="G239" t="s">
        <v>20</v>
      </c>
      <c r="H239">
        <v>127</v>
      </c>
      <c r="I239" s="5">
        <f>E239/H239</f>
        <v>101.88188976377953</v>
      </c>
      <c r="J239" t="s">
        <v>26</v>
      </c>
      <c r="K239" t="s">
        <v>27</v>
      </c>
      <c r="L239">
        <v>1556341200</v>
      </c>
      <c r="M239">
        <v>1559278800</v>
      </c>
      <c r="N239" s="9">
        <f>(L239/86400)+25569</f>
        <v>43582.208333333328</v>
      </c>
      <c r="O239" s="9">
        <f>(M239/86400)+25569</f>
        <v>43616.208333333328</v>
      </c>
      <c r="P239" t="b">
        <v>0</v>
      </c>
      <c r="Q239" t="b">
        <v>1</v>
      </c>
      <c r="R239" t="s">
        <v>71</v>
      </c>
      <c r="S239" t="str">
        <f>LEFT(R239,FIND("/",R239)-1)</f>
        <v>film &amp; video</v>
      </c>
      <c r="T239" t="str">
        <f>MID(R239,FIND("/",R239)+1,25)</f>
        <v>animation</v>
      </c>
    </row>
    <row r="240" spans="1:20" x14ac:dyDescent="0.3">
      <c r="A240">
        <v>59</v>
      </c>
      <c r="B240" t="s">
        <v>166</v>
      </c>
      <c r="C240" s="3" t="s">
        <v>167</v>
      </c>
      <c r="D240">
        <v>1400</v>
      </c>
      <c r="E240">
        <v>3851</v>
      </c>
      <c r="F240" s="4">
        <f>E240/D240</f>
        <v>2.7507142857142859</v>
      </c>
      <c r="G240" t="s">
        <v>20</v>
      </c>
      <c r="H240">
        <v>128</v>
      </c>
      <c r="I240" s="5">
        <f>E240/H240</f>
        <v>30.0859375</v>
      </c>
      <c r="J240" t="s">
        <v>21</v>
      </c>
      <c r="K240" t="s">
        <v>22</v>
      </c>
      <c r="L240">
        <v>1497243600</v>
      </c>
      <c r="M240">
        <v>1498539600</v>
      </c>
      <c r="N240" s="9">
        <f>(L240/86400)+25569</f>
        <v>42898.208333333328</v>
      </c>
      <c r="O240" s="9">
        <f>(M240/86400)+25569</f>
        <v>42913.208333333328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MID(R240,FIND("/",R240)+1,25)</f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E241/D241</f>
        <v>0.97718749999999999</v>
      </c>
      <c r="G241" t="s">
        <v>14</v>
      </c>
      <c r="H241">
        <v>41</v>
      </c>
      <c r="I241" s="5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>(L241/86400)+25569</f>
        <v>42245.208333333328</v>
      </c>
      <c r="O241" s="9">
        <f>(M241/86400)+25569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MID(R241,FIND("/",R241)+1,25)</f>
        <v>wearables</v>
      </c>
    </row>
    <row r="242" spans="1:20" x14ac:dyDescent="0.3">
      <c r="A242">
        <v>620</v>
      </c>
      <c r="B242" t="s">
        <v>1282</v>
      </c>
      <c r="C242" s="3" t="s">
        <v>1283</v>
      </c>
      <c r="D242">
        <v>4300</v>
      </c>
      <c r="E242">
        <v>11525</v>
      </c>
      <c r="F242" s="4">
        <f>E242/D242</f>
        <v>2.6802325581395348</v>
      </c>
      <c r="G242" t="s">
        <v>20</v>
      </c>
      <c r="H242">
        <v>128</v>
      </c>
      <c r="I242" s="5">
        <f>E242/H242</f>
        <v>90.0390625</v>
      </c>
      <c r="J242" t="s">
        <v>26</v>
      </c>
      <c r="K242" t="s">
        <v>27</v>
      </c>
      <c r="L242">
        <v>1467954000</v>
      </c>
      <c r="M242">
        <v>1468299600</v>
      </c>
      <c r="N242" s="9">
        <f>(L242/86400)+25569</f>
        <v>42559.208333333328</v>
      </c>
      <c r="O242" s="9">
        <f>(M242/86400)+25569</f>
        <v>42563.208333333328</v>
      </c>
      <c r="P242" t="b">
        <v>0</v>
      </c>
      <c r="Q242" t="b">
        <v>0</v>
      </c>
      <c r="R242" t="s">
        <v>122</v>
      </c>
      <c r="S242" t="str">
        <f>LEFT(R242,FIND("/",R242)-1)</f>
        <v>photography</v>
      </c>
      <c r="T242" t="str">
        <f>MID(R242,FIND("/",R242)+1,25)</f>
        <v>photography books</v>
      </c>
    </row>
    <row r="243" spans="1:20" x14ac:dyDescent="0.3">
      <c r="A243">
        <v>30</v>
      </c>
      <c r="B243" t="s">
        <v>101</v>
      </c>
      <c r="C243" s="3" t="s">
        <v>102</v>
      </c>
      <c r="D243">
        <v>9000</v>
      </c>
      <c r="E243">
        <v>14455</v>
      </c>
      <c r="F243" s="4">
        <f>E243/D243</f>
        <v>1.606111111111111</v>
      </c>
      <c r="G243" t="s">
        <v>20</v>
      </c>
      <c r="H243">
        <v>129</v>
      </c>
      <c r="I243" s="5">
        <f>E243/H243</f>
        <v>112.05426356589147</v>
      </c>
      <c r="J243" t="s">
        <v>21</v>
      </c>
      <c r="K243" t="s">
        <v>22</v>
      </c>
      <c r="L243">
        <v>1558674000</v>
      </c>
      <c r="M243">
        <v>1559106000</v>
      </c>
      <c r="N243" s="9">
        <f>(L243/86400)+25569</f>
        <v>43609.208333333328</v>
      </c>
      <c r="O243" s="9">
        <f>(M243/86400)+25569</f>
        <v>43614.208333333328</v>
      </c>
      <c r="P243" t="b">
        <v>0</v>
      </c>
      <c r="Q243" t="b">
        <v>0</v>
      </c>
      <c r="R243" t="s">
        <v>71</v>
      </c>
      <c r="S243" t="str">
        <f>LEFT(R243,FIND("/",R243)-1)</f>
        <v>film &amp; video</v>
      </c>
      <c r="T243" t="str">
        <f>MID(R243,FIND("/",R243)+1,25)</f>
        <v>animation</v>
      </c>
    </row>
    <row r="244" spans="1:20" x14ac:dyDescent="0.3">
      <c r="A244">
        <v>642</v>
      </c>
      <c r="B244" t="s">
        <v>1326</v>
      </c>
      <c r="C244" s="3" t="s">
        <v>1327</v>
      </c>
      <c r="D244">
        <v>9200</v>
      </c>
      <c r="E244">
        <v>13382</v>
      </c>
      <c r="F244" s="4">
        <f>E244/D244</f>
        <v>1.4545652173913044</v>
      </c>
      <c r="G244" t="s">
        <v>20</v>
      </c>
      <c r="H244">
        <v>129</v>
      </c>
      <c r="I244" s="5">
        <f>E244/H244</f>
        <v>103.73643410852713</v>
      </c>
      <c r="J244" t="s">
        <v>15</v>
      </c>
      <c r="K244" t="s">
        <v>16</v>
      </c>
      <c r="L244">
        <v>1545026400</v>
      </c>
      <c r="M244">
        <v>1545804000</v>
      </c>
      <c r="N244" s="9">
        <f>(L244/86400)+25569</f>
        <v>43451.25</v>
      </c>
      <c r="O244" s="9">
        <f>(M244/86400)+25569</f>
        <v>43460.25</v>
      </c>
      <c r="P244" t="b">
        <v>0</v>
      </c>
      <c r="Q244" t="b">
        <v>0</v>
      </c>
      <c r="R244" t="s">
        <v>65</v>
      </c>
      <c r="S244" t="str">
        <f>LEFT(R244,FIND("/",R244)-1)</f>
        <v>technology</v>
      </c>
      <c r="T244" t="str">
        <f>MID(R244,FIND("/",R244)+1,25)</f>
        <v>wearables</v>
      </c>
    </row>
    <row r="245" spans="1:20" ht="31.2" x14ac:dyDescent="0.3">
      <c r="A245">
        <v>586</v>
      </c>
      <c r="B245" t="s">
        <v>1214</v>
      </c>
      <c r="C245" s="3" t="s">
        <v>1215</v>
      </c>
      <c r="D245">
        <v>700</v>
      </c>
      <c r="E245">
        <v>6654</v>
      </c>
      <c r="F245" s="4">
        <f>E245/D245</f>
        <v>9.5057142857142853</v>
      </c>
      <c r="G245" t="s">
        <v>20</v>
      </c>
      <c r="H245">
        <v>130</v>
      </c>
      <c r="I245" s="5">
        <f>E245/H245</f>
        <v>51.184615384615384</v>
      </c>
      <c r="J245" t="s">
        <v>21</v>
      </c>
      <c r="K245" t="s">
        <v>22</v>
      </c>
      <c r="L245">
        <v>1289973600</v>
      </c>
      <c r="M245">
        <v>1291615200</v>
      </c>
      <c r="N245" s="9">
        <f>(L245/86400)+25569</f>
        <v>40499.25</v>
      </c>
      <c r="O245" s="9">
        <f>(M245/86400)+25569</f>
        <v>40518.25</v>
      </c>
      <c r="P245" t="b">
        <v>0</v>
      </c>
      <c r="Q245" t="b">
        <v>0</v>
      </c>
      <c r="R245" t="s">
        <v>23</v>
      </c>
      <c r="S245" t="str">
        <f>LEFT(R245,FIND("/",R245)-1)</f>
        <v>music</v>
      </c>
      <c r="T245" t="str">
        <f>MID(R245,FIND("/",R245)+1,25)</f>
        <v>rock</v>
      </c>
    </row>
    <row r="246" spans="1:20" x14ac:dyDescent="0.3">
      <c r="A246">
        <v>741</v>
      </c>
      <c r="B246" t="s">
        <v>628</v>
      </c>
      <c r="C246" s="3" t="s">
        <v>1519</v>
      </c>
      <c r="D246">
        <v>1200</v>
      </c>
      <c r="E246">
        <v>14150</v>
      </c>
      <c r="F246" s="4">
        <f>E246/D246</f>
        <v>11.791666666666666</v>
      </c>
      <c r="G246" t="s">
        <v>20</v>
      </c>
      <c r="H246">
        <v>130</v>
      </c>
      <c r="I246" s="5">
        <f>E246/H246</f>
        <v>108.84615384615384</v>
      </c>
      <c r="J246" t="s">
        <v>21</v>
      </c>
      <c r="K246" t="s">
        <v>22</v>
      </c>
      <c r="L246">
        <v>1274590800</v>
      </c>
      <c r="M246">
        <v>1274677200</v>
      </c>
      <c r="N246" s="9">
        <f>(L246/86400)+25569</f>
        <v>40321.208333333336</v>
      </c>
      <c r="O246" s="9">
        <f>(M246/86400)+25569</f>
        <v>40322.208333333336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MID(R246,FIND("/",R246)+1,25)</f>
        <v>plays</v>
      </c>
    </row>
    <row r="247" spans="1:20" ht="31.2" x14ac:dyDescent="0.3">
      <c r="A247">
        <v>55</v>
      </c>
      <c r="B247" t="s">
        <v>157</v>
      </c>
      <c r="C247" s="3" t="s">
        <v>158</v>
      </c>
      <c r="D247">
        <v>6600</v>
      </c>
      <c r="E247">
        <v>11746</v>
      </c>
      <c r="F247" s="4">
        <f>E247/D247</f>
        <v>1.7796969696969698</v>
      </c>
      <c r="G247" t="s">
        <v>20</v>
      </c>
      <c r="H247">
        <v>131</v>
      </c>
      <c r="I247" s="5">
        <f>E247/H247</f>
        <v>89.664122137404576</v>
      </c>
      <c r="J247" t="s">
        <v>21</v>
      </c>
      <c r="K247" t="s">
        <v>22</v>
      </c>
      <c r="L247">
        <v>1532926800</v>
      </c>
      <c r="M247">
        <v>1533358800</v>
      </c>
      <c r="N247" s="9">
        <f>(L247/86400)+25569</f>
        <v>43311.208333333328</v>
      </c>
      <c r="O247" s="9">
        <f>(M247/86400)+25569</f>
        <v>43316.208333333328</v>
      </c>
      <c r="P247" t="b">
        <v>0</v>
      </c>
      <c r="Q247" t="b">
        <v>0</v>
      </c>
      <c r="R247" t="s">
        <v>159</v>
      </c>
      <c r="S247" t="str">
        <f>LEFT(R247,FIND("/",R247)-1)</f>
        <v>music</v>
      </c>
      <c r="T247" t="str">
        <f>MID(R247,FIND("/",R247)+1,25)</f>
        <v>jazz</v>
      </c>
    </row>
    <row r="248" spans="1:20" x14ac:dyDescent="0.3">
      <c r="A248">
        <v>113</v>
      </c>
      <c r="B248" t="s">
        <v>276</v>
      </c>
      <c r="C248" s="3" t="s">
        <v>277</v>
      </c>
      <c r="D248">
        <v>3300</v>
      </c>
      <c r="E248">
        <v>12437</v>
      </c>
      <c r="F248" s="4">
        <f>E248/D248</f>
        <v>3.7687878787878786</v>
      </c>
      <c r="G248" t="s">
        <v>20</v>
      </c>
      <c r="H248">
        <v>131</v>
      </c>
      <c r="I248" s="5">
        <f>E248/H248</f>
        <v>94.938931297709928</v>
      </c>
      <c r="J248" t="s">
        <v>21</v>
      </c>
      <c r="K248" t="s">
        <v>22</v>
      </c>
      <c r="L248">
        <v>1505192400</v>
      </c>
      <c r="M248">
        <v>1505797200</v>
      </c>
      <c r="N248" s="9">
        <f>(L248/86400)+25569</f>
        <v>42990.208333333328</v>
      </c>
      <c r="O248" s="9">
        <f>(M248/86400)+25569</f>
        <v>42997.208333333328</v>
      </c>
      <c r="P248" t="b">
        <v>0</v>
      </c>
      <c r="Q248" t="b">
        <v>0</v>
      </c>
      <c r="R248" t="s">
        <v>17</v>
      </c>
      <c r="S248" t="str">
        <f>LEFT(R248,FIND("/",R248)-1)</f>
        <v>food</v>
      </c>
      <c r="T248" t="str">
        <f>MID(R248,FIND("/",R248)+1,25)</f>
        <v>food trucks</v>
      </c>
    </row>
    <row r="249" spans="1:20" x14ac:dyDescent="0.3">
      <c r="A249">
        <v>376</v>
      </c>
      <c r="B249" t="s">
        <v>804</v>
      </c>
      <c r="C249" s="3" t="s">
        <v>805</v>
      </c>
      <c r="D249">
        <v>3400</v>
      </c>
      <c r="E249">
        <v>12275</v>
      </c>
      <c r="F249" s="4">
        <f>E249/D249</f>
        <v>3.6102941176470589</v>
      </c>
      <c r="G249" t="s">
        <v>20</v>
      </c>
      <c r="H249">
        <v>131</v>
      </c>
      <c r="I249" s="5">
        <f>E249/H249</f>
        <v>93.702290076335885</v>
      </c>
      <c r="J249" t="s">
        <v>21</v>
      </c>
      <c r="K249" t="s">
        <v>22</v>
      </c>
      <c r="L249">
        <v>1404622800</v>
      </c>
      <c r="M249">
        <v>1405141200</v>
      </c>
      <c r="N249" s="9">
        <f>(L249/86400)+25569</f>
        <v>41826.208333333336</v>
      </c>
      <c r="O249" s="9">
        <f>(M249/86400)+25569</f>
        <v>41832.208333333336</v>
      </c>
      <c r="P249" t="b">
        <v>0</v>
      </c>
      <c r="Q249" t="b">
        <v>0</v>
      </c>
      <c r="R249" t="s">
        <v>23</v>
      </c>
      <c r="S249" t="str">
        <f>LEFT(R249,FIND("/",R249)-1)</f>
        <v>music</v>
      </c>
      <c r="T249" t="str">
        <f>MID(R249,FIND("/",R249)+1,25)</f>
        <v>rock</v>
      </c>
    </row>
    <row r="250" spans="1:20" x14ac:dyDescent="0.3">
      <c r="A250">
        <v>510</v>
      </c>
      <c r="B250" t="s">
        <v>1066</v>
      </c>
      <c r="C250" s="3" t="s">
        <v>1067</v>
      </c>
      <c r="D250">
        <v>7800</v>
      </c>
      <c r="E250">
        <v>9289</v>
      </c>
      <c r="F250" s="4">
        <f>E250/D250</f>
        <v>1.1908974358974358</v>
      </c>
      <c r="G250" t="s">
        <v>20</v>
      </c>
      <c r="H250">
        <v>131</v>
      </c>
      <c r="I250" s="5">
        <f>E250/H250</f>
        <v>70.908396946564892</v>
      </c>
      <c r="J250" t="s">
        <v>26</v>
      </c>
      <c r="K250" t="s">
        <v>27</v>
      </c>
      <c r="L250">
        <v>1527742800</v>
      </c>
      <c r="M250">
        <v>1529816400</v>
      </c>
      <c r="N250" s="9">
        <f>(L250/86400)+25569</f>
        <v>43251.208333333328</v>
      </c>
      <c r="O250" s="9">
        <f>(M250/86400)+25569</f>
        <v>43275.208333333328</v>
      </c>
      <c r="P250" t="b">
        <v>0</v>
      </c>
      <c r="Q250" t="b">
        <v>0</v>
      </c>
      <c r="R250" t="s">
        <v>53</v>
      </c>
      <c r="S250" t="str">
        <f>LEFT(R250,FIND("/",R250)-1)</f>
        <v>film &amp; video</v>
      </c>
      <c r="T250" t="str">
        <f>MID(R250,FIND("/",R250)+1,25)</f>
        <v>drama</v>
      </c>
    </row>
    <row r="251" spans="1:20" x14ac:dyDescent="0.3">
      <c r="A251">
        <v>957</v>
      </c>
      <c r="B251" t="s">
        <v>1944</v>
      </c>
      <c r="C251" s="3" t="s">
        <v>1945</v>
      </c>
      <c r="D251">
        <v>9800</v>
      </c>
      <c r="E251">
        <v>12434</v>
      </c>
      <c r="F251" s="4">
        <f>E251/D251</f>
        <v>1.2687755102040816</v>
      </c>
      <c r="G251" t="s">
        <v>20</v>
      </c>
      <c r="H251">
        <v>131</v>
      </c>
      <c r="I251" s="5">
        <f>E251/H251</f>
        <v>94.916030534351151</v>
      </c>
      <c r="J251" t="s">
        <v>21</v>
      </c>
      <c r="K251" t="s">
        <v>22</v>
      </c>
      <c r="L251">
        <v>1329372000</v>
      </c>
      <c r="M251">
        <v>1329631200</v>
      </c>
      <c r="N251" s="9">
        <f>(L251/86400)+25569</f>
        <v>40955.25</v>
      </c>
      <c r="O251" s="9">
        <f>(M251/86400)+25569</f>
        <v>40958.25</v>
      </c>
      <c r="P251" t="b">
        <v>0</v>
      </c>
      <c r="Q251" t="b">
        <v>0</v>
      </c>
      <c r="R251" t="s">
        <v>33</v>
      </c>
      <c r="S251" t="str">
        <f>LEFT(R251,FIND("/",R251)-1)</f>
        <v>theater</v>
      </c>
      <c r="T251" t="str">
        <f>MID(R251,FIND("/",R251)+1,25)</f>
        <v>plays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E252/D252</f>
        <v>0.03</v>
      </c>
      <c r="G252" t="s">
        <v>14</v>
      </c>
      <c r="H252">
        <v>1</v>
      </c>
      <c r="I252" s="5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(L252/86400)+25569</f>
        <v>40203.25</v>
      </c>
      <c r="O252" s="9">
        <f>(M252/86400)+25569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MID(R252,FIND("/",R252)+1,25)</f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E253/D253</f>
        <v>0.54084507042253516</v>
      </c>
      <c r="G253" t="s">
        <v>14</v>
      </c>
      <c r="H253">
        <v>101</v>
      </c>
      <c r="I253" s="5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>(L253/86400)+25569</f>
        <v>41252.25</v>
      </c>
      <c r="O253" s="9">
        <f>(M253/86400)+25569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MID(R253,FIND("/",R253)+1,25)</f>
        <v>plays</v>
      </c>
    </row>
    <row r="254" spans="1:20" ht="31.2" x14ac:dyDescent="0.3">
      <c r="A254">
        <v>842</v>
      </c>
      <c r="B254" t="s">
        <v>1717</v>
      </c>
      <c r="C254" s="3" t="s">
        <v>1718</v>
      </c>
      <c r="D254">
        <v>1500</v>
      </c>
      <c r="E254">
        <v>8447</v>
      </c>
      <c r="F254" s="4">
        <f>E254/D254</f>
        <v>5.6313333333333331</v>
      </c>
      <c r="G254" t="s">
        <v>20</v>
      </c>
      <c r="H254">
        <v>132</v>
      </c>
      <c r="I254" s="5">
        <f>E254/H254</f>
        <v>63.992424242424242</v>
      </c>
      <c r="J254" t="s">
        <v>107</v>
      </c>
      <c r="K254" t="s">
        <v>108</v>
      </c>
      <c r="L254">
        <v>1529038800</v>
      </c>
      <c r="M254">
        <v>1529298000</v>
      </c>
      <c r="N254" s="9">
        <f>(L254/86400)+25569</f>
        <v>43266.208333333328</v>
      </c>
      <c r="O254" s="9">
        <f>(M254/86400)+25569</f>
        <v>43269.208333333328</v>
      </c>
      <c r="P254" t="b">
        <v>0</v>
      </c>
      <c r="Q254" t="b">
        <v>0</v>
      </c>
      <c r="R254" t="s">
        <v>65</v>
      </c>
      <c r="S254" t="str">
        <f>LEFT(R254,FIND("/",R254)-1)</f>
        <v>technology</v>
      </c>
      <c r="T254" t="str">
        <f>MID(R254,FIND("/",R254)+1,25)</f>
        <v>wearables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E255/D255</f>
        <v>0.8902139917695473</v>
      </c>
      <c r="G255" t="s">
        <v>14</v>
      </c>
      <c r="H255">
        <v>1335</v>
      </c>
      <c r="I255" s="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>(L255/86400)+25569</f>
        <v>40641.208333333336</v>
      </c>
      <c r="O255" s="9">
        <f>(M255/86400)+25569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MID(R255,FIND("/",R255)+1,25)</f>
        <v>drama</v>
      </c>
    </row>
    <row r="256" spans="1:20" ht="31.2" x14ac:dyDescent="0.3">
      <c r="A256">
        <v>935</v>
      </c>
      <c r="B256" t="s">
        <v>1902</v>
      </c>
      <c r="C256" s="3" t="s">
        <v>1903</v>
      </c>
      <c r="D256">
        <v>6100</v>
      </c>
      <c r="E256">
        <v>10012</v>
      </c>
      <c r="F256" s="4">
        <f>E256/D256</f>
        <v>1.6413114754098361</v>
      </c>
      <c r="G256" t="s">
        <v>20</v>
      </c>
      <c r="H256">
        <v>132</v>
      </c>
      <c r="I256" s="5">
        <f>E256/H256</f>
        <v>75.848484848484844</v>
      </c>
      <c r="J256" t="s">
        <v>21</v>
      </c>
      <c r="K256" t="s">
        <v>22</v>
      </c>
      <c r="L256">
        <v>1437714000</v>
      </c>
      <c r="M256">
        <v>1438318800</v>
      </c>
      <c r="N256" s="9">
        <f>(L256/86400)+25569</f>
        <v>42209.208333333328</v>
      </c>
      <c r="O256" s="9">
        <f>(M256/86400)+25569</f>
        <v>42216.208333333328</v>
      </c>
      <c r="P256" t="b">
        <v>0</v>
      </c>
      <c r="Q256" t="b">
        <v>0</v>
      </c>
      <c r="R256" t="s">
        <v>33</v>
      </c>
      <c r="S256" t="str">
        <f>LEFT(R256,FIND("/",R256)-1)</f>
        <v>theater</v>
      </c>
      <c r="T256" t="str">
        <f>MID(R256,FIND("/",R256)+1,25)</f>
        <v>plays</v>
      </c>
    </row>
    <row r="257" spans="1:20" x14ac:dyDescent="0.3">
      <c r="A257">
        <v>992</v>
      </c>
      <c r="B257" t="s">
        <v>2011</v>
      </c>
      <c r="C257" s="3" t="s">
        <v>2012</v>
      </c>
      <c r="D257">
        <v>3100</v>
      </c>
      <c r="E257">
        <v>13223</v>
      </c>
      <c r="F257" s="4">
        <f>E257/D257</f>
        <v>4.2654838709677421</v>
      </c>
      <c r="G257" t="s">
        <v>20</v>
      </c>
      <c r="H257">
        <v>132</v>
      </c>
      <c r="I257" s="5">
        <f>E257/H257</f>
        <v>100.17424242424242</v>
      </c>
      <c r="J257" t="s">
        <v>21</v>
      </c>
      <c r="K257" t="s">
        <v>22</v>
      </c>
      <c r="L257">
        <v>1525669200</v>
      </c>
      <c r="M257">
        <v>1526878800</v>
      </c>
      <c r="N257" s="9">
        <f>(L257/86400)+25569</f>
        <v>43227.208333333328</v>
      </c>
      <c r="O257" s="9">
        <f>(M257/86400)+25569</f>
        <v>43241.208333333328</v>
      </c>
      <c r="P257" t="b">
        <v>0</v>
      </c>
      <c r="Q257" t="b">
        <v>1</v>
      </c>
      <c r="R257" t="s">
        <v>53</v>
      </c>
      <c r="S257" t="str">
        <f>LEFT(R257,FIND("/",R257)-1)</f>
        <v>film &amp; video</v>
      </c>
      <c r="T257" t="str">
        <f>MID(R257,FIND("/",R257)+1,25)</f>
        <v>drama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E258/D258</f>
        <v>0.23390243902439026</v>
      </c>
      <c r="G258" t="s">
        <v>14</v>
      </c>
      <c r="H258">
        <v>15</v>
      </c>
      <c r="I258" s="5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>(L258/86400)+25569</f>
        <v>42393.25</v>
      </c>
      <c r="O258" s="9">
        <f>(M258/86400)+25569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MID(R258,FIND("/",R258)+1,25)</f>
        <v>rock</v>
      </c>
    </row>
    <row r="259" spans="1:20" x14ac:dyDescent="0.3">
      <c r="A259">
        <v>282</v>
      </c>
      <c r="B259" t="s">
        <v>616</v>
      </c>
      <c r="C259" s="3" t="s">
        <v>617</v>
      </c>
      <c r="D259">
        <v>8400</v>
      </c>
      <c r="E259">
        <v>9076</v>
      </c>
      <c r="F259" s="4">
        <f>E259/D259</f>
        <v>1.0804761904761904</v>
      </c>
      <c r="G259" t="s">
        <v>20</v>
      </c>
      <c r="H259">
        <v>133</v>
      </c>
      <c r="I259" s="5">
        <f>E259/H259</f>
        <v>68.240601503759393</v>
      </c>
      <c r="J259" t="s">
        <v>21</v>
      </c>
      <c r="K259" t="s">
        <v>22</v>
      </c>
      <c r="L259">
        <v>1480226400</v>
      </c>
      <c r="M259">
        <v>1480744800</v>
      </c>
      <c r="N259" s="9">
        <f>(L259/86400)+25569</f>
        <v>42701.25</v>
      </c>
      <c r="O259" s="9">
        <f>(M259/86400)+25569</f>
        <v>42707.25</v>
      </c>
      <c r="P259" t="b">
        <v>0</v>
      </c>
      <c r="Q259" t="b">
        <v>1</v>
      </c>
      <c r="R259" t="s">
        <v>269</v>
      </c>
      <c r="S259" t="str">
        <f>LEFT(R259,FIND("/",R259)-1)</f>
        <v>film &amp; video</v>
      </c>
      <c r="T259" t="str">
        <f>MID(R259,FIND("/",R259)+1,25)</f>
        <v>television</v>
      </c>
    </row>
    <row r="260" spans="1:20" x14ac:dyDescent="0.3">
      <c r="A260">
        <v>314</v>
      </c>
      <c r="B260" t="s">
        <v>680</v>
      </c>
      <c r="C260" s="3" t="s">
        <v>681</v>
      </c>
      <c r="D260">
        <v>1400</v>
      </c>
      <c r="E260">
        <v>4126</v>
      </c>
      <c r="F260" s="4">
        <f>E260/D260</f>
        <v>2.9471428571428571</v>
      </c>
      <c r="G260" t="s">
        <v>20</v>
      </c>
      <c r="H260">
        <v>133</v>
      </c>
      <c r="I260" s="5">
        <f>E260/H260</f>
        <v>31.022556390977442</v>
      </c>
      <c r="J260" t="s">
        <v>21</v>
      </c>
      <c r="K260" t="s">
        <v>22</v>
      </c>
      <c r="L260">
        <v>1552366800</v>
      </c>
      <c r="M260">
        <v>1552798800</v>
      </c>
      <c r="N260" s="9">
        <f>(L260/86400)+25569</f>
        <v>43536.208333333328</v>
      </c>
      <c r="O260" s="9">
        <f>(M260/86400)+25569</f>
        <v>43541.208333333328</v>
      </c>
      <c r="P260" t="b">
        <v>0</v>
      </c>
      <c r="Q260" t="b">
        <v>1</v>
      </c>
      <c r="R260" t="s">
        <v>42</v>
      </c>
      <c r="S260" t="str">
        <f>LEFT(R260,FIND("/",R260)-1)</f>
        <v>film &amp; video</v>
      </c>
      <c r="T260" t="str">
        <f>MID(R260,FIND("/",R260)+1,25)</f>
        <v>documentary</v>
      </c>
    </row>
    <row r="261" spans="1:20" ht="31.2" x14ac:dyDescent="0.3">
      <c r="A261">
        <v>816</v>
      </c>
      <c r="B261" t="s">
        <v>1666</v>
      </c>
      <c r="C261" s="3" t="s">
        <v>1667</v>
      </c>
      <c r="D261">
        <v>2300</v>
      </c>
      <c r="E261">
        <v>14150</v>
      </c>
      <c r="F261" s="4">
        <f>E261/D261</f>
        <v>6.1521739130434785</v>
      </c>
      <c r="G261" t="s">
        <v>20</v>
      </c>
      <c r="H261">
        <v>133</v>
      </c>
      <c r="I261" s="5">
        <f>E261/H261</f>
        <v>106.39097744360902</v>
      </c>
      <c r="J261" t="s">
        <v>21</v>
      </c>
      <c r="K261" t="s">
        <v>22</v>
      </c>
      <c r="L261">
        <v>1392012000</v>
      </c>
      <c r="M261">
        <v>1392184800</v>
      </c>
      <c r="N261" s="9">
        <f>(L261/86400)+25569</f>
        <v>41680.25</v>
      </c>
      <c r="O261" s="9">
        <f>(M261/86400)+25569</f>
        <v>41682.25</v>
      </c>
      <c r="P261" t="b">
        <v>1</v>
      </c>
      <c r="Q261" t="b">
        <v>1</v>
      </c>
      <c r="R261" t="s">
        <v>33</v>
      </c>
      <c r="S261" t="str">
        <f>LEFT(R261,FIND("/",R261)-1)</f>
        <v>theater</v>
      </c>
      <c r="T261" t="str">
        <f>MID(R261,FIND("/",R261)+1,25)</f>
        <v>plays</v>
      </c>
    </row>
    <row r="262" spans="1:20" x14ac:dyDescent="0.3">
      <c r="A262">
        <v>38</v>
      </c>
      <c r="B262" t="s">
        <v>120</v>
      </c>
      <c r="C262" s="3" t="s">
        <v>121</v>
      </c>
      <c r="D262">
        <v>3100</v>
      </c>
      <c r="E262">
        <v>10085</v>
      </c>
      <c r="F262" s="4">
        <f>E262/D262</f>
        <v>3.2532258064516131</v>
      </c>
      <c r="G262" t="s">
        <v>20</v>
      </c>
      <c r="H262">
        <v>134</v>
      </c>
      <c r="I262" s="5">
        <f>E262/H262</f>
        <v>75.261194029850742</v>
      </c>
      <c r="J262" t="s">
        <v>21</v>
      </c>
      <c r="K262" t="s">
        <v>22</v>
      </c>
      <c r="L262">
        <v>1287378000</v>
      </c>
      <c r="M262">
        <v>1287810000</v>
      </c>
      <c r="N262" s="9">
        <f>(L262/86400)+25569</f>
        <v>40469.208333333336</v>
      </c>
      <c r="O262" s="9">
        <f>(M262/86400)+25569</f>
        <v>40474.208333333336</v>
      </c>
      <c r="P262" t="b">
        <v>0</v>
      </c>
      <c r="Q262" t="b">
        <v>0</v>
      </c>
      <c r="R262" t="s">
        <v>122</v>
      </c>
      <c r="S262" t="str">
        <f>LEFT(R262,FIND("/",R262)-1)</f>
        <v>photography</v>
      </c>
      <c r="T262" t="str">
        <f>MID(R262,FIND("/",R262)+1,25)</f>
        <v>photography books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E263/D263</f>
        <v>0.31201660735468567</v>
      </c>
      <c r="G263" t="s">
        <v>14</v>
      </c>
      <c r="H263">
        <v>454</v>
      </c>
      <c r="I263" s="5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>(L263/86400)+25569</f>
        <v>40415.208333333336</v>
      </c>
      <c r="O263" s="9">
        <f>(M263/86400)+25569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MID(R263,FIND("/",R263)+1,25)</f>
        <v>rock</v>
      </c>
    </row>
    <row r="264" spans="1:20" x14ac:dyDescent="0.3">
      <c r="A264">
        <v>412</v>
      </c>
      <c r="B264" t="s">
        <v>874</v>
      </c>
      <c r="C264" s="3" t="s">
        <v>875</v>
      </c>
      <c r="D264">
        <v>2100</v>
      </c>
      <c r="E264">
        <v>14046</v>
      </c>
      <c r="F264" s="4">
        <f>E264/D264</f>
        <v>6.6885714285714286</v>
      </c>
      <c r="G264" t="s">
        <v>20</v>
      </c>
      <c r="H264">
        <v>134</v>
      </c>
      <c r="I264" s="5">
        <f>E264/H264</f>
        <v>104.82089552238806</v>
      </c>
      <c r="J264" t="s">
        <v>21</v>
      </c>
      <c r="K264" t="s">
        <v>22</v>
      </c>
      <c r="L264">
        <v>1388728800</v>
      </c>
      <c r="M264">
        <v>1389592800</v>
      </c>
      <c r="N264" s="9">
        <f>(L264/86400)+25569</f>
        <v>41642.25</v>
      </c>
      <c r="O264" s="9">
        <f>(M264/86400)+25569</f>
        <v>41652.25</v>
      </c>
      <c r="P264" t="b">
        <v>0</v>
      </c>
      <c r="Q264" t="b">
        <v>0</v>
      </c>
      <c r="R264" t="s">
        <v>119</v>
      </c>
      <c r="S264" t="str">
        <f>LEFT(R264,FIND("/",R264)-1)</f>
        <v>publishing</v>
      </c>
      <c r="T264" t="str">
        <f>MID(R264,FIND("/",R264)+1,25)</f>
        <v>fiction</v>
      </c>
    </row>
    <row r="265" spans="1:20" x14ac:dyDescent="0.3">
      <c r="A265">
        <v>686</v>
      </c>
      <c r="B265" t="s">
        <v>1411</v>
      </c>
      <c r="C265" s="3" t="s">
        <v>1412</v>
      </c>
      <c r="D265">
        <v>7500</v>
      </c>
      <c r="E265">
        <v>14381</v>
      </c>
      <c r="F265" s="4">
        <f>E265/D265</f>
        <v>1.9174666666666667</v>
      </c>
      <c r="G265" t="s">
        <v>20</v>
      </c>
      <c r="H265">
        <v>134</v>
      </c>
      <c r="I265" s="5">
        <f>E265/H265</f>
        <v>107.32089552238806</v>
      </c>
      <c r="J265" t="s">
        <v>21</v>
      </c>
      <c r="K265" t="s">
        <v>22</v>
      </c>
      <c r="L265">
        <v>1522126800</v>
      </c>
      <c r="M265">
        <v>1523077200</v>
      </c>
      <c r="N265" s="9">
        <f>(L265/86400)+25569</f>
        <v>43186.208333333328</v>
      </c>
      <c r="O265" s="9">
        <f>(M265/86400)+25569</f>
        <v>43197.208333333328</v>
      </c>
      <c r="P265" t="b">
        <v>0</v>
      </c>
      <c r="Q265" t="b">
        <v>0</v>
      </c>
      <c r="R265" t="s">
        <v>65</v>
      </c>
      <c r="S265" t="str">
        <f>LEFT(R265,FIND("/",R265)-1)</f>
        <v>technology</v>
      </c>
      <c r="T265" t="str">
        <f>MID(R265,FIND("/",R265)+1,25)</f>
        <v>wearables</v>
      </c>
    </row>
    <row r="266" spans="1:20" x14ac:dyDescent="0.3">
      <c r="A266">
        <v>144</v>
      </c>
      <c r="B266" t="s">
        <v>340</v>
      </c>
      <c r="C266" s="3" t="s">
        <v>341</v>
      </c>
      <c r="D266">
        <v>9000</v>
      </c>
      <c r="E266">
        <v>11619</v>
      </c>
      <c r="F266" s="4">
        <f>E266/D266</f>
        <v>1.2909999999999999</v>
      </c>
      <c r="G266" t="s">
        <v>20</v>
      </c>
      <c r="H266">
        <v>135</v>
      </c>
      <c r="I266" s="5">
        <f>E266/H266</f>
        <v>86.066666666666663</v>
      </c>
      <c r="J266" t="s">
        <v>21</v>
      </c>
      <c r="K266" t="s">
        <v>22</v>
      </c>
      <c r="L266">
        <v>1560747600</v>
      </c>
      <c r="M266">
        <v>1561438800</v>
      </c>
      <c r="N266" s="9">
        <f>(L266/86400)+25569</f>
        <v>43633.208333333328</v>
      </c>
      <c r="O266" s="9">
        <f>(M266/86400)+25569</f>
        <v>43641.208333333328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MID(R266,FIND("/",R266)+1,25)</f>
        <v>plays</v>
      </c>
    </row>
    <row r="267" spans="1:20" x14ac:dyDescent="0.3">
      <c r="A267">
        <v>555</v>
      </c>
      <c r="B267" t="s">
        <v>1155</v>
      </c>
      <c r="C267" s="3" t="s">
        <v>1156</v>
      </c>
      <c r="D267">
        <v>6300</v>
      </c>
      <c r="E267">
        <v>14089</v>
      </c>
      <c r="F267" s="4">
        <f>E267/D267</f>
        <v>2.2363492063492063</v>
      </c>
      <c r="G267" t="s">
        <v>20</v>
      </c>
      <c r="H267">
        <v>135</v>
      </c>
      <c r="I267" s="5">
        <f>E267/H267</f>
        <v>104.36296296296297</v>
      </c>
      <c r="J267" t="s">
        <v>36</v>
      </c>
      <c r="K267" t="s">
        <v>37</v>
      </c>
      <c r="L267">
        <v>1396414800</v>
      </c>
      <c r="M267">
        <v>1399093200</v>
      </c>
      <c r="N267" s="9">
        <f>(L267/86400)+25569</f>
        <v>41731.208333333336</v>
      </c>
      <c r="O267" s="9">
        <f>(M267/86400)+25569</f>
        <v>41762.208333333336</v>
      </c>
      <c r="P267" t="b">
        <v>0</v>
      </c>
      <c r="Q267" t="b">
        <v>0</v>
      </c>
      <c r="R267" t="s">
        <v>23</v>
      </c>
      <c r="S267" t="str">
        <f>LEFT(R267,FIND("/",R267)-1)</f>
        <v>music</v>
      </c>
      <c r="T267" t="str">
        <f>MID(R267,FIND("/",R267)+1,25)</f>
        <v>rock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E268/D268</f>
        <v>0.76766756032171579</v>
      </c>
      <c r="G268" t="s">
        <v>14</v>
      </c>
      <c r="H268">
        <v>3182</v>
      </c>
      <c r="I268" s="5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>(L268/86400)+25569</f>
        <v>41950.25</v>
      </c>
      <c r="O268" s="9">
        <f>(M268/86400)+25569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MID(R268,FIND("/",R268)+1,25)</f>
        <v>jazz</v>
      </c>
    </row>
    <row r="269" spans="1:20" x14ac:dyDescent="0.3">
      <c r="A269">
        <v>975</v>
      </c>
      <c r="B269" t="s">
        <v>1979</v>
      </c>
      <c r="C269" s="3" t="s">
        <v>1980</v>
      </c>
      <c r="D269">
        <v>5400</v>
      </c>
      <c r="E269">
        <v>8366</v>
      </c>
      <c r="F269" s="4">
        <f>E269/D269</f>
        <v>1.5492592592592593</v>
      </c>
      <c r="G269" t="s">
        <v>20</v>
      </c>
      <c r="H269">
        <v>135</v>
      </c>
      <c r="I269" s="5">
        <f>E269/H269</f>
        <v>61.970370370370368</v>
      </c>
      <c r="J269" t="s">
        <v>21</v>
      </c>
      <c r="K269" t="s">
        <v>22</v>
      </c>
      <c r="L269">
        <v>1448776800</v>
      </c>
      <c r="M269">
        <v>1452146400</v>
      </c>
      <c r="N269" s="9">
        <f>(L269/86400)+25569</f>
        <v>42337.25</v>
      </c>
      <c r="O269" s="9">
        <f>(M269/86400)+25569</f>
        <v>42376.25</v>
      </c>
      <c r="P269" t="b">
        <v>0</v>
      </c>
      <c r="Q269" t="b">
        <v>1</v>
      </c>
      <c r="R269" t="s">
        <v>33</v>
      </c>
      <c r="S269" t="str">
        <f>LEFT(R269,FIND("/",R269)-1)</f>
        <v>theater</v>
      </c>
      <c r="T269" t="str">
        <f>MID(R269,FIND("/",R269)+1,25)</f>
        <v>plays</v>
      </c>
    </row>
    <row r="270" spans="1:20" x14ac:dyDescent="0.3">
      <c r="A270">
        <v>585</v>
      </c>
      <c r="B270" t="s">
        <v>1212</v>
      </c>
      <c r="C270" s="3" t="s">
        <v>1213</v>
      </c>
      <c r="D270">
        <v>8900</v>
      </c>
      <c r="E270">
        <v>13065</v>
      </c>
      <c r="F270" s="4">
        <f>E270/D270</f>
        <v>1.4679775280898877</v>
      </c>
      <c r="G270" t="s">
        <v>20</v>
      </c>
      <c r="H270">
        <v>136</v>
      </c>
      <c r="I270" s="5">
        <f>E270/H270</f>
        <v>96.066176470588232</v>
      </c>
      <c r="J270" t="s">
        <v>21</v>
      </c>
      <c r="K270" t="s">
        <v>22</v>
      </c>
      <c r="L270">
        <v>1268888400</v>
      </c>
      <c r="M270">
        <v>1269752400</v>
      </c>
      <c r="N270" s="9">
        <f>(L270/86400)+25569</f>
        <v>40255.208333333336</v>
      </c>
      <c r="O270" s="9">
        <f>(M270/86400)+25569</f>
        <v>40265.208333333336</v>
      </c>
      <c r="P270" t="b">
        <v>0</v>
      </c>
      <c r="Q270" t="b">
        <v>0</v>
      </c>
      <c r="R270" t="s">
        <v>206</v>
      </c>
      <c r="S270" t="str">
        <f>LEFT(R270,FIND("/",R270)-1)</f>
        <v>publishing</v>
      </c>
      <c r="T270" t="str">
        <f>MID(R270,FIND("/",R270)+1,25)</f>
        <v>translations</v>
      </c>
    </row>
    <row r="271" spans="1:20" x14ac:dyDescent="0.3">
      <c r="A271">
        <v>708</v>
      </c>
      <c r="B271" t="s">
        <v>1454</v>
      </c>
      <c r="C271" s="3" t="s">
        <v>1455</v>
      </c>
      <c r="D271">
        <v>1700</v>
      </c>
      <c r="E271">
        <v>12020</v>
      </c>
      <c r="F271" s="4">
        <f>E271/D271</f>
        <v>7.0705882352941174</v>
      </c>
      <c r="G271" t="s">
        <v>20</v>
      </c>
      <c r="H271">
        <v>137</v>
      </c>
      <c r="I271" s="5">
        <f>E271/H271</f>
        <v>87.737226277372258</v>
      </c>
      <c r="J271" t="s">
        <v>98</v>
      </c>
      <c r="K271" t="s">
        <v>99</v>
      </c>
      <c r="L271">
        <v>1495429200</v>
      </c>
      <c r="M271">
        <v>1496293200</v>
      </c>
      <c r="N271" s="9">
        <f>(L271/86400)+25569</f>
        <v>42877.208333333328</v>
      </c>
      <c r="O271" s="9">
        <f>(M271/86400)+25569</f>
        <v>42887.208333333328</v>
      </c>
      <c r="P271" t="b">
        <v>0</v>
      </c>
      <c r="Q271" t="b">
        <v>0</v>
      </c>
      <c r="R271" t="s">
        <v>33</v>
      </c>
      <c r="S271" t="str">
        <f>LEFT(R271,FIND("/",R271)-1)</f>
        <v>theater</v>
      </c>
      <c r="T271" t="str">
        <f>MID(R271,FIND("/",R271)+1,25)</f>
        <v>plays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E272/D272</f>
        <v>0.27176538240368026</v>
      </c>
      <c r="G272" t="s">
        <v>74</v>
      </c>
      <c r="H272">
        <v>1890</v>
      </c>
      <c r="I272" s="5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>(L272/86400)+25569</f>
        <v>40514.25</v>
      </c>
      <c r="O272" s="9">
        <f>(M272/86400)+25569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MID(R272,FIND("/",R272)+1,25)</f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E273/D273</f>
        <v>1.2706571242680547E-2</v>
      </c>
      <c r="G273" t="s">
        <v>47</v>
      </c>
      <c r="H273">
        <v>61</v>
      </c>
      <c r="I273" s="5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>(L273/86400)+25569</f>
        <v>42345.25</v>
      </c>
      <c r="O273" s="9">
        <f>(M273/86400)+25569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MID(R273,FIND("/",R273)+1,25)</f>
        <v>photography books</v>
      </c>
    </row>
    <row r="274" spans="1:20" x14ac:dyDescent="0.3">
      <c r="A274">
        <v>753</v>
      </c>
      <c r="B274" t="s">
        <v>1542</v>
      </c>
      <c r="C274" s="3" t="s">
        <v>1543</v>
      </c>
      <c r="D274">
        <v>4700</v>
      </c>
      <c r="E274">
        <v>12065</v>
      </c>
      <c r="F274" s="4">
        <f>E274/D274</f>
        <v>2.5670212765957445</v>
      </c>
      <c r="G274" t="s">
        <v>20</v>
      </c>
      <c r="H274">
        <v>137</v>
      </c>
      <c r="I274" s="5">
        <f>E274/H274</f>
        <v>88.065693430656935</v>
      </c>
      <c r="J274" t="s">
        <v>21</v>
      </c>
      <c r="K274" t="s">
        <v>22</v>
      </c>
      <c r="L274">
        <v>1274590800</v>
      </c>
      <c r="M274">
        <v>1275886800</v>
      </c>
      <c r="N274" s="9">
        <f>(L274/86400)+25569</f>
        <v>40321.208333333336</v>
      </c>
      <c r="O274" s="9">
        <f>(M274/86400)+25569</f>
        <v>40336.208333333336</v>
      </c>
      <c r="P274" t="b">
        <v>0</v>
      </c>
      <c r="Q274" t="b">
        <v>0</v>
      </c>
      <c r="R274" t="s">
        <v>122</v>
      </c>
      <c r="S274" t="str">
        <f>LEFT(R274,FIND("/",R274)-1)</f>
        <v>photography</v>
      </c>
      <c r="T274" t="str">
        <f>MID(R274,FIND("/",R274)+1,25)</f>
        <v>photography books</v>
      </c>
    </row>
    <row r="275" spans="1:20" x14ac:dyDescent="0.3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s="4">
        <f>E275/D275</f>
        <v>1.3797916666666667</v>
      </c>
      <c r="G275" t="s">
        <v>20</v>
      </c>
      <c r="H275">
        <v>138</v>
      </c>
      <c r="I275" s="5">
        <f>E275/H275</f>
        <v>47.992753623188406</v>
      </c>
      <c r="J275" t="s">
        <v>21</v>
      </c>
      <c r="K275" t="s">
        <v>22</v>
      </c>
      <c r="L275">
        <v>1412226000</v>
      </c>
      <c r="M275">
        <v>1412312400</v>
      </c>
      <c r="N275" s="9">
        <f>(L275/86400)+25569</f>
        <v>41914.208333333336</v>
      </c>
      <c r="O275" s="9">
        <f>(M275/86400)+25569</f>
        <v>41915.208333333336</v>
      </c>
      <c r="P275" t="b">
        <v>0</v>
      </c>
      <c r="Q275" t="b">
        <v>0</v>
      </c>
      <c r="R275" t="s">
        <v>122</v>
      </c>
      <c r="S275" t="str">
        <f>LEFT(R275,FIND("/",R275)-1)</f>
        <v>photography</v>
      </c>
      <c r="T275" t="str">
        <f>MID(R275,FIND("/",R275)+1,25)</f>
        <v>photography books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E276/D276</f>
        <v>0.32208333333333333</v>
      </c>
      <c r="G276" t="s">
        <v>14</v>
      </c>
      <c r="H276">
        <v>15</v>
      </c>
      <c r="I276" s="5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>(L276/86400)+25569</f>
        <v>43045.25</v>
      </c>
      <c r="O276" s="9">
        <f>(M276/86400)+25569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MID(R276,FIND("/",R276)+1,25)</f>
        <v>plays</v>
      </c>
    </row>
    <row r="277" spans="1:20" ht="31.2" x14ac:dyDescent="0.3">
      <c r="A277">
        <v>259</v>
      </c>
      <c r="B277" t="s">
        <v>570</v>
      </c>
      <c r="C277" s="3" t="s">
        <v>571</v>
      </c>
      <c r="D277">
        <v>1800</v>
      </c>
      <c r="E277">
        <v>10755</v>
      </c>
      <c r="F277" s="4">
        <f>E277/D277</f>
        <v>5.9749999999999996</v>
      </c>
      <c r="G277" t="s">
        <v>20</v>
      </c>
      <c r="H277">
        <v>138</v>
      </c>
      <c r="I277" s="5">
        <f>E277/H277</f>
        <v>77.934782608695656</v>
      </c>
      <c r="J277" t="s">
        <v>21</v>
      </c>
      <c r="K277" t="s">
        <v>22</v>
      </c>
      <c r="L277">
        <v>1354946400</v>
      </c>
      <c r="M277">
        <v>1356588000</v>
      </c>
      <c r="N277" s="9">
        <f>(L277/86400)+25569</f>
        <v>41251.25</v>
      </c>
      <c r="O277" s="9">
        <f>(M277/86400)+25569</f>
        <v>41270.25</v>
      </c>
      <c r="P277" t="b">
        <v>1</v>
      </c>
      <c r="Q277" t="b">
        <v>0</v>
      </c>
      <c r="R277" t="s">
        <v>122</v>
      </c>
      <c r="S277" t="str">
        <f>LEFT(R277,FIND("/",R277)-1)</f>
        <v>photography</v>
      </c>
      <c r="T277" t="str">
        <f>MID(R277,FIND("/",R277)+1,25)</f>
        <v>photography books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E278/D278</f>
        <v>0.96799999999999997</v>
      </c>
      <c r="G278" t="s">
        <v>14</v>
      </c>
      <c r="H278">
        <v>133</v>
      </c>
      <c r="I278" s="5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>(L278/86400)+25569</f>
        <v>41018.208333333336</v>
      </c>
      <c r="O278" s="9">
        <f>(M278/86400)+25569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MID(R278,FIND("/",R278)+1,25)</f>
        <v>video games</v>
      </c>
    </row>
    <row r="279" spans="1:20" x14ac:dyDescent="0.3">
      <c r="A279">
        <v>783</v>
      </c>
      <c r="B279" t="s">
        <v>1601</v>
      </c>
      <c r="C279" s="3" t="s">
        <v>1602</v>
      </c>
      <c r="D279">
        <v>7400</v>
      </c>
      <c r="E279">
        <v>10451</v>
      </c>
      <c r="F279" s="4">
        <f>E279/D279</f>
        <v>1.4122972972972974</v>
      </c>
      <c r="G279" t="s">
        <v>20</v>
      </c>
      <c r="H279">
        <v>138</v>
      </c>
      <c r="I279" s="5">
        <f>E279/H279</f>
        <v>75.731884057971016</v>
      </c>
      <c r="J279" t="s">
        <v>21</v>
      </c>
      <c r="K279" t="s">
        <v>22</v>
      </c>
      <c r="L279">
        <v>1387260000</v>
      </c>
      <c r="M279">
        <v>1387864800</v>
      </c>
      <c r="N279" s="9">
        <f>(L279/86400)+25569</f>
        <v>41625.25</v>
      </c>
      <c r="O279" s="9">
        <f>(M279/86400)+25569</f>
        <v>41632.25</v>
      </c>
      <c r="P279" t="b">
        <v>0</v>
      </c>
      <c r="Q279" t="b">
        <v>0</v>
      </c>
      <c r="R279" t="s">
        <v>23</v>
      </c>
      <c r="S279" t="str">
        <f>LEFT(R279,FIND("/",R279)-1)</f>
        <v>music</v>
      </c>
      <c r="T279" t="str">
        <f>MID(R279,FIND("/",R279)+1,25)</f>
        <v>rock</v>
      </c>
    </row>
    <row r="280" spans="1:20" x14ac:dyDescent="0.3">
      <c r="A280">
        <v>363</v>
      </c>
      <c r="B280" t="s">
        <v>778</v>
      </c>
      <c r="C280" s="3" t="s">
        <v>779</v>
      </c>
      <c r="D280">
        <v>5200</v>
      </c>
      <c r="E280">
        <v>8330</v>
      </c>
      <c r="F280" s="4">
        <f>E280/D280</f>
        <v>1.601923076923077</v>
      </c>
      <c r="G280" t="s">
        <v>20</v>
      </c>
      <c r="H280">
        <v>139</v>
      </c>
      <c r="I280" s="5">
        <f>E280/H280</f>
        <v>59.928057553956833</v>
      </c>
      <c r="J280" t="s">
        <v>21</v>
      </c>
      <c r="K280" t="s">
        <v>22</v>
      </c>
      <c r="L280">
        <v>1324965600</v>
      </c>
      <c r="M280">
        <v>1325052000</v>
      </c>
      <c r="N280" s="9">
        <f>(L280/86400)+25569</f>
        <v>40904.25</v>
      </c>
      <c r="O280" s="9">
        <f>(M280/86400)+25569</f>
        <v>40905.25</v>
      </c>
      <c r="P280" t="b">
        <v>0</v>
      </c>
      <c r="Q280" t="b">
        <v>0</v>
      </c>
      <c r="R280" t="s">
        <v>23</v>
      </c>
      <c r="S280" t="str">
        <f>LEFT(R280,FIND("/",R280)-1)</f>
        <v>music</v>
      </c>
      <c r="T280" t="str">
        <f>MID(R280,FIND("/",R280)+1,25)</f>
        <v>rock</v>
      </c>
    </row>
    <row r="281" spans="1:20" ht="31.2" x14ac:dyDescent="0.3">
      <c r="A281">
        <v>467</v>
      </c>
      <c r="B281" t="s">
        <v>982</v>
      </c>
      <c r="C281" s="3" t="s">
        <v>983</v>
      </c>
      <c r="D281">
        <v>1400</v>
      </c>
      <c r="E281">
        <v>8053</v>
      </c>
      <c r="F281" s="4">
        <f>E281/D281</f>
        <v>5.7521428571428572</v>
      </c>
      <c r="G281" t="s">
        <v>20</v>
      </c>
      <c r="H281">
        <v>139</v>
      </c>
      <c r="I281" s="5">
        <f>E281/H281</f>
        <v>57.935251798561154</v>
      </c>
      <c r="J281" t="s">
        <v>15</v>
      </c>
      <c r="K281" t="s">
        <v>16</v>
      </c>
      <c r="L281">
        <v>1448258400</v>
      </c>
      <c r="M281">
        <v>1448863200</v>
      </c>
      <c r="N281" s="9">
        <f>(L281/86400)+25569</f>
        <v>42331.25</v>
      </c>
      <c r="O281" s="9">
        <f>(M281/86400)+25569</f>
        <v>42338.25</v>
      </c>
      <c r="P281" t="b">
        <v>0</v>
      </c>
      <c r="Q281" t="b">
        <v>1</v>
      </c>
      <c r="R281" t="s">
        <v>28</v>
      </c>
      <c r="S281" t="str">
        <f>LEFT(R281,FIND("/",R281)-1)</f>
        <v>technology</v>
      </c>
      <c r="T281" t="str">
        <f>MID(R281,FIND("/",R281)+1,25)</f>
        <v>web</v>
      </c>
    </row>
    <row r="282" spans="1:20" x14ac:dyDescent="0.3">
      <c r="A282">
        <v>536</v>
      </c>
      <c r="B282" t="s">
        <v>1117</v>
      </c>
      <c r="C282" s="3" t="s">
        <v>1118</v>
      </c>
      <c r="D282">
        <v>9800</v>
      </c>
      <c r="E282">
        <v>14697</v>
      </c>
      <c r="F282" s="4">
        <f>E282/D282</f>
        <v>1.4996938775510205</v>
      </c>
      <c r="G282" t="s">
        <v>20</v>
      </c>
      <c r="H282">
        <v>140</v>
      </c>
      <c r="I282" s="5">
        <f>E282/H282</f>
        <v>104.97857142857143</v>
      </c>
      <c r="J282" t="s">
        <v>107</v>
      </c>
      <c r="K282" t="s">
        <v>108</v>
      </c>
      <c r="L282">
        <v>1282626000</v>
      </c>
      <c r="M282">
        <v>1284872400</v>
      </c>
      <c r="N282" s="9">
        <f>(L282/86400)+25569</f>
        <v>40414.208333333336</v>
      </c>
      <c r="O282" s="9">
        <f>(M282/86400)+25569</f>
        <v>40440.208333333336</v>
      </c>
      <c r="P282" t="b">
        <v>0</v>
      </c>
      <c r="Q282" t="b">
        <v>0</v>
      </c>
      <c r="R282" t="s">
        <v>119</v>
      </c>
      <c r="S282" t="str">
        <f>LEFT(R282,FIND("/",R282)-1)</f>
        <v>publishing</v>
      </c>
      <c r="T282" t="str">
        <f>MID(R282,FIND("/",R282)+1,25)</f>
        <v>fiction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E283/D283</f>
        <v>0.91520972644376897</v>
      </c>
      <c r="G283" t="s">
        <v>14</v>
      </c>
      <c r="H283">
        <v>2062</v>
      </c>
      <c r="I283" s="5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>(L283/86400)+25569</f>
        <v>40979.25</v>
      </c>
      <c r="O283" s="9">
        <f>(M283/86400)+25569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MID(R283,FIND("/",R283)+1,25)</f>
        <v>plays</v>
      </c>
    </row>
    <row r="284" spans="1:20" x14ac:dyDescent="0.3">
      <c r="A284">
        <v>744</v>
      </c>
      <c r="B284" t="s">
        <v>1524</v>
      </c>
      <c r="C284" s="3" t="s">
        <v>1525</v>
      </c>
      <c r="D284">
        <v>2000</v>
      </c>
      <c r="E284">
        <v>14240</v>
      </c>
      <c r="F284" s="4">
        <f>E284/D284</f>
        <v>7.12</v>
      </c>
      <c r="G284" t="s">
        <v>20</v>
      </c>
      <c r="H284">
        <v>140</v>
      </c>
      <c r="I284" s="5">
        <f>E284/H284</f>
        <v>101.71428571428571</v>
      </c>
      <c r="J284" t="s">
        <v>21</v>
      </c>
      <c r="K284" t="s">
        <v>22</v>
      </c>
      <c r="L284">
        <v>1533877200</v>
      </c>
      <c r="M284">
        <v>1534050000</v>
      </c>
      <c r="N284" s="9">
        <f>(L284/86400)+25569</f>
        <v>43322.208333333328</v>
      </c>
      <c r="O284" s="9">
        <f>(M284/86400)+25569</f>
        <v>43324.208333333328</v>
      </c>
      <c r="P284" t="b">
        <v>0</v>
      </c>
      <c r="Q284" t="b">
        <v>1</v>
      </c>
      <c r="R284" t="s">
        <v>33</v>
      </c>
      <c r="S284" t="str">
        <f>LEFT(R284,FIND("/",R284)-1)</f>
        <v>theater</v>
      </c>
      <c r="T284" t="str">
        <f>MID(R284,FIND("/",R284)+1,25)</f>
        <v>plays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E285/D285</f>
        <v>0.18728395061728395</v>
      </c>
      <c r="G285" t="s">
        <v>14</v>
      </c>
      <c r="H285">
        <v>29</v>
      </c>
      <c r="I285" s="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>(L285/86400)+25569</f>
        <v>42520.208333333328</v>
      </c>
      <c r="O285" s="9">
        <f>(M285/86400)+25569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MID(R285,FIND("/",R285)+1,25)</f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E286/D286</f>
        <v>0.83193877551020412</v>
      </c>
      <c r="G286" t="s">
        <v>14</v>
      </c>
      <c r="H286">
        <v>132</v>
      </c>
      <c r="I286" s="5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>(L286/86400)+25569</f>
        <v>41030.208333333336</v>
      </c>
      <c r="O286" s="9">
        <f>(M286/86400)+25569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MID(R286,FIND("/",R286)+1,25)</f>
        <v>web</v>
      </c>
    </row>
    <row r="287" spans="1:20" ht="31.2" x14ac:dyDescent="0.3">
      <c r="A287">
        <v>976</v>
      </c>
      <c r="B287" t="s">
        <v>1981</v>
      </c>
      <c r="C287" s="3" t="s">
        <v>1982</v>
      </c>
      <c r="D287">
        <v>4000</v>
      </c>
      <c r="E287">
        <v>12886</v>
      </c>
      <c r="F287" s="4">
        <f>E287/D287</f>
        <v>3.2214999999999998</v>
      </c>
      <c r="G287" t="s">
        <v>20</v>
      </c>
      <c r="H287">
        <v>140</v>
      </c>
      <c r="I287" s="5">
        <f>E287/H287</f>
        <v>92.042857142857144</v>
      </c>
      <c r="J287" t="s">
        <v>21</v>
      </c>
      <c r="K287" t="s">
        <v>22</v>
      </c>
      <c r="L287">
        <v>1296194400</v>
      </c>
      <c r="M287">
        <v>1296712800</v>
      </c>
      <c r="N287" s="9">
        <f>(L287/86400)+25569</f>
        <v>40571.25</v>
      </c>
      <c r="O287" s="9">
        <f>(M287/86400)+25569</f>
        <v>40577.25</v>
      </c>
      <c r="P287" t="b">
        <v>0</v>
      </c>
      <c r="Q287" t="b">
        <v>1</v>
      </c>
      <c r="R287" t="s">
        <v>33</v>
      </c>
      <c r="S287" t="str">
        <f>LEFT(R287,FIND("/",R287)-1)</f>
        <v>theater</v>
      </c>
      <c r="T287" t="str">
        <f>MID(R287,FIND("/",R287)+1,25)</f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E288/D288</f>
        <v>0.17446030330062445</v>
      </c>
      <c r="G288" t="s">
        <v>74</v>
      </c>
      <c r="H288">
        <v>184</v>
      </c>
      <c r="I288" s="5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>(L288/86400)+25569</f>
        <v>42697.25</v>
      </c>
      <c r="O288" s="9">
        <f>(M288/86400)+25569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MID(R288,FIND("/",R288)+1,25)</f>
        <v>plays</v>
      </c>
    </row>
    <row r="289" spans="1:20" x14ac:dyDescent="0.3">
      <c r="A289">
        <v>23</v>
      </c>
      <c r="B289" t="s">
        <v>83</v>
      </c>
      <c r="C289" s="3" t="s">
        <v>84</v>
      </c>
      <c r="D289">
        <v>4500</v>
      </c>
      <c r="E289">
        <v>14942</v>
      </c>
      <c r="F289" s="4">
        <f>E289/D289</f>
        <v>3.3204444444444445</v>
      </c>
      <c r="G289" t="s">
        <v>20</v>
      </c>
      <c r="H289">
        <v>142</v>
      </c>
      <c r="I289" s="5">
        <f>E289/H289</f>
        <v>105.22535211267606</v>
      </c>
      <c r="J289" t="s">
        <v>40</v>
      </c>
      <c r="K289" t="s">
        <v>41</v>
      </c>
      <c r="L289">
        <v>1550124000</v>
      </c>
      <c r="M289">
        <v>1554699600</v>
      </c>
      <c r="N289" s="9">
        <f>(L289/86400)+25569</f>
        <v>43510.25</v>
      </c>
      <c r="O289" s="9">
        <f>(M289/86400)+25569</f>
        <v>43563.208333333328</v>
      </c>
      <c r="P289" t="b">
        <v>0</v>
      </c>
      <c r="Q289" t="b">
        <v>0</v>
      </c>
      <c r="R289" t="s">
        <v>42</v>
      </c>
      <c r="S289" t="str">
        <f>LEFT(R289,FIND("/",R289)-1)</f>
        <v>film &amp; video</v>
      </c>
      <c r="T289" t="str">
        <f>MID(R289,FIND("/",R289)+1,25)</f>
        <v>documentary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E290/D290</f>
        <v>0.97785714285714287</v>
      </c>
      <c r="G290" t="s">
        <v>14</v>
      </c>
      <c r="H290">
        <v>137</v>
      </c>
      <c r="I290" s="5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>(L290/86400)+25569</f>
        <v>40982.208333333336</v>
      </c>
      <c r="O290" s="9">
        <f>(M290/86400)+25569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MID(R290,FIND("/",R290)+1,25)</f>
        <v>metal</v>
      </c>
    </row>
    <row r="291" spans="1:20" x14ac:dyDescent="0.3">
      <c r="A291">
        <v>304</v>
      </c>
      <c r="B291" t="s">
        <v>660</v>
      </c>
      <c r="C291" s="3" t="s">
        <v>661</v>
      </c>
      <c r="D291">
        <v>2100</v>
      </c>
      <c r="E291">
        <v>11469</v>
      </c>
      <c r="F291" s="4">
        <f>E291/D291</f>
        <v>5.4614285714285717</v>
      </c>
      <c r="G291" t="s">
        <v>20</v>
      </c>
      <c r="H291">
        <v>142</v>
      </c>
      <c r="I291" s="5">
        <f>E291/H291</f>
        <v>80.767605633802816</v>
      </c>
      <c r="J291" t="s">
        <v>21</v>
      </c>
      <c r="K291" t="s">
        <v>22</v>
      </c>
      <c r="L291">
        <v>1470546000</v>
      </c>
      <c r="M291">
        <v>1474088400</v>
      </c>
      <c r="N291" s="9">
        <f>(L291/86400)+25569</f>
        <v>42589.208333333328</v>
      </c>
      <c r="O291" s="9">
        <f>(M291/86400)+25569</f>
        <v>42630.208333333328</v>
      </c>
      <c r="P291" t="b">
        <v>0</v>
      </c>
      <c r="Q291" t="b">
        <v>0</v>
      </c>
      <c r="R291" t="s">
        <v>42</v>
      </c>
      <c r="S291" t="str">
        <f>LEFT(R291,FIND("/",R291)-1)</f>
        <v>film &amp; video</v>
      </c>
      <c r="T291" t="str">
        <f>MID(R291,FIND("/",R291)+1,25)</f>
        <v>documentary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E292/D292</f>
        <v>0.54402135231316728</v>
      </c>
      <c r="G292" t="s">
        <v>14</v>
      </c>
      <c r="H292">
        <v>908</v>
      </c>
      <c r="I292" s="5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>(L292/86400)+25569</f>
        <v>41404.208333333336</v>
      </c>
      <c r="O292" s="9">
        <f>(M292/86400)+25569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MID(R292,FIND("/",R292)+1,25)</f>
        <v>documentary</v>
      </c>
    </row>
    <row r="293" spans="1:20" x14ac:dyDescent="0.3">
      <c r="A293">
        <v>474</v>
      </c>
      <c r="B293" t="s">
        <v>995</v>
      </c>
      <c r="C293" s="3" t="s">
        <v>996</v>
      </c>
      <c r="D293">
        <v>4000</v>
      </c>
      <c r="E293">
        <v>14606</v>
      </c>
      <c r="F293" s="4">
        <f>E293/D293</f>
        <v>3.6515</v>
      </c>
      <c r="G293" t="s">
        <v>20</v>
      </c>
      <c r="H293">
        <v>142</v>
      </c>
      <c r="I293" s="5">
        <f>E293/H293</f>
        <v>102.85915492957747</v>
      </c>
      <c r="J293" t="s">
        <v>21</v>
      </c>
      <c r="K293" t="s">
        <v>22</v>
      </c>
      <c r="L293">
        <v>1418709600</v>
      </c>
      <c r="M293">
        <v>1418796000</v>
      </c>
      <c r="N293" s="9">
        <f>(L293/86400)+25569</f>
        <v>41989.25</v>
      </c>
      <c r="O293" s="9">
        <f>(M293/86400)+25569</f>
        <v>41990.25</v>
      </c>
      <c r="P293" t="b">
        <v>0</v>
      </c>
      <c r="Q293" t="b">
        <v>0</v>
      </c>
      <c r="R293" t="s">
        <v>269</v>
      </c>
      <c r="S293" t="str">
        <f>LEFT(R293,FIND("/",R293)-1)</f>
        <v>film &amp; video</v>
      </c>
      <c r="T293" t="str">
        <f>MID(R293,FIND("/",R293)+1,25)</f>
        <v>television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E294/D294</f>
        <v>9.8219178082191785E-2</v>
      </c>
      <c r="G294" t="s">
        <v>14</v>
      </c>
      <c r="H294">
        <v>10</v>
      </c>
      <c r="I294" s="5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(L294/86400)+25569</f>
        <v>40984.208333333336</v>
      </c>
      <c r="O294" s="9">
        <f>(M294/86400)+25569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MID(R294,FIND("/",R294)+1,25)</f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E295/D295</f>
        <v>0.16384615384615384</v>
      </c>
      <c r="G295" t="s">
        <v>74</v>
      </c>
      <c r="H295">
        <v>32</v>
      </c>
      <c r="I295" s="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>(L295/86400)+25569</f>
        <v>40456.208333333336</v>
      </c>
      <c r="O295" s="9">
        <f>(M295/86400)+25569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MID(R295,FIND("/",R295)+1,25)</f>
        <v>plays</v>
      </c>
    </row>
    <row r="296" spans="1:20" ht="31.2" x14ac:dyDescent="0.3">
      <c r="A296">
        <v>802</v>
      </c>
      <c r="B296" t="s">
        <v>1639</v>
      </c>
      <c r="C296" s="3" t="s">
        <v>1640</v>
      </c>
      <c r="D296">
        <v>6200</v>
      </c>
      <c r="E296">
        <v>12216</v>
      </c>
      <c r="F296" s="4">
        <f>E296/D296</f>
        <v>1.9703225806451612</v>
      </c>
      <c r="G296" t="s">
        <v>20</v>
      </c>
      <c r="H296">
        <v>142</v>
      </c>
      <c r="I296" s="5">
        <f>E296/H296</f>
        <v>86.028169014084511</v>
      </c>
      <c r="J296" t="s">
        <v>21</v>
      </c>
      <c r="K296" t="s">
        <v>22</v>
      </c>
      <c r="L296">
        <v>1562216400</v>
      </c>
      <c r="M296">
        <v>1562389200</v>
      </c>
      <c r="N296" s="9">
        <f>(L296/86400)+25569</f>
        <v>43650.208333333328</v>
      </c>
      <c r="O296" s="9">
        <f>(M296/86400)+25569</f>
        <v>43652.208333333328</v>
      </c>
      <c r="P296" t="b">
        <v>0</v>
      </c>
      <c r="Q296" t="b">
        <v>0</v>
      </c>
      <c r="R296" t="s">
        <v>122</v>
      </c>
      <c r="S296" t="str">
        <f>LEFT(R296,FIND("/",R296)-1)</f>
        <v>photography</v>
      </c>
      <c r="T296" t="str">
        <f>MID(R296,FIND("/",R296)+1,25)</f>
        <v>photography books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E297/D297</f>
        <v>0.35650077760497667</v>
      </c>
      <c r="G297" t="s">
        <v>14</v>
      </c>
      <c r="H297">
        <v>1910</v>
      </c>
      <c r="I297" s="5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>(L297/86400)+25569</f>
        <v>41562.208333333336</v>
      </c>
      <c r="O297" s="9">
        <f>(M297/86400)+25569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MID(R297,FIND("/",R297)+1,25)</f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E298/D298</f>
        <v>0.54950819672131146</v>
      </c>
      <c r="G298" t="s">
        <v>14</v>
      </c>
      <c r="H298">
        <v>38</v>
      </c>
      <c r="I298" s="5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>(L298/86400)+25569</f>
        <v>43493.25</v>
      </c>
      <c r="O298" s="9">
        <f>(M298/86400)+25569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MID(R298,FIND("/",R298)+1,25)</f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E299/D299</f>
        <v>0.94236111111111109</v>
      </c>
      <c r="G299" t="s">
        <v>14</v>
      </c>
      <c r="H299">
        <v>104</v>
      </c>
      <c r="I299" s="5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>(L299/86400)+25569</f>
        <v>41653.25</v>
      </c>
      <c r="O299" s="9">
        <f>(M299/86400)+25569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MID(R299,FIND("/",R299)+1,25)</f>
        <v>plays</v>
      </c>
    </row>
    <row r="300" spans="1:20" x14ac:dyDescent="0.3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>E300/D300</f>
        <v>1.9872222222222222</v>
      </c>
      <c r="G300" t="s">
        <v>20</v>
      </c>
      <c r="H300">
        <v>143</v>
      </c>
      <c r="I300" s="5">
        <f>E300/H300</f>
        <v>75.04195804195804</v>
      </c>
      <c r="J300" t="s">
        <v>107</v>
      </c>
      <c r="K300" t="s">
        <v>108</v>
      </c>
      <c r="L300">
        <v>1504328400</v>
      </c>
      <c r="M300">
        <v>1505710800</v>
      </c>
      <c r="N300" s="9">
        <f>(L300/86400)+25569</f>
        <v>42980.208333333328</v>
      </c>
      <c r="O300" s="9">
        <f>(M300/86400)+25569</f>
        <v>42996.208333333328</v>
      </c>
      <c r="P300" t="b">
        <v>0</v>
      </c>
      <c r="Q300" t="b">
        <v>0</v>
      </c>
      <c r="R300" t="s">
        <v>33</v>
      </c>
      <c r="S300" t="str">
        <f>LEFT(R300,FIND("/",R300)-1)</f>
        <v>theater</v>
      </c>
      <c r="T300" t="str">
        <f>MID(R300,FIND("/",R300)+1,25)</f>
        <v>plays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E301/D301</f>
        <v>0.51421052631578945</v>
      </c>
      <c r="G301" t="s">
        <v>14</v>
      </c>
      <c r="H301">
        <v>49</v>
      </c>
      <c r="I301" s="5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>(L301/86400)+25569</f>
        <v>42432.25</v>
      </c>
      <c r="O301" s="9">
        <f>(M301/86400)+25569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MID(R301,FIND("/",R301)+1,25)</f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E302/D302</f>
        <v>0.05</v>
      </c>
      <c r="G302" t="s">
        <v>14</v>
      </c>
      <c r="H302">
        <v>1</v>
      </c>
      <c r="I302" s="5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(L302/86400)+25569</f>
        <v>42977.208333333328</v>
      </c>
      <c r="O302" s="9">
        <f>(M302/86400)+25569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MID(R302,FIND("/",R302)+1,25)</f>
        <v>nonfiction</v>
      </c>
    </row>
    <row r="303" spans="1:20" ht="31.2" x14ac:dyDescent="0.3">
      <c r="A303">
        <v>490</v>
      </c>
      <c r="B303" t="s">
        <v>1027</v>
      </c>
      <c r="C303" s="3" t="s">
        <v>1028</v>
      </c>
      <c r="D303">
        <v>2400</v>
      </c>
      <c r="E303">
        <v>4596</v>
      </c>
      <c r="F303" s="4">
        <f>E303/D303</f>
        <v>1.915</v>
      </c>
      <c r="G303" t="s">
        <v>20</v>
      </c>
      <c r="H303">
        <v>144</v>
      </c>
      <c r="I303" s="5">
        <f>E303/H303</f>
        <v>31.916666666666668</v>
      </c>
      <c r="J303" t="s">
        <v>21</v>
      </c>
      <c r="K303" t="s">
        <v>22</v>
      </c>
      <c r="L303">
        <v>1573970400</v>
      </c>
      <c r="M303">
        <v>1574575200</v>
      </c>
      <c r="N303" s="9">
        <f>(L303/86400)+25569</f>
        <v>43786.25</v>
      </c>
      <c r="O303" s="9">
        <f>(M303/86400)+25569</f>
        <v>43793.25</v>
      </c>
      <c r="P303" t="b">
        <v>0</v>
      </c>
      <c r="Q303" t="b">
        <v>0</v>
      </c>
      <c r="R303" t="s">
        <v>1029</v>
      </c>
      <c r="S303" t="str">
        <f>LEFT(R303,FIND("/",R303)-1)</f>
        <v>journalism</v>
      </c>
      <c r="T303" t="str">
        <f>MID(R303,FIND("/",R303)+1,25)</f>
        <v>audio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E304/D304</f>
        <v>0.31844940867279897</v>
      </c>
      <c r="G304" t="s">
        <v>14</v>
      </c>
      <c r="H304">
        <v>245</v>
      </c>
      <c r="I304" s="5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>(L304/86400)+25569</f>
        <v>43345.208333333328</v>
      </c>
      <c r="O304" s="9">
        <f>(M304/86400)+25569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MID(R304,FIND("/",R304)+1,25)</f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E305/D305</f>
        <v>0.82617647058823529</v>
      </c>
      <c r="G305" t="s">
        <v>14</v>
      </c>
      <c r="H305">
        <v>32</v>
      </c>
      <c r="I305" s="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>(L305/86400)+25569</f>
        <v>42376.25</v>
      </c>
      <c r="O305" s="9">
        <f>(M305/86400)+25569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MID(R305,FIND("/",R305)+1,25)</f>
        <v>indie rock</v>
      </c>
    </row>
    <row r="306" spans="1:20" x14ac:dyDescent="0.3">
      <c r="A306">
        <v>574</v>
      </c>
      <c r="B306" t="s">
        <v>1192</v>
      </c>
      <c r="C306" s="3" t="s">
        <v>1193</v>
      </c>
      <c r="D306">
        <v>2700</v>
      </c>
      <c r="E306">
        <v>9967</v>
      </c>
      <c r="F306" s="4">
        <f>E306/D306</f>
        <v>3.6914814814814814</v>
      </c>
      <c r="G306" t="s">
        <v>20</v>
      </c>
      <c r="H306">
        <v>144</v>
      </c>
      <c r="I306" s="5">
        <f>E306/H306</f>
        <v>69.215277777777771</v>
      </c>
      <c r="J306" t="s">
        <v>21</v>
      </c>
      <c r="K306" t="s">
        <v>22</v>
      </c>
      <c r="L306">
        <v>1575698400</v>
      </c>
      <c r="M306">
        <v>1576562400</v>
      </c>
      <c r="N306" s="9">
        <f>(L306/86400)+25569</f>
        <v>43806.25</v>
      </c>
      <c r="O306" s="9">
        <f>(M306/86400)+25569</f>
        <v>43816.25</v>
      </c>
      <c r="P306" t="b">
        <v>0</v>
      </c>
      <c r="Q306" t="b">
        <v>1</v>
      </c>
      <c r="R306" t="s">
        <v>17</v>
      </c>
      <c r="S306" t="str">
        <f>LEFT(R306,FIND("/",R306)-1)</f>
        <v>food</v>
      </c>
      <c r="T306" t="str">
        <f>MID(R306,FIND("/",R306)+1,25)</f>
        <v>food trucks</v>
      </c>
    </row>
    <row r="307" spans="1:20" x14ac:dyDescent="0.3">
      <c r="A307">
        <v>723</v>
      </c>
      <c r="B307" t="s">
        <v>1484</v>
      </c>
      <c r="C307" s="3" t="s">
        <v>1485</v>
      </c>
      <c r="D307">
        <v>4900</v>
      </c>
      <c r="E307">
        <v>13250</v>
      </c>
      <c r="F307" s="4">
        <f>E307/D307</f>
        <v>2.704081632653061</v>
      </c>
      <c r="G307" t="s">
        <v>20</v>
      </c>
      <c r="H307">
        <v>144</v>
      </c>
      <c r="I307" s="5">
        <f>E307/H307</f>
        <v>92.013888888888886</v>
      </c>
      <c r="J307" t="s">
        <v>26</v>
      </c>
      <c r="K307" t="s">
        <v>27</v>
      </c>
      <c r="L307">
        <v>1456898400</v>
      </c>
      <c r="M307">
        <v>1458709200</v>
      </c>
      <c r="N307" s="9">
        <f>(L307/86400)+25569</f>
        <v>42431.25</v>
      </c>
      <c r="O307" s="9">
        <f>(M307/86400)+25569</f>
        <v>42452.208333333328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MID(R307,FIND("/",R307)+1,25)</f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E308/D308</f>
        <v>7.9076923076923072E-2</v>
      </c>
      <c r="G308" t="s">
        <v>14</v>
      </c>
      <c r="H308">
        <v>7</v>
      </c>
      <c r="I308" s="5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>(L308/86400)+25569</f>
        <v>42930.208333333328</v>
      </c>
      <c r="O308" s="9">
        <f>(M308/86400)+25569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MID(R308,FIND("/",R308)+1,25)</f>
        <v>plays</v>
      </c>
    </row>
    <row r="309" spans="1:20" x14ac:dyDescent="0.3">
      <c r="A309">
        <v>932</v>
      </c>
      <c r="B309" t="s">
        <v>1896</v>
      </c>
      <c r="C309" s="3" t="s">
        <v>1897</v>
      </c>
      <c r="D309">
        <v>2300</v>
      </c>
      <c r="E309">
        <v>4883</v>
      </c>
      <c r="F309" s="4">
        <f>E309/D309</f>
        <v>2.1230434782608696</v>
      </c>
      <c r="G309" t="s">
        <v>20</v>
      </c>
      <c r="H309">
        <v>144</v>
      </c>
      <c r="I309" s="5">
        <f>E309/H309</f>
        <v>33.909722222222221</v>
      </c>
      <c r="J309" t="s">
        <v>21</v>
      </c>
      <c r="K309" t="s">
        <v>22</v>
      </c>
      <c r="L309">
        <v>1394514000</v>
      </c>
      <c r="M309">
        <v>1394773200</v>
      </c>
      <c r="N309" s="9">
        <f>(L309/86400)+25569</f>
        <v>41709.208333333336</v>
      </c>
      <c r="O309" s="9">
        <f>(M309/86400)+25569</f>
        <v>41712.208333333336</v>
      </c>
      <c r="P309" t="b">
        <v>0</v>
      </c>
      <c r="Q309" t="b">
        <v>0</v>
      </c>
      <c r="R309" t="s">
        <v>23</v>
      </c>
      <c r="S309" t="str">
        <f>LEFT(R309,FIND("/",R309)-1)</f>
        <v>music</v>
      </c>
      <c r="T309" t="str">
        <f>MID(R309,FIND("/",R309)+1,25)</f>
        <v>rock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E310/D310</f>
        <v>0.74077834179357027</v>
      </c>
      <c r="G310" t="s">
        <v>14</v>
      </c>
      <c r="H310">
        <v>803</v>
      </c>
      <c r="I310" s="5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>(L310/86400)+25569</f>
        <v>40651.208333333336</v>
      </c>
      <c r="O310" s="9">
        <f>(M310/86400)+25569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MID(R310,FIND("/",R310)+1,25)</f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E311/D311</f>
        <v>0.75292682926829269</v>
      </c>
      <c r="G311" t="s">
        <v>74</v>
      </c>
      <c r="H311">
        <v>75</v>
      </c>
      <c r="I311" s="5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(L311/86400)+25569</f>
        <v>40807.208333333336</v>
      </c>
      <c r="O311" s="9">
        <f>(M311/86400)+25569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MID(R311,FIND("/",R311)+1,25)</f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E312/D312</f>
        <v>0.20333333333333334</v>
      </c>
      <c r="G312" t="s">
        <v>14</v>
      </c>
      <c r="H312">
        <v>16</v>
      </c>
      <c r="I312" s="5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>(L312/86400)+25569</f>
        <v>40277.208333333336</v>
      </c>
      <c r="O312" s="9">
        <f>(M312/86400)+25569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MID(R312,FIND("/",R312)+1,25)</f>
        <v>video games</v>
      </c>
    </row>
    <row r="313" spans="1:20" x14ac:dyDescent="0.3">
      <c r="A313">
        <v>167</v>
      </c>
      <c r="B313" t="s">
        <v>386</v>
      </c>
      <c r="C313" s="3" t="s">
        <v>387</v>
      </c>
      <c r="D313">
        <v>2600</v>
      </c>
      <c r="E313">
        <v>10804</v>
      </c>
      <c r="F313" s="4">
        <f>E313/D313</f>
        <v>4.155384615384615</v>
      </c>
      <c r="G313" t="s">
        <v>20</v>
      </c>
      <c r="H313">
        <v>146</v>
      </c>
      <c r="I313" s="5">
        <f>E313/H313</f>
        <v>74</v>
      </c>
      <c r="J313" t="s">
        <v>26</v>
      </c>
      <c r="K313" t="s">
        <v>27</v>
      </c>
      <c r="L313">
        <v>1370840400</v>
      </c>
      <c r="M313">
        <v>1371704400</v>
      </c>
      <c r="N313" s="9">
        <f>(L313/86400)+25569</f>
        <v>41435.208333333336</v>
      </c>
      <c r="O313" s="9">
        <f>(M313/86400)+25569</f>
        <v>41445.208333333336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MID(R313,FIND("/",R313)+1,25)</f>
        <v>plays</v>
      </c>
    </row>
    <row r="314" spans="1:20" x14ac:dyDescent="0.3">
      <c r="A314">
        <v>106</v>
      </c>
      <c r="B314" t="s">
        <v>261</v>
      </c>
      <c r="C314" s="3" t="s">
        <v>262</v>
      </c>
      <c r="D314">
        <v>3900</v>
      </c>
      <c r="E314">
        <v>14006</v>
      </c>
      <c r="F314" s="4">
        <f>E314/D314</f>
        <v>3.5912820512820511</v>
      </c>
      <c r="G314" t="s">
        <v>20</v>
      </c>
      <c r="H314">
        <v>147</v>
      </c>
      <c r="I314" s="5">
        <f>E314/H314</f>
        <v>95.278911564625844</v>
      </c>
      <c r="J314" t="s">
        <v>21</v>
      </c>
      <c r="K314" t="s">
        <v>22</v>
      </c>
      <c r="L314">
        <v>1567918800</v>
      </c>
      <c r="M314">
        <v>1568350800</v>
      </c>
      <c r="N314" s="9">
        <f>(L314/86400)+25569</f>
        <v>43716.208333333328</v>
      </c>
      <c r="O314" s="9">
        <f>(M314/86400)+25569</f>
        <v>43721.208333333328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MID(R314,FIND("/",R314)+1,25)</f>
        <v>plays</v>
      </c>
    </row>
    <row r="315" spans="1:20" ht="31.2" x14ac:dyDescent="0.3">
      <c r="A315">
        <v>526</v>
      </c>
      <c r="B315" t="s">
        <v>1097</v>
      </c>
      <c r="C315" s="3" t="s">
        <v>1098</v>
      </c>
      <c r="D315">
        <v>8300</v>
      </c>
      <c r="E315">
        <v>12944</v>
      </c>
      <c r="F315" s="4">
        <f>E315/D315</f>
        <v>1.5595180722891566</v>
      </c>
      <c r="G315" t="s">
        <v>20</v>
      </c>
      <c r="H315">
        <v>147</v>
      </c>
      <c r="I315" s="5">
        <f>E315/H315</f>
        <v>88.054421768707485</v>
      </c>
      <c r="J315" t="s">
        <v>21</v>
      </c>
      <c r="K315" t="s">
        <v>22</v>
      </c>
      <c r="L315">
        <v>1451109600</v>
      </c>
      <c r="M315">
        <v>1454306400</v>
      </c>
      <c r="N315" s="9">
        <f>(L315/86400)+25569</f>
        <v>42364.25</v>
      </c>
      <c r="O315" s="9">
        <f>(M315/86400)+25569</f>
        <v>42401.25</v>
      </c>
      <c r="P315" t="b">
        <v>0</v>
      </c>
      <c r="Q315" t="b">
        <v>1</v>
      </c>
      <c r="R315" t="s">
        <v>33</v>
      </c>
      <c r="S315" t="str">
        <f>LEFT(R315,FIND("/",R315)-1)</f>
        <v>theater</v>
      </c>
      <c r="T315" t="str">
        <f>MID(R315,FIND("/",R315)+1,25)</f>
        <v>plays</v>
      </c>
    </row>
    <row r="316" spans="1:20" x14ac:dyDescent="0.3">
      <c r="A316">
        <v>683</v>
      </c>
      <c r="B316" t="s">
        <v>1405</v>
      </c>
      <c r="C316" s="3" t="s">
        <v>1406</v>
      </c>
      <c r="D316">
        <v>2300</v>
      </c>
      <c r="E316">
        <v>8244</v>
      </c>
      <c r="F316" s="4">
        <f>E316/D316</f>
        <v>3.5843478260869563</v>
      </c>
      <c r="G316" t="s">
        <v>20</v>
      </c>
      <c r="H316">
        <v>147</v>
      </c>
      <c r="I316" s="5">
        <f>E316/H316</f>
        <v>56.081632653061227</v>
      </c>
      <c r="J316" t="s">
        <v>21</v>
      </c>
      <c r="K316" t="s">
        <v>22</v>
      </c>
      <c r="L316">
        <v>1537074000</v>
      </c>
      <c r="M316">
        <v>1537246800</v>
      </c>
      <c r="N316" s="9">
        <f>(L316/86400)+25569</f>
        <v>43359.208333333328</v>
      </c>
      <c r="O316" s="9">
        <f>(M316/86400)+25569</f>
        <v>43361.208333333328</v>
      </c>
      <c r="P316" t="b">
        <v>0</v>
      </c>
      <c r="Q316" t="b">
        <v>0</v>
      </c>
      <c r="R316" t="s">
        <v>33</v>
      </c>
      <c r="S316" t="str">
        <f>LEFT(R316,FIND("/",R316)-1)</f>
        <v>theater</v>
      </c>
      <c r="T316" t="str">
        <f>MID(R316,FIND("/",R316)+1,25)</f>
        <v>plays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E317/D317</f>
        <v>0.33894736842105261</v>
      </c>
      <c r="G317" t="s">
        <v>14</v>
      </c>
      <c r="H317">
        <v>31</v>
      </c>
      <c r="I317" s="5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>(L317/86400)+25569</f>
        <v>41783.208333333336</v>
      </c>
      <c r="O317" s="9">
        <f>(M317/86400)+25569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MID(R317,FIND("/",R317)+1,25)</f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E318/D318</f>
        <v>0.66677083333333331</v>
      </c>
      <c r="G318" t="s">
        <v>14</v>
      </c>
      <c r="H318">
        <v>108</v>
      </c>
      <c r="I318" s="5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>(L318/86400)+25569</f>
        <v>43788.25</v>
      </c>
      <c r="O318" s="9">
        <f>(M318/86400)+25569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MID(R318,FIND("/",R318)+1,25)</f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E319/D319</f>
        <v>0.19227272727272726</v>
      </c>
      <c r="G319" t="s">
        <v>14</v>
      </c>
      <c r="H319">
        <v>30</v>
      </c>
      <c r="I319" s="5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(L319/86400)+25569</f>
        <v>42869.208333333328</v>
      </c>
      <c r="O319" s="9">
        <f>(M319/86400)+25569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MID(R319,FIND("/",R319)+1,25)</f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E320/D320</f>
        <v>0.15842105263157893</v>
      </c>
      <c r="G320" t="s">
        <v>14</v>
      </c>
      <c r="H320">
        <v>17</v>
      </c>
      <c r="I320" s="5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>(L320/86400)+25569</f>
        <v>41684.25</v>
      </c>
      <c r="O320" s="9">
        <f>(M320/86400)+25569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MID(R320,FIND("/",R320)+1,25)</f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E321/D321</f>
        <v>0.38702380952380955</v>
      </c>
      <c r="G321" t="s">
        <v>74</v>
      </c>
      <c r="H321">
        <v>64</v>
      </c>
      <c r="I321" s="5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>(L321/86400)+25569</f>
        <v>40402.208333333336</v>
      </c>
      <c r="O321" s="9">
        <f>(M321/86400)+25569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MID(R321,FIND("/",R321)+1,25)</f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E322/D322</f>
        <v>9.5876777251184833E-2</v>
      </c>
      <c r="G322" t="s">
        <v>14</v>
      </c>
      <c r="H322">
        <v>80</v>
      </c>
      <c r="I322" s="5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(L322/86400)+25569</f>
        <v>40673.208333333336</v>
      </c>
      <c r="O322" s="9">
        <f>(M322/86400)+25569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MID(R322,FIND("/",R322)+1,25)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E323/D323</f>
        <v>0.94144366197183094</v>
      </c>
      <c r="G323" t="s">
        <v>14</v>
      </c>
      <c r="H323">
        <v>2468</v>
      </c>
      <c r="I323" s="5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>(L323/86400)+25569</f>
        <v>40634.208333333336</v>
      </c>
      <c r="O323" s="9">
        <f>(M323/86400)+25569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MID(R323,FIND("/",R323)+1,25)</f>
        <v>shorts</v>
      </c>
    </row>
    <row r="324" spans="1:20" ht="31.2" x14ac:dyDescent="0.3">
      <c r="A324">
        <v>756</v>
      </c>
      <c r="B324" t="s">
        <v>1548</v>
      </c>
      <c r="C324" s="3" t="s">
        <v>1549</v>
      </c>
      <c r="D324">
        <v>1300</v>
      </c>
      <c r="E324">
        <v>10037</v>
      </c>
      <c r="F324" s="4">
        <f>E324/D324</f>
        <v>7.7207692307692311</v>
      </c>
      <c r="G324" t="s">
        <v>20</v>
      </c>
      <c r="H324">
        <v>148</v>
      </c>
      <c r="I324" s="5">
        <f>E324/H324</f>
        <v>67.817567567567565</v>
      </c>
      <c r="J324" t="s">
        <v>21</v>
      </c>
      <c r="K324" t="s">
        <v>22</v>
      </c>
      <c r="L324">
        <v>1421733600</v>
      </c>
      <c r="M324">
        <v>1422252000</v>
      </c>
      <c r="N324" s="9">
        <f>(L324/86400)+25569</f>
        <v>42024.25</v>
      </c>
      <c r="O324" s="9">
        <f>(M324/86400)+25569</f>
        <v>42030.25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MID(R324,FIND("/",R324)+1,25)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E325/D325</f>
        <v>0.24134831460674158</v>
      </c>
      <c r="G325" t="s">
        <v>14</v>
      </c>
      <c r="H325">
        <v>26</v>
      </c>
      <c r="I325" s="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>(L325/86400)+25569</f>
        <v>41725.208333333336</v>
      </c>
      <c r="O325" s="9">
        <f>(M325/86400)+25569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MID(R325,FIND("/",R325)+1,25)</f>
        <v>documentary</v>
      </c>
    </row>
    <row r="326" spans="1:20" ht="31.2" x14ac:dyDescent="0.3">
      <c r="A326">
        <v>764</v>
      </c>
      <c r="B326" t="s">
        <v>1563</v>
      </c>
      <c r="C326" s="3" t="s">
        <v>1564</v>
      </c>
      <c r="D326">
        <v>1100</v>
      </c>
      <c r="E326">
        <v>8010</v>
      </c>
      <c r="F326" s="4">
        <f>E326/D326</f>
        <v>7.2818181818181822</v>
      </c>
      <c r="G326" t="s">
        <v>20</v>
      </c>
      <c r="H326">
        <v>148</v>
      </c>
      <c r="I326" s="5">
        <f>E326/H326</f>
        <v>54.121621621621621</v>
      </c>
      <c r="J326" t="s">
        <v>21</v>
      </c>
      <c r="K326" t="s">
        <v>22</v>
      </c>
      <c r="L326">
        <v>1305262800</v>
      </c>
      <c r="M326">
        <v>1305954000</v>
      </c>
      <c r="N326" s="9">
        <f>(L326/86400)+25569</f>
        <v>40676.208333333336</v>
      </c>
      <c r="O326" s="9">
        <f>(M326/86400)+25569</f>
        <v>40684.208333333336</v>
      </c>
      <c r="P326" t="b">
        <v>0</v>
      </c>
      <c r="Q326" t="b">
        <v>0</v>
      </c>
      <c r="R326" t="s">
        <v>23</v>
      </c>
      <c r="S326" t="str">
        <f>LEFT(R326,FIND("/",R326)-1)</f>
        <v>music</v>
      </c>
      <c r="T326" t="str">
        <f>MID(R326,FIND("/",R326)+1,25)</f>
        <v>rock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E327/D327</f>
        <v>0.90723076923076929</v>
      </c>
      <c r="G327" t="s">
        <v>14</v>
      </c>
      <c r="H327">
        <v>73</v>
      </c>
      <c r="I327" s="5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>(L327/86400)+25569</f>
        <v>43267.208333333328</v>
      </c>
      <c r="O327" s="9">
        <f>(M327/86400)+25569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MID(R327,FIND("/",R327)+1,25)</f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E328/D328</f>
        <v>0.46194444444444444</v>
      </c>
      <c r="G328" t="s">
        <v>14</v>
      </c>
      <c r="H328">
        <v>128</v>
      </c>
      <c r="I328" s="5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>(L328/86400)+25569</f>
        <v>42364.25</v>
      </c>
      <c r="O328" s="9">
        <f>(M328/86400)+25569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MID(R328,FIND("/",R328)+1,25)</f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E329/D329</f>
        <v>0.38538461538461538</v>
      </c>
      <c r="G329" t="s">
        <v>14</v>
      </c>
      <c r="H329">
        <v>33</v>
      </c>
      <c r="I329" s="5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>(L329/86400)+25569</f>
        <v>43705.208333333328</v>
      </c>
      <c r="O329" s="9">
        <f>(M329/86400)+25569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MID(R329,FIND("/",R329)+1,25)</f>
        <v>plays</v>
      </c>
    </row>
    <row r="330" spans="1:20" x14ac:dyDescent="0.3">
      <c r="A330">
        <v>47</v>
      </c>
      <c r="B330" t="s">
        <v>140</v>
      </c>
      <c r="C330" s="3" t="s">
        <v>141</v>
      </c>
      <c r="D330">
        <v>1500</v>
      </c>
      <c r="E330">
        <v>7129</v>
      </c>
      <c r="F330" s="4">
        <f>E330/D330</f>
        <v>4.7526666666666664</v>
      </c>
      <c r="G330" t="s">
        <v>20</v>
      </c>
      <c r="H330">
        <v>149</v>
      </c>
      <c r="I330" s="5">
        <f>E330/H330</f>
        <v>47.845637583892618</v>
      </c>
      <c r="J330" t="s">
        <v>21</v>
      </c>
      <c r="K330" t="s">
        <v>22</v>
      </c>
      <c r="L330">
        <v>1396069200</v>
      </c>
      <c r="M330">
        <v>1398661200</v>
      </c>
      <c r="N330" s="9">
        <f>(L330/86400)+25569</f>
        <v>41727.208333333336</v>
      </c>
      <c r="O330" s="9">
        <f>(M330/86400)+25569</f>
        <v>41757.208333333336</v>
      </c>
      <c r="P330" t="b">
        <v>0</v>
      </c>
      <c r="Q330" t="b">
        <v>0</v>
      </c>
      <c r="R330" t="s">
        <v>33</v>
      </c>
      <c r="S330" t="str">
        <f>LEFT(R330,FIND("/",R330)-1)</f>
        <v>theater</v>
      </c>
      <c r="T330" t="str">
        <f>MID(R330,FIND("/",R330)+1,25)</f>
        <v>plays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E331/D331</f>
        <v>0.22896588486140726</v>
      </c>
      <c r="G331" t="s">
        <v>47</v>
      </c>
      <c r="H331">
        <v>211</v>
      </c>
      <c r="I331" s="5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>(L331/86400)+25569</f>
        <v>42716.25</v>
      </c>
      <c r="O331" s="9">
        <f>(M331/86400)+25569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MID(R331,FIND("/",R331)+1,25)</f>
        <v>video games</v>
      </c>
    </row>
    <row r="332" spans="1:20" x14ac:dyDescent="0.3">
      <c r="A332">
        <v>234</v>
      </c>
      <c r="B332" t="s">
        <v>520</v>
      </c>
      <c r="C332" s="3" t="s">
        <v>521</v>
      </c>
      <c r="D332">
        <v>7500</v>
      </c>
      <c r="E332">
        <v>8181</v>
      </c>
      <c r="F332" s="4">
        <f>E332/D332</f>
        <v>1.0908</v>
      </c>
      <c r="G332" t="s">
        <v>20</v>
      </c>
      <c r="H332">
        <v>149</v>
      </c>
      <c r="I332" s="5">
        <f>E332/H332</f>
        <v>54.906040268456373</v>
      </c>
      <c r="J332" t="s">
        <v>107</v>
      </c>
      <c r="K332" t="s">
        <v>108</v>
      </c>
      <c r="L332">
        <v>1503378000</v>
      </c>
      <c r="M332">
        <v>1503982800</v>
      </c>
      <c r="N332" s="9">
        <f>(L332/86400)+25569</f>
        <v>42969.208333333328</v>
      </c>
      <c r="O332" s="9">
        <f>(M332/86400)+25569</f>
        <v>42976.208333333328</v>
      </c>
      <c r="P332" t="b">
        <v>0</v>
      </c>
      <c r="Q332" t="b">
        <v>1</v>
      </c>
      <c r="R332" t="s">
        <v>89</v>
      </c>
      <c r="S332" t="str">
        <f>LEFT(R332,FIND("/",R332)-1)</f>
        <v>games</v>
      </c>
      <c r="T332" t="str">
        <f>MID(R332,FIND("/",R332)+1,25)</f>
        <v>video games</v>
      </c>
    </row>
    <row r="333" spans="1:20" x14ac:dyDescent="0.3">
      <c r="A333">
        <v>768</v>
      </c>
      <c r="B333" t="s">
        <v>1571</v>
      </c>
      <c r="C333" s="3" t="s">
        <v>1572</v>
      </c>
      <c r="D333">
        <v>4800</v>
      </c>
      <c r="E333">
        <v>11088</v>
      </c>
      <c r="F333" s="4">
        <f>E333/D333</f>
        <v>2.31</v>
      </c>
      <c r="G333" t="s">
        <v>20</v>
      </c>
      <c r="H333">
        <v>150</v>
      </c>
      <c r="I333" s="5">
        <f>E333/H333</f>
        <v>73.92</v>
      </c>
      <c r="J333" t="s">
        <v>21</v>
      </c>
      <c r="K333" t="s">
        <v>22</v>
      </c>
      <c r="L333">
        <v>1386741600</v>
      </c>
      <c r="M333">
        <v>1388037600</v>
      </c>
      <c r="N333" s="9">
        <f>(L333/86400)+25569</f>
        <v>41619.25</v>
      </c>
      <c r="O333" s="9">
        <f>(M333/86400)+25569</f>
        <v>41634.25</v>
      </c>
      <c r="P333" t="b">
        <v>0</v>
      </c>
      <c r="Q333" t="b">
        <v>0</v>
      </c>
      <c r="R333" t="s">
        <v>33</v>
      </c>
      <c r="S333" t="str">
        <f>LEFT(R333,FIND("/",R333)-1)</f>
        <v>theater</v>
      </c>
      <c r="T333" t="str">
        <f>MID(R333,FIND("/",R333)+1,25)</f>
        <v>plays</v>
      </c>
    </row>
    <row r="334" spans="1:20" x14ac:dyDescent="0.3">
      <c r="A334">
        <v>864</v>
      </c>
      <c r="B334" t="s">
        <v>1760</v>
      </c>
      <c r="C334" s="3" t="s">
        <v>1761</v>
      </c>
      <c r="D334">
        <v>4200</v>
      </c>
      <c r="E334">
        <v>14577</v>
      </c>
      <c r="F334" s="4">
        <f>E334/D334</f>
        <v>3.4707142857142856</v>
      </c>
      <c r="G334" t="s">
        <v>20</v>
      </c>
      <c r="H334">
        <v>150</v>
      </c>
      <c r="I334" s="5">
        <f>E334/H334</f>
        <v>97.18</v>
      </c>
      <c r="J334" t="s">
        <v>21</v>
      </c>
      <c r="K334" t="s">
        <v>22</v>
      </c>
      <c r="L334">
        <v>1471582800</v>
      </c>
      <c r="M334">
        <v>1472014800</v>
      </c>
      <c r="N334" s="9">
        <f>(L334/86400)+25569</f>
        <v>42601.208333333328</v>
      </c>
      <c r="O334" s="9">
        <f>(M334/86400)+25569</f>
        <v>42606.208333333328</v>
      </c>
      <c r="P334" t="b">
        <v>0</v>
      </c>
      <c r="Q334" t="b">
        <v>0</v>
      </c>
      <c r="R334" t="s">
        <v>100</v>
      </c>
      <c r="S334" t="str">
        <f>LEFT(R334,FIND("/",R334)-1)</f>
        <v>film &amp; video</v>
      </c>
      <c r="T334" t="str">
        <f>MID(R334,FIND("/",R334)+1,25)</f>
        <v>shorts</v>
      </c>
    </row>
    <row r="335" spans="1:20" ht="31.2" x14ac:dyDescent="0.3">
      <c r="A335">
        <v>119</v>
      </c>
      <c r="B335" t="s">
        <v>288</v>
      </c>
      <c r="C335" s="3" t="s">
        <v>289</v>
      </c>
      <c r="D335">
        <v>5000</v>
      </c>
      <c r="E335">
        <v>10748</v>
      </c>
      <c r="F335" s="4">
        <f>E335/D335</f>
        <v>2.1496</v>
      </c>
      <c r="G335" t="s">
        <v>20</v>
      </c>
      <c r="H335">
        <v>154</v>
      </c>
      <c r="I335" s="5">
        <f>E335/H335</f>
        <v>69.79220779220779</v>
      </c>
      <c r="J335" t="s">
        <v>21</v>
      </c>
      <c r="K335" t="s">
        <v>22</v>
      </c>
      <c r="L335">
        <v>1402894800</v>
      </c>
      <c r="M335">
        <v>1404363600</v>
      </c>
      <c r="N335" s="9">
        <f>(L335/86400)+25569</f>
        <v>41806.208333333336</v>
      </c>
      <c r="O335" s="9">
        <f>(M335/86400)+25569</f>
        <v>41823.208333333336</v>
      </c>
      <c r="P335" t="b">
        <v>0</v>
      </c>
      <c r="Q335" t="b">
        <v>1</v>
      </c>
      <c r="R335" t="s">
        <v>42</v>
      </c>
      <c r="S335" t="str">
        <f>LEFT(R335,FIND("/",R335)-1)</f>
        <v>film &amp; video</v>
      </c>
      <c r="T335" t="str">
        <f>MID(R335,FIND("/",R335)+1,25)</f>
        <v>documentary</v>
      </c>
    </row>
    <row r="336" spans="1:20" x14ac:dyDescent="0.3">
      <c r="A336">
        <v>369</v>
      </c>
      <c r="B336" t="s">
        <v>790</v>
      </c>
      <c r="C336" s="3" t="s">
        <v>791</v>
      </c>
      <c r="D336">
        <v>5400</v>
      </c>
      <c r="E336">
        <v>14743</v>
      </c>
      <c r="F336" s="4">
        <f>E336/D336</f>
        <v>2.730185185185185</v>
      </c>
      <c r="G336" t="s">
        <v>20</v>
      </c>
      <c r="H336">
        <v>154</v>
      </c>
      <c r="I336" s="5">
        <f>E336/H336</f>
        <v>95.733766233766232</v>
      </c>
      <c r="J336" t="s">
        <v>21</v>
      </c>
      <c r="K336" t="s">
        <v>22</v>
      </c>
      <c r="L336">
        <v>1359871200</v>
      </c>
      <c r="M336">
        <v>1363237200</v>
      </c>
      <c r="N336" s="9">
        <f>(L336/86400)+25569</f>
        <v>41308.25</v>
      </c>
      <c r="O336" s="9">
        <f>(M336/86400)+25569</f>
        <v>41347.208333333336</v>
      </c>
      <c r="P336" t="b">
        <v>0</v>
      </c>
      <c r="Q336" t="b">
        <v>1</v>
      </c>
      <c r="R336" t="s">
        <v>269</v>
      </c>
      <c r="S336" t="str">
        <f>LEFT(R336,FIND("/",R336)-1)</f>
        <v>film &amp; video</v>
      </c>
      <c r="T336" t="str">
        <f>MID(R336,FIND("/",R336)+1,25)</f>
        <v>television</v>
      </c>
    </row>
    <row r="337" spans="1:20" x14ac:dyDescent="0.3">
      <c r="A337">
        <v>408</v>
      </c>
      <c r="B337" t="s">
        <v>867</v>
      </c>
      <c r="C337" s="3" t="s">
        <v>868</v>
      </c>
      <c r="D337">
        <v>9200</v>
      </c>
      <c r="E337">
        <v>12129</v>
      </c>
      <c r="F337" s="4">
        <f>E337/D337</f>
        <v>1.3183695652173912</v>
      </c>
      <c r="G337" t="s">
        <v>20</v>
      </c>
      <c r="H337">
        <v>154</v>
      </c>
      <c r="I337" s="5">
        <f>E337/H337</f>
        <v>78.759740259740255</v>
      </c>
      <c r="J337" t="s">
        <v>15</v>
      </c>
      <c r="K337" t="s">
        <v>16</v>
      </c>
      <c r="L337">
        <v>1466398800</v>
      </c>
      <c r="M337">
        <v>1468126800</v>
      </c>
      <c r="N337" s="9">
        <f>(L337/86400)+25569</f>
        <v>42541.208333333328</v>
      </c>
      <c r="O337" s="9">
        <f>(M337/86400)+25569</f>
        <v>42561.208333333328</v>
      </c>
      <c r="P337" t="b">
        <v>0</v>
      </c>
      <c r="Q337" t="b">
        <v>0</v>
      </c>
      <c r="R337" t="s">
        <v>42</v>
      </c>
      <c r="S337" t="str">
        <f>LEFT(R337,FIND("/",R337)-1)</f>
        <v>film &amp; video</v>
      </c>
      <c r="T337" t="str">
        <f>MID(R337,FIND("/",R337)+1,25)</f>
        <v>documentary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E338/D338</f>
        <v>0.97032531824611035</v>
      </c>
      <c r="G338" t="s">
        <v>14</v>
      </c>
      <c r="H338">
        <v>1072</v>
      </c>
      <c r="I338" s="5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>(L338/86400)+25569</f>
        <v>40527.25</v>
      </c>
      <c r="O338" s="9">
        <f>(M338/86400)+25569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MID(R338,FIND("/",R338)+1,25)</f>
        <v>rock</v>
      </c>
    </row>
    <row r="339" spans="1:20" x14ac:dyDescent="0.3">
      <c r="A339">
        <v>627</v>
      </c>
      <c r="B339" t="s">
        <v>1296</v>
      </c>
      <c r="C339" s="3" t="s">
        <v>1297</v>
      </c>
      <c r="D339">
        <v>1600</v>
      </c>
      <c r="E339">
        <v>11108</v>
      </c>
      <c r="F339" s="4">
        <f>E339/D339</f>
        <v>6.9424999999999999</v>
      </c>
      <c r="G339" t="s">
        <v>20</v>
      </c>
      <c r="H339">
        <v>154</v>
      </c>
      <c r="I339" s="5">
        <f>E339/H339</f>
        <v>72.129870129870127</v>
      </c>
      <c r="J339" t="s">
        <v>40</v>
      </c>
      <c r="K339" t="s">
        <v>41</v>
      </c>
      <c r="L339">
        <v>1276664400</v>
      </c>
      <c r="M339">
        <v>1278738000</v>
      </c>
      <c r="N339" s="9">
        <f>(L339/86400)+25569</f>
        <v>40345.208333333336</v>
      </c>
      <c r="O339" s="9">
        <f>(M339/86400)+25569</f>
        <v>40369.208333333336</v>
      </c>
      <c r="P339" t="b">
        <v>1</v>
      </c>
      <c r="Q339" t="b">
        <v>0</v>
      </c>
      <c r="R339" t="s">
        <v>17</v>
      </c>
      <c r="S339" t="str">
        <f>LEFT(R339,FIND("/",R339)-1)</f>
        <v>food</v>
      </c>
      <c r="T339" t="str">
        <f>MID(R339,FIND("/",R339)+1,25)</f>
        <v>food trucks</v>
      </c>
    </row>
    <row r="340" spans="1:20" x14ac:dyDescent="0.3">
      <c r="A340">
        <v>381</v>
      </c>
      <c r="B340" t="s">
        <v>814</v>
      </c>
      <c r="C340" s="3" t="s">
        <v>815</v>
      </c>
      <c r="D340">
        <v>5300</v>
      </c>
      <c r="E340">
        <v>9749</v>
      </c>
      <c r="F340" s="4">
        <f>E340/D340</f>
        <v>1.8394339622641509</v>
      </c>
      <c r="G340" t="s">
        <v>20</v>
      </c>
      <c r="H340">
        <v>155</v>
      </c>
      <c r="I340" s="5">
        <f>E340/H340</f>
        <v>62.896774193548389</v>
      </c>
      <c r="J340" t="s">
        <v>21</v>
      </c>
      <c r="K340" t="s">
        <v>22</v>
      </c>
      <c r="L340">
        <v>1433739600</v>
      </c>
      <c r="M340">
        <v>1437714000</v>
      </c>
      <c r="N340" s="9">
        <f>(L340/86400)+25569</f>
        <v>42163.208333333328</v>
      </c>
      <c r="O340" s="9">
        <f>(M340/86400)+25569</f>
        <v>42209.208333333328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MID(R340,FIND("/",R340)+1,25)</f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E341/D341</f>
        <v>0.79951577402787966</v>
      </c>
      <c r="G341" t="s">
        <v>74</v>
      </c>
      <c r="H341">
        <v>1297</v>
      </c>
      <c r="I341" s="5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>(L341/86400)+25569</f>
        <v>42949.208333333328</v>
      </c>
      <c r="O341" s="9">
        <f>(M341/86400)+25569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MID(R341,FIND("/",R341)+1,25)</f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E342/D342</f>
        <v>0.94242587601078165</v>
      </c>
      <c r="G342" t="s">
        <v>14</v>
      </c>
      <c r="H342">
        <v>393</v>
      </c>
      <c r="I342" s="5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>(L342/86400)+25569</f>
        <v>40889.25</v>
      </c>
      <c r="O342" s="9">
        <f>(M342/86400)+25569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MID(R342,FIND("/",R342)+1,25)</f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E343/D343</f>
        <v>0.84669291338582675</v>
      </c>
      <c r="G343" t="s">
        <v>14</v>
      </c>
      <c r="H343">
        <v>1257</v>
      </c>
      <c r="I343" s="5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>(L343/86400)+25569</f>
        <v>42244.208333333328</v>
      </c>
      <c r="O343" s="9">
        <f>(M343/86400)+25569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MID(R343,FIND("/",R343)+1,25)</f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E344/D344</f>
        <v>0.66521920668058454</v>
      </c>
      <c r="G344" t="s">
        <v>14</v>
      </c>
      <c r="H344">
        <v>328</v>
      </c>
      <c r="I344" s="5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>(L344/86400)+25569</f>
        <v>41475.208333333336</v>
      </c>
      <c r="O344" s="9">
        <f>(M344/86400)+25569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MID(R344,FIND("/",R344)+1,25)</f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E345/D345</f>
        <v>0.53922222222222227</v>
      </c>
      <c r="G345" t="s">
        <v>14</v>
      </c>
      <c r="H345">
        <v>147</v>
      </c>
      <c r="I345" s="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>(L345/86400)+25569</f>
        <v>41597.25</v>
      </c>
      <c r="O345" s="9">
        <f>(M345/86400)+25569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MID(R345,FIND("/",R345)+1,25)</f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E346/D346</f>
        <v>0.41983299595141699</v>
      </c>
      <c r="G346" t="s">
        <v>14</v>
      </c>
      <c r="H346">
        <v>830</v>
      </c>
      <c r="I346" s="5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>(L346/86400)+25569</f>
        <v>43122.25</v>
      </c>
      <c r="O346" s="9">
        <f>(M346/86400)+25569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MID(R346,FIND("/",R346)+1,25)</f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E347/D347</f>
        <v>0.14694796954314721</v>
      </c>
      <c r="G347" t="s">
        <v>14</v>
      </c>
      <c r="H347">
        <v>331</v>
      </c>
      <c r="I347" s="5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>(L347/86400)+25569</f>
        <v>42194.208333333328</v>
      </c>
      <c r="O347" s="9">
        <f>(M347/86400)+25569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MID(R347,FIND("/",R347)+1,25)</f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E348/D348</f>
        <v>0.34475</v>
      </c>
      <c r="G348" t="s">
        <v>14</v>
      </c>
      <c r="H348">
        <v>25</v>
      </c>
      <c r="I348" s="5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(L348/86400)+25569</f>
        <v>42971.208333333328</v>
      </c>
      <c r="O348" s="9">
        <f>(M348/86400)+25569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MID(R348,FIND("/",R348)+1,25)</f>
        <v>indie rock</v>
      </c>
    </row>
    <row r="349" spans="1:20" x14ac:dyDescent="0.3">
      <c r="A349">
        <v>841</v>
      </c>
      <c r="B349" t="s">
        <v>1715</v>
      </c>
      <c r="C349" s="3" t="s">
        <v>1716</v>
      </c>
      <c r="D349">
        <v>9100</v>
      </c>
      <c r="E349">
        <v>12991</v>
      </c>
      <c r="F349" s="4">
        <f>E349/D349</f>
        <v>1.4275824175824177</v>
      </c>
      <c r="G349" t="s">
        <v>20</v>
      </c>
      <c r="H349">
        <v>155</v>
      </c>
      <c r="I349" s="5">
        <f>E349/H349</f>
        <v>83.812903225806451</v>
      </c>
      <c r="J349" t="s">
        <v>21</v>
      </c>
      <c r="K349" t="s">
        <v>22</v>
      </c>
      <c r="L349">
        <v>1455861600</v>
      </c>
      <c r="M349">
        <v>1457244000</v>
      </c>
      <c r="N349" s="9">
        <f>(L349/86400)+25569</f>
        <v>42419.25</v>
      </c>
      <c r="O349" s="9">
        <f>(M349/86400)+25569</f>
        <v>42435.25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MID(R349,FIND("/",R349)+1,25)</f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E350/D350</f>
        <v>0.71770351758793971</v>
      </c>
      <c r="G350" t="s">
        <v>14</v>
      </c>
      <c r="H350">
        <v>3483</v>
      </c>
      <c r="I350" s="5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>(L350/86400)+25569</f>
        <v>42782.25</v>
      </c>
      <c r="O350" s="9">
        <f>(M350/86400)+25569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MID(R350,FIND("/",R350)+1,25)</f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E351/D351</f>
        <v>0.53074115044247783</v>
      </c>
      <c r="G351" t="s">
        <v>14</v>
      </c>
      <c r="H351">
        <v>923</v>
      </c>
      <c r="I351" s="5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>(L351/86400)+25569</f>
        <v>42930.208333333328</v>
      </c>
      <c r="O351" s="9">
        <f>(M351/86400)+25569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MID(R351,FIND("/",R351)+1,25)</f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E352/D352</f>
        <v>0.05</v>
      </c>
      <c r="G352" t="s">
        <v>14</v>
      </c>
      <c r="H352">
        <v>1</v>
      </c>
      <c r="I352" s="5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(L352/86400)+25569</f>
        <v>42144.208333333328</v>
      </c>
      <c r="O352" s="9">
        <f>(M352/86400)+25569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MID(R352,FIND("/",R352)+1,25)</f>
        <v>jazz</v>
      </c>
    </row>
    <row r="353" spans="1:20" ht="31.2" x14ac:dyDescent="0.3">
      <c r="A353">
        <v>961</v>
      </c>
      <c r="B353" t="s">
        <v>1952</v>
      </c>
      <c r="C353" s="3" t="s">
        <v>1953</v>
      </c>
      <c r="D353">
        <v>5700</v>
      </c>
      <c r="E353">
        <v>6800</v>
      </c>
      <c r="F353" s="4">
        <f>E353/D353</f>
        <v>1.1929824561403508</v>
      </c>
      <c r="G353" t="s">
        <v>20</v>
      </c>
      <c r="H353">
        <v>155</v>
      </c>
      <c r="I353" s="5">
        <f>E353/H353</f>
        <v>43.87096774193548</v>
      </c>
      <c r="J353" t="s">
        <v>21</v>
      </c>
      <c r="K353" t="s">
        <v>22</v>
      </c>
      <c r="L353">
        <v>1297922400</v>
      </c>
      <c r="M353">
        <v>1298268000</v>
      </c>
      <c r="N353" s="9">
        <f>(L353/86400)+25569</f>
        <v>40591.25</v>
      </c>
      <c r="O353" s="9">
        <f>(M353/86400)+25569</f>
        <v>40595.25</v>
      </c>
      <c r="P353" t="b">
        <v>0</v>
      </c>
      <c r="Q353" t="b">
        <v>0</v>
      </c>
      <c r="R353" t="s">
        <v>206</v>
      </c>
      <c r="S353" t="str">
        <f>LEFT(R353,FIND("/",R353)-1)</f>
        <v>publishing</v>
      </c>
      <c r="T353" t="str">
        <f>MID(R353,FIND("/",R353)+1,25)</f>
        <v>translations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E354/D354</f>
        <v>0.34892857142857142</v>
      </c>
      <c r="G354" t="s">
        <v>14</v>
      </c>
      <c r="H354">
        <v>33</v>
      </c>
      <c r="I354" s="5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>(L354/86400)+25569</f>
        <v>42315.25</v>
      </c>
      <c r="O354" s="9">
        <f>(M354/86400)+25569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MID(R354,FIND("/",R354)+1,25)</f>
        <v>plays</v>
      </c>
    </row>
    <row r="355" spans="1:20" x14ac:dyDescent="0.3">
      <c r="A355">
        <v>964</v>
      </c>
      <c r="B355" t="s">
        <v>1958</v>
      </c>
      <c r="C355" s="3" t="s">
        <v>1959</v>
      </c>
      <c r="D355">
        <v>3700</v>
      </c>
      <c r="E355">
        <v>13164</v>
      </c>
      <c r="F355" s="4">
        <f>E355/D355</f>
        <v>3.5578378378378379</v>
      </c>
      <c r="G355" t="s">
        <v>20</v>
      </c>
      <c r="H355">
        <v>155</v>
      </c>
      <c r="I355" s="5">
        <f>E355/H355</f>
        <v>84.92903225806451</v>
      </c>
      <c r="J355" t="s">
        <v>21</v>
      </c>
      <c r="K355" t="s">
        <v>22</v>
      </c>
      <c r="L355">
        <v>1431320400</v>
      </c>
      <c r="M355">
        <v>1431752400</v>
      </c>
      <c r="N355" s="9">
        <f>(L355/86400)+25569</f>
        <v>42135.208333333328</v>
      </c>
      <c r="O355" s="9">
        <f>(M355/86400)+25569</f>
        <v>42140.208333333328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MID(R355,FIND("/",R355)+1,25)</f>
        <v>plays</v>
      </c>
    </row>
    <row r="356" spans="1:20" x14ac:dyDescent="0.3">
      <c r="A356">
        <v>547</v>
      </c>
      <c r="B356" t="s">
        <v>1139</v>
      </c>
      <c r="C356" s="3" t="s">
        <v>1140</v>
      </c>
      <c r="D356">
        <v>1300</v>
      </c>
      <c r="E356">
        <v>12597</v>
      </c>
      <c r="F356" s="4">
        <f>E356/D356</f>
        <v>9.69</v>
      </c>
      <c r="G356" t="s">
        <v>20</v>
      </c>
      <c r="H356">
        <v>156</v>
      </c>
      <c r="I356" s="5">
        <f>E356/H356</f>
        <v>80.75</v>
      </c>
      <c r="J356" t="s">
        <v>21</v>
      </c>
      <c r="K356" t="s">
        <v>22</v>
      </c>
      <c r="L356">
        <v>1422165600</v>
      </c>
      <c r="M356">
        <v>1423202400</v>
      </c>
      <c r="N356" s="9">
        <f>(L356/86400)+25569</f>
        <v>42029.25</v>
      </c>
      <c r="O356" s="9">
        <f>(M356/86400)+25569</f>
        <v>42041.25</v>
      </c>
      <c r="P356" t="b">
        <v>0</v>
      </c>
      <c r="Q356" t="b">
        <v>0</v>
      </c>
      <c r="R356" t="s">
        <v>53</v>
      </c>
      <c r="S356" t="str">
        <f>LEFT(R356,FIND("/",R356)-1)</f>
        <v>film &amp; video</v>
      </c>
      <c r="T356" t="str">
        <f>MID(R356,FIND("/",R356)+1,25)</f>
        <v>drama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E357/D357</f>
        <v>0.58973684210526311</v>
      </c>
      <c r="G357" t="s">
        <v>47</v>
      </c>
      <c r="H357">
        <v>86</v>
      </c>
      <c r="I357" s="5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>(L357/86400)+25569</f>
        <v>42757.25</v>
      </c>
      <c r="O357" s="9">
        <f>(M357/86400)+25569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MID(R357,FIND("/",R357)+1,25)</f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E358/D358</f>
        <v>0.36892473118279567</v>
      </c>
      <c r="G358" t="s">
        <v>14</v>
      </c>
      <c r="H358">
        <v>40</v>
      </c>
      <c r="I358" s="5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>(L358/86400)+25569</f>
        <v>40922.25</v>
      </c>
      <c r="O358" s="9">
        <f>(M358/86400)+25569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MID(R358,FIND("/",R358)+1,25)</f>
        <v>plays</v>
      </c>
    </row>
    <row r="359" spans="1:20" x14ac:dyDescent="0.3">
      <c r="A359">
        <v>918</v>
      </c>
      <c r="B359" t="s">
        <v>1868</v>
      </c>
      <c r="C359" s="3" t="s">
        <v>1869</v>
      </c>
      <c r="D359">
        <v>3800</v>
      </c>
      <c r="E359">
        <v>9021</v>
      </c>
      <c r="F359" s="4">
        <f>E359/D359</f>
        <v>2.3739473684210526</v>
      </c>
      <c r="G359" t="s">
        <v>20</v>
      </c>
      <c r="H359">
        <v>156</v>
      </c>
      <c r="I359" s="5">
        <f>E359/H359</f>
        <v>57.82692307692308</v>
      </c>
      <c r="J359" t="s">
        <v>98</v>
      </c>
      <c r="K359" t="s">
        <v>99</v>
      </c>
      <c r="L359">
        <v>1343365200</v>
      </c>
      <c r="M359">
        <v>1344315600</v>
      </c>
      <c r="N359" s="9">
        <f>(L359/86400)+25569</f>
        <v>41117.208333333336</v>
      </c>
      <c r="O359" s="9">
        <f>(M359/86400)+25569</f>
        <v>41128.208333333336</v>
      </c>
      <c r="P359" t="b">
        <v>0</v>
      </c>
      <c r="Q359" t="b">
        <v>0</v>
      </c>
      <c r="R359" t="s">
        <v>133</v>
      </c>
      <c r="S359" t="str">
        <f>LEFT(R359,FIND("/",R359)-1)</f>
        <v>publishing</v>
      </c>
      <c r="T359" t="str">
        <f>MID(R359,FIND("/",R359)+1,25)</f>
        <v>radio &amp; podcasts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E360/D360</f>
        <v>0.11814432989690722</v>
      </c>
      <c r="G360" t="s">
        <v>14</v>
      </c>
      <c r="H360">
        <v>23</v>
      </c>
      <c r="I360" s="5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>(L360/86400)+25569</f>
        <v>43322.208333333328</v>
      </c>
      <c r="O360" s="9">
        <f>(M360/86400)+25569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MID(R360,FIND("/",R360)+1,25)</f>
        <v>photography books</v>
      </c>
    </row>
    <row r="361" spans="1:20" ht="31.2" x14ac:dyDescent="0.3">
      <c r="A361">
        <v>162</v>
      </c>
      <c r="B361" t="s">
        <v>376</v>
      </c>
      <c r="C361" s="3" t="s">
        <v>377</v>
      </c>
      <c r="D361">
        <v>6100</v>
      </c>
      <c r="E361">
        <v>9134</v>
      </c>
      <c r="F361" s="4">
        <f>E361/D361</f>
        <v>1.4973770491803278</v>
      </c>
      <c r="G361" t="s">
        <v>20</v>
      </c>
      <c r="H361">
        <v>157</v>
      </c>
      <c r="I361" s="5">
        <f>E361/H361</f>
        <v>58.178343949044589</v>
      </c>
      <c r="J361" t="s">
        <v>98</v>
      </c>
      <c r="K361" t="s">
        <v>99</v>
      </c>
      <c r="L361">
        <v>1544248800</v>
      </c>
      <c r="M361">
        <v>1546840800</v>
      </c>
      <c r="N361" s="9">
        <f>(L361/86400)+25569</f>
        <v>43442.25</v>
      </c>
      <c r="O361" s="9">
        <f>(M361/86400)+25569</f>
        <v>43472.25</v>
      </c>
      <c r="P361" t="b">
        <v>0</v>
      </c>
      <c r="Q361" t="b">
        <v>0</v>
      </c>
      <c r="R361" t="s">
        <v>23</v>
      </c>
      <c r="S361" t="str">
        <f>LEFT(R361,FIND("/",R361)-1)</f>
        <v>music</v>
      </c>
      <c r="T361" t="str">
        <f>MID(R361,FIND("/",R361)+1,25)</f>
        <v>rock</v>
      </c>
    </row>
    <row r="362" spans="1:20" ht="31.2" x14ac:dyDescent="0.3">
      <c r="A362">
        <v>201</v>
      </c>
      <c r="B362" t="s">
        <v>454</v>
      </c>
      <c r="C362" s="3" t="s">
        <v>455</v>
      </c>
      <c r="D362">
        <v>2100</v>
      </c>
      <c r="E362">
        <v>14305</v>
      </c>
      <c r="F362" s="4">
        <f>E362/D362</f>
        <v>6.8119047619047617</v>
      </c>
      <c r="G362" t="s">
        <v>20</v>
      </c>
      <c r="H362">
        <v>157</v>
      </c>
      <c r="I362" s="5">
        <f>E362/H362</f>
        <v>91.114649681528661</v>
      </c>
      <c r="J362" t="s">
        <v>21</v>
      </c>
      <c r="K362" t="s">
        <v>22</v>
      </c>
      <c r="L362">
        <v>1406264400</v>
      </c>
      <c r="M362">
        <v>1407819600</v>
      </c>
      <c r="N362" s="9">
        <f>(L362/86400)+25569</f>
        <v>41845.208333333336</v>
      </c>
      <c r="O362" s="9">
        <f>(M362/86400)+25569</f>
        <v>41863.208333333336</v>
      </c>
      <c r="P362" t="b">
        <v>0</v>
      </c>
      <c r="Q362" t="b">
        <v>0</v>
      </c>
      <c r="R362" t="s">
        <v>28</v>
      </c>
      <c r="S362" t="str">
        <f>LEFT(R362,FIND("/",R362)-1)</f>
        <v>technology</v>
      </c>
      <c r="T362" t="str">
        <f>MID(R362,FIND("/",R362)+1,25)</f>
        <v>web</v>
      </c>
    </row>
    <row r="363" spans="1:20" x14ac:dyDescent="0.3">
      <c r="A363">
        <v>716</v>
      </c>
      <c r="B363" t="s">
        <v>1470</v>
      </c>
      <c r="C363" s="3" t="s">
        <v>1471</v>
      </c>
      <c r="D363">
        <v>2000</v>
      </c>
      <c r="E363">
        <v>10353</v>
      </c>
      <c r="F363" s="4">
        <f>E363/D363</f>
        <v>5.1764999999999999</v>
      </c>
      <c r="G363" t="s">
        <v>20</v>
      </c>
      <c r="H363">
        <v>157</v>
      </c>
      <c r="I363" s="5">
        <f>E363/H363</f>
        <v>65.942675159235662</v>
      </c>
      <c r="J363" t="s">
        <v>21</v>
      </c>
      <c r="K363" t="s">
        <v>22</v>
      </c>
      <c r="L363">
        <v>1373432400</v>
      </c>
      <c r="M363">
        <v>1375851600</v>
      </c>
      <c r="N363" s="9">
        <f>(L363/86400)+25569</f>
        <v>41465.208333333336</v>
      </c>
      <c r="O363" s="9">
        <f>(M363/86400)+25569</f>
        <v>41493.208333333336</v>
      </c>
      <c r="P363" t="b">
        <v>0</v>
      </c>
      <c r="Q363" t="b">
        <v>1</v>
      </c>
      <c r="R363" t="s">
        <v>33</v>
      </c>
      <c r="S363" t="str">
        <f>LEFT(R363,FIND("/",R363)-1)</f>
        <v>theater</v>
      </c>
      <c r="T363" t="str">
        <f>MID(R363,FIND("/",R363)+1,25)</f>
        <v>plays</v>
      </c>
    </row>
    <row r="364" spans="1:20" x14ac:dyDescent="0.3">
      <c r="A364">
        <v>825</v>
      </c>
      <c r="B364" t="s">
        <v>1683</v>
      </c>
      <c r="C364" s="3" t="s">
        <v>1684</v>
      </c>
      <c r="D364">
        <v>3600</v>
      </c>
      <c r="E364">
        <v>13950</v>
      </c>
      <c r="F364" s="4">
        <f>E364/D364</f>
        <v>3.875</v>
      </c>
      <c r="G364" t="s">
        <v>20</v>
      </c>
      <c r="H364">
        <v>157</v>
      </c>
      <c r="I364" s="5">
        <f>E364/H364</f>
        <v>88.853503184713375</v>
      </c>
      <c r="J364" t="s">
        <v>40</v>
      </c>
      <c r="K364" t="s">
        <v>41</v>
      </c>
      <c r="L364">
        <v>1500958800</v>
      </c>
      <c r="M364">
        <v>1501995600</v>
      </c>
      <c r="N364" s="9">
        <f>(L364/86400)+25569</f>
        <v>42941.208333333328</v>
      </c>
      <c r="O364" s="9">
        <f>(M364/86400)+25569</f>
        <v>42953.208333333328</v>
      </c>
      <c r="P364" t="b">
        <v>0</v>
      </c>
      <c r="Q364" t="b">
        <v>0</v>
      </c>
      <c r="R364" t="s">
        <v>100</v>
      </c>
      <c r="S364" t="str">
        <f>LEFT(R364,FIND("/",R364)-1)</f>
        <v>film &amp; video</v>
      </c>
      <c r="T364" t="str">
        <f>MID(R364,FIND("/",R364)+1,25)</f>
        <v>shorts</v>
      </c>
    </row>
    <row r="365" spans="1:20" x14ac:dyDescent="0.3">
      <c r="A365">
        <v>839</v>
      </c>
      <c r="B365" t="s">
        <v>1711</v>
      </c>
      <c r="C365" s="3" t="s">
        <v>1712</v>
      </c>
      <c r="D365">
        <v>7700</v>
      </c>
      <c r="E365">
        <v>14644</v>
      </c>
      <c r="F365" s="4">
        <f>E365/D365</f>
        <v>1.9018181818181819</v>
      </c>
      <c r="G365" t="s">
        <v>20</v>
      </c>
      <c r="H365">
        <v>157</v>
      </c>
      <c r="I365" s="5">
        <f>E365/H365</f>
        <v>93.273885350318466</v>
      </c>
      <c r="J365" t="s">
        <v>21</v>
      </c>
      <c r="K365" t="s">
        <v>22</v>
      </c>
      <c r="L365">
        <v>1395032400</v>
      </c>
      <c r="M365">
        <v>1398920400</v>
      </c>
      <c r="N365" s="9">
        <f>(L365/86400)+25569</f>
        <v>41715.208333333336</v>
      </c>
      <c r="O365" s="9">
        <f>(M365/86400)+25569</f>
        <v>41760.208333333336</v>
      </c>
      <c r="P365" t="b">
        <v>0</v>
      </c>
      <c r="Q365" t="b">
        <v>1</v>
      </c>
      <c r="R365" t="s">
        <v>42</v>
      </c>
      <c r="S365" t="str">
        <f>LEFT(R365,FIND("/",R365)-1)</f>
        <v>film &amp; video</v>
      </c>
      <c r="T365" t="str">
        <f>MID(R365,FIND("/",R365)+1,25)</f>
        <v>documentary</v>
      </c>
    </row>
    <row r="366" spans="1:20" x14ac:dyDescent="0.3">
      <c r="A366">
        <v>1</v>
      </c>
      <c r="B366" t="s">
        <v>18</v>
      </c>
      <c r="C366" s="3" t="s">
        <v>19</v>
      </c>
      <c r="D366">
        <v>1400</v>
      </c>
      <c r="E366">
        <v>14560</v>
      </c>
      <c r="F366" s="4">
        <f>E366/D366</f>
        <v>10.4</v>
      </c>
      <c r="G366" t="s">
        <v>20</v>
      </c>
      <c r="H366">
        <v>158</v>
      </c>
      <c r="I366" s="5">
        <f>E366/H366</f>
        <v>92.151898734177209</v>
      </c>
      <c r="J366" t="s">
        <v>21</v>
      </c>
      <c r="K366" t="s">
        <v>22</v>
      </c>
      <c r="L366">
        <v>1408424400</v>
      </c>
      <c r="M366">
        <v>1408597200</v>
      </c>
      <c r="N366" s="9">
        <f>(L366/86400)+25569</f>
        <v>41870.208333333336</v>
      </c>
      <c r="O366" s="9">
        <f>(M366/86400)+25569</f>
        <v>41872.208333333336</v>
      </c>
      <c r="P366" t="b">
        <v>0</v>
      </c>
      <c r="Q366" t="b">
        <v>1</v>
      </c>
      <c r="R366" t="s">
        <v>23</v>
      </c>
      <c r="S366" t="str">
        <f>LEFT(R366,FIND("/",R366)-1)</f>
        <v>music</v>
      </c>
      <c r="T366" t="str">
        <f>MID(R366,FIND("/",R366)+1,25)</f>
        <v>rock</v>
      </c>
    </row>
    <row r="367" spans="1:20" x14ac:dyDescent="0.3">
      <c r="A367">
        <v>856</v>
      </c>
      <c r="B367" t="s">
        <v>1599</v>
      </c>
      <c r="C367" s="3" t="s">
        <v>1745</v>
      </c>
      <c r="D367">
        <v>2400</v>
      </c>
      <c r="E367">
        <v>8558</v>
      </c>
      <c r="F367" s="4">
        <f>E367/D367</f>
        <v>3.5658333333333334</v>
      </c>
      <c r="G367" t="s">
        <v>20</v>
      </c>
      <c r="H367">
        <v>158</v>
      </c>
      <c r="I367" s="5">
        <f>E367/H367</f>
        <v>54.164556962025316</v>
      </c>
      <c r="J367" t="s">
        <v>21</v>
      </c>
      <c r="K367" t="s">
        <v>22</v>
      </c>
      <c r="L367">
        <v>1335243600</v>
      </c>
      <c r="M367">
        <v>1336712400</v>
      </c>
      <c r="N367" s="9">
        <f>(L367/86400)+25569</f>
        <v>41023.208333333336</v>
      </c>
      <c r="O367" s="9">
        <f>(M367/86400)+25569</f>
        <v>41040.208333333336</v>
      </c>
      <c r="P367" t="b">
        <v>0</v>
      </c>
      <c r="Q367" t="b">
        <v>0</v>
      </c>
      <c r="R367" t="s">
        <v>17</v>
      </c>
      <c r="S367" t="str">
        <f>LEFT(R367,FIND("/",R367)-1)</f>
        <v>food</v>
      </c>
      <c r="T367" t="str">
        <f>MID(R367,FIND("/",R367)+1,25)</f>
        <v>food trucks</v>
      </c>
    </row>
    <row r="368" spans="1:20" x14ac:dyDescent="0.3">
      <c r="A368">
        <v>133</v>
      </c>
      <c r="B368" t="s">
        <v>317</v>
      </c>
      <c r="C368" s="3" t="s">
        <v>318</v>
      </c>
      <c r="D368">
        <v>4500</v>
      </c>
      <c r="E368">
        <v>13985</v>
      </c>
      <c r="F368" s="4">
        <f>E368/D368</f>
        <v>3.1077777777777778</v>
      </c>
      <c r="G368" t="s">
        <v>20</v>
      </c>
      <c r="H368">
        <v>159</v>
      </c>
      <c r="I368" s="5">
        <f>E368/H368</f>
        <v>87.95597484276729</v>
      </c>
      <c r="J368" t="s">
        <v>21</v>
      </c>
      <c r="K368" t="s">
        <v>22</v>
      </c>
      <c r="L368">
        <v>1313125200</v>
      </c>
      <c r="M368">
        <v>1315026000</v>
      </c>
      <c r="N368" s="9">
        <f>(L368/86400)+25569</f>
        <v>40767.208333333336</v>
      </c>
      <c r="O368" s="9">
        <f>(M368/86400)+25569</f>
        <v>40789.208333333336</v>
      </c>
      <c r="P368" t="b">
        <v>0</v>
      </c>
      <c r="Q368" t="b">
        <v>0</v>
      </c>
      <c r="R368" t="s">
        <v>319</v>
      </c>
      <c r="S368" t="str">
        <f>LEFT(R368,FIND("/",R368)-1)</f>
        <v>music</v>
      </c>
      <c r="T368" t="str">
        <f>MID(R368,FIND("/",R368)+1,25)</f>
        <v>world music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E369/D369</f>
        <v>0.18888888888888888</v>
      </c>
      <c r="G369" t="s">
        <v>14</v>
      </c>
      <c r="H369">
        <v>75</v>
      </c>
      <c r="I369" s="5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>(L369/86400)+25569</f>
        <v>41930.208333333336</v>
      </c>
      <c r="O369" s="9">
        <f>(M369/86400)+25569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MID(R369,FIND("/",R369)+1,25)</f>
        <v>plays</v>
      </c>
    </row>
    <row r="370" spans="1:20" x14ac:dyDescent="0.3">
      <c r="A370">
        <v>469</v>
      </c>
      <c r="B370" t="s">
        <v>986</v>
      </c>
      <c r="C370" s="3" t="s">
        <v>987</v>
      </c>
      <c r="D370">
        <v>5600</v>
      </c>
      <c r="E370">
        <v>10328</v>
      </c>
      <c r="F370" s="4">
        <f>E370/D370</f>
        <v>1.8442857142857143</v>
      </c>
      <c r="G370" t="s">
        <v>20</v>
      </c>
      <c r="H370">
        <v>159</v>
      </c>
      <c r="I370" s="5">
        <f>E370/H370</f>
        <v>64.95597484276729</v>
      </c>
      <c r="J370" t="s">
        <v>21</v>
      </c>
      <c r="K370" t="s">
        <v>22</v>
      </c>
      <c r="L370">
        <v>1431925200</v>
      </c>
      <c r="M370">
        <v>1432098000</v>
      </c>
      <c r="N370" s="9">
        <f>(L370/86400)+25569</f>
        <v>42142.208333333328</v>
      </c>
      <c r="O370" s="9">
        <f>(M370/86400)+25569</f>
        <v>42144.208333333328</v>
      </c>
      <c r="P370" t="b">
        <v>0</v>
      </c>
      <c r="Q370" t="b">
        <v>0</v>
      </c>
      <c r="R370" t="s">
        <v>53</v>
      </c>
      <c r="S370" t="str">
        <f>LEFT(R370,FIND("/",R370)-1)</f>
        <v>film &amp; video</v>
      </c>
      <c r="T370" t="str">
        <f>MID(R370,FIND("/",R370)+1,25)</f>
        <v>drama</v>
      </c>
    </row>
    <row r="371" spans="1:20" x14ac:dyDescent="0.3">
      <c r="A371">
        <v>901</v>
      </c>
      <c r="B371" t="s">
        <v>1834</v>
      </c>
      <c r="C371" s="3" t="s">
        <v>1835</v>
      </c>
      <c r="D371">
        <v>5600</v>
      </c>
      <c r="E371">
        <v>8746</v>
      </c>
      <c r="F371" s="4">
        <f>E371/D371</f>
        <v>1.5617857142857143</v>
      </c>
      <c r="G371" t="s">
        <v>20</v>
      </c>
      <c r="H371">
        <v>159</v>
      </c>
      <c r="I371" s="5">
        <f>E371/H371</f>
        <v>55.0062893081761</v>
      </c>
      <c r="J371" t="s">
        <v>21</v>
      </c>
      <c r="K371" t="s">
        <v>22</v>
      </c>
      <c r="L371">
        <v>1531803600</v>
      </c>
      <c r="M371">
        <v>1534654800</v>
      </c>
      <c r="N371" s="9">
        <f>(L371/86400)+25569</f>
        <v>43298.208333333328</v>
      </c>
      <c r="O371" s="9">
        <f>(M371/86400)+25569</f>
        <v>43331.208333333328</v>
      </c>
      <c r="P371" t="b">
        <v>0</v>
      </c>
      <c r="Q371" t="b">
        <v>1</v>
      </c>
      <c r="R371" t="s">
        <v>23</v>
      </c>
      <c r="S371" t="str">
        <f>LEFT(R371,FIND("/",R371)-1)</f>
        <v>music</v>
      </c>
      <c r="T371" t="str">
        <f>MID(R371,FIND("/",R371)+1,25)</f>
        <v>rock</v>
      </c>
    </row>
    <row r="372" spans="1:20" x14ac:dyDescent="0.3">
      <c r="A372">
        <v>606</v>
      </c>
      <c r="B372" t="s">
        <v>1254</v>
      </c>
      <c r="C372" s="3" t="s">
        <v>1255</v>
      </c>
      <c r="D372">
        <v>3400</v>
      </c>
      <c r="E372">
        <v>6405</v>
      </c>
      <c r="F372" s="4">
        <f>E372/D372</f>
        <v>1.8838235294117647</v>
      </c>
      <c r="G372" t="s">
        <v>20</v>
      </c>
      <c r="H372">
        <v>160</v>
      </c>
      <c r="I372" s="5">
        <f>E372/H372</f>
        <v>40.03125</v>
      </c>
      <c r="J372" t="s">
        <v>40</v>
      </c>
      <c r="K372" t="s">
        <v>41</v>
      </c>
      <c r="L372">
        <v>1457330400</v>
      </c>
      <c r="M372">
        <v>1458277200</v>
      </c>
      <c r="N372" s="9">
        <f>(L372/86400)+25569</f>
        <v>42436.25</v>
      </c>
      <c r="O372" s="9">
        <f>(M372/86400)+25569</f>
        <v>42447.208333333328</v>
      </c>
      <c r="P372" t="b">
        <v>0</v>
      </c>
      <c r="Q372" t="b">
        <v>0</v>
      </c>
      <c r="R372" t="s">
        <v>23</v>
      </c>
      <c r="S372" t="str">
        <f>LEFT(R372,FIND("/",R372)-1)</f>
        <v>music</v>
      </c>
      <c r="T372" t="str">
        <f>MID(R372,FIND("/",R372)+1,25)</f>
        <v>rock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E373/D373</f>
        <v>0.67869978858350954</v>
      </c>
      <c r="G373" t="s">
        <v>14</v>
      </c>
      <c r="H373">
        <v>2176</v>
      </c>
      <c r="I373" s="5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>(L373/86400)+25569</f>
        <v>42043.25</v>
      </c>
      <c r="O373" s="9">
        <f>(M373/86400)+25569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MID(R373,FIND("/",R373)+1,25)</f>
        <v>plays</v>
      </c>
    </row>
    <row r="374" spans="1:20" ht="31.2" x14ac:dyDescent="0.3">
      <c r="A374">
        <v>851</v>
      </c>
      <c r="B374" t="s">
        <v>1735</v>
      </c>
      <c r="C374" s="3" t="s">
        <v>1736</v>
      </c>
      <c r="D374">
        <v>6000</v>
      </c>
      <c r="E374">
        <v>12468</v>
      </c>
      <c r="F374" s="4">
        <f>E374/D374</f>
        <v>2.0779999999999998</v>
      </c>
      <c r="G374" t="s">
        <v>20</v>
      </c>
      <c r="H374">
        <v>160</v>
      </c>
      <c r="I374" s="5">
        <f>E374/H374</f>
        <v>77.924999999999997</v>
      </c>
      <c r="J374" t="s">
        <v>21</v>
      </c>
      <c r="K374" t="s">
        <v>22</v>
      </c>
      <c r="L374">
        <v>1335934800</v>
      </c>
      <c r="M374">
        <v>1338786000</v>
      </c>
      <c r="N374" s="9">
        <f>(L374/86400)+25569</f>
        <v>41031.208333333336</v>
      </c>
      <c r="O374" s="9">
        <f>(M374/86400)+25569</f>
        <v>41064.208333333336</v>
      </c>
      <c r="P374" t="b">
        <v>0</v>
      </c>
      <c r="Q374" t="b">
        <v>0</v>
      </c>
      <c r="R374" t="s">
        <v>50</v>
      </c>
      <c r="S374" t="str">
        <f>LEFT(R374,FIND("/",R374)-1)</f>
        <v>music</v>
      </c>
      <c r="T374" t="str">
        <f>MID(R374,FIND("/",R374)+1,25)</f>
        <v>electric music</v>
      </c>
    </row>
    <row r="375" spans="1:20" x14ac:dyDescent="0.3">
      <c r="A375">
        <v>782</v>
      </c>
      <c r="B375" t="s">
        <v>1599</v>
      </c>
      <c r="C375" s="3" t="s">
        <v>1600</v>
      </c>
      <c r="D375">
        <v>5100</v>
      </c>
      <c r="E375">
        <v>10981</v>
      </c>
      <c r="F375" s="4">
        <f>E375/D375</f>
        <v>2.153137254901961</v>
      </c>
      <c r="G375" t="s">
        <v>20</v>
      </c>
      <c r="H375">
        <v>161</v>
      </c>
      <c r="I375" s="5">
        <f>E375/H375</f>
        <v>68.204968944099377</v>
      </c>
      <c r="J375" t="s">
        <v>21</v>
      </c>
      <c r="K375" t="s">
        <v>22</v>
      </c>
      <c r="L375">
        <v>1298959200</v>
      </c>
      <c r="M375">
        <v>1301374800</v>
      </c>
      <c r="N375" s="9">
        <f>(L375/86400)+25569</f>
        <v>40603.25</v>
      </c>
      <c r="O375" s="9">
        <f>(M375/86400)+25569</f>
        <v>40631.208333333336</v>
      </c>
      <c r="P375" t="b">
        <v>0</v>
      </c>
      <c r="Q375" t="b">
        <v>1</v>
      </c>
      <c r="R375" t="s">
        <v>71</v>
      </c>
      <c r="S375" t="str">
        <f>LEFT(R375,FIND("/",R375)-1)</f>
        <v>film &amp; video</v>
      </c>
      <c r="T375" t="str">
        <f>MID(R375,FIND("/",R375)+1,25)</f>
        <v>animation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E376/D376</f>
        <v>0.13185782556750297</v>
      </c>
      <c r="G376" t="s">
        <v>14</v>
      </c>
      <c r="H376">
        <v>441</v>
      </c>
      <c r="I376" s="5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>(L376/86400)+25569</f>
        <v>43476.25</v>
      </c>
      <c r="O376" s="9">
        <f>(M376/86400)+25569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MID(R376,FIND("/",R376)+1,25)</f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E377/D377</f>
        <v>0.54777777777777781</v>
      </c>
      <c r="G377" t="s">
        <v>14</v>
      </c>
      <c r="H377">
        <v>25</v>
      </c>
      <c r="I377" s="5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(L377/86400)+25569</f>
        <v>42293.208333333328</v>
      </c>
      <c r="O377" s="9">
        <f>(M377/86400)+25569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MID(R377,FIND("/",R377)+1,25)</f>
        <v>indie rock</v>
      </c>
    </row>
    <row r="378" spans="1:20" x14ac:dyDescent="0.3">
      <c r="A378">
        <v>25</v>
      </c>
      <c r="B378" t="s">
        <v>87</v>
      </c>
      <c r="C378" s="3" t="s">
        <v>88</v>
      </c>
      <c r="D378">
        <v>5500</v>
      </c>
      <c r="E378">
        <v>11904</v>
      </c>
      <c r="F378" s="4">
        <f>E378/D378</f>
        <v>2.1643636363636363</v>
      </c>
      <c r="G378" t="s">
        <v>20</v>
      </c>
      <c r="H378">
        <v>163</v>
      </c>
      <c r="I378" s="5">
        <f>E378/H378</f>
        <v>73.030674846625772</v>
      </c>
      <c r="J378" t="s">
        <v>21</v>
      </c>
      <c r="K378" t="s">
        <v>22</v>
      </c>
      <c r="L378">
        <v>1305694800</v>
      </c>
      <c r="M378">
        <v>1307422800</v>
      </c>
      <c r="N378" s="9">
        <f>(L378/86400)+25569</f>
        <v>40681.208333333336</v>
      </c>
      <c r="O378" s="9">
        <f>(M378/86400)+25569</f>
        <v>40701.208333333336</v>
      </c>
      <c r="P378" t="b">
        <v>0</v>
      </c>
      <c r="Q378" t="b">
        <v>1</v>
      </c>
      <c r="R378" t="s">
        <v>89</v>
      </c>
      <c r="S378" t="str">
        <f>LEFT(R378,FIND("/",R378)-1)</f>
        <v>games</v>
      </c>
      <c r="T378" t="str">
        <f>MID(R378,FIND("/",R378)+1,25)</f>
        <v>video games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E379/D379</f>
        <v>0.10257545271629778</v>
      </c>
      <c r="G379" t="s">
        <v>14</v>
      </c>
      <c r="H379">
        <v>127</v>
      </c>
      <c r="I379" s="5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>(L379/86400)+25569</f>
        <v>43760.208333333328</v>
      </c>
      <c r="O379" s="9">
        <f>(M379/86400)+25569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MID(R379,FIND("/",R379)+1,25)</f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E380/D380</f>
        <v>0.13962962962962963</v>
      </c>
      <c r="G380" t="s">
        <v>14</v>
      </c>
      <c r="H380">
        <v>355</v>
      </c>
      <c r="I380" s="5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>(L380/86400)+25569</f>
        <v>43241.208333333328</v>
      </c>
      <c r="O380" s="9">
        <f>(M380/86400)+25569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MID(R380,FIND("/",R380)+1,25)</f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E381/D381</f>
        <v>0.40444444444444444</v>
      </c>
      <c r="G381" t="s">
        <v>14</v>
      </c>
      <c r="H381">
        <v>44</v>
      </c>
      <c r="I381" s="5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>(L381/86400)+25569</f>
        <v>40843.208333333336</v>
      </c>
      <c r="O381" s="9">
        <f>(M381/86400)+25569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MID(R381,FIND("/",R381)+1,25)</f>
        <v>plays</v>
      </c>
    </row>
    <row r="382" spans="1:20" x14ac:dyDescent="0.3">
      <c r="A382">
        <v>861</v>
      </c>
      <c r="B382" t="s">
        <v>1754</v>
      </c>
      <c r="C382" s="3" t="s">
        <v>1755</v>
      </c>
      <c r="D382">
        <v>8800</v>
      </c>
      <c r="E382">
        <v>9317</v>
      </c>
      <c r="F382" s="4">
        <f>E382/D382</f>
        <v>1.0587500000000001</v>
      </c>
      <c r="G382" t="s">
        <v>20</v>
      </c>
      <c r="H382">
        <v>163</v>
      </c>
      <c r="I382" s="5">
        <f>E382/H382</f>
        <v>57.159509202453989</v>
      </c>
      <c r="J382" t="s">
        <v>21</v>
      </c>
      <c r="K382" t="s">
        <v>22</v>
      </c>
      <c r="L382">
        <v>1269147600</v>
      </c>
      <c r="M382">
        <v>1269838800</v>
      </c>
      <c r="N382" s="9">
        <f>(L382/86400)+25569</f>
        <v>40258.208333333336</v>
      </c>
      <c r="O382" s="9">
        <f>(M382/86400)+25569</f>
        <v>40266.208333333336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MID(R382,FIND("/",R382)+1,25)</f>
        <v>plays</v>
      </c>
    </row>
    <row r="383" spans="1:20" ht="31.2" x14ac:dyDescent="0.3">
      <c r="A383">
        <v>56</v>
      </c>
      <c r="B383" t="s">
        <v>160</v>
      </c>
      <c r="C383" s="3" t="s">
        <v>161</v>
      </c>
      <c r="D383">
        <v>8000</v>
      </c>
      <c r="E383">
        <v>11493</v>
      </c>
      <c r="F383" s="4">
        <f>E383/D383</f>
        <v>1.436625</v>
      </c>
      <c r="G383" t="s">
        <v>20</v>
      </c>
      <c r="H383">
        <v>164</v>
      </c>
      <c r="I383" s="5">
        <f>E383/H383</f>
        <v>70.079268292682926</v>
      </c>
      <c r="J383" t="s">
        <v>21</v>
      </c>
      <c r="K383" t="s">
        <v>22</v>
      </c>
      <c r="L383">
        <v>1420869600</v>
      </c>
      <c r="M383">
        <v>1421474400</v>
      </c>
      <c r="N383" s="9">
        <f>(L383/86400)+25569</f>
        <v>42014.25</v>
      </c>
      <c r="O383" s="9">
        <f>(M383/86400)+25569</f>
        <v>42021.25</v>
      </c>
      <c r="P383" t="b">
        <v>0</v>
      </c>
      <c r="Q383" t="b">
        <v>0</v>
      </c>
      <c r="R383" t="s">
        <v>65</v>
      </c>
      <c r="S383" t="str">
        <f>LEFT(R383,FIND("/",R383)-1)</f>
        <v>technology</v>
      </c>
      <c r="T383" t="str">
        <f>MID(R383,FIND("/",R383)+1,25)</f>
        <v>wearables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E384/D384</f>
        <v>0.63769230769230767</v>
      </c>
      <c r="G384" t="s">
        <v>14</v>
      </c>
      <c r="H384">
        <v>67</v>
      </c>
      <c r="I384" s="5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>(L384/86400)+25569</f>
        <v>43024.208333333328</v>
      </c>
      <c r="O384" s="9">
        <f>(M384/86400)+25569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MID(R384,FIND("/",R384)+1,25)</f>
        <v>photography books</v>
      </c>
    </row>
    <row r="385" spans="1:20" ht="31.2" x14ac:dyDescent="0.3">
      <c r="A385">
        <v>99</v>
      </c>
      <c r="B385" t="s">
        <v>247</v>
      </c>
      <c r="C385" s="3" t="s">
        <v>248</v>
      </c>
      <c r="D385">
        <v>7600</v>
      </c>
      <c r="E385">
        <v>14951</v>
      </c>
      <c r="F385" s="4">
        <f>E385/D385</f>
        <v>1.9672368421052631</v>
      </c>
      <c r="G385" t="s">
        <v>20</v>
      </c>
      <c r="H385">
        <v>164</v>
      </c>
      <c r="I385" s="5">
        <f>E385/H385</f>
        <v>91.16463414634147</v>
      </c>
      <c r="J385" t="s">
        <v>21</v>
      </c>
      <c r="K385" t="s">
        <v>22</v>
      </c>
      <c r="L385">
        <v>1416895200</v>
      </c>
      <c r="M385">
        <v>1419400800</v>
      </c>
      <c r="N385" s="9">
        <f>(L385/86400)+25569</f>
        <v>41968.25</v>
      </c>
      <c r="O385" s="9">
        <f>(M385/86400)+25569</f>
        <v>41997.25</v>
      </c>
      <c r="P385" t="b">
        <v>0</v>
      </c>
      <c r="Q385" t="b">
        <v>0</v>
      </c>
      <c r="R385" t="s">
        <v>33</v>
      </c>
      <c r="S385" t="str">
        <f>LEFT(R385,FIND("/",R385)-1)</f>
        <v>theater</v>
      </c>
      <c r="T385" t="str">
        <f>MID(R385,FIND("/",R385)+1,25)</f>
        <v>plays</v>
      </c>
    </row>
    <row r="386" spans="1:20" x14ac:dyDescent="0.3">
      <c r="A386">
        <v>101</v>
      </c>
      <c r="B386" t="s">
        <v>251</v>
      </c>
      <c r="C386" s="3" t="s">
        <v>252</v>
      </c>
      <c r="D386">
        <v>900</v>
      </c>
      <c r="E386">
        <v>9193</v>
      </c>
      <c r="F386" s="4">
        <f>E386/D386</f>
        <v>10.214444444444444</v>
      </c>
      <c r="G386" t="s">
        <v>20</v>
      </c>
      <c r="H386">
        <v>164</v>
      </c>
      <c r="I386" s="5">
        <f>E386/H386</f>
        <v>56.054878048780488</v>
      </c>
      <c r="J386" t="s">
        <v>21</v>
      </c>
      <c r="K386" t="s">
        <v>22</v>
      </c>
      <c r="L386">
        <v>1424498400</v>
      </c>
      <c r="M386">
        <v>1425103200</v>
      </c>
      <c r="N386" s="9">
        <f>(L386/86400)+25569</f>
        <v>42056.25</v>
      </c>
      <c r="O386" s="9">
        <f>(M386/86400)+25569</f>
        <v>42063.25</v>
      </c>
      <c r="P386" t="b">
        <v>0</v>
      </c>
      <c r="Q386" t="b">
        <v>1</v>
      </c>
      <c r="R386" t="s">
        <v>50</v>
      </c>
      <c r="S386" t="str">
        <f>LEFT(R386,FIND("/",R386)-1)</f>
        <v>music</v>
      </c>
      <c r="T386" t="str">
        <f>MID(R386,FIND("/",R386)+1,25)</f>
        <v>electric music</v>
      </c>
    </row>
    <row r="387" spans="1:20" x14ac:dyDescent="0.3">
      <c r="A387">
        <v>160</v>
      </c>
      <c r="B387" t="s">
        <v>372</v>
      </c>
      <c r="C387" s="3" t="s">
        <v>373</v>
      </c>
      <c r="D387">
        <v>8000</v>
      </c>
      <c r="E387">
        <v>12985</v>
      </c>
      <c r="F387" s="4">
        <f>E387/D387</f>
        <v>1.6231249999999999</v>
      </c>
      <c r="G387" t="s">
        <v>20</v>
      </c>
      <c r="H387">
        <v>164</v>
      </c>
      <c r="I387" s="5">
        <f>E387/H387</f>
        <v>79.176829268292678</v>
      </c>
      <c r="J387" t="s">
        <v>21</v>
      </c>
      <c r="K387" t="s">
        <v>22</v>
      </c>
      <c r="L387">
        <v>1556341200</v>
      </c>
      <c r="M387">
        <v>1557723600</v>
      </c>
      <c r="N387" s="9">
        <f>(L387/86400)+25569</f>
        <v>43582.208333333328</v>
      </c>
      <c r="O387" s="9">
        <f>(M387/86400)+25569</f>
        <v>43598.208333333328</v>
      </c>
      <c r="P387" t="b">
        <v>0</v>
      </c>
      <c r="Q387" t="b">
        <v>0</v>
      </c>
      <c r="R387" t="s">
        <v>65</v>
      </c>
      <c r="S387" t="str">
        <f>LEFT(R387,FIND("/",R387)-1)</f>
        <v>technology</v>
      </c>
      <c r="T387" t="str">
        <f>MID(R387,FIND("/",R387)+1,25)</f>
        <v>wearables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E388/D388</f>
        <v>0.76423616236162362</v>
      </c>
      <c r="G388" t="s">
        <v>14</v>
      </c>
      <c r="H388">
        <v>1068</v>
      </c>
      <c r="I388" s="5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>(L388/86400)+25569</f>
        <v>40355.208333333336</v>
      </c>
      <c r="O388" s="9">
        <f>(M388/86400)+25569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MID(R388,FIND("/",R388)+1,25)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E389/D389</f>
        <v>0.39261467889908258</v>
      </c>
      <c r="G389" t="s">
        <v>14</v>
      </c>
      <c r="H389">
        <v>424</v>
      </c>
      <c r="I389" s="5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>(L389/86400)+25569</f>
        <v>41072.208333333336</v>
      </c>
      <c r="O389" s="9">
        <f>(M389/86400)+25569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MID(R389,FIND("/",R389)+1,25)</f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E390/D390</f>
        <v>0.11270034843205574</v>
      </c>
      <c r="G390" t="s">
        <v>74</v>
      </c>
      <c r="H390">
        <v>145</v>
      </c>
      <c r="I390" s="5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>(L390/86400)+25569</f>
        <v>40912.25</v>
      </c>
      <c r="O390" s="9">
        <f>(M390/86400)+25569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MID(R390,FIND("/",R390)+1,25)</f>
        <v>indie rock</v>
      </c>
    </row>
    <row r="391" spans="1:20" ht="31.2" x14ac:dyDescent="0.3">
      <c r="A391">
        <v>780</v>
      </c>
      <c r="B391" t="s">
        <v>1595</v>
      </c>
      <c r="C391" s="3" t="s">
        <v>1596</v>
      </c>
      <c r="D391">
        <v>5100</v>
      </c>
      <c r="E391">
        <v>5421</v>
      </c>
      <c r="F391" s="4">
        <f>E391/D391</f>
        <v>1.0629411764705883</v>
      </c>
      <c r="G391" t="s">
        <v>20</v>
      </c>
      <c r="H391">
        <v>164</v>
      </c>
      <c r="I391" s="5">
        <f>E391/H391</f>
        <v>33.054878048780488</v>
      </c>
      <c r="J391" t="s">
        <v>21</v>
      </c>
      <c r="K391" t="s">
        <v>22</v>
      </c>
      <c r="L391">
        <v>1469163600</v>
      </c>
      <c r="M391">
        <v>1470805200</v>
      </c>
      <c r="N391" s="9">
        <f>(L391/86400)+25569</f>
        <v>42573.208333333328</v>
      </c>
      <c r="O391" s="9">
        <f>(M391/86400)+25569</f>
        <v>42592.208333333328</v>
      </c>
      <c r="P391" t="b">
        <v>0</v>
      </c>
      <c r="Q391" t="b">
        <v>1</v>
      </c>
      <c r="R391" t="s">
        <v>53</v>
      </c>
      <c r="S391" t="str">
        <f>LEFT(R391,FIND("/",R391)-1)</f>
        <v>film &amp; video</v>
      </c>
      <c r="T391" t="str">
        <f>MID(R391,FIND("/",R391)+1,25)</f>
        <v>drama</v>
      </c>
    </row>
    <row r="392" spans="1:20" ht="31.2" x14ac:dyDescent="0.3">
      <c r="A392">
        <v>34</v>
      </c>
      <c r="B392" t="s">
        <v>111</v>
      </c>
      <c r="C392" s="3" t="s">
        <v>112</v>
      </c>
      <c r="D392">
        <v>9300</v>
      </c>
      <c r="E392">
        <v>14025</v>
      </c>
      <c r="F392" s="4">
        <f>E392/D392</f>
        <v>1.5080645161290323</v>
      </c>
      <c r="G392" t="s">
        <v>20</v>
      </c>
      <c r="H392">
        <v>165</v>
      </c>
      <c r="I392" s="5">
        <f>E392/H392</f>
        <v>85</v>
      </c>
      <c r="J392" t="s">
        <v>21</v>
      </c>
      <c r="K392" t="s">
        <v>22</v>
      </c>
      <c r="L392">
        <v>1490245200</v>
      </c>
      <c r="M392">
        <v>1490677200</v>
      </c>
      <c r="N392" s="9">
        <f>(L392/86400)+25569</f>
        <v>42817.208333333328</v>
      </c>
      <c r="O392" s="9">
        <f>(M392/86400)+25569</f>
        <v>42822.208333333328</v>
      </c>
      <c r="P392" t="b">
        <v>0</v>
      </c>
      <c r="Q392" t="b">
        <v>0</v>
      </c>
      <c r="R392" t="s">
        <v>42</v>
      </c>
      <c r="S392" t="str">
        <f>LEFT(R392,FIND("/",R392)-1)</f>
        <v>film &amp; video</v>
      </c>
      <c r="T392" t="str">
        <f>MID(R392,FIND("/",R392)+1,25)</f>
        <v>documentary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E393/D393</f>
        <v>7.27317880794702E-2</v>
      </c>
      <c r="G393" t="s">
        <v>14</v>
      </c>
      <c r="H393">
        <v>151</v>
      </c>
      <c r="I393" s="5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>(L393/86400)+25569</f>
        <v>41653.25</v>
      </c>
      <c r="O393" s="9">
        <f>(M393/86400)+25569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MID(R393,FIND("/",R393)+1,25)</f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E394/D394</f>
        <v>0.65642371234207963</v>
      </c>
      <c r="G394" t="s">
        <v>14</v>
      </c>
      <c r="H394">
        <v>1608</v>
      </c>
      <c r="I394" s="5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>(L394/86400)+25569</f>
        <v>40549.25</v>
      </c>
      <c r="O394" s="9">
        <f>(M394/86400)+25569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MID(R394,FIND("/",R394)+1,25)</f>
        <v>wearables</v>
      </c>
    </row>
    <row r="395" spans="1:20" x14ac:dyDescent="0.3">
      <c r="A395">
        <v>214</v>
      </c>
      <c r="B395" t="s">
        <v>481</v>
      </c>
      <c r="C395" s="3" t="s">
        <v>482</v>
      </c>
      <c r="D395">
        <v>1400</v>
      </c>
      <c r="E395">
        <v>14324</v>
      </c>
      <c r="F395" s="4">
        <f>E395/D395</f>
        <v>10.231428571428571</v>
      </c>
      <c r="G395" t="s">
        <v>20</v>
      </c>
      <c r="H395">
        <v>165</v>
      </c>
      <c r="I395" s="5">
        <f>E395/H395</f>
        <v>86.812121212121212</v>
      </c>
      <c r="J395" t="s">
        <v>21</v>
      </c>
      <c r="K395" t="s">
        <v>22</v>
      </c>
      <c r="L395">
        <v>1282194000</v>
      </c>
      <c r="M395">
        <v>1282712400</v>
      </c>
      <c r="N395" s="9">
        <f>(L395/86400)+25569</f>
        <v>40409.208333333336</v>
      </c>
      <c r="O395" s="9">
        <f>(M395/86400)+25569</f>
        <v>40415.208333333336</v>
      </c>
      <c r="P395" t="b">
        <v>0</v>
      </c>
      <c r="Q395" t="b">
        <v>0</v>
      </c>
      <c r="R395" t="s">
        <v>23</v>
      </c>
      <c r="S395" t="str">
        <f>LEFT(R395,FIND("/",R395)-1)</f>
        <v>music</v>
      </c>
      <c r="T395" t="str">
        <f>MID(R395,FIND("/",R395)+1,25)</f>
        <v>rock</v>
      </c>
    </row>
    <row r="396" spans="1:20" x14ac:dyDescent="0.3">
      <c r="A396">
        <v>833</v>
      </c>
      <c r="B396" t="s">
        <v>1699</v>
      </c>
      <c r="C396" s="3" t="s">
        <v>1700</v>
      </c>
      <c r="D396">
        <v>6800</v>
      </c>
      <c r="E396">
        <v>10723</v>
      </c>
      <c r="F396" s="4">
        <f>E396/D396</f>
        <v>1.5769117647058823</v>
      </c>
      <c r="G396" t="s">
        <v>20</v>
      </c>
      <c r="H396">
        <v>165</v>
      </c>
      <c r="I396" s="5">
        <f>E396/H396</f>
        <v>64.987878787878785</v>
      </c>
      <c r="J396" t="s">
        <v>36</v>
      </c>
      <c r="K396" t="s">
        <v>37</v>
      </c>
      <c r="L396">
        <v>1297663200</v>
      </c>
      <c r="M396">
        <v>1298613600</v>
      </c>
      <c r="N396" s="9">
        <f>(L396/86400)+25569</f>
        <v>40588.25</v>
      </c>
      <c r="O396" s="9">
        <f>(M396/86400)+25569</f>
        <v>40599.25</v>
      </c>
      <c r="P396" t="b">
        <v>0</v>
      </c>
      <c r="Q396" t="b">
        <v>0</v>
      </c>
      <c r="R396" t="s">
        <v>206</v>
      </c>
      <c r="S396" t="str">
        <f>LEFT(R396,FIND("/",R396)-1)</f>
        <v>publishing</v>
      </c>
      <c r="T396" t="str">
        <f>MID(R396,FIND("/",R396)+1,25)</f>
        <v>translations</v>
      </c>
    </row>
    <row r="397" spans="1:20" ht="31.2" x14ac:dyDescent="0.3">
      <c r="A397">
        <v>891</v>
      </c>
      <c r="B397" t="s">
        <v>1814</v>
      </c>
      <c r="C397" s="3" t="s">
        <v>1815</v>
      </c>
      <c r="D397">
        <v>3000</v>
      </c>
      <c r="E397">
        <v>7758</v>
      </c>
      <c r="F397" s="4">
        <f>E397/D397</f>
        <v>2.5859999999999999</v>
      </c>
      <c r="G397" t="s">
        <v>20</v>
      </c>
      <c r="H397">
        <v>165</v>
      </c>
      <c r="I397" s="5">
        <f>E397/H397</f>
        <v>47.018181818181816</v>
      </c>
      <c r="J397" t="s">
        <v>15</v>
      </c>
      <c r="K397" t="s">
        <v>16</v>
      </c>
      <c r="L397">
        <v>1322892000</v>
      </c>
      <c r="M397">
        <v>1326693600</v>
      </c>
      <c r="N397" s="9">
        <f>(L397/86400)+25569</f>
        <v>40880.25</v>
      </c>
      <c r="O397" s="9">
        <f>(M397/86400)+25569</f>
        <v>40924.25</v>
      </c>
      <c r="P397" t="b">
        <v>0</v>
      </c>
      <c r="Q397" t="b">
        <v>0</v>
      </c>
      <c r="R397" t="s">
        <v>42</v>
      </c>
      <c r="S397" t="str">
        <f>LEFT(R397,FIND("/",R397)-1)</f>
        <v>film &amp; video</v>
      </c>
      <c r="T397" t="str">
        <f>MID(R397,FIND("/",R397)+1,25)</f>
        <v>documentary</v>
      </c>
    </row>
    <row r="398" spans="1:20" x14ac:dyDescent="0.3">
      <c r="A398">
        <v>761</v>
      </c>
      <c r="B398" t="s">
        <v>1558</v>
      </c>
      <c r="C398" s="3" t="s">
        <v>1559</v>
      </c>
      <c r="D398">
        <v>2200</v>
      </c>
      <c r="E398">
        <v>14420</v>
      </c>
      <c r="F398" s="4">
        <f>E398/D398</f>
        <v>6.5545454545454547</v>
      </c>
      <c r="G398" t="s">
        <v>20</v>
      </c>
      <c r="H398">
        <v>166</v>
      </c>
      <c r="I398" s="5">
        <f>E398/H398</f>
        <v>86.867469879518069</v>
      </c>
      <c r="J398" t="s">
        <v>21</v>
      </c>
      <c r="K398" t="s">
        <v>22</v>
      </c>
      <c r="L398">
        <v>1500699600</v>
      </c>
      <c r="M398">
        <v>1501131600</v>
      </c>
      <c r="N398" s="9">
        <f>(L398/86400)+25569</f>
        <v>42938.208333333328</v>
      </c>
      <c r="O398" s="9">
        <f>(M398/86400)+25569</f>
        <v>42943.208333333328</v>
      </c>
      <c r="P398" t="b">
        <v>0</v>
      </c>
      <c r="Q398" t="b">
        <v>0</v>
      </c>
      <c r="R398" t="s">
        <v>23</v>
      </c>
      <c r="S398" t="str">
        <f>LEFT(R398,FIND("/",R398)-1)</f>
        <v>music</v>
      </c>
      <c r="T398" t="str">
        <f>MID(R398,FIND("/",R398)+1,25)</f>
        <v>rock</v>
      </c>
    </row>
    <row r="399" spans="1:20" ht="31.2" x14ac:dyDescent="0.3">
      <c r="A399">
        <v>212</v>
      </c>
      <c r="B399" t="s">
        <v>477</v>
      </c>
      <c r="C399" s="3" t="s">
        <v>478</v>
      </c>
      <c r="D399">
        <v>8100</v>
      </c>
      <c r="E399">
        <v>12300</v>
      </c>
      <c r="F399" s="4">
        <f>E399/D399</f>
        <v>1.5185185185185186</v>
      </c>
      <c r="G399" t="s">
        <v>20</v>
      </c>
      <c r="H399">
        <v>168</v>
      </c>
      <c r="I399" s="5">
        <f>E399/H399</f>
        <v>73.214285714285708</v>
      </c>
      <c r="J399" t="s">
        <v>21</v>
      </c>
      <c r="K399" t="s">
        <v>22</v>
      </c>
      <c r="L399">
        <v>1576389600</v>
      </c>
      <c r="M399">
        <v>1580364000</v>
      </c>
      <c r="N399" s="9">
        <f>(L399/86400)+25569</f>
        <v>43814.25</v>
      </c>
      <c r="O399" s="9">
        <f>(M399/86400)+25569</f>
        <v>43860.25</v>
      </c>
      <c r="P399" t="b">
        <v>0</v>
      </c>
      <c r="Q399" t="b">
        <v>0</v>
      </c>
      <c r="R399" t="s">
        <v>33</v>
      </c>
      <c r="S399" t="str">
        <f>LEFT(R399,FIND("/",R399)-1)</f>
        <v>theater</v>
      </c>
      <c r="T399" t="str">
        <f>MID(R399,FIND("/",R399)+1,25)</f>
        <v>plays</v>
      </c>
    </row>
    <row r="400" spans="1:20" ht="31.2" x14ac:dyDescent="0.3">
      <c r="A400">
        <v>707</v>
      </c>
      <c r="B400" t="s">
        <v>1452</v>
      </c>
      <c r="C400" s="3" t="s">
        <v>1453</v>
      </c>
      <c r="D400">
        <v>7300</v>
      </c>
      <c r="E400">
        <v>11579</v>
      </c>
      <c r="F400" s="4">
        <f>E400/D400</f>
        <v>1.5861643835616439</v>
      </c>
      <c r="G400" t="s">
        <v>20</v>
      </c>
      <c r="H400">
        <v>168</v>
      </c>
      <c r="I400" s="5">
        <f>E400/H400</f>
        <v>68.922619047619051</v>
      </c>
      <c r="J400" t="s">
        <v>21</v>
      </c>
      <c r="K400" t="s">
        <v>22</v>
      </c>
      <c r="L400">
        <v>1544248800</v>
      </c>
      <c r="M400">
        <v>1547359200</v>
      </c>
      <c r="N400" s="9">
        <f>(L400/86400)+25569</f>
        <v>43442.25</v>
      </c>
      <c r="O400" s="9">
        <f>(M400/86400)+25569</f>
        <v>43478.25</v>
      </c>
      <c r="P400" t="b">
        <v>0</v>
      </c>
      <c r="Q400" t="b">
        <v>0</v>
      </c>
      <c r="R400" t="s">
        <v>53</v>
      </c>
      <c r="S400" t="str">
        <f>LEFT(R400,FIND("/",R400)-1)</f>
        <v>film &amp; video</v>
      </c>
      <c r="T400" t="str">
        <f>MID(R400,FIND("/",R400)+1,25)</f>
        <v>drama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E401/D401</f>
        <v>0.63850976361767731</v>
      </c>
      <c r="G401" t="s">
        <v>14</v>
      </c>
      <c r="H401">
        <v>941</v>
      </c>
      <c r="I401" s="5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>(L401/86400)+25569</f>
        <v>40576.25</v>
      </c>
      <c r="O401" s="9">
        <f>(M401/86400)+25569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MID(R401,FIND("/",R401)+1,25)</f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E402/D402</f>
        <v>0.02</v>
      </c>
      <c r="G402" t="s">
        <v>14</v>
      </c>
      <c r="H402">
        <v>1</v>
      </c>
      <c r="I402" s="5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(L402/86400)+25569</f>
        <v>41502.208333333336</v>
      </c>
      <c r="O402" s="9">
        <f>(M402/86400)+25569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MID(R402,FIND("/",R402)+1,25)</f>
        <v>photography books</v>
      </c>
    </row>
    <row r="403" spans="1:20" ht="31.2" x14ac:dyDescent="0.3">
      <c r="A403">
        <v>372</v>
      </c>
      <c r="B403" t="s">
        <v>796</v>
      </c>
      <c r="C403" s="3" t="s">
        <v>797</v>
      </c>
      <c r="D403">
        <v>900</v>
      </c>
      <c r="E403">
        <v>14324</v>
      </c>
      <c r="F403" s="4">
        <f>E403/D403</f>
        <v>15.915555555555555</v>
      </c>
      <c r="G403" t="s">
        <v>20</v>
      </c>
      <c r="H403">
        <v>169</v>
      </c>
      <c r="I403" s="5">
        <f>E403/H403</f>
        <v>84.757396449704146</v>
      </c>
      <c r="J403" t="s">
        <v>21</v>
      </c>
      <c r="K403" t="s">
        <v>22</v>
      </c>
      <c r="L403">
        <v>1420696800</v>
      </c>
      <c r="M403">
        <v>1422424800</v>
      </c>
      <c r="N403" s="9">
        <f>(L403/86400)+25569</f>
        <v>42012.25</v>
      </c>
      <c r="O403" s="9">
        <f>(M403/86400)+25569</f>
        <v>42032.25</v>
      </c>
      <c r="P403" t="b">
        <v>0</v>
      </c>
      <c r="Q403" t="b">
        <v>1</v>
      </c>
      <c r="R403" t="s">
        <v>42</v>
      </c>
      <c r="S403" t="str">
        <f>LEFT(R403,FIND("/",R403)-1)</f>
        <v>film &amp; video</v>
      </c>
      <c r="T403" t="str">
        <f>MID(R403,FIND("/",R403)+1,25)</f>
        <v>documentary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E404/D404</f>
        <v>0.40356164383561643</v>
      </c>
      <c r="G404" t="s">
        <v>14</v>
      </c>
      <c r="H404">
        <v>40</v>
      </c>
      <c r="I404" s="5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(L404/86400)+25569</f>
        <v>40914.25</v>
      </c>
      <c r="O404" s="9">
        <f>(M404/86400)+25569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MID(R404,FIND("/",R404)+1,25)</f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E405/D405</f>
        <v>0.86220633299284988</v>
      </c>
      <c r="G405" t="s">
        <v>14</v>
      </c>
      <c r="H405">
        <v>3015</v>
      </c>
      <c r="I405" s="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>(L405/86400)+25569</f>
        <v>40310.208333333336</v>
      </c>
      <c r="O405" s="9">
        <f>(M405/86400)+25569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MID(R405,FIND("/",R405)+1,25)</f>
        <v>plays</v>
      </c>
    </row>
    <row r="406" spans="1:20" x14ac:dyDescent="0.3">
      <c r="A406">
        <v>75</v>
      </c>
      <c r="B406" t="s">
        <v>198</v>
      </c>
      <c r="C406" s="3" t="s">
        <v>199</v>
      </c>
      <c r="D406">
        <v>9700</v>
      </c>
      <c r="E406">
        <v>14606</v>
      </c>
      <c r="F406" s="4">
        <f>E406/D406</f>
        <v>1.5057731958762886</v>
      </c>
      <c r="G406" t="s">
        <v>20</v>
      </c>
      <c r="H406">
        <v>170</v>
      </c>
      <c r="I406" s="5">
        <f>E406/H406</f>
        <v>85.917647058823533</v>
      </c>
      <c r="J406" t="s">
        <v>21</v>
      </c>
      <c r="K406" t="s">
        <v>22</v>
      </c>
      <c r="L406">
        <v>1531630800</v>
      </c>
      <c r="M406">
        <v>1532322000</v>
      </c>
      <c r="N406" s="9">
        <f>(L406/86400)+25569</f>
        <v>43296.208333333328</v>
      </c>
      <c r="O406" s="9">
        <f>(M406/86400)+25569</f>
        <v>43304.208333333328</v>
      </c>
      <c r="P406" t="b">
        <v>0</v>
      </c>
      <c r="Q406" t="b">
        <v>0</v>
      </c>
      <c r="R406" t="s">
        <v>122</v>
      </c>
      <c r="S406" t="str">
        <f>LEFT(R406,FIND("/",R406)-1)</f>
        <v>photography</v>
      </c>
      <c r="T406" t="str">
        <f>MID(R406,FIND("/",R406)+1,25)</f>
        <v>photography books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E407/D407</f>
        <v>0.89618243243243245</v>
      </c>
      <c r="G407" t="s">
        <v>14</v>
      </c>
      <c r="H407">
        <v>435</v>
      </c>
      <c r="I407" s="5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>(L407/86400)+25569</f>
        <v>43255.208333333328</v>
      </c>
      <c r="O407" s="9">
        <f>(M407/86400)+25569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MID(R407,FIND("/",R407)+1,25)</f>
        <v>plays</v>
      </c>
    </row>
    <row r="408" spans="1:20" ht="31.2" x14ac:dyDescent="0.3">
      <c r="A408">
        <v>445</v>
      </c>
      <c r="B408" t="s">
        <v>938</v>
      </c>
      <c r="C408" s="3" t="s">
        <v>939</v>
      </c>
      <c r="D408">
        <v>2100</v>
      </c>
      <c r="E408">
        <v>10739</v>
      </c>
      <c r="F408" s="4">
        <f>E408/D408</f>
        <v>5.1138095238095236</v>
      </c>
      <c r="G408" t="s">
        <v>20</v>
      </c>
      <c r="H408">
        <v>170</v>
      </c>
      <c r="I408" s="5">
        <f>E408/H408</f>
        <v>63.170588235294119</v>
      </c>
      <c r="J408" t="s">
        <v>21</v>
      </c>
      <c r="K408" t="s">
        <v>22</v>
      </c>
      <c r="L408">
        <v>1291356000</v>
      </c>
      <c r="M408">
        <v>1293170400</v>
      </c>
      <c r="N408" s="9">
        <f>(L408/86400)+25569</f>
        <v>40515.25</v>
      </c>
      <c r="O408" s="9">
        <f>(M408/86400)+25569</f>
        <v>40536.25</v>
      </c>
      <c r="P408" t="b">
        <v>0</v>
      </c>
      <c r="Q408" t="b">
        <v>1</v>
      </c>
      <c r="R408" t="s">
        <v>33</v>
      </c>
      <c r="S408" t="str">
        <f>LEFT(R408,FIND("/",R408)-1)</f>
        <v>theater</v>
      </c>
      <c r="T408" t="str">
        <f>MID(R408,FIND("/",R408)+1,25)</f>
        <v>plays</v>
      </c>
    </row>
    <row r="409" spans="1:20" x14ac:dyDescent="0.3">
      <c r="A409">
        <v>615</v>
      </c>
      <c r="B409" t="s">
        <v>1272</v>
      </c>
      <c r="C409" s="3" t="s">
        <v>1273</v>
      </c>
      <c r="D409">
        <v>8500</v>
      </c>
      <c r="E409">
        <v>14488</v>
      </c>
      <c r="F409" s="4">
        <f>E409/D409</f>
        <v>1.7044705882352942</v>
      </c>
      <c r="G409" t="s">
        <v>20</v>
      </c>
      <c r="H409">
        <v>170</v>
      </c>
      <c r="I409" s="5">
        <f>E409/H409</f>
        <v>85.223529411764702</v>
      </c>
      <c r="J409" t="s">
        <v>107</v>
      </c>
      <c r="K409" t="s">
        <v>108</v>
      </c>
      <c r="L409">
        <v>1461906000</v>
      </c>
      <c r="M409">
        <v>1462770000</v>
      </c>
      <c r="N409" s="9">
        <f>(L409/86400)+25569</f>
        <v>42489.208333333328</v>
      </c>
      <c r="O409" s="9">
        <f>(M409/86400)+25569</f>
        <v>42499.208333333328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MID(R409,FIND("/",R409)+1,25)</f>
        <v>plays</v>
      </c>
    </row>
    <row r="410" spans="1:20" x14ac:dyDescent="0.3">
      <c r="A410">
        <v>848</v>
      </c>
      <c r="B410" t="s">
        <v>1729</v>
      </c>
      <c r="C410" s="3" t="s">
        <v>1730</v>
      </c>
      <c r="D410">
        <v>3200</v>
      </c>
      <c r="E410">
        <v>10831</v>
      </c>
      <c r="F410" s="4">
        <f>E410/D410</f>
        <v>3.3846875000000001</v>
      </c>
      <c r="G410" t="s">
        <v>20</v>
      </c>
      <c r="H410">
        <v>172</v>
      </c>
      <c r="I410" s="5">
        <f>E410/H410</f>
        <v>62.970930232558139</v>
      </c>
      <c r="J410" t="s">
        <v>21</v>
      </c>
      <c r="K410" t="s">
        <v>22</v>
      </c>
      <c r="L410">
        <v>1276318800</v>
      </c>
      <c r="M410">
        <v>1277096400</v>
      </c>
      <c r="N410" s="9">
        <f>(L410/86400)+25569</f>
        <v>40341.208333333336</v>
      </c>
      <c r="O410" s="9">
        <f>(M410/86400)+25569</f>
        <v>40350.208333333336</v>
      </c>
      <c r="P410" t="b">
        <v>0</v>
      </c>
      <c r="Q410" t="b">
        <v>0</v>
      </c>
      <c r="R410" t="s">
        <v>53</v>
      </c>
      <c r="S410" t="str">
        <f>LEFT(R410,FIND("/",R410)-1)</f>
        <v>film &amp; video</v>
      </c>
      <c r="T410" t="str">
        <f>MID(R410,FIND("/",R410)+1,25)</f>
        <v>drama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E411/D411</f>
        <v>0.46315634218289087</v>
      </c>
      <c r="G411" t="s">
        <v>14</v>
      </c>
      <c r="H411">
        <v>714</v>
      </c>
      <c r="I411" s="5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>(L411/86400)+25569</f>
        <v>42843.208333333328</v>
      </c>
      <c r="O411" s="9">
        <f>(M411/86400)+25569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MID(R411,FIND("/",R411)+1,25)</f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E412/D412</f>
        <v>0.36132726089785294</v>
      </c>
      <c r="G412" t="s">
        <v>47</v>
      </c>
      <c r="H412">
        <v>1111</v>
      </c>
      <c r="I412" s="5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>(L412/86400)+25569</f>
        <v>42122.208333333328</v>
      </c>
      <c r="O412" s="9">
        <f>(M412/86400)+25569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MID(R412,FIND("/",R412)+1,25)</f>
        <v>mobile games</v>
      </c>
    </row>
    <row r="413" spans="1:20" x14ac:dyDescent="0.3">
      <c r="A413">
        <v>479</v>
      </c>
      <c r="B413" t="s">
        <v>1005</v>
      </c>
      <c r="C413" s="3" t="s">
        <v>1006</v>
      </c>
      <c r="D413">
        <v>2400</v>
      </c>
      <c r="E413">
        <v>12310</v>
      </c>
      <c r="F413" s="4">
        <f>E413/D413</f>
        <v>5.1291666666666664</v>
      </c>
      <c r="G413" t="s">
        <v>20</v>
      </c>
      <c r="H413">
        <v>173</v>
      </c>
      <c r="I413" s="5">
        <f>E413/H413</f>
        <v>71.156069364161851</v>
      </c>
      <c r="J413" t="s">
        <v>40</v>
      </c>
      <c r="K413" t="s">
        <v>41</v>
      </c>
      <c r="L413">
        <v>1501304400</v>
      </c>
      <c r="M413">
        <v>1501477200</v>
      </c>
      <c r="N413" s="9">
        <f>(L413/86400)+25569</f>
        <v>42945.208333333328</v>
      </c>
      <c r="O413" s="9">
        <f>(M413/86400)+25569</f>
        <v>42947.208333333328</v>
      </c>
      <c r="P413" t="b">
        <v>0</v>
      </c>
      <c r="Q413" t="b">
        <v>0</v>
      </c>
      <c r="R413" t="s">
        <v>17</v>
      </c>
      <c r="S413" t="str">
        <f>LEFT(R413,FIND("/",R413)-1)</f>
        <v>food</v>
      </c>
      <c r="T413" t="str">
        <f>MID(R413,FIND("/",R413)+1,25)</f>
        <v>food trucks</v>
      </c>
    </row>
    <row r="414" spans="1:20" x14ac:dyDescent="0.3">
      <c r="A414">
        <v>5</v>
      </c>
      <c r="B414" t="s">
        <v>34</v>
      </c>
      <c r="C414" s="3" t="s">
        <v>35</v>
      </c>
      <c r="D414">
        <v>7600</v>
      </c>
      <c r="E414">
        <v>13195</v>
      </c>
      <c r="F414" s="4">
        <f>E414/D414</f>
        <v>1.7361842105263159</v>
      </c>
      <c r="G414" t="s">
        <v>20</v>
      </c>
      <c r="H414">
        <v>174</v>
      </c>
      <c r="I414" s="5">
        <f>E414/H414</f>
        <v>75.833333333333329</v>
      </c>
      <c r="J414" t="s">
        <v>36</v>
      </c>
      <c r="K414" t="s">
        <v>37</v>
      </c>
      <c r="L414">
        <v>1346130000</v>
      </c>
      <c r="M414">
        <v>1347080400</v>
      </c>
      <c r="N414" s="9">
        <f>(L414/86400)+25569</f>
        <v>41149.208333333336</v>
      </c>
      <c r="O414" s="9">
        <f>(M414/86400)+25569</f>
        <v>41160.208333333336</v>
      </c>
      <c r="P414" t="b">
        <v>0</v>
      </c>
      <c r="Q414" t="b">
        <v>0</v>
      </c>
      <c r="R414" t="s">
        <v>33</v>
      </c>
      <c r="S414" t="str">
        <f>LEFT(R414,FIND("/",R414)-1)</f>
        <v>theater</v>
      </c>
      <c r="T414" t="str">
        <f>MID(R414,FIND("/",R414)+1,25)</f>
        <v>plays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E415/D415</f>
        <v>0.62072823218997364</v>
      </c>
      <c r="G415" t="s">
        <v>47</v>
      </c>
      <c r="H415">
        <v>1089</v>
      </c>
      <c r="I415" s="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>(L415/86400)+25569</f>
        <v>43431.25</v>
      </c>
      <c r="O415" s="9">
        <f>(M415/86400)+25569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MID(R415,FIND("/",R415)+1,25)</f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E416/D416</f>
        <v>0.84699787460148779</v>
      </c>
      <c r="G416" t="s">
        <v>14</v>
      </c>
      <c r="H416">
        <v>5497</v>
      </c>
      <c r="I416" s="5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>(L416/86400)+25569</f>
        <v>40288.208333333336</v>
      </c>
      <c r="O416" s="9">
        <f>(M416/86400)+25569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MID(R416,FIND("/",R416)+1,25)</f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E417/D417</f>
        <v>0.11059030837004405</v>
      </c>
      <c r="G417" t="s">
        <v>14</v>
      </c>
      <c r="H417">
        <v>418</v>
      </c>
      <c r="I417" s="5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>(L417/86400)+25569</f>
        <v>40921.25</v>
      </c>
      <c r="O417" s="9">
        <f>(M417/86400)+25569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MID(R417,FIND("/",R417)+1,25)</f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E418/D418</f>
        <v>0.43838781575037145</v>
      </c>
      <c r="G418" t="s">
        <v>14</v>
      </c>
      <c r="H418">
        <v>1439</v>
      </c>
      <c r="I418" s="5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>(L418/86400)+25569</f>
        <v>40560.25</v>
      </c>
      <c r="O418" s="9">
        <f>(M418/86400)+25569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MID(R418,FIND("/",R418)+1,25)</f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E419/D419</f>
        <v>0.55470588235294116</v>
      </c>
      <c r="G419" t="s">
        <v>14</v>
      </c>
      <c r="H419">
        <v>15</v>
      </c>
      <c r="I419" s="5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>(L419/86400)+25569</f>
        <v>43407.208333333328</v>
      </c>
      <c r="O419" s="9">
        <f>(M419/86400)+25569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MID(R419,FIND("/",R419)+1,25)</f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E420/D420</f>
        <v>0.57399511301160655</v>
      </c>
      <c r="G420" t="s">
        <v>14</v>
      </c>
      <c r="H420">
        <v>1999</v>
      </c>
      <c r="I420" s="5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>(L420/86400)+25569</f>
        <v>41035.208333333336</v>
      </c>
      <c r="O420" s="9">
        <f>(M420/86400)+25569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MID(R420,FIND("/",R420)+1,25)</f>
        <v>documentary</v>
      </c>
    </row>
    <row r="421" spans="1:20" x14ac:dyDescent="0.3">
      <c r="A421">
        <v>778</v>
      </c>
      <c r="B421" t="s">
        <v>1591</v>
      </c>
      <c r="C421" s="3" t="s">
        <v>1592</v>
      </c>
      <c r="D421">
        <v>1300</v>
      </c>
      <c r="E421">
        <v>10243</v>
      </c>
      <c r="F421" s="4">
        <f>E421/D421</f>
        <v>7.8792307692307695</v>
      </c>
      <c r="G421" t="s">
        <v>20</v>
      </c>
      <c r="H421">
        <v>174</v>
      </c>
      <c r="I421" s="5">
        <f>E421/H421</f>
        <v>58.867816091954026</v>
      </c>
      <c r="J421" t="s">
        <v>98</v>
      </c>
      <c r="K421" t="s">
        <v>99</v>
      </c>
      <c r="L421">
        <v>1313211600</v>
      </c>
      <c r="M421">
        <v>1313643600</v>
      </c>
      <c r="N421" s="9">
        <f>(L421/86400)+25569</f>
        <v>40768.208333333336</v>
      </c>
      <c r="O421" s="9">
        <f>(M421/86400)+25569</f>
        <v>40773.208333333336</v>
      </c>
      <c r="P421" t="b">
        <v>0</v>
      </c>
      <c r="Q421" t="b">
        <v>0</v>
      </c>
      <c r="R421" t="s">
        <v>71</v>
      </c>
      <c r="S421" t="str">
        <f>LEFT(R421,FIND("/",R421)-1)</f>
        <v>film &amp; video</v>
      </c>
      <c r="T421" t="str">
        <f>MID(R421,FIND("/",R421)+1,25)</f>
        <v>animation</v>
      </c>
    </row>
    <row r="422" spans="1:20" x14ac:dyDescent="0.3">
      <c r="A422">
        <v>688</v>
      </c>
      <c r="B422" t="s">
        <v>1415</v>
      </c>
      <c r="C422" s="3" t="s">
        <v>1416</v>
      </c>
      <c r="D422">
        <v>2900</v>
      </c>
      <c r="E422">
        <v>12449</v>
      </c>
      <c r="F422" s="4">
        <f>E422/D422</f>
        <v>4.2927586206896553</v>
      </c>
      <c r="G422" t="s">
        <v>20</v>
      </c>
      <c r="H422">
        <v>175</v>
      </c>
      <c r="I422" s="5">
        <f>E422/H422</f>
        <v>71.137142857142862</v>
      </c>
      <c r="J422" t="s">
        <v>21</v>
      </c>
      <c r="K422" t="s">
        <v>22</v>
      </c>
      <c r="L422">
        <v>1547100000</v>
      </c>
      <c r="M422">
        <v>1548482400</v>
      </c>
      <c r="N422" s="9">
        <f>(L422/86400)+25569</f>
        <v>43475.25</v>
      </c>
      <c r="O422" s="9">
        <f>(M422/86400)+25569</f>
        <v>43491.25</v>
      </c>
      <c r="P422" t="b">
        <v>0</v>
      </c>
      <c r="Q422" t="b">
        <v>1</v>
      </c>
      <c r="R422" t="s">
        <v>269</v>
      </c>
      <c r="S422" t="str">
        <f>LEFT(R422,FIND("/",R422)-1)</f>
        <v>film &amp; video</v>
      </c>
      <c r="T422" t="str">
        <f>MID(R422,FIND("/",R422)+1,25)</f>
        <v>television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E423/D423</f>
        <v>0.63989361702127656</v>
      </c>
      <c r="G423" t="s">
        <v>14</v>
      </c>
      <c r="H423">
        <v>118</v>
      </c>
      <c r="I423" s="5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>(L423/86400)+25569</f>
        <v>42915.208333333328</v>
      </c>
      <c r="O423" s="9">
        <f>(M423/86400)+25569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MID(R423,FIND("/",R423)+1,25)</f>
        <v>wearables</v>
      </c>
    </row>
    <row r="424" spans="1:20" x14ac:dyDescent="0.3">
      <c r="A424">
        <v>287</v>
      </c>
      <c r="B424" t="s">
        <v>626</v>
      </c>
      <c r="C424" s="3" t="s">
        <v>627</v>
      </c>
      <c r="D424">
        <v>6300</v>
      </c>
      <c r="E424">
        <v>13213</v>
      </c>
      <c r="F424" s="4">
        <f>E424/D424</f>
        <v>2.0973015873015872</v>
      </c>
      <c r="G424" t="s">
        <v>20</v>
      </c>
      <c r="H424">
        <v>176</v>
      </c>
      <c r="I424" s="5">
        <f>E424/H424</f>
        <v>75.07386363636364</v>
      </c>
      <c r="J424" t="s">
        <v>21</v>
      </c>
      <c r="K424" t="s">
        <v>22</v>
      </c>
      <c r="L424">
        <v>1430197200</v>
      </c>
      <c r="M424">
        <v>1430197200</v>
      </c>
      <c r="N424" s="9">
        <f>(L424/86400)+25569</f>
        <v>42122.208333333328</v>
      </c>
      <c r="O424" s="9">
        <f>(M424/86400)+25569</f>
        <v>42122.208333333328</v>
      </c>
      <c r="P424" t="b">
        <v>0</v>
      </c>
      <c r="Q424" t="b">
        <v>0</v>
      </c>
      <c r="R424" t="s">
        <v>50</v>
      </c>
      <c r="S424" t="str">
        <f>LEFT(R424,FIND("/",R424)-1)</f>
        <v>music</v>
      </c>
      <c r="T424" t="str">
        <f>MID(R424,FIND("/",R424)+1,25)</f>
        <v>electric music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E425/D425</f>
        <v>0.10638024357239513</v>
      </c>
      <c r="G425" t="s">
        <v>14</v>
      </c>
      <c r="H425">
        <v>162</v>
      </c>
      <c r="I425" s="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>(L425/86400)+25569</f>
        <v>40808.208333333336</v>
      </c>
      <c r="O425" s="9">
        <f>(M425/86400)+25569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MID(R425,FIND("/",R425)+1,25)</f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E426/D426</f>
        <v>0.40470588235294119</v>
      </c>
      <c r="G426" t="s">
        <v>14</v>
      </c>
      <c r="H426">
        <v>83</v>
      </c>
      <c r="I426" s="5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>(L426/86400)+25569</f>
        <v>43208.208333333328</v>
      </c>
      <c r="O426" s="9">
        <f>(M426/86400)+25569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MID(R426,FIND("/",R426)+1,25)</f>
        <v>indie rock</v>
      </c>
    </row>
    <row r="427" spans="1:20" x14ac:dyDescent="0.3">
      <c r="A427">
        <v>912</v>
      </c>
      <c r="B427" t="s">
        <v>1856</v>
      </c>
      <c r="C427" s="3" t="s">
        <v>1857</v>
      </c>
      <c r="D427">
        <v>1800</v>
      </c>
      <c r="E427">
        <v>14310</v>
      </c>
      <c r="F427" s="4">
        <f>E427/D427</f>
        <v>7.95</v>
      </c>
      <c r="G427" t="s">
        <v>20</v>
      </c>
      <c r="H427">
        <v>179</v>
      </c>
      <c r="I427" s="5">
        <f>E427/H427</f>
        <v>79.944134078212286</v>
      </c>
      <c r="J427" t="s">
        <v>21</v>
      </c>
      <c r="K427" t="s">
        <v>22</v>
      </c>
      <c r="L427">
        <v>1346821200</v>
      </c>
      <c r="M427">
        <v>1347944400</v>
      </c>
      <c r="N427" s="9">
        <f>(L427/86400)+25569</f>
        <v>41157.208333333336</v>
      </c>
      <c r="O427" s="9">
        <f>(M427/86400)+25569</f>
        <v>41170.208333333336</v>
      </c>
      <c r="P427" t="b">
        <v>1</v>
      </c>
      <c r="Q427" t="b">
        <v>0</v>
      </c>
      <c r="R427" t="s">
        <v>53</v>
      </c>
      <c r="S427" t="str">
        <f>LEFT(R427,FIND("/",R427)-1)</f>
        <v>film &amp; video</v>
      </c>
      <c r="T427" t="str">
        <f>MID(R427,FIND("/",R427)+1,25)</f>
        <v>drama</v>
      </c>
    </row>
    <row r="428" spans="1:20" x14ac:dyDescent="0.3">
      <c r="A428">
        <v>82</v>
      </c>
      <c r="B428" t="s">
        <v>213</v>
      </c>
      <c r="C428" s="3" t="s">
        <v>214</v>
      </c>
      <c r="D428">
        <v>1000</v>
      </c>
      <c r="E428">
        <v>14973</v>
      </c>
      <c r="F428" s="4">
        <f>E428/D428</f>
        <v>14.973000000000001</v>
      </c>
      <c r="G428" t="s">
        <v>20</v>
      </c>
      <c r="H428">
        <v>180</v>
      </c>
      <c r="I428" s="5">
        <f>E428/H428</f>
        <v>83.183333333333337</v>
      </c>
      <c r="J428" t="s">
        <v>40</v>
      </c>
      <c r="K428" t="s">
        <v>41</v>
      </c>
      <c r="L428">
        <v>1547704800</v>
      </c>
      <c r="M428">
        <v>1548309600</v>
      </c>
      <c r="N428" s="9">
        <f>(L428/86400)+25569</f>
        <v>43482.25</v>
      </c>
      <c r="O428" s="9">
        <f>(M428/86400)+25569</f>
        <v>43489.25</v>
      </c>
      <c r="P428" t="b">
        <v>0</v>
      </c>
      <c r="Q428" t="b">
        <v>1</v>
      </c>
      <c r="R428" t="s">
        <v>89</v>
      </c>
      <c r="S428" t="str">
        <f>LEFT(R428,FIND("/",R428)-1)</f>
        <v>games</v>
      </c>
      <c r="T428" t="str">
        <f>MID(R428,FIND("/",R428)+1,25)</f>
        <v>video games</v>
      </c>
    </row>
    <row r="429" spans="1:20" x14ac:dyDescent="0.3">
      <c r="A429">
        <v>94</v>
      </c>
      <c r="B429" t="s">
        <v>237</v>
      </c>
      <c r="C429" s="3" t="s">
        <v>238</v>
      </c>
      <c r="D429">
        <v>2900</v>
      </c>
      <c r="E429">
        <v>8807</v>
      </c>
      <c r="F429" s="4">
        <f>E429/D429</f>
        <v>3.036896551724138</v>
      </c>
      <c r="G429" t="s">
        <v>20</v>
      </c>
      <c r="H429">
        <v>180</v>
      </c>
      <c r="I429" s="5">
        <f>E429/H429</f>
        <v>48.927777777777777</v>
      </c>
      <c r="J429" t="s">
        <v>40</v>
      </c>
      <c r="K429" t="s">
        <v>41</v>
      </c>
      <c r="L429">
        <v>1554613200</v>
      </c>
      <c r="M429">
        <v>1555563600</v>
      </c>
      <c r="N429" s="9">
        <f>(L429/86400)+25569</f>
        <v>43562.208333333328</v>
      </c>
      <c r="O429" s="9">
        <f>(M429/86400)+25569</f>
        <v>43573.208333333328</v>
      </c>
      <c r="P429" t="b">
        <v>0</v>
      </c>
      <c r="Q429" t="b">
        <v>0</v>
      </c>
      <c r="R429" t="s">
        <v>28</v>
      </c>
      <c r="S429" t="str">
        <f>LEFT(R429,FIND("/",R429)-1)</f>
        <v>technology</v>
      </c>
      <c r="T429" t="str">
        <f>MID(R429,FIND("/",R429)+1,25)</f>
        <v>web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E430/D430</f>
        <v>0.46387573964497042</v>
      </c>
      <c r="G430" t="s">
        <v>14</v>
      </c>
      <c r="H430">
        <v>747</v>
      </c>
      <c r="I430" s="5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>(L430/86400)+25569</f>
        <v>40585.25</v>
      </c>
      <c r="O430" s="9">
        <f>(M430/86400)+25569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MID(R430,FIND("/",R430)+1,25)</f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E431/D431</f>
        <v>0.90675916230366493</v>
      </c>
      <c r="G431" t="s">
        <v>74</v>
      </c>
      <c r="H431">
        <v>2138</v>
      </c>
      <c r="I431" s="5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>(L431/86400)+25569</f>
        <v>41680.25</v>
      </c>
      <c r="O431" s="9">
        <f>(M431/86400)+25569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MID(R431,FIND("/",R431)+1,25)</f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E432/D432</f>
        <v>0.67740740740740746</v>
      </c>
      <c r="G432" t="s">
        <v>14</v>
      </c>
      <c r="H432">
        <v>84</v>
      </c>
      <c r="I432" s="5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>(L432/86400)+25569</f>
        <v>43737.208333333328</v>
      </c>
      <c r="O432" s="9">
        <f>(M432/86400)+25569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MID(R432,FIND("/",R432)+1,25)</f>
        <v>plays</v>
      </c>
    </row>
    <row r="433" spans="1:20" x14ac:dyDescent="0.3">
      <c r="A433">
        <v>125</v>
      </c>
      <c r="B433" t="s">
        <v>301</v>
      </c>
      <c r="C433" s="3" t="s">
        <v>302</v>
      </c>
      <c r="D433">
        <v>5300</v>
      </c>
      <c r="E433">
        <v>8475</v>
      </c>
      <c r="F433" s="4">
        <f>E433/D433</f>
        <v>1.5990566037735849</v>
      </c>
      <c r="G433" t="s">
        <v>20</v>
      </c>
      <c r="H433">
        <v>180</v>
      </c>
      <c r="I433" s="5">
        <f>E433/H433</f>
        <v>47.083333333333336</v>
      </c>
      <c r="J433" t="s">
        <v>21</v>
      </c>
      <c r="K433" t="s">
        <v>22</v>
      </c>
      <c r="L433">
        <v>1537333200</v>
      </c>
      <c r="M433">
        <v>1537678800</v>
      </c>
      <c r="N433" s="9">
        <f>(L433/86400)+25569</f>
        <v>43362.208333333328</v>
      </c>
      <c r="O433" s="9">
        <f>(M433/86400)+25569</f>
        <v>43366.208333333328</v>
      </c>
      <c r="P433" t="b">
        <v>0</v>
      </c>
      <c r="Q433" t="b">
        <v>0</v>
      </c>
      <c r="R433" t="s">
        <v>33</v>
      </c>
      <c r="S433" t="str">
        <f>LEFT(R433,FIND("/",R433)-1)</f>
        <v>theater</v>
      </c>
      <c r="T433" t="str">
        <f>MID(R433,FIND("/",R433)+1,25)</f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E434/D434</f>
        <v>0.82714285714285718</v>
      </c>
      <c r="G434" t="s">
        <v>14</v>
      </c>
      <c r="H434">
        <v>91</v>
      </c>
      <c r="I434" s="5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>(L434/86400)+25569</f>
        <v>41761.208333333336</v>
      </c>
      <c r="O434" s="9">
        <f>(M434/86400)+25569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MID(R434,FIND("/",R434)+1,25)</f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E435/D435</f>
        <v>0.54163920922570019</v>
      </c>
      <c r="G435" t="s">
        <v>14</v>
      </c>
      <c r="H435">
        <v>792</v>
      </c>
      <c r="I435" s="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>(L435/86400)+25569</f>
        <v>41603.25</v>
      </c>
      <c r="O435" s="9">
        <f>(M435/86400)+25569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MID(R435,FIND("/",R435)+1,25)</f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E436/D436</f>
        <v>0.16722222222222222</v>
      </c>
      <c r="G436" t="s">
        <v>74</v>
      </c>
      <c r="H436">
        <v>10</v>
      </c>
      <c r="I436" s="5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(L436/86400)+25569</f>
        <v>42705.25</v>
      </c>
      <c r="O436" s="9">
        <f>(M436/86400)+25569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MID(R436,FIND("/",R436)+1,25)</f>
        <v>plays</v>
      </c>
    </row>
    <row r="437" spans="1:20" ht="31.2" x14ac:dyDescent="0.3">
      <c r="A437">
        <v>737</v>
      </c>
      <c r="B437" t="s">
        <v>1512</v>
      </c>
      <c r="C437" s="3" t="s">
        <v>1513</v>
      </c>
      <c r="D437">
        <v>3700</v>
      </c>
      <c r="E437">
        <v>5028</v>
      </c>
      <c r="F437" s="4">
        <f>E437/D437</f>
        <v>1.358918918918919</v>
      </c>
      <c r="G437" t="s">
        <v>20</v>
      </c>
      <c r="H437">
        <v>180</v>
      </c>
      <c r="I437" s="5">
        <f>E437/H437</f>
        <v>27.933333333333334</v>
      </c>
      <c r="J437" t="s">
        <v>21</v>
      </c>
      <c r="K437" t="s">
        <v>22</v>
      </c>
      <c r="L437">
        <v>1478844000</v>
      </c>
      <c r="M437">
        <v>1479880800</v>
      </c>
      <c r="N437" s="9">
        <f>(L437/86400)+25569</f>
        <v>42685.25</v>
      </c>
      <c r="O437" s="9">
        <f>(M437/86400)+25569</f>
        <v>42697.25</v>
      </c>
      <c r="P437" t="b">
        <v>0</v>
      </c>
      <c r="Q437" t="b">
        <v>0</v>
      </c>
      <c r="R437" t="s">
        <v>60</v>
      </c>
      <c r="S437" t="str">
        <f>LEFT(R437,FIND("/",R437)-1)</f>
        <v>music</v>
      </c>
      <c r="T437" t="str">
        <f>MID(R437,FIND("/",R437)+1,25)</f>
        <v>indie rock</v>
      </c>
    </row>
    <row r="438" spans="1:20" x14ac:dyDescent="0.3">
      <c r="A438">
        <v>727</v>
      </c>
      <c r="B438" t="s">
        <v>1492</v>
      </c>
      <c r="C438" s="3" t="s">
        <v>1493</v>
      </c>
      <c r="D438">
        <v>8900</v>
      </c>
      <c r="E438">
        <v>14685</v>
      </c>
      <c r="F438" s="4">
        <f>E438/D438</f>
        <v>1.65</v>
      </c>
      <c r="G438" t="s">
        <v>20</v>
      </c>
      <c r="H438">
        <v>181</v>
      </c>
      <c r="I438" s="5">
        <f>E438/H438</f>
        <v>81.132596685082873</v>
      </c>
      <c r="J438" t="s">
        <v>21</v>
      </c>
      <c r="K438" t="s">
        <v>22</v>
      </c>
      <c r="L438">
        <v>1547964000</v>
      </c>
      <c r="M438">
        <v>1552971600</v>
      </c>
      <c r="N438" s="9">
        <f>(L438/86400)+25569</f>
        <v>43485.25</v>
      </c>
      <c r="O438" s="9">
        <f>(M438/86400)+25569</f>
        <v>43543.208333333328</v>
      </c>
      <c r="P438" t="b">
        <v>0</v>
      </c>
      <c r="Q438" t="b">
        <v>0</v>
      </c>
      <c r="R438" t="s">
        <v>28</v>
      </c>
      <c r="S438" t="str">
        <f>LEFT(R438,FIND("/",R438)-1)</f>
        <v>technology</v>
      </c>
      <c r="T438" t="str">
        <f>MID(R438,FIND("/",R438)+1,25)</f>
        <v>web</v>
      </c>
    </row>
    <row r="439" spans="1:20" x14ac:dyDescent="0.3">
      <c r="A439">
        <v>793</v>
      </c>
      <c r="B439" t="s">
        <v>1621</v>
      </c>
      <c r="C439" s="3" t="s">
        <v>1622</v>
      </c>
      <c r="D439">
        <v>1100</v>
      </c>
      <c r="E439">
        <v>13045</v>
      </c>
      <c r="F439" s="4">
        <f>E439/D439</f>
        <v>11.859090909090909</v>
      </c>
      <c r="G439" t="s">
        <v>20</v>
      </c>
      <c r="H439">
        <v>181</v>
      </c>
      <c r="I439" s="5">
        <f>E439/H439</f>
        <v>72.071823204419886</v>
      </c>
      <c r="J439" t="s">
        <v>98</v>
      </c>
      <c r="K439" t="s">
        <v>99</v>
      </c>
      <c r="L439">
        <v>1372136400</v>
      </c>
      <c r="M439">
        <v>1372482000</v>
      </c>
      <c r="N439" s="9">
        <f>(L439/86400)+25569</f>
        <v>41450.208333333336</v>
      </c>
      <c r="O439" s="9">
        <f>(M439/86400)+25569</f>
        <v>41454.208333333336</v>
      </c>
      <c r="P439" t="b">
        <v>0</v>
      </c>
      <c r="Q439" t="b">
        <v>0</v>
      </c>
      <c r="R439" t="s">
        <v>68</v>
      </c>
      <c r="S439" t="str">
        <f>LEFT(R439,FIND("/",R439)-1)</f>
        <v>publishing</v>
      </c>
      <c r="T439" t="str">
        <f>MID(R439,FIND("/",R439)+1,25)</f>
        <v>nonfiction</v>
      </c>
    </row>
    <row r="440" spans="1:20" x14ac:dyDescent="0.3">
      <c r="A440">
        <v>892</v>
      </c>
      <c r="B440" t="s">
        <v>1816</v>
      </c>
      <c r="C440" s="3" t="s">
        <v>1817</v>
      </c>
      <c r="D440">
        <v>6000</v>
      </c>
      <c r="E440">
        <v>13835</v>
      </c>
      <c r="F440" s="4">
        <f>E440/D440</f>
        <v>2.3058333333333332</v>
      </c>
      <c r="G440" t="s">
        <v>20</v>
      </c>
      <c r="H440">
        <v>182</v>
      </c>
      <c r="I440" s="5">
        <f>E440/H440</f>
        <v>76.016483516483518</v>
      </c>
      <c r="J440" t="s">
        <v>21</v>
      </c>
      <c r="K440" t="s">
        <v>22</v>
      </c>
      <c r="L440">
        <v>1274418000</v>
      </c>
      <c r="M440">
        <v>1277960400</v>
      </c>
      <c r="N440" s="9">
        <f>(L440/86400)+25569</f>
        <v>40319.208333333336</v>
      </c>
      <c r="O440" s="9">
        <f>(M440/86400)+25569</f>
        <v>40360.208333333336</v>
      </c>
      <c r="P440" t="b">
        <v>0</v>
      </c>
      <c r="Q440" t="b">
        <v>0</v>
      </c>
      <c r="R440" t="s">
        <v>206</v>
      </c>
      <c r="S440" t="str">
        <f>LEFT(R440,FIND("/",R440)-1)</f>
        <v>publishing</v>
      </c>
      <c r="T440" t="str">
        <f>MID(R440,FIND("/",R440)+1,25)</f>
        <v>translations</v>
      </c>
    </row>
    <row r="441" spans="1:20" x14ac:dyDescent="0.3">
      <c r="A441">
        <v>294</v>
      </c>
      <c r="B441" t="s">
        <v>640</v>
      </c>
      <c r="C441" s="3" t="s">
        <v>641</v>
      </c>
      <c r="D441">
        <v>600</v>
      </c>
      <c r="E441">
        <v>8038</v>
      </c>
      <c r="F441" s="4">
        <f>E441/D441</f>
        <v>13.396666666666667</v>
      </c>
      <c r="G441" t="s">
        <v>20</v>
      </c>
      <c r="H441">
        <v>183</v>
      </c>
      <c r="I441" s="5">
        <f>E441/H441</f>
        <v>43.923497267759565</v>
      </c>
      <c r="J441" t="s">
        <v>21</v>
      </c>
      <c r="K441" t="s">
        <v>22</v>
      </c>
      <c r="L441">
        <v>1540530000</v>
      </c>
      <c r="M441">
        <v>1541570400</v>
      </c>
      <c r="N441" s="9">
        <f>(L441/86400)+25569</f>
        <v>43399.208333333328</v>
      </c>
      <c r="O441" s="9">
        <f>(M441/86400)+25569</f>
        <v>43411.25</v>
      </c>
      <c r="P441" t="b">
        <v>0</v>
      </c>
      <c r="Q441" t="b">
        <v>0</v>
      </c>
      <c r="R441" t="s">
        <v>33</v>
      </c>
      <c r="S441" t="str">
        <f>LEFT(R441,FIND("/",R441)-1)</f>
        <v>theater</v>
      </c>
      <c r="T441" t="str">
        <f>MID(R441,FIND("/",R441)+1,25)</f>
        <v>plays</v>
      </c>
    </row>
    <row r="442" spans="1:20" ht="31.2" x14ac:dyDescent="0.3">
      <c r="A442">
        <v>815</v>
      </c>
      <c r="B442" t="s">
        <v>1664</v>
      </c>
      <c r="C442" s="3" t="s">
        <v>1665</v>
      </c>
      <c r="D442">
        <v>9000</v>
      </c>
      <c r="E442">
        <v>11721</v>
      </c>
      <c r="F442" s="4">
        <f>E442/D442</f>
        <v>1.3023333333333333</v>
      </c>
      <c r="G442" t="s">
        <v>20</v>
      </c>
      <c r="H442">
        <v>183</v>
      </c>
      <c r="I442" s="5">
        <f>E442/H442</f>
        <v>64.049180327868854</v>
      </c>
      <c r="J442" t="s">
        <v>15</v>
      </c>
      <c r="K442" t="s">
        <v>16</v>
      </c>
      <c r="L442">
        <v>1511935200</v>
      </c>
      <c r="M442">
        <v>1514181600</v>
      </c>
      <c r="N442" s="9">
        <f>(L442/86400)+25569</f>
        <v>43068.25</v>
      </c>
      <c r="O442" s="9">
        <f>(M442/86400)+25569</f>
        <v>43094.25</v>
      </c>
      <c r="P442" t="b">
        <v>0</v>
      </c>
      <c r="Q442" t="b">
        <v>0</v>
      </c>
      <c r="R442" t="s">
        <v>23</v>
      </c>
      <c r="S442" t="str">
        <f>LEFT(R442,FIND("/",R442)-1)</f>
        <v>music</v>
      </c>
      <c r="T442" t="str">
        <f>MID(R442,FIND("/",R442)+1,25)</f>
        <v>rock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E443/D443</f>
        <v>0.24914285714285714</v>
      </c>
      <c r="G443" t="s">
        <v>14</v>
      </c>
      <c r="H443">
        <v>32</v>
      </c>
      <c r="I443" s="5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(L443/86400)+25569</f>
        <v>41025.208333333336</v>
      </c>
      <c r="O443" s="9">
        <f>(M443/86400)+25569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MID(R443,FIND("/",R443)+1,25)</f>
        <v>wearables</v>
      </c>
    </row>
    <row r="444" spans="1:20" x14ac:dyDescent="0.3">
      <c r="A444">
        <v>929</v>
      </c>
      <c r="B444" t="s">
        <v>1890</v>
      </c>
      <c r="C444" s="3" t="s">
        <v>1891</v>
      </c>
      <c r="D444">
        <v>5500</v>
      </c>
      <c r="E444">
        <v>11952</v>
      </c>
      <c r="F444" s="4">
        <f>E444/D444</f>
        <v>2.173090909090909</v>
      </c>
      <c r="G444" t="s">
        <v>20</v>
      </c>
      <c r="H444">
        <v>184</v>
      </c>
      <c r="I444" s="5">
        <f>E444/H444</f>
        <v>64.956521739130437</v>
      </c>
      <c r="J444" t="s">
        <v>40</v>
      </c>
      <c r="K444" t="s">
        <v>41</v>
      </c>
      <c r="L444">
        <v>1493787600</v>
      </c>
      <c r="M444">
        <v>1494997200</v>
      </c>
      <c r="N444" s="9">
        <f>(L444/86400)+25569</f>
        <v>42858.208333333328</v>
      </c>
      <c r="O444" s="9">
        <f>(M444/86400)+25569</f>
        <v>42872.208333333328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MID(R444,FIND("/",R444)+1,25)</f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E445/D445</f>
        <v>0.34752688172043011</v>
      </c>
      <c r="G445" t="s">
        <v>74</v>
      </c>
      <c r="H445">
        <v>90</v>
      </c>
      <c r="I445" s="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>(L445/86400)+25569</f>
        <v>40451.208333333336</v>
      </c>
      <c r="O445" s="9">
        <f>(M445/86400)+25569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MID(R445,FIND("/",R445)+1,25)</f>
        <v>plays</v>
      </c>
    </row>
    <row r="446" spans="1:20" x14ac:dyDescent="0.3">
      <c r="A446">
        <v>797</v>
      </c>
      <c r="B446" t="s">
        <v>1629</v>
      </c>
      <c r="C446" s="3" t="s">
        <v>1630</v>
      </c>
      <c r="D446">
        <v>7600</v>
      </c>
      <c r="E446">
        <v>8332</v>
      </c>
      <c r="F446" s="4">
        <f>E446/D446</f>
        <v>1.0963157894736841</v>
      </c>
      <c r="G446" t="s">
        <v>20</v>
      </c>
      <c r="H446">
        <v>185</v>
      </c>
      <c r="I446" s="5">
        <f>E446/H446</f>
        <v>45.037837837837834</v>
      </c>
      <c r="J446" t="s">
        <v>21</v>
      </c>
      <c r="K446" t="s">
        <v>22</v>
      </c>
      <c r="L446">
        <v>1546149600</v>
      </c>
      <c r="M446">
        <v>1548136800</v>
      </c>
      <c r="N446" s="9">
        <f>(L446/86400)+25569</f>
        <v>43464.25</v>
      </c>
      <c r="O446" s="9">
        <f>(M446/86400)+25569</f>
        <v>43487.25</v>
      </c>
      <c r="P446" t="b">
        <v>0</v>
      </c>
      <c r="Q446" t="b">
        <v>0</v>
      </c>
      <c r="R446" t="s">
        <v>28</v>
      </c>
      <c r="S446" t="str">
        <f>LEFT(R446,FIND("/",R446)-1)</f>
        <v>technology</v>
      </c>
      <c r="T446" t="str">
        <f>MID(R446,FIND("/",R446)+1,25)</f>
        <v>web</v>
      </c>
    </row>
    <row r="447" spans="1:20" ht="31.2" x14ac:dyDescent="0.3">
      <c r="A447">
        <v>140</v>
      </c>
      <c r="B447" t="s">
        <v>332</v>
      </c>
      <c r="C447" s="3" t="s">
        <v>333</v>
      </c>
      <c r="D447">
        <v>5500</v>
      </c>
      <c r="E447">
        <v>12274</v>
      </c>
      <c r="F447" s="4">
        <f>E447/D447</f>
        <v>2.2316363636363636</v>
      </c>
      <c r="G447" t="s">
        <v>20</v>
      </c>
      <c r="H447">
        <v>186</v>
      </c>
      <c r="I447" s="5">
        <f>E447/H447</f>
        <v>65.989247311827953</v>
      </c>
      <c r="J447" t="s">
        <v>21</v>
      </c>
      <c r="K447" t="s">
        <v>22</v>
      </c>
      <c r="L447">
        <v>1519538400</v>
      </c>
      <c r="M447">
        <v>1519970400</v>
      </c>
      <c r="N447" s="9">
        <f>(L447/86400)+25569</f>
        <v>43156.25</v>
      </c>
      <c r="O447" s="9">
        <f>(M447/86400)+25569</f>
        <v>43161.25</v>
      </c>
      <c r="P447" t="b">
        <v>0</v>
      </c>
      <c r="Q447" t="b">
        <v>0</v>
      </c>
      <c r="R447" t="s">
        <v>42</v>
      </c>
      <c r="S447" t="str">
        <f>LEFT(R447,FIND("/",R447)-1)</f>
        <v>film &amp; video</v>
      </c>
      <c r="T447" t="str">
        <f>MID(R447,FIND("/",R447)+1,25)</f>
        <v>documentary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E448/D448</f>
        <v>0.82044117647058823</v>
      </c>
      <c r="G448" t="s">
        <v>14</v>
      </c>
      <c r="H448">
        <v>186</v>
      </c>
      <c r="I448" s="5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>(L448/86400)+25569</f>
        <v>41261.25</v>
      </c>
      <c r="O448" s="9">
        <f>(M448/86400)+25569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MID(R448,FIND("/",R448)+1,25)</f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E449/D449</f>
        <v>0.24326030927835052</v>
      </c>
      <c r="G449" t="s">
        <v>74</v>
      </c>
      <c r="H449">
        <v>439</v>
      </c>
      <c r="I449" s="5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(L449/86400)+25569</f>
        <v>43088.25</v>
      </c>
      <c r="O449" s="9">
        <f>(M449/86400)+25569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MID(R449,FIND("/",R449)+1,25)</f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E450/D450</f>
        <v>0.50482758620689661</v>
      </c>
      <c r="G450" t="s">
        <v>14</v>
      </c>
      <c r="H450">
        <v>605</v>
      </c>
      <c r="I450" s="5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>(L450/86400)+25569</f>
        <v>41378.208333333336</v>
      </c>
      <c r="O450" s="9">
        <f>(M450/86400)+25569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MID(R450,FIND("/",R450)+1,25)</f>
        <v>video games</v>
      </c>
    </row>
    <row r="451" spans="1:20" x14ac:dyDescent="0.3">
      <c r="A451">
        <v>258</v>
      </c>
      <c r="B451" t="s">
        <v>568</v>
      </c>
      <c r="C451" s="3" t="s">
        <v>569</v>
      </c>
      <c r="D451">
        <v>5000</v>
      </c>
      <c r="E451">
        <v>13424</v>
      </c>
      <c r="F451" s="4">
        <f>E451/D451</f>
        <v>2.6848000000000001</v>
      </c>
      <c r="G451" t="s">
        <v>20</v>
      </c>
      <c r="H451">
        <v>186</v>
      </c>
      <c r="I451" s="5">
        <f>E451/H451</f>
        <v>72.172043010752688</v>
      </c>
      <c r="J451" t="s">
        <v>21</v>
      </c>
      <c r="K451" t="s">
        <v>22</v>
      </c>
      <c r="L451">
        <v>1481176800</v>
      </c>
      <c r="M451">
        <v>1482904800</v>
      </c>
      <c r="N451" s="9">
        <f>(L451/86400)+25569</f>
        <v>42712.25</v>
      </c>
      <c r="O451" s="9">
        <f>(M451/86400)+25569</f>
        <v>42732.25</v>
      </c>
      <c r="P451" t="b">
        <v>0</v>
      </c>
      <c r="Q451" t="b">
        <v>1</v>
      </c>
      <c r="R451" t="s">
        <v>33</v>
      </c>
      <c r="S451" t="str">
        <f>LEFT(R451,FIND("/",R451)-1)</f>
        <v>theater</v>
      </c>
      <c r="T451" t="str">
        <f>MID(R451,FIND("/",R451)+1,25)</f>
        <v>plays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E452/D452</f>
        <v>0.04</v>
      </c>
      <c r="G452" t="s">
        <v>14</v>
      </c>
      <c r="H452">
        <v>1</v>
      </c>
      <c r="I452" s="5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(L452/86400)+25569</f>
        <v>43394.208333333328</v>
      </c>
      <c r="O452" s="9">
        <f>(M452/86400)+25569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MID(R452,FIND("/",R452)+1,25)</f>
        <v>animation</v>
      </c>
    </row>
    <row r="453" spans="1:20" x14ac:dyDescent="0.3">
      <c r="A453">
        <v>364</v>
      </c>
      <c r="B453" t="s">
        <v>780</v>
      </c>
      <c r="C453" s="3" t="s">
        <v>781</v>
      </c>
      <c r="D453">
        <v>900</v>
      </c>
      <c r="E453">
        <v>14547</v>
      </c>
      <c r="F453" s="4">
        <f>E453/D453</f>
        <v>16.163333333333334</v>
      </c>
      <c r="G453" t="s">
        <v>20</v>
      </c>
      <c r="H453">
        <v>186</v>
      </c>
      <c r="I453" s="5">
        <f>E453/H453</f>
        <v>78.209677419354833</v>
      </c>
      <c r="J453" t="s">
        <v>21</v>
      </c>
      <c r="K453" t="s">
        <v>22</v>
      </c>
      <c r="L453">
        <v>1520229600</v>
      </c>
      <c r="M453">
        <v>1522818000</v>
      </c>
      <c r="N453" s="9">
        <f>(L453/86400)+25569</f>
        <v>43164.25</v>
      </c>
      <c r="O453" s="9">
        <f>(M453/86400)+25569</f>
        <v>43194.208333333328</v>
      </c>
      <c r="P453" t="b">
        <v>0</v>
      </c>
      <c r="Q453" t="b">
        <v>0</v>
      </c>
      <c r="R453" t="s">
        <v>60</v>
      </c>
      <c r="S453" t="str">
        <f>LEFT(R453,FIND("/",R453)-1)</f>
        <v>music</v>
      </c>
      <c r="T453" t="str">
        <f>MID(R453,FIND("/",R453)+1,25)</f>
        <v>indie 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E454/D454</f>
        <v>0.63437500000000002</v>
      </c>
      <c r="G454" t="s">
        <v>14</v>
      </c>
      <c r="H454">
        <v>31</v>
      </c>
      <c r="I454" s="5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>(L454/86400)+25569</f>
        <v>40365.208333333336</v>
      </c>
      <c r="O454" s="9">
        <f>(M454/86400)+25569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MID(R454,FIND("/",R454)+1,25)</f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E455/D455</f>
        <v>0.56331688596491225</v>
      </c>
      <c r="G455" t="s">
        <v>14</v>
      </c>
      <c r="H455">
        <v>1181</v>
      </c>
      <c r="I455" s="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>(L455/86400)+25569</f>
        <v>42705.25</v>
      </c>
      <c r="O455" s="9">
        <f>(M455/86400)+25569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MID(R455,FIND("/",R455)+1,25)</f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E456/D456</f>
        <v>0.44074999999999998</v>
      </c>
      <c r="G456" t="s">
        <v>14</v>
      </c>
      <c r="H456">
        <v>39</v>
      </c>
      <c r="I456" s="5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>(L456/86400)+25569</f>
        <v>41568.208333333336</v>
      </c>
      <c r="O456" s="9">
        <f>(M456/86400)+25569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MID(R456,FIND("/",R456)+1,25)</f>
        <v>drama</v>
      </c>
    </row>
    <row r="457" spans="1:20" x14ac:dyDescent="0.3">
      <c r="A457">
        <v>502</v>
      </c>
      <c r="B457" t="s">
        <v>477</v>
      </c>
      <c r="C457" s="3" t="s">
        <v>1052</v>
      </c>
      <c r="D457">
        <v>1300</v>
      </c>
      <c r="E457">
        <v>6889</v>
      </c>
      <c r="F457" s="4">
        <f>E457/D457</f>
        <v>5.2992307692307694</v>
      </c>
      <c r="G457" t="s">
        <v>20</v>
      </c>
      <c r="H457">
        <v>186</v>
      </c>
      <c r="I457" s="5">
        <f>E457/H457</f>
        <v>37.037634408602152</v>
      </c>
      <c r="J457" t="s">
        <v>26</v>
      </c>
      <c r="K457" t="s">
        <v>27</v>
      </c>
      <c r="L457">
        <v>1343365200</v>
      </c>
      <c r="M457">
        <v>1345870800</v>
      </c>
      <c r="N457" s="9">
        <f>(L457/86400)+25569</f>
        <v>41117.208333333336</v>
      </c>
      <c r="O457" s="9">
        <f>(M457/86400)+25569</f>
        <v>41146.208333333336</v>
      </c>
      <c r="P457" t="b">
        <v>0</v>
      </c>
      <c r="Q457" t="b">
        <v>1</v>
      </c>
      <c r="R457" t="s">
        <v>89</v>
      </c>
      <c r="S457" t="str">
        <f>LEFT(R457,FIND("/",R457)-1)</f>
        <v>games</v>
      </c>
      <c r="T457" t="str">
        <f>MID(R457,FIND("/",R457)+1,25)</f>
        <v>video games</v>
      </c>
    </row>
    <row r="458" spans="1:20" x14ac:dyDescent="0.3">
      <c r="A458">
        <v>709</v>
      </c>
      <c r="B458" t="s">
        <v>1456</v>
      </c>
      <c r="C458" s="3" t="s">
        <v>1457</v>
      </c>
      <c r="D458">
        <v>9800</v>
      </c>
      <c r="E458">
        <v>13954</v>
      </c>
      <c r="F458" s="4">
        <f>E458/D458</f>
        <v>1.4238775510204082</v>
      </c>
      <c r="G458" t="s">
        <v>20</v>
      </c>
      <c r="H458">
        <v>186</v>
      </c>
      <c r="I458" s="5">
        <f>E458/H458</f>
        <v>75.021505376344081</v>
      </c>
      <c r="J458" t="s">
        <v>107</v>
      </c>
      <c r="K458" t="s">
        <v>108</v>
      </c>
      <c r="L458">
        <v>1334811600</v>
      </c>
      <c r="M458">
        <v>1335416400</v>
      </c>
      <c r="N458" s="9">
        <f>(L458/86400)+25569</f>
        <v>41018.208333333336</v>
      </c>
      <c r="O458" s="9">
        <f>(M458/86400)+25569</f>
        <v>41025.208333333336</v>
      </c>
      <c r="P458" t="b">
        <v>0</v>
      </c>
      <c r="Q458" t="b">
        <v>0</v>
      </c>
      <c r="R458" t="s">
        <v>33</v>
      </c>
      <c r="S458" t="str">
        <f>LEFT(R458,FIND("/",R458)-1)</f>
        <v>theater</v>
      </c>
      <c r="T458" t="str">
        <f>MID(R458,FIND("/",R458)+1,25)</f>
        <v>plays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E459/D459</f>
        <v>0.26640000000000003</v>
      </c>
      <c r="G459" t="s">
        <v>14</v>
      </c>
      <c r="H459">
        <v>46</v>
      </c>
      <c r="I459" s="5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>(L459/86400)+25569</f>
        <v>42657.208333333328</v>
      </c>
      <c r="O459" s="9">
        <f>(M459/86400)+25569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MID(R459,FIND("/",R459)+1,25)</f>
        <v>plays</v>
      </c>
    </row>
    <row r="460" spans="1:20" x14ac:dyDescent="0.3">
      <c r="A460">
        <v>359</v>
      </c>
      <c r="B460" t="s">
        <v>770</v>
      </c>
      <c r="C460" s="3" t="s">
        <v>771</v>
      </c>
      <c r="D460">
        <v>4000</v>
      </c>
      <c r="E460">
        <v>11948</v>
      </c>
      <c r="F460" s="4">
        <f>E460/D460</f>
        <v>2.9870000000000001</v>
      </c>
      <c r="G460" t="s">
        <v>20</v>
      </c>
      <c r="H460">
        <v>187</v>
      </c>
      <c r="I460" s="5">
        <f>E460/H460</f>
        <v>63.893048128342244</v>
      </c>
      <c r="J460" t="s">
        <v>21</v>
      </c>
      <c r="K460" t="s">
        <v>22</v>
      </c>
      <c r="L460">
        <v>1314421200</v>
      </c>
      <c r="M460">
        <v>1315026000</v>
      </c>
      <c r="N460" s="9">
        <f>(L460/86400)+25569</f>
        <v>40782.208333333336</v>
      </c>
      <c r="O460" s="9">
        <f>(M460/86400)+25569</f>
        <v>40789.208333333336</v>
      </c>
      <c r="P460" t="b">
        <v>0</v>
      </c>
      <c r="Q460" t="b">
        <v>0</v>
      </c>
      <c r="R460" t="s">
        <v>71</v>
      </c>
      <c r="S460" t="str">
        <f>LEFT(R460,FIND("/",R460)-1)</f>
        <v>film &amp; video</v>
      </c>
      <c r="T460" t="str">
        <f>MID(R460,FIND("/",R460)+1,25)</f>
        <v>animation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E461/D461</f>
        <v>0.90063492063492068</v>
      </c>
      <c r="G461" t="s">
        <v>14</v>
      </c>
      <c r="H461">
        <v>105</v>
      </c>
      <c r="I461" s="5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>(L461/86400)+25569</f>
        <v>42001.25</v>
      </c>
      <c r="O461" s="9">
        <f>(M461/86400)+25569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MID(R461,FIND("/",R461)+1,25)</f>
        <v>documentary</v>
      </c>
    </row>
    <row r="462" spans="1:20" x14ac:dyDescent="0.3">
      <c r="A462">
        <v>383</v>
      </c>
      <c r="B462" t="s">
        <v>818</v>
      </c>
      <c r="C462" s="3" t="s">
        <v>819</v>
      </c>
      <c r="D462">
        <v>6300</v>
      </c>
      <c r="E462">
        <v>14199</v>
      </c>
      <c r="F462" s="4">
        <f>E462/D462</f>
        <v>2.2538095238095237</v>
      </c>
      <c r="G462" t="s">
        <v>20</v>
      </c>
      <c r="H462">
        <v>189</v>
      </c>
      <c r="I462" s="5">
        <f>E462/H462</f>
        <v>75.126984126984127</v>
      </c>
      <c r="J462" t="s">
        <v>21</v>
      </c>
      <c r="K462" t="s">
        <v>22</v>
      </c>
      <c r="L462">
        <v>1550037600</v>
      </c>
      <c r="M462">
        <v>1550556000</v>
      </c>
      <c r="N462" s="9">
        <f>(L462/86400)+25569</f>
        <v>43509.25</v>
      </c>
      <c r="O462" s="9">
        <f>(M462/86400)+25569</f>
        <v>43515.25</v>
      </c>
      <c r="P462" t="b">
        <v>0</v>
      </c>
      <c r="Q462" t="b">
        <v>1</v>
      </c>
      <c r="R462" t="s">
        <v>17</v>
      </c>
      <c r="S462" t="str">
        <f>LEFT(R462,FIND("/",R462)-1)</f>
        <v>food</v>
      </c>
      <c r="T462" t="str">
        <f>MID(R462,FIND("/",R462)+1,25)</f>
        <v>food trucks</v>
      </c>
    </row>
    <row r="463" spans="1:20" ht="31.2" x14ac:dyDescent="0.3">
      <c r="A463">
        <v>626</v>
      </c>
      <c r="B463" t="s">
        <v>1294</v>
      </c>
      <c r="C463" s="3" t="s">
        <v>1295</v>
      </c>
      <c r="D463">
        <v>6400</v>
      </c>
      <c r="E463">
        <v>13205</v>
      </c>
      <c r="F463" s="4">
        <f>E463/D463</f>
        <v>2.0632812500000002</v>
      </c>
      <c r="G463" t="s">
        <v>20</v>
      </c>
      <c r="H463">
        <v>189</v>
      </c>
      <c r="I463" s="5">
        <f>E463/H463</f>
        <v>69.867724867724874</v>
      </c>
      <c r="J463" t="s">
        <v>21</v>
      </c>
      <c r="K463" t="s">
        <v>22</v>
      </c>
      <c r="L463">
        <v>1285650000</v>
      </c>
      <c r="M463">
        <v>1286427600</v>
      </c>
      <c r="N463" s="9">
        <f>(L463/86400)+25569</f>
        <v>40449.208333333336</v>
      </c>
      <c r="O463" s="9">
        <f>(M463/86400)+25569</f>
        <v>40458.208333333336</v>
      </c>
      <c r="P463" t="b">
        <v>0</v>
      </c>
      <c r="Q463" t="b">
        <v>1</v>
      </c>
      <c r="R463" t="s">
        <v>33</v>
      </c>
      <c r="S463" t="str">
        <f>LEFT(R463,FIND("/",R463)-1)</f>
        <v>theater</v>
      </c>
      <c r="T463" t="str">
        <f>MID(R463,FIND("/",R463)+1,25)</f>
        <v>plays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E464/D464</f>
        <v>0.30579449152542371</v>
      </c>
      <c r="G464" t="s">
        <v>14</v>
      </c>
      <c r="H464">
        <v>535</v>
      </c>
      <c r="I464" s="5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>(L464/86400)+25569</f>
        <v>41304.25</v>
      </c>
      <c r="O464" s="9">
        <f>(M464/86400)+25569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MID(R464,FIND("/",R464)+1,25)</f>
        <v>mobile games</v>
      </c>
    </row>
    <row r="465" spans="1:20" x14ac:dyDescent="0.3">
      <c r="A465">
        <v>331</v>
      </c>
      <c r="B465" t="s">
        <v>714</v>
      </c>
      <c r="C465" s="3" t="s">
        <v>715</v>
      </c>
      <c r="D465">
        <v>3300</v>
      </c>
      <c r="E465">
        <v>14643</v>
      </c>
      <c r="F465" s="4">
        <f>E465/D465</f>
        <v>4.4372727272727275</v>
      </c>
      <c r="G465" t="s">
        <v>20</v>
      </c>
      <c r="H465">
        <v>190</v>
      </c>
      <c r="I465" s="5">
        <f>E465/H465</f>
        <v>77.068421052631578</v>
      </c>
      <c r="J465" t="s">
        <v>21</v>
      </c>
      <c r="K465" t="s">
        <v>22</v>
      </c>
      <c r="L465">
        <v>1324274400</v>
      </c>
      <c r="M465">
        <v>1324360800</v>
      </c>
      <c r="N465" s="9">
        <f>(L465/86400)+25569</f>
        <v>40896.25</v>
      </c>
      <c r="O465" s="9">
        <f>(M465/86400)+25569</f>
        <v>40897.25</v>
      </c>
      <c r="P465" t="b">
        <v>0</v>
      </c>
      <c r="Q465" t="b">
        <v>0</v>
      </c>
      <c r="R465" t="s">
        <v>17</v>
      </c>
      <c r="S465" t="str">
        <f>LEFT(R465,FIND("/",R465)-1)</f>
        <v>food</v>
      </c>
      <c r="T465" t="str">
        <f>MID(R465,FIND("/",R465)+1,25)</f>
        <v>food trucks</v>
      </c>
    </row>
    <row r="466" spans="1:20" x14ac:dyDescent="0.3">
      <c r="A466">
        <v>690</v>
      </c>
      <c r="B466" t="s">
        <v>1419</v>
      </c>
      <c r="C466" s="3" t="s">
        <v>1420</v>
      </c>
      <c r="D466">
        <v>3600</v>
      </c>
      <c r="E466">
        <v>8158</v>
      </c>
      <c r="F466" s="4">
        <f>E466/D466</f>
        <v>2.266111111111111</v>
      </c>
      <c r="G466" t="s">
        <v>20</v>
      </c>
      <c r="H466">
        <v>190</v>
      </c>
      <c r="I466" s="5">
        <f>E466/H466</f>
        <v>42.93684210526316</v>
      </c>
      <c r="J466" t="s">
        <v>21</v>
      </c>
      <c r="K466" t="s">
        <v>22</v>
      </c>
      <c r="L466">
        <v>1322373600</v>
      </c>
      <c r="M466">
        <v>1322892000</v>
      </c>
      <c r="N466" s="9">
        <f>(L466/86400)+25569</f>
        <v>40874.25</v>
      </c>
      <c r="O466" s="9">
        <f>(M466/86400)+25569</f>
        <v>40880.25</v>
      </c>
      <c r="P466" t="b">
        <v>0</v>
      </c>
      <c r="Q466" t="b">
        <v>1</v>
      </c>
      <c r="R466" t="s">
        <v>42</v>
      </c>
      <c r="S466" t="str">
        <f>LEFT(R466,FIND("/",R466)-1)</f>
        <v>film &amp; video</v>
      </c>
      <c r="T466" t="str">
        <f>MID(R466,FIND("/",R466)+1,25)</f>
        <v>documentary</v>
      </c>
    </row>
    <row r="467" spans="1:20" x14ac:dyDescent="0.3">
      <c r="A467">
        <v>347</v>
      </c>
      <c r="B467" t="s">
        <v>746</v>
      </c>
      <c r="C467" s="3" t="s">
        <v>747</v>
      </c>
      <c r="D467">
        <v>900</v>
      </c>
      <c r="E467">
        <v>12607</v>
      </c>
      <c r="F467" s="4">
        <f>E467/D467</f>
        <v>14.007777777777777</v>
      </c>
      <c r="G467" t="s">
        <v>20</v>
      </c>
      <c r="H467">
        <v>191</v>
      </c>
      <c r="I467" s="5">
        <f>E467/H467</f>
        <v>66.005235602094245</v>
      </c>
      <c r="J467" t="s">
        <v>21</v>
      </c>
      <c r="K467" t="s">
        <v>22</v>
      </c>
      <c r="L467">
        <v>1423634400</v>
      </c>
      <c r="M467">
        <v>1425708000</v>
      </c>
      <c r="N467" s="9">
        <f>(L467/86400)+25569</f>
        <v>42046.25</v>
      </c>
      <c r="O467" s="9">
        <f>(M467/86400)+25569</f>
        <v>42070.25</v>
      </c>
      <c r="P467" t="b">
        <v>0</v>
      </c>
      <c r="Q467" t="b">
        <v>0</v>
      </c>
      <c r="R467" t="s">
        <v>28</v>
      </c>
      <c r="S467" t="str">
        <f>LEFT(R467,FIND("/",R467)-1)</f>
        <v>technology</v>
      </c>
      <c r="T467" t="str">
        <f>MID(R467,FIND("/",R467)+1,25)</f>
        <v>web</v>
      </c>
    </row>
    <row r="468" spans="1:20" x14ac:dyDescent="0.3">
      <c r="A468">
        <v>362</v>
      </c>
      <c r="B468" t="s">
        <v>776</v>
      </c>
      <c r="C468" s="3" t="s">
        <v>777</v>
      </c>
      <c r="D468">
        <v>3700</v>
      </c>
      <c r="E468">
        <v>13755</v>
      </c>
      <c r="F468" s="4">
        <f>E468/D468</f>
        <v>3.7175675675675675</v>
      </c>
      <c r="G468" t="s">
        <v>20</v>
      </c>
      <c r="H468">
        <v>191</v>
      </c>
      <c r="I468" s="5">
        <f>E468/H468</f>
        <v>72.015706806282722</v>
      </c>
      <c r="J468" t="s">
        <v>21</v>
      </c>
      <c r="K468" t="s">
        <v>22</v>
      </c>
      <c r="L468">
        <v>1296108000</v>
      </c>
      <c r="M468">
        <v>1299391200</v>
      </c>
      <c r="N468" s="9">
        <f>(L468/86400)+25569</f>
        <v>40570.25</v>
      </c>
      <c r="O468" s="9">
        <f>(M468/86400)+25569</f>
        <v>40608.25</v>
      </c>
      <c r="P468" t="b">
        <v>0</v>
      </c>
      <c r="Q468" t="b">
        <v>0</v>
      </c>
      <c r="R468" t="s">
        <v>23</v>
      </c>
      <c r="S468" t="str">
        <f>LEFT(R468,FIND("/",R468)-1)</f>
        <v>music</v>
      </c>
      <c r="T468" t="str">
        <f>MID(R468,FIND("/",R468)+1,25)</f>
        <v>rock</v>
      </c>
    </row>
    <row r="469" spans="1:20" ht="31.2" x14ac:dyDescent="0.3">
      <c r="A469">
        <v>906</v>
      </c>
      <c r="B469" t="s">
        <v>1844</v>
      </c>
      <c r="C469" s="3" t="s">
        <v>1845</v>
      </c>
      <c r="D469">
        <v>5500</v>
      </c>
      <c r="E469">
        <v>8964</v>
      </c>
      <c r="F469" s="4">
        <f>E469/D469</f>
        <v>1.6298181818181818</v>
      </c>
      <c r="G469" t="s">
        <v>20</v>
      </c>
      <c r="H469">
        <v>191</v>
      </c>
      <c r="I469" s="5">
        <f>E469/H469</f>
        <v>46.931937172774866</v>
      </c>
      <c r="J469" t="s">
        <v>21</v>
      </c>
      <c r="K469" t="s">
        <v>22</v>
      </c>
      <c r="L469">
        <v>1494651600</v>
      </c>
      <c r="M469">
        <v>1497762000</v>
      </c>
      <c r="N469" s="9">
        <f>(L469/86400)+25569</f>
        <v>42868.208333333328</v>
      </c>
      <c r="O469" s="9">
        <f>(M469/86400)+25569</f>
        <v>42904.208333333328</v>
      </c>
      <c r="P469" t="b">
        <v>1</v>
      </c>
      <c r="Q469" t="b">
        <v>1</v>
      </c>
      <c r="R469" t="s">
        <v>42</v>
      </c>
      <c r="S469" t="str">
        <f>LEFT(R469,FIND("/",R469)-1)</f>
        <v>film &amp; video</v>
      </c>
      <c r="T469" t="str">
        <f>MID(R469,FIND("/",R469)+1,25)</f>
        <v>documentary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E470/D470</f>
        <v>0.40500000000000003</v>
      </c>
      <c r="G470" t="s">
        <v>14</v>
      </c>
      <c r="H470">
        <v>16</v>
      </c>
      <c r="I470" s="5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(L470/86400)+25569</f>
        <v>43569.208333333328</v>
      </c>
      <c r="O470" s="9">
        <f>(M470/86400)+25569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MID(R470,FIND("/",R470)+1,25)</f>
        <v>plays</v>
      </c>
    </row>
    <row r="471" spans="1:20" x14ac:dyDescent="0.3">
      <c r="A471">
        <v>437</v>
      </c>
      <c r="B471" t="s">
        <v>923</v>
      </c>
      <c r="C471" s="3" t="s">
        <v>924</v>
      </c>
      <c r="D471">
        <v>8100</v>
      </c>
      <c r="E471">
        <v>9969</v>
      </c>
      <c r="F471" s="4">
        <f>E471/D471</f>
        <v>1.2307407407407407</v>
      </c>
      <c r="G471" t="s">
        <v>20</v>
      </c>
      <c r="H471">
        <v>192</v>
      </c>
      <c r="I471" s="5">
        <f>E471/H471</f>
        <v>51.921875</v>
      </c>
      <c r="J471" t="s">
        <v>21</v>
      </c>
      <c r="K471" t="s">
        <v>22</v>
      </c>
      <c r="L471">
        <v>1442120400</v>
      </c>
      <c r="M471">
        <v>1442379600</v>
      </c>
      <c r="N471" s="9">
        <f>(L471/86400)+25569</f>
        <v>42260.208333333328</v>
      </c>
      <c r="O471" s="9">
        <f>(M471/86400)+25569</f>
        <v>42263.208333333328</v>
      </c>
      <c r="P471" t="b">
        <v>0</v>
      </c>
      <c r="Q471" t="b">
        <v>1</v>
      </c>
      <c r="R471" t="s">
        <v>71</v>
      </c>
      <c r="S471" t="str">
        <f>LEFT(R471,FIND("/",R471)-1)</f>
        <v>film &amp; video</v>
      </c>
      <c r="T471" t="str">
        <f>MID(R471,FIND("/",R471)+1,25)</f>
        <v>animation</v>
      </c>
    </row>
    <row r="472" spans="1:20" x14ac:dyDescent="0.3">
      <c r="A472">
        <v>612</v>
      </c>
      <c r="B472" t="s">
        <v>1266</v>
      </c>
      <c r="C472" s="3" t="s">
        <v>1267</v>
      </c>
      <c r="D472">
        <v>6200</v>
      </c>
      <c r="E472">
        <v>8645</v>
      </c>
      <c r="F472" s="4">
        <f>E472/D472</f>
        <v>1.3943548387096774</v>
      </c>
      <c r="G472" t="s">
        <v>20</v>
      </c>
      <c r="H472">
        <v>192</v>
      </c>
      <c r="I472" s="5">
        <f>E472/H472</f>
        <v>45.026041666666664</v>
      </c>
      <c r="J472" t="s">
        <v>21</v>
      </c>
      <c r="K472" t="s">
        <v>22</v>
      </c>
      <c r="L472">
        <v>1287810000</v>
      </c>
      <c r="M472">
        <v>1289800800</v>
      </c>
      <c r="N472" s="9">
        <f>(L472/86400)+25569</f>
        <v>40474.208333333336</v>
      </c>
      <c r="O472" s="9">
        <f>(M472/86400)+25569</f>
        <v>40497.25</v>
      </c>
      <c r="P472" t="b">
        <v>0</v>
      </c>
      <c r="Q472" t="b">
        <v>0</v>
      </c>
      <c r="R472" t="s">
        <v>50</v>
      </c>
      <c r="S472" t="str">
        <f>LEFT(R472,FIND("/",R472)-1)</f>
        <v>music</v>
      </c>
      <c r="T472" t="str">
        <f>MID(R472,FIND("/",R472)+1,25)</f>
        <v>electric music</v>
      </c>
    </row>
    <row r="473" spans="1:20" ht="31.2" x14ac:dyDescent="0.3">
      <c r="A473">
        <v>883</v>
      </c>
      <c r="B473" t="s">
        <v>1798</v>
      </c>
      <c r="C473" s="3" t="s">
        <v>1799</v>
      </c>
      <c r="D473">
        <v>3400</v>
      </c>
      <c r="E473">
        <v>8089</v>
      </c>
      <c r="F473" s="4">
        <f>E473/D473</f>
        <v>2.3791176470588233</v>
      </c>
      <c r="G473" t="s">
        <v>20</v>
      </c>
      <c r="H473">
        <v>193</v>
      </c>
      <c r="I473" s="5">
        <f>E473/H473</f>
        <v>41.911917098445599</v>
      </c>
      <c r="J473" t="s">
        <v>21</v>
      </c>
      <c r="K473" t="s">
        <v>22</v>
      </c>
      <c r="L473">
        <v>1274763600</v>
      </c>
      <c r="M473">
        <v>1277874000</v>
      </c>
      <c r="N473" s="9">
        <f>(L473/86400)+25569</f>
        <v>40323.208333333336</v>
      </c>
      <c r="O473" s="9">
        <f>(M473/86400)+25569</f>
        <v>40359.208333333336</v>
      </c>
      <c r="P473" t="b">
        <v>0</v>
      </c>
      <c r="Q473" t="b">
        <v>0</v>
      </c>
      <c r="R473" t="s">
        <v>100</v>
      </c>
      <c r="S473" t="str">
        <f>LEFT(R473,FIND("/",R473)-1)</f>
        <v>film &amp; video</v>
      </c>
      <c r="T473" t="str">
        <f>MID(R473,FIND("/",R473)+1,25)</f>
        <v>shorts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E474/D474</f>
        <v>0.39234070221066319</v>
      </c>
      <c r="G474" t="s">
        <v>14</v>
      </c>
      <c r="H474">
        <v>575</v>
      </c>
      <c r="I474" s="5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>(L474/86400)+25569</f>
        <v>43535.208333333328</v>
      </c>
      <c r="O474" s="9">
        <f>(M474/86400)+25569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MID(R474,FIND("/",R474)+1,25)</f>
        <v>rock</v>
      </c>
    </row>
    <row r="475" spans="1:20" x14ac:dyDescent="0.3">
      <c r="A475">
        <v>471</v>
      </c>
      <c r="B475" t="s">
        <v>446</v>
      </c>
      <c r="C475" s="3" t="s">
        <v>990</v>
      </c>
      <c r="D475">
        <v>3100</v>
      </c>
      <c r="E475">
        <v>9889</v>
      </c>
      <c r="F475" s="4">
        <f>E475/D475</f>
        <v>3.19</v>
      </c>
      <c r="G475" t="s">
        <v>20</v>
      </c>
      <c r="H475">
        <v>194</v>
      </c>
      <c r="I475" s="5">
        <f>E475/H475</f>
        <v>50.97422680412371</v>
      </c>
      <c r="J475" t="s">
        <v>40</v>
      </c>
      <c r="K475" t="s">
        <v>41</v>
      </c>
      <c r="L475">
        <v>1335934800</v>
      </c>
      <c r="M475">
        <v>1335934800</v>
      </c>
      <c r="N475" s="9">
        <f>(L475/86400)+25569</f>
        <v>41031.208333333336</v>
      </c>
      <c r="O475" s="9">
        <f>(M475/86400)+25569</f>
        <v>41031.208333333336</v>
      </c>
      <c r="P475" t="b">
        <v>0</v>
      </c>
      <c r="Q475" t="b">
        <v>1</v>
      </c>
      <c r="R475" t="s">
        <v>17</v>
      </c>
      <c r="S475" t="str">
        <f>LEFT(R475,FIND("/",R475)-1)</f>
        <v>food</v>
      </c>
      <c r="T475" t="str">
        <f>MID(R475,FIND("/",R475)+1,25)</f>
        <v>food trucks</v>
      </c>
    </row>
    <row r="476" spans="1:20" x14ac:dyDescent="0.3">
      <c r="A476">
        <v>601</v>
      </c>
      <c r="B476" t="s">
        <v>1244</v>
      </c>
      <c r="C476" s="3" t="s">
        <v>1245</v>
      </c>
      <c r="D476">
        <v>6300</v>
      </c>
      <c r="E476">
        <v>13018</v>
      </c>
      <c r="F476" s="4">
        <f>E476/D476</f>
        <v>2.0663492063492064</v>
      </c>
      <c r="G476" t="s">
        <v>20</v>
      </c>
      <c r="H476">
        <v>194</v>
      </c>
      <c r="I476" s="5">
        <f>E476/H476</f>
        <v>67.103092783505161</v>
      </c>
      <c r="J476" t="s">
        <v>21</v>
      </c>
      <c r="K476" t="s">
        <v>22</v>
      </c>
      <c r="L476">
        <v>1401426000</v>
      </c>
      <c r="M476">
        <v>1402894800</v>
      </c>
      <c r="N476" s="9">
        <f>(L476/86400)+25569</f>
        <v>41789.208333333336</v>
      </c>
      <c r="O476" s="9">
        <f>(M476/86400)+25569</f>
        <v>41806.208333333336</v>
      </c>
      <c r="P476" t="b">
        <v>1</v>
      </c>
      <c r="Q476" t="b">
        <v>0</v>
      </c>
      <c r="R476" t="s">
        <v>65</v>
      </c>
      <c r="S476" t="str">
        <f>LEFT(R476,FIND("/",R476)-1)</f>
        <v>technology</v>
      </c>
      <c r="T476" t="str">
        <f>MID(R476,FIND("/",R476)+1,25)</f>
        <v>wearables</v>
      </c>
    </row>
    <row r="477" spans="1:20" ht="31.2" x14ac:dyDescent="0.3">
      <c r="A477">
        <v>641</v>
      </c>
      <c r="B477" t="s">
        <v>1324</v>
      </c>
      <c r="C477" s="3" t="s">
        <v>1325</v>
      </c>
      <c r="D477">
        <v>9400</v>
      </c>
      <c r="E477">
        <v>11277</v>
      </c>
      <c r="F477" s="4">
        <f>E477/D477</f>
        <v>1.1996808510638297</v>
      </c>
      <c r="G477" t="s">
        <v>20</v>
      </c>
      <c r="H477">
        <v>194</v>
      </c>
      <c r="I477" s="5">
        <f>E477/H477</f>
        <v>58.128865979381445</v>
      </c>
      <c r="J477" t="s">
        <v>98</v>
      </c>
      <c r="K477" t="s">
        <v>99</v>
      </c>
      <c r="L477">
        <v>1487570400</v>
      </c>
      <c r="M477">
        <v>1489986000</v>
      </c>
      <c r="N477" s="9">
        <f>(L477/86400)+25569</f>
        <v>42786.25</v>
      </c>
      <c r="O477" s="9">
        <f>(M477/86400)+25569</f>
        <v>42814.208333333328</v>
      </c>
      <c r="P477" t="b">
        <v>0</v>
      </c>
      <c r="Q477" t="b">
        <v>0</v>
      </c>
      <c r="R477" t="s">
        <v>33</v>
      </c>
      <c r="S477" t="str">
        <f>LEFT(R477,FIND("/",R477)-1)</f>
        <v>theater</v>
      </c>
      <c r="T477" t="str">
        <f>MID(R477,FIND("/",R477)+1,25)</f>
        <v>plays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E478/D478</f>
        <v>0.29828720626631855</v>
      </c>
      <c r="G478" t="s">
        <v>14</v>
      </c>
      <c r="H478">
        <v>1120</v>
      </c>
      <c r="I478" s="5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>(L478/86400)+25569</f>
        <v>43322.208333333328</v>
      </c>
      <c r="O478" s="9">
        <f>(M478/86400)+25569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MID(R478,FIND("/",R478)+1,25)</f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E479/D479</f>
        <v>0.54270588235294115</v>
      </c>
      <c r="G479" t="s">
        <v>14</v>
      </c>
      <c r="H479">
        <v>113</v>
      </c>
      <c r="I479" s="5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>(L479/86400)+25569</f>
        <v>40720.208333333336</v>
      </c>
      <c r="O479" s="9">
        <f>(M479/86400)+25569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MID(R479,FIND("/",R479)+1,25)</f>
        <v>science fiction</v>
      </c>
    </row>
    <row r="480" spans="1:20" ht="31.2" x14ac:dyDescent="0.3">
      <c r="A480">
        <v>826</v>
      </c>
      <c r="B480" t="s">
        <v>1685</v>
      </c>
      <c r="C480" s="3" t="s">
        <v>1686</v>
      </c>
      <c r="D480">
        <v>2800</v>
      </c>
      <c r="E480">
        <v>12797</v>
      </c>
      <c r="F480" s="4">
        <f>E480/D480</f>
        <v>4.5703571428571426</v>
      </c>
      <c r="G480" t="s">
        <v>20</v>
      </c>
      <c r="H480">
        <v>194</v>
      </c>
      <c r="I480" s="5">
        <f>E480/H480</f>
        <v>65.963917525773198</v>
      </c>
      <c r="J480" t="s">
        <v>21</v>
      </c>
      <c r="K480" t="s">
        <v>22</v>
      </c>
      <c r="L480">
        <v>1292220000</v>
      </c>
      <c r="M480">
        <v>1294639200</v>
      </c>
      <c r="N480" s="9">
        <f>(L480/86400)+25569</f>
        <v>40525.25</v>
      </c>
      <c r="O480" s="9">
        <f>(M480/86400)+25569</f>
        <v>40553.25</v>
      </c>
      <c r="P480" t="b">
        <v>0</v>
      </c>
      <c r="Q480" t="b">
        <v>1</v>
      </c>
      <c r="R480" t="s">
        <v>33</v>
      </c>
      <c r="S480" t="str">
        <f>LEFT(R480,FIND("/",R480)-1)</f>
        <v>theater</v>
      </c>
      <c r="T480" t="str">
        <f>MID(R480,FIND("/",R480)+1,25)</f>
        <v>plays</v>
      </c>
    </row>
    <row r="481" spans="1:20" x14ac:dyDescent="0.3">
      <c r="A481">
        <v>149</v>
      </c>
      <c r="B481" t="s">
        <v>350</v>
      </c>
      <c r="C481" s="3" t="s">
        <v>351</v>
      </c>
      <c r="D481">
        <v>6200</v>
      </c>
      <c r="E481">
        <v>13632</v>
      </c>
      <c r="F481" s="4">
        <f>E481/D481</f>
        <v>2.1987096774193549</v>
      </c>
      <c r="G481" t="s">
        <v>20</v>
      </c>
      <c r="H481">
        <v>195</v>
      </c>
      <c r="I481" s="5">
        <f>E481/H481</f>
        <v>69.907692307692301</v>
      </c>
      <c r="J481" t="s">
        <v>21</v>
      </c>
      <c r="K481" t="s">
        <v>22</v>
      </c>
      <c r="L481">
        <v>1357020000</v>
      </c>
      <c r="M481">
        <v>1361512800</v>
      </c>
      <c r="N481" s="9">
        <f>(L481/86400)+25569</f>
        <v>41275.25</v>
      </c>
      <c r="O481" s="9">
        <f>(M481/86400)+25569</f>
        <v>41327.25</v>
      </c>
      <c r="P481" t="b">
        <v>0</v>
      </c>
      <c r="Q481" t="b">
        <v>0</v>
      </c>
      <c r="R481" t="s">
        <v>60</v>
      </c>
      <c r="S481" t="str">
        <f>LEFT(R481,FIND("/",R481)-1)</f>
        <v>music</v>
      </c>
      <c r="T481" t="str">
        <f>MID(R481,FIND("/",R481)+1,25)</f>
        <v>indie rock</v>
      </c>
    </row>
    <row r="482" spans="1:20" x14ac:dyDescent="0.3">
      <c r="A482">
        <v>495</v>
      </c>
      <c r="B482" t="s">
        <v>1038</v>
      </c>
      <c r="C482" s="3" t="s">
        <v>1039</v>
      </c>
      <c r="D482">
        <v>3200</v>
      </c>
      <c r="E482">
        <v>13264</v>
      </c>
      <c r="F482" s="4">
        <f>E482/D482</f>
        <v>4.1449999999999996</v>
      </c>
      <c r="G482" t="s">
        <v>20</v>
      </c>
      <c r="H482">
        <v>195</v>
      </c>
      <c r="I482" s="5">
        <f>E482/H482</f>
        <v>68.02051282051282</v>
      </c>
      <c r="J482" t="s">
        <v>36</v>
      </c>
      <c r="K482" t="s">
        <v>37</v>
      </c>
      <c r="L482">
        <v>1402376400</v>
      </c>
      <c r="M482">
        <v>1402722000</v>
      </c>
      <c r="N482" s="9">
        <f>(L482/86400)+25569</f>
        <v>41800.208333333336</v>
      </c>
      <c r="O482" s="9">
        <f>(M482/86400)+25569</f>
        <v>41804.208333333336</v>
      </c>
      <c r="P482" t="b">
        <v>0</v>
      </c>
      <c r="Q482" t="b">
        <v>0</v>
      </c>
      <c r="R482" t="s">
        <v>33</v>
      </c>
      <c r="S482" t="str">
        <f>LEFT(R482,FIND("/",R482)-1)</f>
        <v>theater</v>
      </c>
      <c r="T482" t="str">
        <f>MID(R482,FIND("/",R482)+1,25)</f>
        <v>plays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E483/D483</f>
        <v>0.81348423194303154</v>
      </c>
      <c r="G483" t="s">
        <v>14</v>
      </c>
      <c r="H483">
        <v>1538</v>
      </c>
      <c r="I483" s="5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>(L483/86400)+25569</f>
        <v>41913.208333333336</v>
      </c>
      <c r="O483" s="9">
        <f>(M483/86400)+25569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MID(R483,FIND("/",R483)+1,25)</f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E484/D484</f>
        <v>0.16404761904761905</v>
      </c>
      <c r="G484" t="s">
        <v>14</v>
      </c>
      <c r="H484">
        <v>9</v>
      </c>
      <c r="I484" s="5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>(L484/86400)+25569</f>
        <v>40963.25</v>
      </c>
      <c r="O484" s="9">
        <f>(M484/86400)+25569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MID(R484,FIND("/",R484)+1,25)</f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E485/D485</f>
        <v>0.52774617067833696</v>
      </c>
      <c r="G485" t="s">
        <v>14</v>
      </c>
      <c r="H485">
        <v>554</v>
      </c>
      <c r="I485" s="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>(L485/86400)+25569</f>
        <v>43811.25</v>
      </c>
      <c r="O485" s="9">
        <f>(M485/86400)+25569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MID(R485,FIND("/",R485)+1,25)</f>
        <v>plays</v>
      </c>
    </row>
    <row r="486" spans="1:20" x14ac:dyDescent="0.3">
      <c r="A486">
        <v>695</v>
      </c>
      <c r="B486" t="s">
        <v>1429</v>
      </c>
      <c r="C486" s="3" t="s">
        <v>1430</v>
      </c>
      <c r="D486">
        <v>9200</v>
      </c>
      <c r="E486">
        <v>12322</v>
      </c>
      <c r="F486" s="4">
        <f>E486/D486</f>
        <v>1.3393478260869565</v>
      </c>
      <c r="G486" t="s">
        <v>20</v>
      </c>
      <c r="H486">
        <v>196</v>
      </c>
      <c r="I486" s="5">
        <f>E486/H486</f>
        <v>62.867346938775512</v>
      </c>
      <c r="J486" t="s">
        <v>107</v>
      </c>
      <c r="K486" t="s">
        <v>108</v>
      </c>
      <c r="L486">
        <v>1447480800</v>
      </c>
      <c r="M486">
        <v>1448863200</v>
      </c>
      <c r="N486" s="9">
        <f>(L486/86400)+25569</f>
        <v>42322.25</v>
      </c>
      <c r="O486" s="9">
        <f>(M486/86400)+25569</f>
        <v>42338.25</v>
      </c>
      <c r="P486" t="b">
        <v>1</v>
      </c>
      <c r="Q486" t="b">
        <v>0</v>
      </c>
      <c r="R486" t="s">
        <v>23</v>
      </c>
      <c r="S486" t="str">
        <f>LEFT(R486,FIND("/",R486)-1)</f>
        <v>music</v>
      </c>
      <c r="T486" t="str">
        <f>MID(R486,FIND("/",R486)+1,25)</f>
        <v>rock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E487/D487</f>
        <v>0.30732891832229581</v>
      </c>
      <c r="G487" t="s">
        <v>14</v>
      </c>
      <c r="H487">
        <v>648</v>
      </c>
      <c r="I487" s="5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>(L487/86400)+25569</f>
        <v>43626.208333333328</v>
      </c>
      <c r="O487" s="9">
        <f>(M487/86400)+25569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MID(R487,FIND("/",R487)+1,25)</f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E488/D488</f>
        <v>0.13500000000000001</v>
      </c>
      <c r="G488" t="s">
        <v>14</v>
      </c>
      <c r="H488">
        <v>21</v>
      </c>
      <c r="I488" s="5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>(L488/86400)+25569</f>
        <v>43168.25</v>
      </c>
      <c r="O488" s="9">
        <f>(M488/86400)+25569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MID(R488,FIND("/",R488)+1,25)</f>
        <v>translations</v>
      </c>
    </row>
    <row r="489" spans="1:20" x14ac:dyDescent="0.3">
      <c r="A489">
        <v>40</v>
      </c>
      <c r="B489" t="s">
        <v>125</v>
      </c>
      <c r="C489" s="3" t="s">
        <v>126</v>
      </c>
      <c r="D489">
        <v>8800</v>
      </c>
      <c r="E489">
        <v>14878</v>
      </c>
      <c r="F489" s="4">
        <f>E489/D489</f>
        <v>1.6906818181818182</v>
      </c>
      <c r="G489" t="s">
        <v>20</v>
      </c>
      <c r="H489">
        <v>198</v>
      </c>
      <c r="I489" s="5">
        <f>E489/H489</f>
        <v>75.141414141414145</v>
      </c>
      <c r="J489" t="s">
        <v>21</v>
      </c>
      <c r="K489" t="s">
        <v>22</v>
      </c>
      <c r="L489">
        <v>1275714000</v>
      </c>
      <c r="M489">
        <v>1277355600</v>
      </c>
      <c r="N489" s="9">
        <f>(L489/86400)+25569</f>
        <v>40334.208333333336</v>
      </c>
      <c r="O489" s="9">
        <f>(M489/86400)+25569</f>
        <v>40353.208333333336</v>
      </c>
      <c r="P489" t="b">
        <v>0</v>
      </c>
      <c r="Q489" t="b">
        <v>1</v>
      </c>
      <c r="R489" t="s">
        <v>65</v>
      </c>
      <c r="S489" t="str">
        <f>LEFT(R489,FIND("/",R489)-1)</f>
        <v>technology</v>
      </c>
      <c r="T489" t="str">
        <f>MID(R489,FIND("/",R489)+1,25)</f>
        <v>wearables</v>
      </c>
    </row>
    <row r="490" spans="1:20" x14ac:dyDescent="0.3">
      <c r="A490">
        <v>561</v>
      </c>
      <c r="B490" t="s">
        <v>1166</v>
      </c>
      <c r="C490" s="3" t="s">
        <v>1167</v>
      </c>
      <c r="D490">
        <v>3000</v>
      </c>
      <c r="E490">
        <v>11091</v>
      </c>
      <c r="F490" s="4">
        <f>E490/D490</f>
        <v>3.6970000000000001</v>
      </c>
      <c r="G490" t="s">
        <v>20</v>
      </c>
      <c r="H490">
        <v>198</v>
      </c>
      <c r="I490" s="5">
        <f>E490/H490</f>
        <v>56.015151515151516</v>
      </c>
      <c r="J490" t="s">
        <v>98</v>
      </c>
      <c r="K490" t="s">
        <v>99</v>
      </c>
      <c r="L490">
        <v>1318827600</v>
      </c>
      <c r="M490">
        <v>1319000400</v>
      </c>
      <c r="N490" s="9">
        <f>(L490/86400)+25569</f>
        <v>40833.208333333336</v>
      </c>
      <c r="O490" s="9">
        <f>(M490/86400)+25569</f>
        <v>40835.208333333336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MID(R490,FIND("/",R490)+1,25)</f>
        <v>plays</v>
      </c>
    </row>
    <row r="491" spans="1:20" x14ac:dyDescent="0.3">
      <c r="A491">
        <v>765</v>
      </c>
      <c r="B491" t="s">
        <v>1565</v>
      </c>
      <c r="C491" s="3" t="s">
        <v>1566</v>
      </c>
      <c r="D491">
        <v>3900</v>
      </c>
      <c r="E491">
        <v>8125</v>
      </c>
      <c r="F491" s="4">
        <f>E491/D491</f>
        <v>2.0833333333333335</v>
      </c>
      <c r="G491" t="s">
        <v>20</v>
      </c>
      <c r="H491">
        <v>198</v>
      </c>
      <c r="I491" s="5">
        <f>E491/H491</f>
        <v>41.035353535353536</v>
      </c>
      <c r="J491" t="s">
        <v>21</v>
      </c>
      <c r="K491" t="s">
        <v>22</v>
      </c>
      <c r="L491">
        <v>1492232400</v>
      </c>
      <c r="M491">
        <v>1494392400</v>
      </c>
      <c r="N491" s="9">
        <f>(L491/86400)+25569</f>
        <v>42840.208333333328</v>
      </c>
      <c r="O491" s="9">
        <f>(M491/86400)+25569</f>
        <v>42865.208333333328</v>
      </c>
      <c r="P491" t="b">
        <v>1</v>
      </c>
      <c r="Q491" t="b">
        <v>1</v>
      </c>
      <c r="R491" t="s">
        <v>60</v>
      </c>
      <c r="S491" t="str">
        <f>LEFT(R491,FIND("/",R491)-1)</f>
        <v>music</v>
      </c>
      <c r="T491" t="str">
        <f>MID(R491,FIND("/",R491)+1,25)</f>
        <v>indie rock</v>
      </c>
    </row>
    <row r="492" spans="1:20" ht="31.2" x14ac:dyDescent="0.3">
      <c r="A492">
        <v>147</v>
      </c>
      <c r="B492" t="s">
        <v>346</v>
      </c>
      <c r="C492" s="3" t="s">
        <v>347</v>
      </c>
      <c r="D492">
        <v>8300</v>
      </c>
      <c r="E492">
        <v>9337</v>
      </c>
      <c r="F492" s="4">
        <f>E492/D492</f>
        <v>1.1249397590361445</v>
      </c>
      <c r="G492" t="s">
        <v>20</v>
      </c>
      <c r="H492">
        <v>199</v>
      </c>
      <c r="I492" s="5">
        <f>E492/H492</f>
        <v>46.91959798994975</v>
      </c>
      <c r="J492" t="s">
        <v>21</v>
      </c>
      <c r="K492" t="s">
        <v>22</v>
      </c>
      <c r="L492">
        <v>1465794000</v>
      </c>
      <c r="M492">
        <v>1466312400</v>
      </c>
      <c r="N492" s="9">
        <f>(L492/86400)+25569</f>
        <v>42534.208333333328</v>
      </c>
      <c r="O492" s="9">
        <f>(M492/86400)+25569</f>
        <v>42540.208333333328</v>
      </c>
      <c r="P492" t="b">
        <v>0</v>
      </c>
      <c r="Q492" t="b">
        <v>1</v>
      </c>
      <c r="R492" t="s">
        <v>33</v>
      </c>
      <c r="S492" t="str">
        <f>LEFT(R492,FIND("/",R492)-1)</f>
        <v>theater</v>
      </c>
      <c r="T492" t="str">
        <f>MID(R492,FIND("/",R492)+1,25)</f>
        <v>plays</v>
      </c>
    </row>
    <row r="493" spans="1:20" x14ac:dyDescent="0.3">
      <c r="A493">
        <v>263</v>
      </c>
      <c r="B493" t="s">
        <v>578</v>
      </c>
      <c r="C493" s="3" t="s">
        <v>579</v>
      </c>
      <c r="D493">
        <v>2900</v>
      </c>
      <c r="E493">
        <v>10756</v>
      </c>
      <c r="F493" s="4">
        <f>E493/D493</f>
        <v>3.7089655172413791</v>
      </c>
      <c r="G493" t="s">
        <v>20</v>
      </c>
      <c r="H493">
        <v>199</v>
      </c>
      <c r="I493" s="5">
        <f>E493/H493</f>
        <v>54.050251256281406</v>
      </c>
      <c r="J493" t="s">
        <v>21</v>
      </c>
      <c r="K493" t="s">
        <v>22</v>
      </c>
      <c r="L493">
        <v>1263016800</v>
      </c>
      <c r="M493">
        <v>1263016800</v>
      </c>
      <c r="N493" s="9">
        <f>(L493/86400)+25569</f>
        <v>40187.25</v>
      </c>
      <c r="O493" s="9">
        <f>(M493/86400)+25569</f>
        <v>40187.25</v>
      </c>
      <c r="P493" t="b">
        <v>0</v>
      </c>
      <c r="Q493" t="b">
        <v>0</v>
      </c>
      <c r="R493" t="s">
        <v>122</v>
      </c>
      <c r="S493" t="str">
        <f>LEFT(R493,FIND("/",R493)-1)</f>
        <v>photography</v>
      </c>
      <c r="T493" t="str">
        <f>MID(R493,FIND("/",R493)+1,25)</f>
        <v>photography books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E494/D494</f>
        <v>0.23995287958115183</v>
      </c>
      <c r="G494" t="s">
        <v>74</v>
      </c>
      <c r="H494">
        <v>595</v>
      </c>
      <c r="I494" s="5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>(L494/86400)+25569</f>
        <v>40336.208333333336</v>
      </c>
      <c r="O494" s="9">
        <f>(M494/86400)+25569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MID(R494,FIND("/",R494)+1,25)</f>
        <v>shorts</v>
      </c>
    </row>
    <row r="495" spans="1:20" x14ac:dyDescent="0.3">
      <c r="A495">
        <v>893</v>
      </c>
      <c r="B495" t="s">
        <v>1818</v>
      </c>
      <c r="C495" s="3" t="s">
        <v>1819</v>
      </c>
      <c r="D495">
        <v>8400</v>
      </c>
      <c r="E495">
        <v>10770</v>
      </c>
      <c r="F495" s="4">
        <f>E495/D495</f>
        <v>1.2821428571428573</v>
      </c>
      <c r="G495" t="s">
        <v>20</v>
      </c>
      <c r="H495">
        <v>199</v>
      </c>
      <c r="I495" s="5">
        <f>E495/H495</f>
        <v>54.120603015075375</v>
      </c>
      <c r="J495" t="s">
        <v>107</v>
      </c>
      <c r="K495" t="s">
        <v>108</v>
      </c>
      <c r="L495">
        <v>1434344400</v>
      </c>
      <c r="M495">
        <v>1434690000</v>
      </c>
      <c r="N495" s="9">
        <f>(L495/86400)+25569</f>
        <v>42170.208333333328</v>
      </c>
      <c r="O495" s="9">
        <f>(M495/86400)+25569</f>
        <v>42174.208333333328</v>
      </c>
      <c r="P495" t="b">
        <v>0</v>
      </c>
      <c r="Q495" t="b">
        <v>1</v>
      </c>
      <c r="R495" t="s">
        <v>42</v>
      </c>
      <c r="S495" t="str">
        <f>LEFT(R495,FIND("/",R495)-1)</f>
        <v>film &amp; video</v>
      </c>
      <c r="T495" t="str">
        <f>MID(R495,FIND("/",R495)+1,25)</f>
        <v>documentary</v>
      </c>
    </row>
    <row r="496" spans="1:20" x14ac:dyDescent="0.3">
      <c r="A496">
        <v>57</v>
      </c>
      <c r="B496" t="s">
        <v>162</v>
      </c>
      <c r="C496" s="3" t="s">
        <v>163</v>
      </c>
      <c r="D496">
        <v>2900</v>
      </c>
      <c r="E496">
        <v>6243</v>
      </c>
      <c r="F496" s="4">
        <f>E496/D496</f>
        <v>2.1527586206896552</v>
      </c>
      <c r="G496" t="s">
        <v>20</v>
      </c>
      <c r="H496">
        <v>201</v>
      </c>
      <c r="I496" s="5">
        <f>E496/H496</f>
        <v>31.059701492537314</v>
      </c>
      <c r="J496" t="s">
        <v>21</v>
      </c>
      <c r="K496" t="s">
        <v>22</v>
      </c>
      <c r="L496">
        <v>1504242000</v>
      </c>
      <c r="M496">
        <v>1505278800</v>
      </c>
      <c r="N496" s="9">
        <f>(L496/86400)+25569</f>
        <v>42979.208333333328</v>
      </c>
      <c r="O496" s="9">
        <f>(M496/86400)+25569</f>
        <v>42991.208333333328</v>
      </c>
      <c r="P496" t="b">
        <v>0</v>
      </c>
      <c r="Q496" t="b">
        <v>0</v>
      </c>
      <c r="R496" t="s">
        <v>89</v>
      </c>
      <c r="S496" t="str">
        <f>LEFT(R496,FIND("/",R496)-1)</f>
        <v>games</v>
      </c>
      <c r="T496" t="str">
        <f>MID(R496,FIND("/",R496)+1,25)</f>
        <v>video games</v>
      </c>
    </row>
    <row r="497" spans="1:20" x14ac:dyDescent="0.3">
      <c r="A497">
        <v>535</v>
      </c>
      <c r="B497" t="s">
        <v>1115</v>
      </c>
      <c r="C497" s="3" t="s">
        <v>1116</v>
      </c>
      <c r="D497">
        <v>2600</v>
      </c>
      <c r="E497">
        <v>12533</v>
      </c>
      <c r="F497" s="4">
        <f>E497/D497</f>
        <v>4.820384615384615</v>
      </c>
      <c r="G497" t="s">
        <v>20</v>
      </c>
      <c r="H497">
        <v>202</v>
      </c>
      <c r="I497" s="5">
        <f>E497/H497</f>
        <v>62.044554455445542</v>
      </c>
      <c r="J497" t="s">
        <v>107</v>
      </c>
      <c r="K497" t="s">
        <v>108</v>
      </c>
      <c r="L497">
        <v>1528434000</v>
      </c>
      <c r="M497">
        <v>1528606800</v>
      </c>
      <c r="N497" s="9">
        <f>(L497/86400)+25569</f>
        <v>43259.208333333328</v>
      </c>
      <c r="O497" s="9">
        <f>(M497/86400)+25569</f>
        <v>43261.208333333328</v>
      </c>
      <c r="P497" t="b">
        <v>0</v>
      </c>
      <c r="Q497" t="b">
        <v>1</v>
      </c>
      <c r="R497" t="s">
        <v>33</v>
      </c>
      <c r="S497" t="str">
        <f>LEFT(R497,FIND("/",R497)-1)</f>
        <v>theater</v>
      </c>
      <c r="T497" t="str">
        <f>MID(R497,FIND("/",R497)+1,25)</f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E498/D498</f>
        <v>9.0696409140369975E-3</v>
      </c>
      <c r="G498" t="s">
        <v>14</v>
      </c>
      <c r="H498">
        <v>54</v>
      </c>
      <c r="I498" s="5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>(L498/86400)+25569</f>
        <v>42876.208333333328</v>
      </c>
      <c r="O498" s="9">
        <f>(M498/86400)+25569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MID(R498,FIND("/",R498)+1,25)</f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E499/D499</f>
        <v>0.34173469387755101</v>
      </c>
      <c r="G499" t="s">
        <v>14</v>
      </c>
      <c r="H499">
        <v>120</v>
      </c>
      <c r="I499" s="5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>(L499/86400)+25569</f>
        <v>42724.25</v>
      </c>
      <c r="O499" s="9">
        <f>(M499/86400)+25569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MID(R499,FIND("/",R499)+1,25)</f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E500/D500</f>
        <v>0.239488107549121</v>
      </c>
      <c r="G500" t="s">
        <v>14</v>
      </c>
      <c r="H500">
        <v>579</v>
      </c>
      <c r="I500" s="5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>(L500/86400)+25569</f>
        <v>42005.25</v>
      </c>
      <c r="O500" s="9">
        <f>(M500/86400)+25569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MID(R500,FIND("/",R500)+1,25)</f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E501/D501</f>
        <v>0.48072649572649573</v>
      </c>
      <c r="G501" t="s">
        <v>14</v>
      </c>
      <c r="H501">
        <v>2072</v>
      </c>
      <c r="I501" s="5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>(L501/86400)+25569</f>
        <v>42444.208333333328</v>
      </c>
      <c r="O501" s="9">
        <f>(M501/86400)+25569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MID(R501,FIND("/",R501)+1,25)</f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E502/D502</f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>(L502/86400)+25569</f>
        <v>41395.208333333336</v>
      </c>
      <c r="O502" s="9">
        <f>(M502/86400)+25569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MID(R502,FIND("/",R502)+1,25)</f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E503/D503</f>
        <v>0.70145182291666663</v>
      </c>
      <c r="G503" t="s">
        <v>14</v>
      </c>
      <c r="H503">
        <v>1796</v>
      </c>
      <c r="I503" s="5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>(L503/86400)+25569</f>
        <v>41345.208333333336</v>
      </c>
      <c r="O503" s="9">
        <f>(M503/86400)+25569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MID(R503,FIND("/",R503)+1,25)</f>
        <v>documentary</v>
      </c>
    </row>
    <row r="504" spans="1:20" ht="31.2" x14ac:dyDescent="0.3">
      <c r="A504">
        <v>712</v>
      </c>
      <c r="B504" t="s">
        <v>1462</v>
      </c>
      <c r="C504" s="3" t="s">
        <v>1463</v>
      </c>
      <c r="D504">
        <v>800</v>
      </c>
      <c r="E504">
        <v>14725</v>
      </c>
      <c r="F504" s="4">
        <f>E504/D504</f>
        <v>18.40625</v>
      </c>
      <c r="G504" t="s">
        <v>20</v>
      </c>
      <c r="H504">
        <v>202</v>
      </c>
      <c r="I504" s="5">
        <f>E504/H504</f>
        <v>72.896039603960389</v>
      </c>
      <c r="J504" t="s">
        <v>21</v>
      </c>
      <c r="K504" t="s">
        <v>22</v>
      </c>
      <c r="L504">
        <v>1467954000</v>
      </c>
      <c r="M504">
        <v>1471496400</v>
      </c>
      <c r="N504" s="9">
        <f>(L504/86400)+25569</f>
        <v>42559.208333333328</v>
      </c>
      <c r="O504" s="9">
        <f>(M504/86400)+25569</f>
        <v>42600.208333333328</v>
      </c>
      <c r="P504" t="b">
        <v>0</v>
      </c>
      <c r="Q504" t="b">
        <v>0</v>
      </c>
      <c r="R504" t="s">
        <v>33</v>
      </c>
      <c r="S504" t="str">
        <f>LEFT(R504,FIND("/",R504)-1)</f>
        <v>theater</v>
      </c>
      <c r="T504" t="str">
        <f>MID(R504,FIND("/",R504)+1,25)</f>
        <v>plays</v>
      </c>
    </row>
    <row r="505" spans="1:20" x14ac:dyDescent="0.3">
      <c r="A505">
        <v>86</v>
      </c>
      <c r="B505" t="s">
        <v>221</v>
      </c>
      <c r="C505" s="3" t="s">
        <v>222</v>
      </c>
      <c r="D505">
        <v>7400</v>
      </c>
      <c r="E505">
        <v>12405</v>
      </c>
      <c r="F505" s="4">
        <f>E505/D505</f>
        <v>1.6763513513513513</v>
      </c>
      <c r="G505" t="s">
        <v>20</v>
      </c>
      <c r="H505">
        <v>203</v>
      </c>
      <c r="I505" s="5">
        <f>E505/H505</f>
        <v>61.108374384236456</v>
      </c>
      <c r="J505" t="s">
        <v>21</v>
      </c>
      <c r="K505" t="s">
        <v>22</v>
      </c>
      <c r="L505">
        <v>1430715600</v>
      </c>
      <c r="M505">
        <v>1431838800</v>
      </c>
      <c r="N505" s="9">
        <f>(L505/86400)+25569</f>
        <v>42128.208333333328</v>
      </c>
      <c r="O505" s="9">
        <f>(M505/86400)+25569</f>
        <v>42141.208333333328</v>
      </c>
      <c r="P505" t="b">
        <v>1</v>
      </c>
      <c r="Q505" t="b">
        <v>0</v>
      </c>
      <c r="R505" t="s">
        <v>33</v>
      </c>
      <c r="S505" t="str">
        <f>LEFT(R505,FIND("/",R505)-1)</f>
        <v>theater</v>
      </c>
      <c r="T505" t="str">
        <f>MID(R505,FIND("/",R505)+1,25)</f>
        <v>plays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E506/D506</f>
        <v>0.92320000000000002</v>
      </c>
      <c r="G506" t="s">
        <v>14</v>
      </c>
      <c r="H506">
        <v>62</v>
      </c>
      <c r="I506" s="5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>(L506/86400)+25569</f>
        <v>42142.208333333328</v>
      </c>
      <c r="O506" s="9">
        <f>(M506/86400)+25569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MID(R506,FIND("/",R506)+1,25)</f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E507/D507</f>
        <v>0.13901001112347053</v>
      </c>
      <c r="G507" t="s">
        <v>14</v>
      </c>
      <c r="H507">
        <v>347</v>
      </c>
      <c r="I507" s="5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>(L507/86400)+25569</f>
        <v>41341.25</v>
      </c>
      <c r="O507" s="9">
        <f>(M507/86400)+25569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MID(R507,FIND("/",R507)+1,25)</f>
        <v>radio &amp; podcasts</v>
      </c>
    </row>
    <row r="508" spans="1:20" ht="31.2" x14ac:dyDescent="0.3">
      <c r="A508">
        <v>949</v>
      </c>
      <c r="B508" t="s">
        <v>1928</v>
      </c>
      <c r="C508" s="3" t="s">
        <v>1929</v>
      </c>
      <c r="D508">
        <v>5900</v>
      </c>
      <c r="E508">
        <v>9520</v>
      </c>
      <c r="F508" s="4">
        <f>E508/D508</f>
        <v>1.6135593220338984</v>
      </c>
      <c r="G508" t="s">
        <v>20</v>
      </c>
      <c r="H508">
        <v>203</v>
      </c>
      <c r="I508" s="5">
        <f>E508/H508</f>
        <v>46.896551724137929</v>
      </c>
      <c r="J508" t="s">
        <v>21</v>
      </c>
      <c r="K508" t="s">
        <v>22</v>
      </c>
      <c r="L508">
        <v>1429333200</v>
      </c>
      <c r="M508">
        <v>1430974800</v>
      </c>
      <c r="N508" s="9">
        <f>(L508/86400)+25569</f>
        <v>42112.208333333328</v>
      </c>
      <c r="O508" s="9">
        <f>(M508/86400)+25569</f>
        <v>42131.208333333328</v>
      </c>
      <c r="P508" t="b">
        <v>0</v>
      </c>
      <c r="Q508" t="b">
        <v>0</v>
      </c>
      <c r="R508" t="s">
        <v>28</v>
      </c>
      <c r="S508" t="str">
        <f>LEFT(R508,FIND("/",R508)-1)</f>
        <v>technology</v>
      </c>
      <c r="T508" t="str">
        <f>MID(R508,FIND("/",R508)+1,25)</f>
        <v>web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E509/D509</f>
        <v>0.39857142857142858</v>
      </c>
      <c r="G509" t="s">
        <v>14</v>
      </c>
      <c r="H509">
        <v>19</v>
      </c>
      <c r="I509" s="5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>(L509/86400)+25569</f>
        <v>41373.208333333336</v>
      </c>
      <c r="O509" s="9">
        <f>(M509/86400)+25569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MID(R509,FIND("/",R509)+1,25)</f>
        <v>web</v>
      </c>
    </row>
    <row r="510" spans="1:20" ht="31.2" x14ac:dyDescent="0.3">
      <c r="A510">
        <v>422</v>
      </c>
      <c r="B510" t="s">
        <v>893</v>
      </c>
      <c r="C510" s="3" t="s">
        <v>894</v>
      </c>
      <c r="D510">
        <v>8700</v>
      </c>
      <c r="E510">
        <v>11075</v>
      </c>
      <c r="F510" s="4">
        <f>E510/D510</f>
        <v>1.2729885057471264</v>
      </c>
      <c r="G510" t="s">
        <v>20</v>
      </c>
      <c r="H510">
        <v>205</v>
      </c>
      <c r="I510" s="5">
        <f>E510/H510</f>
        <v>54.024390243902438</v>
      </c>
      <c r="J510" t="s">
        <v>21</v>
      </c>
      <c r="K510" t="s">
        <v>22</v>
      </c>
      <c r="L510">
        <v>1271480400</v>
      </c>
      <c r="M510">
        <v>1273208400</v>
      </c>
      <c r="N510" s="9">
        <f>(L510/86400)+25569</f>
        <v>40285.208333333336</v>
      </c>
      <c r="O510" s="9">
        <f>(M510/86400)+25569</f>
        <v>40305.208333333336</v>
      </c>
      <c r="P510" t="b">
        <v>0</v>
      </c>
      <c r="Q510" t="b">
        <v>1</v>
      </c>
      <c r="R510" t="s">
        <v>33</v>
      </c>
      <c r="S510" t="str">
        <f>LEFT(R510,FIND("/",R510)-1)</f>
        <v>theater</v>
      </c>
      <c r="T510" t="str">
        <f>MID(R510,FIND("/",R510)+1,25)</f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E511/D511</f>
        <v>0.70925816023738875</v>
      </c>
      <c r="G511" t="s">
        <v>14</v>
      </c>
      <c r="H511">
        <v>1258</v>
      </c>
      <c r="I511" s="5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(L511/86400)+25569</f>
        <v>41034.208333333336</v>
      </c>
      <c r="O511" s="9">
        <f>(M511/86400)+25569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MID(R511,FIND("/",R511)+1,25)</f>
        <v>plays</v>
      </c>
    </row>
    <row r="512" spans="1:20" x14ac:dyDescent="0.3">
      <c r="A512">
        <v>368</v>
      </c>
      <c r="B512" t="s">
        <v>788</v>
      </c>
      <c r="C512" s="3" t="s">
        <v>789</v>
      </c>
      <c r="D512">
        <v>5200</v>
      </c>
      <c r="E512">
        <v>14394</v>
      </c>
      <c r="F512" s="4">
        <f>E512/D512</f>
        <v>2.7680769230769231</v>
      </c>
      <c r="G512" t="s">
        <v>20</v>
      </c>
      <c r="H512">
        <v>206</v>
      </c>
      <c r="I512" s="5">
        <f>E512/H512</f>
        <v>69.873786407766985</v>
      </c>
      <c r="J512" t="s">
        <v>40</v>
      </c>
      <c r="K512" t="s">
        <v>41</v>
      </c>
      <c r="L512">
        <v>1286946000</v>
      </c>
      <c r="M512">
        <v>1288933200</v>
      </c>
      <c r="N512" s="9">
        <f>(L512/86400)+25569</f>
        <v>40464.208333333336</v>
      </c>
      <c r="O512" s="9">
        <f>(M512/86400)+25569</f>
        <v>40487.208333333336</v>
      </c>
      <c r="P512" t="b">
        <v>0</v>
      </c>
      <c r="Q512" t="b">
        <v>1</v>
      </c>
      <c r="R512" t="s">
        <v>42</v>
      </c>
      <c r="S512" t="str">
        <f>LEFT(R512,FIND("/",R512)-1)</f>
        <v>film &amp; video</v>
      </c>
      <c r="T512" t="str">
        <f>MID(R512,FIND("/",R512)+1,25)</f>
        <v>documentary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E513/D513</f>
        <v>0.24017591339648173</v>
      </c>
      <c r="G513" t="s">
        <v>14</v>
      </c>
      <c r="H513">
        <v>362</v>
      </c>
      <c r="I513" s="5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>(L513/86400)+25569</f>
        <v>43671.208333333328</v>
      </c>
      <c r="O513" s="9">
        <f>(M513/86400)+25569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MID(R513,FIND("/",R513)+1,25)</f>
        <v>plays</v>
      </c>
    </row>
    <row r="514" spans="1:20" x14ac:dyDescent="0.3">
      <c r="A514">
        <v>786</v>
      </c>
      <c r="B514" t="s">
        <v>1607</v>
      </c>
      <c r="C514" s="3" t="s">
        <v>1608</v>
      </c>
      <c r="D514">
        <v>1500</v>
      </c>
      <c r="E514">
        <v>10946</v>
      </c>
      <c r="F514" s="4">
        <f>E514/D514</f>
        <v>7.2973333333333334</v>
      </c>
      <c r="G514" t="s">
        <v>20</v>
      </c>
      <c r="H514">
        <v>207</v>
      </c>
      <c r="I514" s="5">
        <f>E514/H514</f>
        <v>52.879227053140099</v>
      </c>
      <c r="J514" t="s">
        <v>107</v>
      </c>
      <c r="K514" t="s">
        <v>108</v>
      </c>
      <c r="L514">
        <v>1522126800</v>
      </c>
      <c r="M514">
        <v>1522731600</v>
      </c>
      <c r="N514" s="9">
        <f>(L514/86400)+25569</f>
        <v>43186.208333333328</v>
      </c>
      <c r="O514" s="9">
        <f>(M514/86400)+25569</f>
        <v>43193.208333333328</v>
      </c>
      <c r="P514" t="b">
        <v>0</v>
      </c>
      <c r="Q514" t="b">
        <v>1</v>
      </c>
      <c r="R514" t="s">
        <v>159</v>
      </c>
      <c r="S514" t="str">
        <f>LEFT(R514,FIND("/",R514)-1)</f>
        <v>music</v>
      </c>
      <c r="T514" t="str">
        <f>MID(R514,FIND("/",R514)+1,25)</f>
        <v>jazz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E515/D515</f>
        <v>0.39277108433734942</v>
      </c>
      <c r="G515" t="s">
        <v>74</v>
      </c>
      <c r="H515">
        <v>35</v>
      </c>
      <c r="I515" s="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>(L515/86400)+25569</f>
        <v>40430.208333333336</v>
      </c>
      <c r="O515" s="9">
        <f>(M515/86400)+25569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MID(R515,FIND("/",R515)+1,25)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E516/D516</f>
        <v>0.22439077144917088</v>
      </c>
      <c r="G516" t="s">
        <v>74</v>
      </c>
      <c r="H516">
        <v>528</v>
      </c>
      <c r="I516" s="5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>(L516/86400)+25569</f>
        <v>41614.25</v>
      </c>
      <c r="O516" s="9">
        <f>(M516/86400)+25569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MID(R516,FIND("/",R516)+1,25)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E517/D517</f>
        <v>0.55779069767441858</v>
      </c>
      <c r="G517" t="s">
        <v>14</v>
      </c>
      <c r="H517">
        <v>133</v>
      </c>
      <c r="I517" s="5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>(L517/86400)+25569</f>
        <v>40900.25</v>
      </c>
      <c r="O517" s="9">
        <f>(M517/86400)+25569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MID(R517,FIND("/",R517)+1,25)</f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E518/D518</f>
        <v>0.42523125996810207</v>
      </c>
      <c r="G518" t="s">
        <v>14</v>
      </c>
      <c r="H518">
        <v>846</v>
      </c>
      <c r="I518" s="5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>(L518/86400)+25569</f>
        <v>40396.208333333336</v>
      </c>
      <c r="O518" s="9">
        <f>(M518/86400)+25569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MID(R518,FIND("/",R518)+1,25)</f>
        <v>nonfiction</v>
      </c>
    </row>
    <row r="519" spans="1:20" x14ac:dyDescent="0.3">
      <c r="A519">
        <v>965</v>
      </c>
      <c r="B519" t="s">
        <v>1960</v>
      </c>
      <c r="C519" s="3" t="s">
        <v>1961</v>
      </c>
      <c r="D519">
        <v>2200</v>
      </c>
      <c r="E519">
        <v>8501</v>
      </c>
      <c r="F519" s="4">
        <f>E519/D519</f>
        <v>3.8640909090909092</v>
      </c>
      <c r="G519" t="s">
        <v>20</v>
      </c>
      <c r="H519">
        <v>207</v>
      </c>
      <c r="I519" s="5">
        <f>E519/H519</f>
        <v>41.067632850241544</v>
      </c>
      <c r="J519" t="s">
        <v>40</v>
      </c>
      <c r="K519" t="s">
        <v>41</v>
      </c>
      <c r="L519">
        <v>1264399200</v>
      </c>
      <c r="M519">
        <v>1267855200</v>
      </c>
      <c r="N519" s="9">
        <f>(L519/86400)+25569</f>
        <v>40203.25</v>
      </c>
      <c r="O519" s="9">
        <f>(M519/86400)+25569</f>
        <v>40243.25</v>
      </c>
      <c r="P519" t="b">
        <v>0</v>
      </c>
      <c r="Q519" t="b">
        <v>0</v>
      </c>
      <c r="R519" t="s">
        <v>23</v>
      </c>
      <c r="S519" t="str">
        <f>LEFT(R519,FIND("/",R519)-1)</f>
        <v>music</v>
      </c>
      <c r="T519" t="str">
        <f>MID(R519,FIND("/",R519)+1,25)</f>
        <v>rock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E520/D520</f>
        <v>7.0681818181818179E-2</v>
      </c>
      <c r="G520" t="s">
        <v>14</v>
      </c>
      <c r="H520">
        <v>10</v>
      </c>
      <c r="I520" s="5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(L520/86400)+25569</f>
        <v>43154.25</v>
      </c>
      <c r="O520" s="9">
        <f>(M520/86400)+25569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MID(R520,FIND("/",R520)+1,25)</f>
        <v>animation</v>
      </c>
    </row>
    <row r="521" spans="1:20" x14ac:dyDescent="0.3">
      <c r="A521">
        <v>53</v>
      </c>
      <c r="B521" t="s">
        <v>153</v>
      </c>
      <c r="C521" s="3" t="s">
        <v>154</v>
      </c>
      <c r="D521">
        <v>8800</v>
      </c>
      <c r="E521">
        <v>12356</v>
      </c>
      <c r="F521" s="4">
        <f>E521/D521</f>
        <v>1.4040909090909091</v>
      </c>
      <c r="G521" t="s">
        <v>20</v>
      </c>
      <c r="H521">
        <v>209</v>
      </c>
      <c r="I521" s="5">
        <f>E521/H521</f>
        <v>59.119617224880386</v>
      </c>
      <c r="J521" t="s">
        <v>21</v>
      </c>
      <c r="K521" t="s">
        <v>22</v>
      </c>
      <c r="L521">
        <v>1400562000</v>
      </c>
      <c r="M521">
        <v>1403931600</v>
      </c>
      <c r="N521" s="9">
        <f>(L521/86400)+25569</f>
        <v>41779.208333333336</v>
      </c>
      <c r="O521" s="9">
        <f>(M521/86400)+25569</f>
        <v>41818.208333333336</v>
      </c>
      <c r="P521" t="b">
        <v>0</v>
      </c>
      <c r="Q521" t="b">
        <v>0</v>
      </c>
      <c r="R521" t="s">
        <v>53</v>
      </c>
      <c r="S521" t="str">
        <f>LEFT(R521,FIND("/",R521)-1)</f>
        <v>film &amp; video</v>
      </c>
      <c r="T521" t="str">
        <f>MID(R521,FIND("/",R521)+1,25)</f>
        <v>drama</v>
      </c>
    </row>
    <row r="522" spans="1:20" x14ac:dyDescent="0.3">
      <c r="A522">
        <v>821</v>
      </c>
      <c r="B522" t="s">
        <v>1675</v>
      </c>
      <c r="C522" s="3" t="s">
        <v>1676</v>
      </c>
      <c r="D522">
        <v>4900</v>
      </c>
      <c r="E522">
        <v>14273</v>
      </c>
      <c r="F522" s="4">
        <f>E522/D522</f>
        <v>2.9128571428571428</v>
      </c>
      <c r="G522" t="s">
        <v>20</v>
      </c>
      <c r="H522">
        <v>210</v>
      </c>
      <c r="I522" s="5">
        <f>E522/H522</f>
        <v>67.966666666666669</v>
      </c>
      <c r="J522" t="s">
        <v>21</v>
      </c>
      <c r="K522" t="s">
        <v>22</v>
      </c>
      <c r="L522">
        <v>1488261600</v>
      </c>
      <c r="M522">
        <v>1489381200</v>
      </c>
      <c r="N522" s="9">
        <f>(L522/86400)+25569</f>
        <v>42794.25</v>
      </c>
      <c r="O522" s="9">
        <f>(M522/86400)+25569</f>
        <v>42807.208333333328</v>
      </c>
      <c r="P522" t="b">
        <v>0</v>
      </c>
      <c r="Q522" t="b">
        <v>0</v>
      </c>
      <c r="R522" t="s">
        <v>42</v>
      </c>
      <c r="S522" t="str">
        <f>LEFT(R522,FIND("/",R522)-1)</f>
        <v>film &amp; video</v>
      </c>
      <c r="T522" t="str">
        <f>MID(R522,FIND("/",R522)+1,25)</f>
        <v>documentary</v>
      </c>
    </row>
    <row r="523" spans="1:20" x14ac:dyDescent="0.3">
      <c r="A523">
        <v>58</v>
      </c>
      <c r="B523" t="s">
        <v>164</v>
      </c>
      <c r="C523" s="3" t="s">
        <v>165</v>
      </c>
      <c r="D523">
        <v>2700</v>
      </c>
      <c r="E523">
        <v>6132</v>
      </c>
      <c r="F523" s="4">
        <f>E523/D523</f>
        <v>2.2711111111111113</v>
      </c>
      <c r="G523" t="s">
        <v>20</v>
      </c>
      <c r="H523">
        <v>211</v>
      </c>
      <c r="I523" s="5">
        <f>E523/H523</f>
        <v>29.061611374407583</v>
      </c>
      <c r="J523" t="s">
        <v>21</v>
      </c>
      <c r="K523" t="s">
        <v>22</v>
      </c>
      <c r="L523">
        <v>1442811600</v>
      </c>
      <c r="M523">
        <v>1443934800</v>
      </c>
      <c r="N523" s="9">
        <f>(L523/86400)+25569</f>
        <v>42268.208333333328</v>
      </c>
      <c r="O523" s="9">
        <f>(M523/86400)+25569</f>
        <v>42281.208333333328</v>
      </c>
      <c r="P523" t="b">
        <v>0</v>
      </c>
      <c r="Q523" t="b">
        <v>0</v>
      </c>
      <c r="R523" t="s">
        <v>33</v>
      </c>
      <c r="S523" t="str">
        <f>LEFT(R523,FIND("/",R523)-1)</f>
        <v>theater</v>
      </c>
      <c r="T523" t="str">
        <f>MID(R523,FIND("/",R523)+1,25)</f>
        <v>plays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E524/D524</f>
        <v>0.32453465346534655</v>
      </c>
      <c r="G524" t="s">
        <v>14</v>
      </c>
      <c r="H524">
        <v>191</v>
      </c>
      <c r="I524" s="5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>(L524/86400)+25569</f>
        <v>41093.208333333336</v>
      </c>
      <c r="O524" s="9">
        <f>(M524/86400)+25569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MID(R524,FIND("/",R524)+1,25)</f>
        <v>shorts</v>
      </c>
    </row>
    <row r="525" spans="1:20" ht="31.2" x14ac:dyDescent="0.3">
      <c r="A525">
        <v>475</v>
      </c>
      <c r="B525" t="s">
        <v>997</v>
      </c>
      <c r="C525" s="3" t="s">
        <v>998</v>
      </c>
      <c r="D525">
        <v>7400</v>
      </c>
      <c r="E525">
        <v>8432</v>
      </c>
      <c r="F525" s="4">
        <f>E525/D525</f>
        <v>1.1394594594594594</v>
      </c>
      <c r="G525" t="s">
        <v>20</v>
      </c>
      <c r="H525">
        <v>211</v>
      </c>
      <c r="I525" s="5">
        <f>E525/H525</f>
        <v>39.962085308056871</v>
      </c>
      <c r="J525" t="s">
        <v>21</v>
      </c>
      <c r="K525" t="s">
        <v>22</v>
      </c>
      <c r="L525">
        <v>1372136400</v>
      </c>
      <c r="M525">
        <v>1372482000</v>
      </c>
      <c r="N525" s="9">
        <f>(L525/86400)+25569</f>
        <v>41450.208333333336</v>
      </c>
      <c r="O525" s="9">
        <f>(M525/86400)+25569</f>
        <v>41454.208333333336</v>
      </c>
      <c r="P525" t="b">
        <v>0</v>
      </c>
      <c r="Q525" t="b">
        <v>1</v>
      </c>
      <c r="R525" t="s">
        <v>206</v>
      </c>
      <c r="S525" t="str">
        <f>LEFT(R525,FIND("/",R525)-1)</f>
        <v>publishing</v>
      </c>
      <c r="T525" t="str">
        <f>MID(R525,FIND("/",R525)+1,25)</f>
        <v>translations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E526/D526</f>
        <v>0.83904860392967939</v>
      </c>
      <c r="G526" t="s">
        <v>14</v>
      </c>
      <c r="H526">
        <v>1979</v>
      </c>
      <c r="I526" s="5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>(L526/86400)+25569</f>
        <v>40294.208333333336</v>
      </c>
      <c r="O526" s="9">
        <f>(M526/86400)+25569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MID(R526,FIND("/",R526)+1,25)</f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E527/D527</f>
        <v>0.84190476190476193</v>
      </c>
      <c r="G527" t="s">
        <v>14</v>
      </c>
      <c r="H527">
        <v>63</v>
      </c>
      <c r="I527" s="5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>(L527/86400)+25569</f>
        <v>40505.25</v>
      </c>
      <c r="O527" s="9">
        <f>(M527/86400)+25569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MID(R527,FIND("/",R527)+1,25)</f>
        <v>wearables</v>
      </c>
    </row>
    <row r="528" spans="1:20" x14ac:dyDescent="0.3">
      <c r="A528">
        <v>245</v>
      </c>
      <c r="B528" t="s">
        <v>542</v>
      </c>
      <c r="C528" s="3" t="s">
        <v>543</v>
      </c>
      <c r="D528">
        <v>2900</v>
      </c>
      <c r="E528">
        <v>14771</v>
      </c>
      <c r="F528" s="4">
        <f>E528/D528</f>
        <v>5.0934482758620687</v>
      </c>
      <c r="G528" t="s">
        <v>20</v>
      </c>
      <c r="H528">
        <v>214</v>
      </c>
      <c r="I528" s="5">
        <f>E528/H528</f>
        <v>69.023364485981304</v>
      </c>
      <c r="J528" t="s">
        <v>21</v>
      </c>
      <c r="K528" t="s">
        <v>22</v>
      </c>
      <c r="L528">
        <v>1396846800</v>
      </c>
      <c r="M528">
        <v>1396933200</v>
      </c>
      <c r="N528" s="9">
        <f>(L528/86400)+25569</f>
        <v>41736.208333333336</v>
      </c>
      <c r="O528" s="9">
        <f>(M528/86400)+25569</f>
        <v>41737.208333333336</v>
      </c>
      <c r="P528" t="b">
        <v>0</v>
      </c>
      <c r="Q528" t="b">
        <v>0</v>
      </c>
      <c r="R528" t="s">
        <v>33</v>
      </c>
      <c r="S528" t="str">
        <f>LEFT(R528,FIND("/",R528)-1)</f>
        <v>theater</v>
      </c>
      <c r="T528" t="str">
        <f>MID(R528,FIND("/",R528)+1,25)</f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E529/D529</f>
        <v>0.99619450317124736</v>
      </c>
      <c r="G529" t="s">
        <v>14</v>
      </c>
      <c r="H529">
        <v>6080</v>
      </c>
      <c r="I529" s="5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(L529/86400)+25569</f>
        <v>42405.25</v>
      </c>
      <c r="O529" s="9">
        <f>(M529/86400)+25569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MID(R529,FIND("/",R529)+1,25)</f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E530/D530</f>
        <v>0.80300000000000005</v>
      </c>
      <c r="G530" t="s">
        <v>14</v>
      </c>
      <c r="H530">
        <v>80</v>
      </c>
      <c r="I530" s="5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>(L530/86400)+25569</f>
        <v>41601.25</v>
      </c>
      <c r="O530" s="9">
        <f>(M530/86400)+25569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MID(R530,FIND("/",R530)+1,25)</f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E531/D531</f>
        <v>0.11254901960784314</v>
      </c>
      <c r="G531" t="s">
        <v>14</v>
      </c>
      <c r="H531">
        <v>9</v>
      </c>
      <c r="I531" s="5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>(L531/86400)+25569</f>
        <v>41769.208333333336</v>
      </c>
      <c r="O531" s="9">
        <f>(M531/86400)+25569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MID(R531,FIND("/",R531)+1,25)</f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E532/D532</f>
        <v>0.91740952380952379</v>
      </c>
      <c r="G532" t="s">
        <v>14</v>
      </c>
      <c r="H532">
        <v>1784</v>
      </c>
      <c r="I532" s="5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>(L532/86400)+25569</f>
        <v>40421.208333333336</v>
      </c>
      <c r="O532" s="9">
        <f>(M532/86400)+25569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MID(R532,FIND("/",R532)+1,25)</f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E533/D533</f>
        <v>0.95521156936261387</v>
      </c>
      <c r="G533" t="s">
        <v>47</v>
      </c>
      <c r="H533">
        <v>3640</v>
      </c>
      <c r="I533" s="5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>(L533/86400)+25569</f>
        <v>41589.25</v>
      </c>
      <c r="O533" s="9">
        <f>(M533/86400)+25569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MID(R533,FIND("/",R533)+1,25)</f>
        <v>video games</v>
      </c>
    </row>
    <row r="534" spans="1:20" ht="31.2" x14ac:dyDescent="0.3">
      <c r="A534">
        <v>770</v>
      </c>
      <c r="B534" t="s">
        <v>1575</v>
      </c>
      <c r="C534" s="3" t="s">
        <v>1576</v>
      </c>
      <c r="D534">
        <v>4300</v>
      </c>
      <c r="E534">
        <v>11642</v>
      </c>
      <c r="F534" s="4">
        <f>E534/D534</f>
        <v>2.7074418604651163</v>
      </c>
      <c r="G534" t="s">
        <v>20</v>
      </c>
      <c r="H534">
        <v>216</v>
      </c>
      <c r="I534" s="5">
        <f>E534/H534</f>
        <v>53.898148148148145</v>
      </c>
      <c r="J534" t="s">
        <v>107</v>
      </c>
      <c r="K534" t="s">
        <v>108</v>
      </c>
      <c r="L534">
        <v>1397451600</v>
      </c>
      <c r="M534">
        <v>1398056400</v>
      </c>
      <c r="N534" s="9">
        <f>(L534/86400)+25569</f>
        <v>41743.208333333336</v>
      </c>
      <c r="O534" s="9">
        <f>(M534/86400)+25569</f>
        <v>41750.208333333336</v>
      </c>
      <c r="P534" t="b">
        <v>0</v>
      </c>
      <c r="Q534" t="b">
        <v>1</v>
      </c>
      <c r="R534" t="s">
        <v>33</v>
      </c>
      <c r="S534" t="str">
        <f>LEFT(R534,FIND("/",R534)-1)</f>
        <v>theater</v>
      </c>
      <c r="T534" t="str">
        <f>MID(R534,FIND("/",R534)+1,25)</f>
        <v>plays</v>
      </c>
    </row>
    <row r="535" spans="1:20" x14ac:dyDescent="0.3">
      <c r="A535">
        <v>863</v>
      </c>
      <c r="B535" t="s">
        <v>1758</v>
      </c>
      <c r="C535" s="3" t="s">
        <v>1759</v>
      </c>
      <c r="D535">
        <v>1400</v>
      </c>
      <c r="E535">
        <v>5415</v>
      </c>
      <c r="F535" s="4">
        <f>E535/D535</f>
        <v>3.8678571428571429</v>
      </c>
      <c r="G535" t="s">
        <v>20</v>
      </c>
      <c r="H535">
        <v>217</v>
      </c>
      <c r="I535" s="5">
        <f>E535/H535</f>
        <v>24.953917050691246</v>
      </c>
      <c r="J535" t="s">
        <v>21</v>
      </c>
      <c r="K535" t="s">
        <v>22</v>
      </c>
      <c r="L535">
        <v>1434517200</v>
      </c>
      <c r="M535">
        <v>1436504400</v>
      </c>
      <c r="N535" s="9">
        <f>(L535/86400)+25569</f>
        <v>42172.208333333328</v>
      </c>
      <c r="O535" s="9">
        <f>(M535/86400)+25569</f>
        <v>42195.208333333328</v>
      </c>
      <c r="P535" t="b">
        <v>0</v>
      </c>
      <c r="Q535" t="b">
        <v>1</v>
      </c>
      <c r="R535" t="s">
        <v>269</v>
      </c>
      <c r="S535" t="str">
        <f>LEFT(R535,FIND("/",R535)-1)</f>
        <v>film &amp; video</v>
      </c>
      <c r="T535" t="str">
        <f>MID(R535,FIND("/",R535)+1,25)</f>
        <v>television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E536/D536</f>
        <v>0.15022446689113356</v>
      </c>
      <c r="G536" t="s">
        <v>14</v>
      </c>
      <c r="H536">
        <v>243</v>
      </c>
      <c r="I536" s="5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>(L536/86400)+25569</f>
        <v>43329.208333333328</v>
      </c>
      <c r="O536" s="9">
        <f>(M536/86400)+25569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MID(R536,FIND("/",R536)+1,25)</f>
        <v>drama</v>
      </c>
    </row>
    <row r="537" spans="1:20" x14ac:dyDescent="0.3">
      <c r="A537">
        <v>248</v>
      </c>
      <c r="B537" t="s">
        <v>548</v>
      </c>
      <c r="C537" s="3" t="s">
        <v>549</v>
      </c>
      <c r="D537">
        <v>6200</v>
      </c>
      <c r="E537">
        <v>13103</v>
      </c>
      <c r="F537" s="4">
        <f>E537/D537</f>
        <v>2.1133870967741935</v>
      </c>
      <c r="G537" t="s">
        <v>20</v>
      </c>
      <c r="H537">
        <v>218</v>
      </c>
      <c r="I537" s="5">
        <f>E537/H537</f>
        <v>60.105504587155963</v>
      </c>
      <c r="J537" t="s">
        <v>26</v>
      </c>
      <c r="K537" t="s">
        <v>27</v>
      </c>
      <c r="L537">
        <v>1420005600</v>
      </c>
      <c r="M537">
        <v>1420437600</v>
      </c>
      <c r="N537" s="9">
        <f>(L537/86400)+25569</f>
        <v>42004.25</v>
      </c>
      <c r="O537" s="9">
        <f>(M537/86400)+25569</f>
        <v>42009.25</v>
      </c>
      <c r="P537" t="b">
        <v>0</v>
      </c>
      <c r="Q537" t="b">
        <v>0</v>
      </c>
      <c r="R537" t="s">
        <v>292</v>
      </c>
      <c r="S537" t="str">
        <f>LEFT(R537,FIND("/",R537)-1)</f>
        <v>games</v>
      </c>
      <c r="T537" t="str">
        <f>MID(R537,FIND("/",R537)+1,25)</f>
        <v>mobile games</v>
      </c>
    </row>
    <row r="538" spans="1:20" x14ac:dyDescent="0.3">
      <c r="A538">
        <v>804</v>
      </c>
      <c r="B538" t="s">
        <v>1643</v>
      </c>
      <c r="C538" s="3" t="s">
        <v>1644</v>
      </c>
      <c r="D538">
        <v>2600</v>
      </c>
      <c r="E538">
        <v>6987</v>
      </c>
      <c r="F538" s="4">
        <f>E538/D538</f>
        <v>2.6873076923076922</v>
      </c>
      <c r="G538" t="s">
        <v>20</v>
      </c>
      <c r="H538">
        <v>218</v>
      </c>
      <c r="I538" s="5">
        <f>E538/H538</f>
        <v>32.050458715596328</v>
      </c>
      <c r="J538" t="s">
        <v>21</v>
      </c>
      <c r="K538" t="s">
        <v>22</v>
      </c>
      <c r="L538">
        <v>1514872800</v>
      </c>
      <c r="M538">
        <v>1516600800</v>
      </c>
      <c r="N538" s="9">
        <f>(L538/86400)+25569</f>
        <v>43102.25</v>
      </c>
      <c r="O538" s="9">
        <f>(M538/86400)+25569</f>
        <v>43122.25</v>
      </c>
      <c r="P538" t="b">
        <v>0</v>
      </c>
      <c r="Q538" t="b">
        <v>0</v>
      </c>
      <c r="R538" t="s">
        <v>23</v>
      </c>
      <c r="S538" t="str">
        <f>LEFT(R538,FIND("/",R538)-1)</f>
        <v>music</v>
      </c>
      <c r="T538" t="str">
        <f>MID(R538,FIND("/",R538)+1,25)</f>
        <v>rock</v>
      </c>
    </row>
    <row r="539" spans="1:20" x14ac:dyDescent="0.3">
      <c r="A539">
        <v>426</v>
      </c>
      <c r="B539" t="s">
        <v>901</v>
      </c>
      <c r="C539" s="3" t="s">
        <v>902</v>
      </c>
      <c r="D539">
        <v>1800</v>
      </c>
      <c r="E539">
        <v>10313</v>
      </c>
      <c r="F539" s="4">
        <f>E539/D539</f>
        <v>5.7294444444444448</v>
      </c>
      <c r="G539" t="s">
        <v>20</v>
      </c>
      <c r="H539">
        <v>219</v>
      </c>
      <c r="I539" s="5">
        <f>E539/H539</f>
        <v>47.091324200913242</v>
      </c>
      <c r="J539" t="s">
        <v>21</v>
      </c>
      <c r="K539" t="s">
        <v>22</v>
      </c>
      <c r="L539">
        <v>1361944800</v>
      </c>
      <c r="M539">
        <v>1362549600</v>
      </c>
      <c r="N539" s="9">
        <f>(L539/86400)+25569</f>
        <v>41332.25</v>
      </c>
      <c r="O539" s="9">
        <f>(M539/86400)+25569</f>
        <v>41339.25</v>
      </c>
      <c r="P539" t="b">
        <v>0</v>
      </c>
      <c r="Q539" t="b">
        <v>0</v>
      </c>
      <c r="R539" t="s">
        <v>33</v>
      </c>
      <c r="S539" t="str">
        <f>LEFT(R539,FIND("/",R539)-1)</f>
        <v>theater</v>
      </c>
      <c r="T539" t="str">
        <f>MID(R539,FIND("/",R539)+1,25)</f>
        <v>plays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E540/D540</f>
        <v>0.37695968274950431</v>
      </c>
      <c r="G540" t="s">
        <v>14</v>
      </c>
      <c r="H540">
        <v>1296</v>
      </c>
      <c r="I540" s="5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>(L540/86400)+25569</f>
        <v>41539.208333333336</v>
      </c>
      <c r="O540" s="9">
        <f>(M540/86400)+25569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MID(R540,FIND("/",R540)+1,25)</f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E541/D541</f>
        <v>0.72653061224489801</v>
      </c>
      <c r="G541" t="s">
        <v>14</v>
      </c>
      <c r="H541">
        <v>77</v>
      </c>
      <c r="I541" s="5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>(L541/86400)+25569</f>
        <v>43647.208333333328</v>
      </c>
      <c r="O541" s="9">
        <f>(M541/86400)+25569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MID(R541,FIND("/",R541)+1,25)</f>
        <v>food trucks</v>
      </c>
    </row>
    <row r="542" spans="1:20" x14ac:dyDescent="0.3">
      <c r="A542">
        <v>10</v>
      </c>
      <c r="B542" t="s">
        <v>51</v>
      </c>
      <c r="C542" s="3" t="s">
        <v>52</v>
      </c>
      <c r="D542">
        <v>5200</v>
      </c>
      <c r="E542">
        <v>13838</v>
      </c>
      <c r="F542" s="4">
        <f>E542/D542</f>
        <v>2.6611538461538462</v>
      </c>
      <c r="G542" t="s">
        <v>20</v>
      </c>
      <c r="H542">
        <v>220</v>
      </c>
      <c r="I542" s="5">
        <f>E542/H542</f>
        <v>62.9</v>
      </c>
      <c r="J542" t="s">
        <v>21</v>
      </c>
      <c r="K542" t="s">
        <v>22</v>
      </c>
      <c r="L542">
        <v>1281762000</v>
      </c>
      <c r="M542">
        <v>1285909200</v>
      </c>
      <c r="N542" s="9">
        <f>(L542/86400)+25569</f>
        <v>40404.208333333336</v>
      </c>
      <c r="O542" s="9">
        <f>(M542/86400)+25569</f>
        <v>40452.208333333336</v>
      </c>
      <c r="P542" t="b">
        <v>0</v>
      </c>
      <c r="Q542" t="b">
        <v>0</v>
      </c>
      <c r="R542" t="s">
        <v>53</v>
      </c>
      <c r="S542" t="str">
        <f>LEFT(R542,FIND("/",R542)-1)</f>
        <v>film &amp; video</v>
      </c>
      <c r="T542" t="str">
        <f>MID(R542,FIND("/",R542)+1,25)</f>
        <v>drama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E543/D543</f>
        <v>0.24205617977528091</v>
      </c>
      <c r="G543" t="s">
        <v>14</v>
      </c>
      <c r="H543">
        <v>395</v>
      </c>
      <c r="I543" s="5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>(L543/86400)+25569</f>
        <v>42165.208333333328</v>
      </c>
      <c r="O543" s="9">
        <f>(M543/86400)+25569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MID(R543,FIND("/",R543)+1,25)</f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E544/D544</f>
        <v>2.5064935064935064E-2</v>
      </c>
      <c r="G544" t="s">
        <v>14</v>
      </c>
      <c r="H544">
        <v>49</v>
      </c>
      <c r="I544" s="5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>(L544/86400)+25569</f>
        <v>42391.25</v>
      </c>
      <c r="O544" s="9">
        <f>(M544/86400)+25569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MID(R544,FIND("/",R544)+1,25)</f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E545/D545</f>
        <v>0.1632979976442874</v>
      </c>
      <c r="G545" t="s">
        <v>14</v>
      </c>
      <c r="H545">
        <v>180</v>
      </c>
      <c r="I545" s="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>(L545/86400)+25569</f>
        <v>41528.208333333336</v>
      </c>
      <c r="O545" s="9">
        <f>(M545/86400)+25569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MID(R545,FIND("/",R545)+1,25)</f>
        <v>video games</v>
      </c>
    </row>
    <row r="546" spans="1:20" ht="31.2" x14ac:dyDescent="0.3">
      <c r="A546">
        <v>395</v>
      </c>
      <c r="B546" t="s">
        <v>295</v>
      </c>
      <c r="C546" s="3" t="s">
        <v>842</v>
      </c>
      <c r="D546">
        <v>7100</v>
      </c>
      <c r="E546">
        <v>9238</v>
      </c>
      <c r="F546" s="4">
        <f>E546/D546</f>
        <v>1.3011267605633803</v>
      </c>
      <c r="G546" t="s">
        <v>20</v>
      </c>
      <c r="H546">
        <v>220</v>
      </c>
      <c r="I546" s="5">
        <f>E546/H546</f>
        <v>41.990909090909092</v>
      </c>
      <c r="J546" t="s">
        <v>21</v>
      </c>
      <c r="K546" t="s">
        <v>22</v>
      </c>
      <c r="L546">
        <v>1323324000</v>
      </c>
      <c r="M546">
        <v>1323410400</v>
      </c>
      <c r="N546" s="9">
        <f>(L546/86400)+25569</f>
        <v>40885.25</v>
      </c>
      <c r="O546" s="9">
        <f>(M546/86400)+25569</f>
        <v>40886.25</v>
      </c>
      <c r="P546" t="b">
        <v>1</v>
      </c>
      <c r="Q546" t="b">
        <v>0</v>
      </c>
      <c r="R546" t="s">
        <v>33</v>
      </c>
      <c r="S546" t="str">
        <f>LEFT(R546,FIND("/",R546)-1)</f>
        <v>theater</v>
      </c>
      <c r="T546" t="str">
        <f>MID(R546,FIND("/",R546)+1,25)</f>
        <v>plays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E547/D547</f>
        <v>0.88803571428571426</v>
      </c>
      <c r="G547" t="s">
        <v>14</v>
      </c>
      <c r="H547">
        <v>2690</v>
      </c>
      <c r="I547" s="5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>(L547/86400)+25569</f>
        <v>43824.25</v>
      </c>
      <c r="O547" s="9">
        <f>(M547/86400)+25569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MID(R547,FIND("/",R547)+1,25)</f>
        <v>plays</v>
      </c>
    </row>
    <row r="548" spans="1:20" x14ac:dyDescent="0.3">
      <c r="A548">
        <v>557</v>
      </c>
      <c r="B548" t="s">
        <v>1158</v>
      </c>
      <c r="C548" s="3" t="s">
        <v>1159</v>
      </c>
      <c r="D548">
        <v>6000</v>
      </c>
      <c r="E548">
        <v>11960</v>
      </c>
      <c r="F548" s="4">
        <f>E548/D548</f>
        <v>1.9933333333333334</v>
      </c>
      <c r="G548" t="s">
        <v>20</v>
      </c>
      <c r="H548">
        <v>221</v>
      </c>
      <c r="I548" s="5">
        <f>E548/H548</f>
        <v>54.117647058823529</v>
      </c>
      <c r="J548" t="s">
        <v>21</v>
      </c>
      <c r="K548" t="s">
        <v>22</v>
      </c>
      <c r="L548">
        <v>1443762000</v>
      </c>
      <c r="M548">
        <v>1444021200</v>
      </c>
      <c r="N548" s="9">
        <f>(L548/86400)+25569</f>
        <v>42279.208333333328</v>
      </c>
      <c r="O548" s="9">
        <f>(M548/86400)+25569</f>
        <v>42282.208333333328</v>
      </c>
      <c r="P548" t="b">
        <v>0</v>
      </c>
      <c r="Q548" t="b">
        <v>1</v>
      </c>
      <c r="R548" t="s">
        <v>474</v>
      </c>
      <c r="S548" t="str">
        <f>LEFT(R548,FIND("/",R548)-1)</f>
        <v>film &amp; video</v>
      </c>
      <c r="T548" t="str">
        <f>MID(R548,FIND("/",R548)+1,25)</f>
        <v>science fiction</v>
      </c>
    </row>
    <row r="549" spans="1:20" ht="31.2" x14ac:dyDescent="0.3">
      <c r="A549">
        <v>810</v>
      </c>
      <c r="B549" t="s">
        <v>1654</v>
      </c>
      <c r="C549" s="3" t="s">
        <v>1655</v>
      </c>
      <c r="D549">
        <v>6400</v>
      </c>
      <c r="E549">
        <v>12360</v>
      </c>
      <c r="F549" s="4">
        <f>E549/D549</f>
        <v>1.9312499999999999</v>
      </c>
      <c r="G549" t="s">
        <v>20</v>
      </c>
      <c r="H549">
        <v>221</v>
      </c>
      <c r="I549" s="5">
        <f>E549/H549</f>
        <v>55.927601809954751</v>
      </c>
      <c r="J549" t="s">
        <v>21</v>
      </c>
      <c r="K549" t="s">
        <v>22</v>
      </c>
      <c r="L549">
        <v>1511848800</v>
      </c>
      <c r="M549">
        <v>1512712800</v>
      </c>
      <c r="N549" s="9">
        <f>(L549/86400)+25569</f>
        <v>43067.25</v>
      </c>
      <c r="O549" s="9">
        <f>(M549/86400)+25569</f>
        <v>43077.25</v>
      </c>
      <c r="P549" t="b">
        <v>0</v>
      </c>
      <c r="Q549" t="b">
        <v>1</v>
      </c>
      <c r="R549" t="s">
        <v>33</v>
      </c>
      <c r="S549" t="str">
        <f>LEFT(R549,FIND("/",R549)-1)</f>
        <v>theater</v>
      </c>
      <c r="T549" t="str">
        <f>MID(R549,FIND("/",R549)+1,25)</f>
        <v>plays</v>
      </c>
    </row>
    <row r="550" spans="1:20" x14ac:dyDescent="0.3">
      <c r="A550">
        <v>42</v>
      </c>
      <c r="B550" t="s">
        <v>129</v>
      </c>
      <c r="C550" s="3" t="s">
        <v>130</v>
      </c>
      <c r="D550">
        <v>1800</v>
      </c>
      <c r="E550">
        <v>7991</v>
      </c>
      <c r="F550" s="4">
        <f>E550/D550</f>
        <v>4.4394444444444447</v>
      </c>
      <c r="G550" t="s">
        <v>20</v>
      </c>
      <c r="H550">
        <v>222</v>
      </c>
      <c r="I550" s="5">
        <f>E550/H550</f>
        <v>35.995495495495497</v>
      </c>
      <c r="J550" t="s">
        <v>21</v>
      </c>
      <c r="K550" t="s">
        <v>22</v>
      </c>
      <c r="L550">
        <v>1309755600</v>
      </c>
      <c r="M550">
        <v>1310533200</v>
      </c>
      <c r="N550" s="9">
        <f>(L550/86400)+25569</f>
        <v>40728.208333333336</v>
      </c>
      <c r="O550" s="9">
        <f>(M550/86400)+25569</f>
        <v>40737.208333333336</v>
      </c>
      <c r="P550" t="b">
        <v>0</v>
      </c>
      <c r="Q550" t="b">
        <v>0</v>
      </c>
      <c r="R550" t="s">
        <v>17</v>
      </c>
      <c r="S550" t="str">
        <f>LEFT(R550,FIND("/",R550)-1)</f>
        <v>food</v>
      </c>
      <c r="T550" t="str">
        <f>MID(R550,FIND("/",R550)+1,25)</f>
        <v>food trucks</v>
      </c>
    </row>
    <row r="551" spans="1:20" ht="31.2" x14ac:dyDescent="0.3">
      <c r="A551">
        <v>246</v>
      </c>
      <c r="B551" t="s">
        <v>544</v>
      </c>
      <c r="C551" s="3" t="s">
        <v>545</v>
      </c>
      <c r="D551">
        <v>4500</v>
      </c>
      <c r="E551">
        <v>14649</v>
      </c>
      <c r="F551" s="4">
        <f>E551/D551</f>
        <v>3.2553333333333332</v>
      </c>
      <c r="G551" t="s">
        <v>20</v>
      </c>
      <c r="H551">
        <v>222</v>
      </c>
      <c r="I551" s="5">
        <f>E551/H551</f>
        <v>65.986486486486484</v>
      </c>
      <c r="J551" t="s">
        <v>21</v>
      </c>
      <c r="K551" t="s">
        <v>22</v>
      </c>
      <c r="L551">
        <v>1375678800</v>
      </c>
      <c r="M551">
        <v>1376024400</v>
      </c>
      <c r="N551" s="9">
        <f>(L551/86400)+25569</f>
        <v>41491.208333333336</v>
      </c>
      <c r="O551" s="9">
        <f>(M551/86400)+25569</f>
        <v>41495.208333333336</v>
      </c>
      <c r="P551" t="b">
        <v>0</v>
      </c>
      <c r="Q551" t="b">
        <v>0</v>
      </c>
      <c r="R551" t="s">
        <v>28</v>
      </c>
      <c r="S551" t="str">
        <f>LEFT(R551,FIND("/",R551)-1)</f>
        <v>technology</v>
      </c>
      <c r="T551" t="str">
        <f>MID(R551,FIND("/",R551)+1,25)</f>
        <v>web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E552/D552</f>
        <v>0.04</v>
      </c>
      <c r="G552" t="s">
        <v>74</v>
      </c>
      <c r="H552">
        <v>1</v>
      </c>
      <c r="I552" s="5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(L552/86400)+25569</f>
        <v>40968.25</v>
      </c>
      <c r="O552" s="9">
        <f>(M552/86400)+25569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MID(R552,FIND("/",R552)+1,25)</f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E553/D553</f>
        <v>0.58632981676846196</v>
      </c>
      <c r="G553" t="s">
        <v>14</v>
      </c>
      <c r="H553">
        <v>2779</v>
      </c>
      <c r="I553" s="5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>(L553/86400)+25569</f>
        <v>41993.25</v>
      </c>
      <c r="O553" s="9">
        <f>(M553/86400)+25569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MID(R553,FIND("/",R553)+1,25)</f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E554/D554</f>
        <v>0.98511111111111116</v>
      </c>
      <c r="G554" t="s">
        <v>14</v>
      </c>
      <c r="H554">
        <v>92</v>
      </c>
      <c r="I554" s="5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>(L554/86400)+25569</f>
        <v>42700.25</v>
      </c>
      <c r="O554" s="9">
        <f>(M554/86400)+25569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MID(R554,FIND("/",R554)+1,25)</f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E555/D555</f>
        <v>0.43975381008206332</v>
      </c>
      <c r="G555" t="s">
        <v>14</v>
      </c>
      <c r="H555">
        <v>1028</v>
      </c>
      <c r="I555" s="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>(L555/86400)+25569</f>
        <v>40545.25</v>
      </c>
      <c r="O555" s="9">
        <f>(M555/86400)+25569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MID(R555,FIND("/",R555)+1,25)</f>
        <v>rock</v>
      </c>
    </row>
    <row r="556" spans="1:20" x14ac:dyDescent="0.3">
      <c r="A556">
        <v>313</v>
      </c>
      <c r="B556" t="s">
        <v>678</v>
      </c>
      <c r="C556" s="3" t="s">
        <v>679</v>
      </c>
      <c r="D556">
        <v>2200</v>
      </c>
      <c r="E556">
        <v>8697</v>
      </c>
      <c r="F556" s="4">
        <f>E556/D556</f>
        <v>3.9531818181818181</v>
      </c>
      <c r="G556" t="s">
        <v>20</v>
      </c>
      <c r="H556">
        <v>223</v>
      </c>
      <c r="I556" s="5">
        <f>E556/H556</f>
        <v>39</v>
      </c>
      <c r="J556" t="s">
        <v>21</v>
      </c>
      <c r="K556" t="s">
        <v>22</v>
      </c>
      <c r="L556">
        <v>1330322400</v>
      </c>
      <c r="M556">
        <v>1330495200</v>
      </c>
      <c r="N556" s="9">
        <f>(L556/86400)+25569</f>
        <v>40966.25</v>
      </c>
      <c r="O556" s="9">
        <f>(M556/86400)+25569</f>
        <v>40968.25</v>
      </c>
      <c r="P556" t="b">
        <v>0</v>
      </c>
      <c r="Q556" t="b">
        <v>0</v>
      </c>
      <c r="R556" t="s">
        <v>23</v>
      </c>
      <c r="S556" t="str">
        <f>LEFT(R556,FIND("/",R556)-1)</f>
        <v>music</v>
      </c>
      <c r="T556" t="str">
        <f>MID(R556,FIND("/",R556)+1,25)</f>
        <v>rock</v>
      </c>
    </row>
    <row r="557" spans="1:20" ht="31.2" x14ac:dyDescent="0.3">
      <c r="A557">
        <v>857</v>
      </c>
      <c r="B557" t="s">
        <v>1746</v>
      </c>
      <c r="C557" s="3" t="s">
        <v>1747</v>
      </c>
      <c r="D557">
        <v>5300</v>
      </c>
      <c r="E557">
        <v>7413</v>
      </c>
      <c r="F557" s="4">
        <f>E557/D557</f>
        <v>1.3986792452830188</v>
      </c>
      <c r="G557" t="s">
        <v>20</v>
      </c>
      <c r="H557">
        <v>225</v>
      </c>
      <c r="I557" s="5">
        <f>E557/H557</f>
        <v>32.946666666666665</v>
      </c>
      <c r="J557" t="s">
        <v>98</v>
      </c>
      <c r="K557" t="s">
        <v>99</v>
      </c>
      <c r="L557">
        <v>1328421600</v>
      </c>
      <c r="M557">
        <v>1330408800</v>
      </c>
      <c r="N557" s="9">
        <f>(L557/86400)+25569</f>
        <v>40944.25</v>
      </c>
      <c r="O557" s="9">
        <f>(M557/86400)+25569</f>
        <v>40967.25</v>
      </c>
      <c r="P557" t="b">
        <v>1</v>
      </c>
      <c r="Q557" t="b">
        <v>0</v>
      </c>
      <c r="R557" t="s">
        <v>100</v>
      </c>
      <c r="S557" t="str">
        <f>LEFT(R557,FIND("/",R557)-1)</f>
        <v>film &amp; video</v>
      </c>
      <c r="T557" t="str">
        <f>MID(R557,FIND("/",R557)+1,25)</f>
        <v>shorts</v>
      </c>
    </row>
    <row r="558" spans="1:20" x14ac:dyDescent="0.3">
      <c r="A558">
        <v>31</v>
      </c>
      <c r="B558" t="s">
        <v>103</v>
      </c>
      <c r="C558" s="3" t="s">
        <v>104</v>
      </c>
      <c r="D558">
        <v>3500</v>
      </c>
      <c r="E558">
        <v>10850</v>
      </c>
      <c r="F558" s="4">
        <f>E558/D558</f>
        <v>3.1</v>
      </c>
      <c r="G558" t="s">
        <v>20</v>
      </c>
      <c r="H558">
        <v>226</v>
      </c>
      <c r="I558" s="5">
        <f>E558/H558</f>
        <v>48.008849557522126</v>
      </c>
      <c r="J558" t="s">
        <v>40</v>
      </c>
      <c r="K558" t="s">
        <v>41</v>
      </c>
      <c r="L558">
        <v>1451973600</v>
      </c>
      <c r="M558">
        <v>1454392800</v>
      </c>
      <c r="N558" s="9">
        <f>(L558/86400)+25569</f>
        <v>42374.25</v>
      </c>
      <c r="O558" s="9">
        <f>(M558/86400)+25569</f>
        <v>42402.25</v>
      </c>
      <c r="P558" t="b">
        <v>0</v>
      </c>
      <c r="Q558" t="b">
        <v>0</v>
      </c>
      <c r="R558" t="s">
        <v>89</v>
      </c>
      <c r="S558" t="str">
        <f>LEFT(R558,FIND("/",R558)-1)</f>
        <v>games</v>
      </c>
      <c r="T558" t="str">
        <f>MID(R558,FIND("/",R558)+1,25)</f>
        <v>video games</v>
      </c>
    </row>
    <row r="559" spans="1:20" x14ac:dyDescent="0.3">
      <c r="A559">
        <v>989</v>
      </c>
      <c r="B559" t="s">
        <v>2006</v>
      </c>
      <c r="C559" s="3" t="s">
        <v>2007</v>
      </c>
      <c r="D559">
        <v>2400</v>
      </c>
      <c r="E559">
        <v>11990</v>
      </c>
      <c r="F559" s="4">
        <f>E559/D559</f>
        <v>4.9958333333333336</v>
      </c>
      <c r="G559" t="s">
        <v>20</v>
      </c>
      <c r="H559">
        <v>226</v>
      </c>
      <c r="I559" s="5">
        <f>E559/H559</f>
        <v>53.053097345132741</v>
      </c>
      <c r="J559" t="s">
        <v>21</v>
      </c>
      <c r="K559" t="s">
        <v>22</v>
      </c>
      <c r="L559">
        <v>1555390800</v>
      </c>
      <c r="M559">
        <v>1555822800</v>
      </c>
      <c r="N559" s="9">
        <f>(L559/86400)+25569</f>
        <v>43571.208333333328</v>
      </c>
      <c r="O559" s="9">
        <f>(M559/86400)+25569</f>
        <v>43576.208333333328</v>
      </c>
      <c r="P559" t="b">
        <v>0</v>
      </c>
      <c r="Q559" t="b">
        <v>0</v>
      </c>
      <c r="R559" t="s">
        <v>206</v>
      </c>
      <c r="S559" t="str">
        <f>LEFT(R559,FIND("/",R559)-1)</f>
        <v>publishing</v>
      </c>
      <c r="T559" t="str">
        <f>MID(R559,FIND("/",R559)+1,25)</f>
        <v>translations</v>
      </c>
    </row>
    <row r="560" spans="1:20" x14ac:dyDescent="0.3">
      <c r="A560">
        <v>7</v>
      </c>
      <c r="B560" t="s">
        <v>43</v>
      </c>
      <c r="C560" s="3" t="s">
        <v>44</v>
      </c>
      <c r="D560">
        <v>4500</v>
      </c>
      <c r="E560">
        <v>14741</v>
      </c>
      <c r="F560" s="4">
        <f>E560/D560</f>
        <v>3.2757777777777779</v>
      </c>
      <c r="G560" t="s">
        <v>20</v>
      </c>
      <c r="H560">
        <v>227</v>
      </c>
      <c r="I560" s="5">
        <f>E560/H560</f>
        <v>64.93832599118943</v>
      </c>
      <c r="J560" t="s">
        <v>36</v>
      </c>
      <c r="K560" t="s">
        <v>37</v>
      </c>
      <c r="L560">
        <v>1439442000</v>
      </c>
      <c r="M560">
        <v>1439614800</v>
      </c>
      <c r="N560" s="9">
        <f>(L560/86400)+25569</f>
        <v>42229.208333333328</v>
      </c>
      <c r="O560" s="9">
        <f>(M560/86400)+25569</f>
        <v>42231.208333333328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MID(R560,FIND("/",R560)+1,25)</f>
        <v>plays</v>
      </c>
    </row>
    <row r="561" spans="1:20" ht="31.2" x14ac:dyDescent="0.3">
      <c r="A561">
        <v>803</v>
      </c>
      <c r="B561" t="s">
        <v>1641</v>
      </c>
      <c r="C561" s="3" t="s">
        <v>1642</v>
      </c>
      <c r="D561">
        <v>6100</v>
      </c>
      <c r="E561">
        <v>6527</v>
      </c>
      <c r="F561" s="4">
        <f>E561/D561</f>
        <v>1.07</v>
      </c>
      <c r="G561" t="s">
        <v>20</v>
      </c>
      <c r="H561">
        <v>233</v>
      </c>
      <c r="I561" s="5">
        <f>E561/H561</f>
        <v>28.012875536480685</v>
      </c>
      <c r="J561" t="s">
        <v>21</v>
      </c>
      <c r="K561" t="s">
        <v>22</v>
      </c>
      <c r="L561">
        <v>1548568800</v>
      </c>
      <c r="M561">
        <v>1551506400</v>
      </c>
      <c r="N561" s="9">
        <f>(L561/86400)+25569</f>
        <v>43492.25</v>
      </c>
      <c r="O561" s="9">
        <f>(M561/86400)+25569</f>
        <v>43526.25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MID(R561,FIND("/",R561)+1,25)</f>
        <v>plays</v>
      </c>
    </row>
    <row r="562" spans="1:20" ht="31.2" x14ac:dyDescent="0.3">
      <c r="A562">
        <v>653</v>
      </c>
      <c r="B562" t="s">
        <v>1348</v>
      </c>
      <c r="C562" s="3" t="s">
        <v>1349</v>
      </c>
      <c r="D562">
        <v>600</v>
      </c>
      <c r="E562">
        <v>14033</v>
      </c>
      <c r="F562" s="4">
        <f>E562/D562</f>
        <v>23.388333333333332</v>
      </c>
      <c r="G562" t="s">
        <v>20</v>
      </c>
      <c r="H562">
        <v>234</v>
      </c>
      <c r="I562" s="5">
        <f>E562/H562</f>
        <v>59.970085470085472</v>
      </c>
      <c r="J562" t="s">
        <v>21</v>
      </c>
      <c r="K562" t="s">
        <v>22</v>
      </c>
      <c r="L562">
        <v>1460091600</v>
      </c>
      <c r="M562">
        <v>1460264400</v>
      </c>
      <c r="N562" s="9">
        <f>(L562/86400)+25569</f>
        <v>42468.208333333328</v>
      </c>
      <c r="O562" s="9">
        <f>(M562/86400)+25569</f>
        <v>42470.208333333328</v>
      </c>
      <c r="P562" t="b">
        <v>0</v>
      </c>
      <c r="Q562" t="b">
        <v>0</v>
      </c>
      <c r="R562" t="s">
        <v>28</v>
      </c>
      <c r="S562" t="str">
        <f>LEFT(R562,FIND("/",R562)-1)</f>
        <v>technology</v>
      </c>
      <c r="T562" t="str">
        <f>MID(R562,FIND("/",R562)+1,25)</f>
        <v>web</v>
      </c>
    </row>
    <row r="563" spans="1:20" x14ac:dyDescent="0.3">
      <c r="A563">
        <v>763</v>
      </c>
      <c r="B563" t="s">
        <v>1561</v>
      </c>
      <c r="C563" s="3" t="s">
        <v>1562</v>
      </c>
      <c r="D563">
        <v>5600</v>
      </c>
      <c r="E563">
        <v>6338</v>
      </c>
      <c r="F563" s="4">
        <f>E563/D563</f>
        <v>1.1317857142857144</v>
      </c>
      <c r="G563" t="s">
        <v>20</v>
      </c>
      <c r="H563">
        <v>235</v>
      </c>
      <c r="I563" s="5">
        <f>E563/H563</f>
        <v>26.970212765957445</v>
      </c>
      <c r="J563" t="s">
        <v>21</v>
      </c>
      <c r="K563" t="s">
        <v>22</v>
      </c>
      <c r="L563">
        <v>1336453200</v>
      </c>
      <c r="M563">
        <v>1339477200</v>
      </c>
      <c r="N563" s="9">
        <f>(L563/86400)+25569</f>
        <v>41037.208333333336</v>
      </c>
      <c r="O563" s="9">
        <f>(M563/86400)+25569</f>
        <v>41072.208333333336</v>
      </c>
      <c r="P563" t="b">
        <v>0</v>
      </c>
      <c r="Q563" t="b">
        <v>1</v>
      </c>
      <c r="R563" t="s">
        <v>33</v>
      </c>
      <c r="S563" t="str">
        <f>LEFT(R563,FIND("/",R563)-1)</f>
        <v>theater</v>
      </c>
      <c r="T563" t="str">
        <f>MID(R563,FIND("/",R563)+1,25)</f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E564/D564</f>
        <v>0.12818181818181817</v>
      </c>
      <c r="G564" t="s">
        <v>14</v>
      </c>
      <c r="H564">
        <v>26</v>
      </c>
      <c r="I564" s="5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>(L564/86400)+25569</f>
        <v>43536.208333333328</v>
      </c>
      <c r="O564" s="9">
        <f>(M564/86400)+25569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MID(R564,FIND("/",R564)+1,25)</f>
        <v>rock</v>
      </c>
    </row>
    <row r="565" spans="1:20" x14ac:dyDescent="0.3">
      <c r="A565">
        <v>65</v>
      </c>
      <c r="B565" t="s">
        <v>178</v>
      </c>
      <c r="C565" s="3" t="s">
        <v>179</v>
      </c>
      <c r="D565">
        <v>6100</v>
      </c>
      <c r="E565">
        <v>14405</v>
      </c>
      <c r="F565" s="4">
        <f>E565/D565</f>
        <v>2.3614754098360655</v>
      </c>
      <c r="G565" t="s">
        <v>20</v>
      </c>
      <c r="H565">
        <v>236</v>
      </c>
      <c r="I565" s="5">
        <f>E565/H565</f>
        <v>61.038135593220339</v>
      </c>
      <c r="J565" t="s">
        <v>21</v>
      </c>
      <c r="K565" t="s">
        <v>22</v>
      </c>
      <c r="L565">
        <v>1296108000</v>
      </c>
      <c r="M565">
        <v>1296712800</v>
      </c>
      <c r="N565" s="9">
        <f>(L565/86400)+25569</f>
        <v>40570.25</v>
      </c>
      <c r="O565" s="9">
        <f>(M565/86400)+25569</f>
        <v>40577.25</v>
      </c>
      <c r="P565" t="b">
        <v>0</v>
      </c>
      <c r="Q565" t="b">
        <v>0</v>
      </c>
      <c r="R565" t="s">
        <v>33</v>
      </c>
      <c r="S565" t="str">
        <f>LEFT(R565,FIND("/",R565)-1)</f>
        <v>theater</v>
      </c>
      <c r="T565" t="str">
        <f>MID(R565,FIND("/",R565)+1,25)</f>
        <v>plays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E566/D566</f>
        <v>0.83813278008298753</v>
      </c>
      <c r="G566" t="s">
        <v>14</v>
      </c>
      <c r="H566">
        <v>1790</v>
      </c>
      <c r="I566" s="5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>(L566/86400)+25569</f>
        <v>42078.208333333328</v>
      </c>
      <c r="O566" s="9">
        <f>(M566/86400)+25569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MID(R566,FIND("/",R566)+1,25)</f>
        <v>plays</v>
      </c>
    </row>
    <row r="567" spans="1:20" x14ac:dyDescent="0.3">
      <c r="A567">
        <v>905</v>
      </c>
      <c r="B567" t="s">
        <v>1842</v>
      </c>
      <c r="C567" s="3" t="s">
        <v>1843</v>
      </c>
      <c r="D567">
        <v>7900</v>
      </c>
      <c r="E567">
        <v>12955</v>
      </c>
      <c r="F567" s="4">
        <f>E567/D567</f>
        <v>1.6398734177215191</v>
      </c>
      <c r="G567" t="s">
        <v>20</v>
      </c>
      <c r="H567">
        <v>236</v>
      </c>
      <c r="I567" s="5">
        <f>E567/H567</f>
        <v>54.894067796610166</v>
      </c>
      <c r="J567" t="s">
        <v>21</v>
      </c>
      <c r="K567" t="s">
        <v>22</v>
      </c>
      <c r="L567">
        <v>1379566800</v>
      </c>
      <c r="M567">
        <v>1379826000</v>
      </c>
      <c r="N567" s="9">
        <f>(L567/86400)+25569</f>
        <v>41536.208333333336</v>
      </c>
      <c r="O567" s="9">
        <f>(M567/86400)+25569</f>
        <v>41539.208333333336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MID(R567,FIND("/",R567)+1,25)</f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E568/D568</f>
        <v>0.44344086021505374</v>
      </c>
      <c r="G568" t="s">
        <v>14</v>
      </c>
      <c r="H568">
        <v>37</v>
      </c>
      <c r="I568" s="5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>(L568/86400)+25569</f>
        <v>42424.25</v>
      </c>
      <c r="O568" s="9">
        <f>(M568/86400)+25569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MID(R568,FIND("/",R568)+1,25)</f>
        <v>electric music</v>
      </c>
    </row>
    <row r="569" spans="1:20" x14ac:dyDescent="0.3">
      <c r="A569">
        <v>691</v>
      </c>
      <c r="B569" t="s">
        <v>1421</v>
      </c>
      <c r="C569" s="3" t="s">
        <v>1422</v>
      </c>
      <c r="D569">
        <v>5000</v>
      </c>
      <c r="E569">
        <v>7119</v>
      </c>
      <c r="F569" s="4">
        <f>E569/D569</f>
        <v>1.4238</v>
      </c>
      <c r="G569" t="s">
        <v>20</v>
      </c>
      <c r="H569">
        <v>237</v>
      </c>
      <c r="I569" s="5">
        <f>E569/H569</f>
        <v>30.037974683544302</v>
      </c>
      <c r="J569" t="s">
        <v>21</v>
      </c>
      <c r="K569" t="s">
        <v>22</v>
      </c>
      <c r="L569">
        <v>1349240400</v>
      </c>
      <c r="M569">
        <v>1350709200</v>
      </c>
      <c r="N569" s="9">
        <f>(L569/86400)+25569</f>
        <v>41185.208333333336</v>
      </c>
      <c r="O569" s="9">
        <f>(M569/86400)+25569</f>
        <v>41202.208333333336</v>
      </c>
      <c r="P569" t="b">
        <v>1</v>
      </c>
      <c r="Q569" t="b">
        <v>1</v>
      </c>
      <c r="R569" t="s">
        <v>42</v>
      </c>
      <c r="S569" t="str">
        <f>LEFT(R569,FIND("/",R569)-1)</f>
        <v>film &amp; video</v>
      </c>
      <c r="T569" t="str">
        <f>MID(R569,FIND("/",R569)+1,25)</f>
        <v>documentary</v>
      </c>
    </row>
    <row r="570" spans="1:20" ht="31.2" x14ac:dyDescent="0.3">
      <c r="A570">
        <v>243</v>
      </c>
      <c r="B570" t="s">
        <v>538</v>
      </c>
      <c r="C570" s="3" t="s">
        <v>539</v>
      </c>
      <c r="D570">
        <v>2300</v>
      </c>
      <c r="E570">
        <v>10240</v>
      </c>
      <c r="F570" s="4">
        <f>E570/D570</f>
        <v>4.4521739130434783</v>
      </c>
      <c r="G570" t="s">
        <v>20</v>
      </c>
      <c r="H570">
        <v>238</v>
      </c>
      <c r="I570" s="5">
        <f>E570/H570</f>
        <v>43.025210084033617</v>
      </c>
      <c r="J570" t="s">
        <v>21</v>
      </c>
      <c r="K570" t="s">
        <v>22</v>
      </c>
      <c r="L570">
        <v>1520143200</v>
      </c>
      <c r="M570">
        <v>1520402400</v>
      </c>
      <c r="N570" s="9">
        <f>(L570/86400)+25569</f>
        <v>43163.25</v>
      </c>
      <c r="O570" s="9">
        <f>(M570/86400)+25569</f>
        <v>43166.25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MID(R570,FIND("/",R570)+1,25)</f>
        <v>plays</v>
      </c>
    </row>
    <row r="571" spans="1:20" x14ac:dyDescent="0.3">
      <c r="A571">
        <v>616</v>
      </c>
      <c r="B571" t="s">
        <v>1274</v>
      </c>
      <c r="C571" s="3" t="s">
        <v>1275</v>
      </c>
      <c r="D571">
        <v>6400</v>
      </c>
      <c r="E571">
        <v>12129</v>
      </c>
      <c r="F571" s="4">
        <f>E571/D571</f>
        <v>1.8951562500000001</v>
      </c>
      <c r="G571" t="s">
        <v>20</v>
      </c>
      <c r="H571">
        <v>238</v>
      </c>
      <c r="I571" s="5">
        <f>E571/H571</f>
        <v>50.962184873949582</v>
      </c>
      <c r="J571" t="s">
        <v>40</v>
      </c>
      <c r="K571" t="s">
        <v>41</v>
      </c>
      <c r="L571">
        <v>1379653200</v>
      </c>
      <c r="M571">
        <v>1379739600</v>
      </c>
      <c r="N571" s="9">
        <f>(L571/86400)+25569</f>
        <v>41537.208333333336</v>
      </c>
      <c r="O571" s="9">
        <f>(M571/86400)+25569</f>
        <v>41538.208333333336</v>
      </c>
      <c r="P571" t="b">
        <v>0</v>
      </c>
      <c r="Q571" t="b">
        <v>1</v>
      </c>
      <c r="R571" t="s">
        <v>60</v>
      </c>
      <c r="S571" t="str">
        <f>LEFT(R571,FIND("/",R571)-1)</f>
        <v>music</v>
      </c>
      <c r="T571" t="str">
        <f>MID(R571,FIND("/",R571)+1,25)</f>
        <v>indie rock</v>
      </c>
    </row>
    <row r="572" spans="1:20" x14ac:dyDescent="0.3">
      <c r="A572">
        <v>512</v>
      </c>
      <c r="B572" t="s">
        <v>1070</v>
      </c>
      <c r="C572" s="3" t="s">
        <v>1071</v>
      </c>
      <c r="D572">
        <v>9100</v>
      </c>
      <c r="E572">
        <v>12678</v>
      </c>
      <c r="F572" s="4">
        <f>E572/D572</f>
        <v>1.3931868131868133</v>
      </c>
      <c r="G572" t="s">
        <v>20</v>
      </c>
      <c r="H572">
        <v>239</v>
      </c>
      <c r="I572" s="5">
        <f>E572/H572</f>
        <v>53.046025104602514</v>
      </c>
      <c r="J572" t="s">
        <v>21</v>
      </c>
      <c r="K572" t="s">
        <v>22</v>
      </c>
      <c r="L572">
        <v>1404536400</v>
      </c>
      <c r="M572">
        <v>1404622800</v>
      </c>
      <c r="N572" s="9">
        <f>(L572/86400)+25569</f>
        <v>41825.208333333336</v>
      </c>
      <c r="O572" s="9">
        <f>(M572/86400)+25569</f>
        <v>41826.208333333336</v>
      </c>
      <c r="P572" t="b">
        <v>0</v>
      </c>
      <c r="Q572" t="b">
        <v>1</v>
      </c>
      <c r="R572" t="s">
        <v>89</v>
      </c>
      <c r="S572" t="str">
        <f>LEFT(R572,FIND("/",R572)-1)</f>
        <v>games</v>
      </c>
      <c r="T572" t="str">
        <f>MID(R572,FIND("/",R572)+1,25)</f>
        <v>video games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E573/D573</f>
        <v>0.94142857142857139</v>
      </c>
      <c r="G573" t="s">
        <v>14</v>
      </c>
      <c r="H573">
        <v>35</v>
      </c>
      <c r="I573" s="5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>(L573/86400)+25569</f>
        <v>42174.208333333328</v>
      </c>
      <c r="O573" s="9">
        <f>(M573/86400)+25569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MID(R573,FIND("/",R573)+1,25)</f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E574/D574</f>
        <v>0.54400000000000004</v>
      </c>
      <c r="G574" t="s">
        <v>74</v>
      </c>
      <c r="H574">
        <v>94</v>
      </c>
      <c r="I574" s="5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>(L574/86400)+25569</f>
        <v>42275.208333333328</v>
      </c>
      <c r="O574" s="9">
        <f>(M574/86400)+25569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MID(R574,FIND("/",R574)+1,25)</f>
        <v>rock</v>
      </c>
    </row>
    <row r="575" spans="1:20" x14ac:dyDescent="0.3">
      <c r="A575">
        <v>991</v>
      </c>
      <c r="B575" t="s">
        <v>1080</v>
      </c>
      <c r="C575" s="3" t="s">
        <v>2010</v>
      </c>
      <c r="D575">
        <v>9800</v>
      </c>
      <c r="E575">
        <v>11091</v>
      </c>
      <c r="F575" s="4">
        <f>E575/D575</f>
        <v>1.131734693877551</v>
      </c>
      <c r="G575" t="s">
        <v>20</v>
      </c>
      <c r="H575">
        <v>241</v>
      </c>
      <c r="I575" s="5">
        <f>E575/H575</f>
        <v>46.020746887966808</v>
      </c>
      <c r="J575" t="s">
        <v>21</v>
      </c>
      <c r="K575" t="s">
        <v>22</v>
      </c>
      <c r="L575">
        <v>1411621200</v>
      </c>
      <c r="M575">
        <v>1411966800</v>
      </c>
      <c r="N575" s="9">
        <f>(L575/86400)+25569</f>
        <v>41907.208333333336</v>
      </c>
      <c r="O575" s="9">
        <f>(M575/86400)+25569</f>
        <v>41911.208333333336</v>
      </c>
      <c r="P575" t="b">
        <v>0</v>
      </c>
      <c r="Q575" t="b">
        <v>1</v>
      </c>
      <c r="R575" t="s">
        <v>23</v>
      </c>
      <c r="S575" t="str">
        <f>LEFT(R575,FIND("/",R575)-1)</f>
        <v>music</v>
      </c>
      <c r="T575" t="str">
        <f>MID(R575,FIND("/",R575)+1,25)</f>
        <v>rock</v>
      </c>
    </row>
    <row r="576" spans="1:20" x14ac:dyDescent="0.3">
      <c r="A576">
        <v>166</v>
      </c>
      <c r="B576" t="s">
        <v>384</v>
      </c>
      <c r="C576" s="3" t="s">
        <v>385</v>
      </c>
      <c r="D576">
        <v>9800</v>
      </c>
      <c r="E576">
        <v>13439</v>
      </c>
      <c r="F576" s="4">
        <f>E576/D576</f>
        <v>1.3713265306122449</v>
      </c>
      <c r="G576" t="s">
        <v>20</v>
      </c>
      <c r="H576">
        <v>244</v>
      </c>
      <c r="I576" s="5">
        <f>E576/H576</f>
        <v>55.077868852459019</v>
      </c>
      <c r="J576" t="s">
        <v>21</v>
      </c>
      <c r="K576" t="s">
        <v>22</v>
      </c>
      <c r="L576">
        <v>1292997600</v>
      </c>
      <c r="M576">
        <v>1293343200</v>
      </c>
      <c r="N576" s="9">
        <f>(L576/86400)+25569</f>
        <v>40534.25</v>
      </c>
      <c r="O576" s="9">
        <f>(M576/86400)+25569</f>
        <v>40538.25</v>
      </c>
      <c r="P576" t="b">
        <v>0</v>
      </c>
      <c r="Q576" t="b">
        <v>0</v>
      </c>
      <c r="R576" t="s">
        <v>122</v>
      </c>
      <c r="S576" t="str">
        <f>LEFT(R576,FIND("/",R576)-1)</f>
        <v>photography</v>
      </c>
      <c r="T576" t="str">
        <f>MID(R576,FIND("/",R576)+1,25)</f>
        <v>photography books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E577/D577</f>
        <v>0.62930372148859548</v>
      </c>
      <c r="G577" t="s">
        <v>14</v>
      </c>
      <c r="H577">
        <v>558</v>
      </c>
      <c r="I577" s="5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>(L577/86400)+25569</f>
        <v>41779.208333333336</v>
      </c>
      <c r="O577" s="9">
        <f>(M577/86400)+25569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MID(R577,FIND("/",R577)+1,25)</f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E578/D578</f>
        <v>0.6492783505154639</v>
      </c>
      <c r="G578" t="s">
        <v>14</v>
      </c>
      <c r="H578">
        <v>64</v>
      </c>
      <c r="I578" s="5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>(L578/86400)+25569</f>
        <v>43040.208333333328</v>
      </c>
      <c r="O578" s="9">
        <f>(M578/86400)+25569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MID(R578,FIND("/",R578)+1,25)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E579/D579</f>
        <v>0.18853658536585366</v>
      </c>
      <c r="G579" t="s">
        <v>74</v>
      </c>
      <c r="H579">
        <v>37</v>
      </c>
      <c r="I579" s="5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>(L579/86400)+25569</f>
        <v>40613.25</v>
      </c>
      <c r="O579" s="9">
        <f>(M579/86400)+25569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MID(R579,FIND("/",R579)+1,25)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E580/D580</f>
        <v>0.1675440414507772</v>
      </c>
      <c r="G580" t="s">
        <v>14</v>
      </c>
      <c r="H580">
        <v>245</v>
      </c>
      <c r="I580" s="5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>(L580/86400)+25569</f>
        <v>40878.25</v>
      </c>
      <c r="O580" s="9">
        <f>(M580/86400)+25569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MID(R580,FIND("/",R580)+1,25)</f>
        <v>science fiction</v>
      </c>
    </row>
    <row r="581" spans="1:20" ht="31.2" x14ac:dyDescent="0.3">
      <c r="A581">
        <v>567</v>
      </c>
      <c r="B581" t="s">
        <v>1178</v>
      </c>
      <c r="C581" s="3" t="s">
        <v>1179</v>
      </c>
      <c r="D581">
        <v>6800</v>
      </c>
      <c r="E581">
        <v>14865</v>
      </c>
      <c r="F581" s="4">
        <f>E581/D581</f>
        <v>2.1860294117647059</v>
      </c>
      <c r="G581" t="s">
        <v>20</v>
      </c>
      <c r="H581">
        <v>244</v>
      </c>
      <c r="I581" s="5">
        <f>E581/H581</f>
        <v>60.922131147540981</v>
      </c>
      <c r="J581" t="s">
        <v>21</v>
      </c>
      <c r="K581" t="s">
        <v>22</v>
      </c>
      <c r="L581">
        <v>1404968400</v>
      </c>
      <c r="M581">
        <v>1405141200</v>
      </c>
      <c r="N581" s="9">
        <f>(L581/86400)+25569</f>
        <v>41830.208333333336</v>
      </c>
      <c r="O581" s="9">
        <f>(M581/86400)+25569</f>
        <v>41832.208333333336</v>
      </c>
      <c r="P581" t="b">
        <v>0</v>
      </c>
      <c r="Q581" t="b">
        <v>0</v>
      </c>
      <c r="R581" t="s">
        <v>23</v>
      </c>
      <c r="S581" t="str">
        <f>LEFT(R581,FIND("/",R581)-1)</f>
        <v>music</v>
      </c>
      <c r="T581" t="str">
        <f>MID(R581,FIND("/",R581)+1,25)</f>
        <v>rock</v>
      </c>
    </row>
    <row r="582" spans="1:20" x14ac:dyDescent="0.3">
      <c r="A582">
        <v>966</v>
      </c>
      <c r="B582" t="s">
        <v>878</v>
      </c>
      <c r="C582" s="3" t="s">
        <v>1962</v>
      </c>
      <c r="D582">
        <v>1700</v>
      </c>
      <c r="E582">
        <v>13468</v>
      </c>
      <c r="F582" s="4">
        <f>E582/D582</f>
        <v>7.9223529411764702</v>
      </c>
      <c r="G582" t="s">
        <v>20</v>
      </c>
      <c r="H582">
        <v>245</v>
      </c>
      <c r="I582" s="5">
        <f>E582/H582</f>
        <v>54.971428571428568</v>
      </c>
      <c r="J582" t="s">
        <v>21</v>
      </c>
      <c r="K582" t="s">
        <v>22</v>
      </c>
      <c r="L582">
        <v>1497502800</v>
      </c>
      <c r="M582">
        <v>1497675600</v>
      </c>
      <c r="N582" s="9">
        <f>(L582/86400)+25569</f>
        <v>42901.208333333328</v>
      </c>
      <c r="O582" s="9">
        <f>(M582/86400)+25569</f>
        <v>42903.208333333328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MID(R582,FIND("/",R582)+1,25)</f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E583/D583</f>
        <v>0.64016666666666666</v>
      </c>
      <c r="G583" t="s">
        <v>14</v>
      </c>
      <c r="H583">
        <v>71</v>
      </c>
      <c r="I583" s="5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>(L583/86400)+25569</f>
        <v>40662.208333333336</v>
      </c>
      <c r="O583" s="9">
        <f>(M583/86400)+25569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MID(R583,FIND("/",R583)+1,25)</f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E584/D584</f>
        <v>0.5208045977011494</v>
      </c>
      <c r="G584" t="s">
        <v>14</v>
      </c>
      <c r="H584">
        <v>42</v>
      </c>
      <c r="I584" s="5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>(L584/86400)+25569</f>
        <v>42165.208333333328</v>
      </c>
      <c r="O584" s="9">
        <f>(M584/86400)+25569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MID(R584,FIND("/",R584)+1,25)</f>
        <v>video games</v>
      </c>
    </row>
    <row r="585" spans="1:20" x14ac:dyDescent="0.3">
      <c r="A585">
        <v>68</v>
      </c>
      <c r="B585" t="s">
        <v>184</v>
      </c>
      <c r="C585" s="3" t="s">
        <v>185</v>
      </c>
      <c r="D585">
        <v>5700</v>
      </c>
      <c r="E585">
        <v>14508</v>
      </c>
      <c r="F585" s="4">
        <f>E585/D585</f>
        <v>2.5452631578947367</v>
      </c>
      <c r="G585" t="s">
        <v>20</v>
      </c>
      <c r="H585">
        <v>246</v>
      </c>
      <c r="I585" s="5">
        <f>E585/H585</f>
        <v>58.975609756097562</v>
      </c>
      <c r="J585" t="s">
        <v>107</v>
      </c>
      <c r="K585" t="s">
        <v>108</v>
      </c>
      <c r="L585">
        <v>1501131600</v>
      </c>
      <c r="M585">
        <v>1505192400</v>
      </c>
      <c r="N585" s="9">
        <f>(L585/86400)+25569</f>
        <v>42943.208333333328</v>
      </c>
      <c r="O585" s="9">
        <f>(M585/86400)+25569</f>
        <v>42990.208333333328</v>
      </c>
      <c r="P585" t="b">
        <v>0</v>
      </c>
      <c r="Q585" t="b">
        <v>1</v>
      </c>
      <c r="R585" t="s">
        <v>33</v>
      </c>
      <c r="S585" t="str">
        <f>LEFT(R585,FIND("/",R585)-1)</f>
        <v>theater</v>
      </c>
      <c r="T585" t="str">
        <f>MID(R585,FIND("/",R585)+1,25)</f>
        <v>plays</v>
      </c>
    </row>
    <row r="586" spans="1:20" x14ac:dyDescent="0.3">
      <c r="A586">
        <v>163</v>
      </c>
      <c r="B586" t="s">
        <v>378</v>
      </c>
      <c r="C586" s="3" t="s">
        <v>379</v>
      </c>
      <c r="D586">
        <v>3500</v>
      </c>
      <c r="E586">
        <v>8864</v>
      </c>
      <c r="F586" s="4">
        <f>E586/D586</f>
        <v>2.5325714285714285</v>
      </c>
      <c r="G586" t="s">
        <v>20</v>
      </c>
      <c r="H586">
        <v>246</v>
      </c>
      <c r="I586" s="5">
        <f>E586/H586</f>
        <v>36.032520325203251</v>
      </c>
      <c r="J586" t="s">
        <v>21</v>
      </c>
      <c r="K586" t="s">
        <v>22</v>
      </c>
      <c r="L586">
        <v>1508475600</v>
      </c>
      <c r="M586">
        <v>1512712800</v>
      </c>
      <c r="N586" s="9">
        <f>(L586/86400)+25569</f>
        <v>43028.208333333328</v>
      </c>
      <c r="O586" s="9">
        <f>(M586/86400)+25569</f>
        <v>43077.25</v>
      </c>
      <c r="P586" t="b">
        <v>0</v>
      </c>
      <c r="Q586" t="b">
        <v>1</v>
      </c>
      <c r="R586" t="s">
        <v>122</v>
      </c>
      <c r="S586" t="str">
        <f>LEFT(R586,FIND("/",R586)-1)</f>
        <v>photography</v>
      </c>
      <c r="T586" t="str">
        <f>MID(R586,FIND("/",R586)+1,25)</f>
        <v>photography books</v>
      </c>
    </row>
    <row r="587" spans="1:20" ht="31.2" x14ac:dyDescent="0.3">
      <c r="A587">
        <v>438</v>
      </c>
      <c r="B587" t="s">
        <v>925</v>
      </c>
      <c r="C587" s="3" t="s">
        <v>926</v>
      </c>
      <c r="D587">
        <v>8300</v>
      </c>
      <c r="E587">
        <v>14827</v>
      </c>
      <c r="F587" s="4">
        <f>E587/D587</f>
        <v>1.7863855421686747</v>
      </c>
      <c r="G587" t="s">
        <v>20</v>
      </c>
      <c r="H587">
        <v>247</v>
      </c>
      <c r="I587" s="5">
        <f>E587/H587</f>
        <v>60.02834008097166</v>
      </c>
      <c r="J587" t="s">
        <v>21</v>
      </c>
      <c r="K587" t="s">
        <v>22</v>
      </c>
      <c r="L587">
        <v>1362376800</v>
      </c>
      <c r="M587">
        <v>1364965200</v>
      </c>
      <c r="N587" s="9">
        <f>(L587/86400)+25569</f>
        <v>41337.25</v>
      </c>
      <c r="O587" s="9">
        <f>(M587/86400)+25569</f>
        <v>41367.208333333336</v>
      </c>
      <c r="P587" t="b">
        <v>0</v>
      </c>
      <c r="Q587" t="b">
        <v>0</v>
      </c>
      <c r="R587" t="s">
        <v>33</v>
      </c>
      <c r="S587" t="str">
        <f>LEFT(R587,FIND("/",R587)-1)</f>
        <v>theater</v>
      </c>
      <c r="T587" t="str">
        <f>MID(R587,FIND("/",R587)+1,25)</f>
        <v>plays</v>
      </c>
    </row>
    <row r="588" spans="1:20" x14ac:dyDescent="0.3">
      <c r="A588">
        <v>540</v>
      </c>
      <c r="B588" t="s">
        <v>1125</v>
      </c>
      <c r="C588" s="3" t="s">
        <v>1126</v>
      </c>
      <c r="D588">
        <v>5300</v>
      </c>
      <c r="E588">
        <v>14097</v>
      </c>
      <c r="F588" s="4">
        <f>E588/D588</f>
        <v>2.6598113207547169</v>
      </c>
      <c r="G588" t="s">
        <v>20</v>
      </c>
      <c r="H588">
        <v>247</v>
      </c>
      <c r="I588" s="5">
        <f>E588/H588</f>
        <v>57.072874493927124</v>
      </c>
      <c r="J588" t="s">
        <v>21</v>
      </c>
      <c r="K588" t="s">
        <v>22</v>
      </c>
      <c r="L588">
        <v>1525496400</v>
      </c>
      <c r="M588">
        <v>1527397200</v>
      </c>
      <c r="N588" s="9">
        <f>(L588/86400)+25569</f>
        <v>43225.208333333328</v>
      </c>
      <c r="O588" s="9">
        <f>(M588/86400)+25569</f>
        <v>43247.208333333328</v>
      </c>
      <c r="P588" t="b">
        <v>0</v>
      </c>
      <c r="Q588" t="b">
        <v>0</v>
      </c>
      <c r="R588" t="s">
        <v>122</v>
      </c>
      <c r="S588" t="str">
        <f>LEFT(R588,FIND("/",R588)-1)</f>
        <v>photography</v>
      </c>
      <c r="T588" t="str">
        <f>MID(R588,FIND("/",R588)+1,25)</f>
        <v>photography books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E589/D589</f>
        <v>0.72893617021276591</v>
      </c>
      <c r="G589" t="s">
        <v>14</v>
      </c>
      <c r="H589">
        <v>156</v>
      </c>
      <c r="I589" s="5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>(L589/86400)+25569</f>
        <v>43484.25</v>
      </c>
      <c r="O589" s="9">
        <f>(M589/86400)+25569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MID(R589,FIND("/",R589)+1,25)</f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E590/D590</f>
        <v>0.7900824873096447</v>
      </c>
      <c r="G590" t="s">
        <v>14</v>
      </c>
      <c r="H590">
        <v>1368</v>
      </c>
      <c r="I590" s="5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>(L590/86400)+25569</f>
        <v>40262.208333333336</v>
      </c>
      <c r="O590" s="9">
        <f>(M590/86400)+25569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MID(R590,FIND("/",R590)+1,25)</f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E591/D591</f>
        <v>0.64721518987341775</v>
      </c>
      <c r="G591" t="s">
        <v>14</v>
      </c>
      <c r="H591">
        <v>102</v>
      </c>
      <c r="I591" s="5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>(L591/86400)+25569</f>
        <v>42190.208333333328</v>
      </c>
      <c r="O591" s="9">
        <f>(M591/86400)+25569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MID(R591,FIND("/",R591)+1,25)</f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E592/D592</f>
        <v>0.82028169014084507</v>
      </c>
      <c r="G592" t="s">
        <v>14</v>
      </c>
      <c r="H592">
        <v>86</v>
      </c>
      <c r="I592" s="5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>(L592/86400)+25569</f>
        <v>41994.25</v>
      </c>
      <c r="O592" s="9">
        <f>(M592/86400)+25569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MID(R592,FIND("/",R592)+1,25)</f>
        <v>radio &amp; podcasts</v>
      </c>
    </row>
    <row r="593" spans="1:20" ht="31.2" x14ac:dyDescent="0.3">
      <c r="A593">
        <v>62</v>
      </c>
      <c r="B593" t="s">
        <v>172</v>
      </c>
      <c r="C593" s="3" t="s">
        <v>173</v>
      </c>
      <c r="D593">
        <v>2000</v>
      </c>
      <c r="E593">
        <v>14452</v>
      </c>
      <c r="F593" s="4">
        <f>E593/D593</f>
        <v>7.226</v>
      </c>
      <c r="G593" t="s">
        <v>20</v>
      </c>
      <c r="H593">
        <v>249</v>
      </c>
      <c r="I593" s="5">
        <f>E593/H593</f>
        <v>58.040160642570278</v>
      </c>
      <c r="J593" t="s">
        <v>21</v>
      </c>
      <c r="K593" t="s">
        <v>22</v>
      </c>
      <c r="L593">
        <v>1433480400</v>
      </c>
      <c r="M593">
        <v>1433566800</v>
      </c>
      <c r="N593" s="9">
        <f>(L593/86400)+25569</f>
        <v>42160.208333333328</v>
      </c>
      <c r="O593" s="9">
        <f>(M593/86400)+25569</f>
        <v>42161.208333333328</v>
      </c>
      <c r="P593" t="b">
        <v>0</v>
      </c>
      <c r="Q593" t="b">
        <v>0</v>
      </c>
      <c r="R593" t="s">
        <v>28</v>
      </c>
      <c r="S593" t="str">
        <f>LEFT(R593,FIND("/",R593)-1)</f>
        <v>technology</v>
      </c>
      <c r="T593" t="str">
        <f>MID(R593,FIND("/",R593)+1,25)</f>
        <v>web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E594/D594</f>
        <v>0.12910076530612244</v>
      </c>
      <c r="G594" t="s">
        <v>14</v>
      </c>
      <c r="H594">
        <v>253</v>
      </c>
      <c r="I594" s="5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>(L594/86400)+25569</f>
        <v>41789.208333333336</v>
      </c>
      <c r="O594" s="9">
        <f>(M594/86400)+25569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MID(R594,FIND("/",R594)+1,25)</f>
        <v>plays</v>
      </c>
    </row>
    <row r="595" spans="1:20" x14ac:dyDescent="0.3">
      <c r="A595">
        <v>436</v>
      </c>
      <c r="B595" t="s">
        <v>921</v>
      </c>
      <c r="C595" s="3" t="s">
        <v>922</v>
      </c>
      <c r="D595">
        <v>1300</v>
      </c>
      <c r="E595">
        <v>13678</v>
      </c>
      <c r="F595" s="4">
        <f>E595/D595</f>
        <v>10.521538461538462</v>
      </c>
      <c r="G595" t="s">
        <v>20</v>
      </c>
      <c r="H595">
        <v>249</v>
      </c>
      <c r="I595" s="5">
        <f>E595/H595</f>
        <v>54.931726907630519</v>
      </c>
      <c r="J595" t="s">
        <v>21</v>
      </c>
      <c r="K595" t="s">
        <v>22</v>
      </c>
      <c r="L595">
        <v>1555736400</v>
      </c>
      <c r="M595">
        <v>1555822800</v>
      </c>
      <c r="N595" s="9">
        <f>(L595/86400)+25569</f>
        <v>43575.208333333328</v>
      </c>
      <c r="O595" s="9">
        <f>(M595/86400)+25569</f>
        <v>43576.208333333328</v>
      </c>
      <c r="P595" t="b">
        <v>0</v>
      </c>
      <c r="Q595" t="b">
        <v>0</v>
      </c>
      <c r="R595" t="s">
        <v>159</v>
      </c>
      <c r="S595" t="str">
        <f>LEFT(R595,FIND("/",R595)-1)</f>
        <v>music</v>
      </c>
      <c r="T595" t="str">
        <f>MID(R595,FIND("/",R595)+1,25)</f>
        <v>jazz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E596/D596</f>
        <v>7.0991735537190084E-2</v>
      </c>
      <c r="G596" t="s">
        <v>14</v>
      </c>
      <c r="H596">
        <v>157</v>
      </c>
      <c r="I596" s="5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>(L596/86400)+25569</f>
        <v>42548.208333333328</v>
      </c>
      <c r="O596" s="9">
        <f>(M596/86400)+25569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MID(R596,FIND("/",R596)+1,25)</f>
        <v>plays</v>
      </c>
    </row>
    <row r="597" spans="1:20" x14ac:dyDescent="0.3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 s="4">
        <f>E597/D597</f>
        <v>1.2772619047619047</v>
      </c>
      <c r="G597" t="s">
        <v>20</v>
      </c>
      <c r="H597">
        <v>250</v>
      </c>
      <c r="I597" s="5">
        <f>E597/H597</f>
        <v>42.915999999999997</v>
      </c>
      <c r="J597" t="s">
        <v>21</v>
      </c>
      <c r="K597" t="s">
        <v>22</v>
      </c>
      <c r="L597">
        <v>1494392400</v>
      </c>
      <c r="M597">
        <v>1495256400</v>
      </c>
      <c r="N597" s="9">
        <f>(L597/86400)+25569</f>
        <v>42865.208333333328</v>
      </c>
      <c r="O597" s="9">
        <f>(M597/86400)+25569</f>
        <v>42875.208333333328</v>
      </c>
      <c r="P597" t="b">
        <v>0</v>
      </c>
      <c r="Q597" t="b">
        <v>1</v>
      </c>
      <c r="R597" t="s">
        <v>23</v>
      </c>
      <c r="S597" t="str">
        <f>LEFT(R597,FIND("/",R597)-1)</f>
        <v>music</v>
      </c>
      <c r="T597" t="str">
        <f>MID(R597,FIND("/",R597)+1,25)</f>
        <v>rock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</f>
        <v>0.99683544303797467</v>
      </c>
      <c r="G598" t="s">
        <v>14</v>
      </c>
      <c r="H598">
        <v>183</v>
      </c>
      <c r="I598" s="5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>(L598/86400)+25569</f>
        <v>42434.25</v>
      </c>
      <c r="O598" s="9">
        <f>(M598/86400)+25569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MID(R598,FIND("/",R598)+1,25)</f>
        <v>drama</v>
      </c>
    </row>
    <row r="599" spans="1:20" ht="31.2" x14ac:dyDescent="0.3">
      <c r="A599">
        <v>823</v>
      </c>
      <c r="B599" t="s">
        <v>1679</v>
      </c>
      <c r="C599" s="3" t="s">
        <v>1680</v>
      </c>
      <c r="D599">
        <v>4100</v>
      </c>
      <c r="E599">
        <v>14640</v>
      </c>
      <c r="F599" s="4">
        <f>E599/D599</f>
        <v>3.5707317073170732</v>
      </c>
      <c r="G599" t="s">
        <v>20</v>
      </c>
      <c r="H599">
        <v>252</v>
      </c>
      <c r="I599" s="5">
        <f>E599/H599</f>
        <v>58.095238095238095</v>
      </c>
      <c r="J599" t="s">
        <v>21</v>
      </c>
      <c r="K599" t="s">
        <v>22</v>
      </c>
      <c r="L599">
        <v>1410325200</v>
      </c>
      <c r="M599">
        <v>1412485200</v>
      </c>
      <c r="N599" s="9">
        <f>(L599/86400)+25569</f>
        <v>41892.208333333336</v>
      </c>
      <c r="O599" s="9">
        <f>(M599/86400)+25569</f>
        <v>41917.208333333336</v>
      </c>
      <c r="P599" t="b">
        <v>1</v>
      </c>
      <c r="Q599" t="b">
        <v>1</v>
      </c>
      <c r="R599" t="s">
        <v>23</v>
      </c>
      <c r="S599" t="str">
        <f>LEFT(R599,FIND("/",R599)-1)</f>
        <v>music</v>
      </c>
      <c r="T599" t="str">
        <f>MID(R599,FIND("/",R599)+1,25)</f>
        <v>rock</v>
      </c>
    </row>
    <row r="600" spans="1:20" x14ac:dyDescent="0.3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 s="4">
        <f>E600/D600</f>
        <v>1.2395833333333333</v>
      </c>
      <c r="G600" t="s">
        <v>20</v>
      </c>
      <c r="H600">
        <v>253</v>
      </c>
      <c r="I600" s="5">
        <f>E600/H600</f>
        <v>47.035573122529641</v>
      </c>
      <c r="J600" t="s">
        <v>21</v>
      </c>
      <c r="K600" t="s">
        <v>22</v>
      </c>
      <c r="L600">
        <v>1542693600</v>
      </c>
      <c r="M600">
        <v>1545112800</v>
      </c>
      <c r="N600" s="9">
        <f>(L600/86400)+25569</f>
        <v>43424.25</v>
      </c>
      <c r="O600" s="9">
        <f>(M600/86400)+25569</f>
        <v>43452.25</v>
      </c>
      <c r="P600" t="b">
        <v>0</v>
      </c>
      <c r="Q600" t="b">
        <v>0</v>
      </c>
      <c r="R600" t="s">
        <v>33</v>
      </c>
      <c r="S600" t="str">
        <f>LEFT(R600,FIND("/",R600)-1)</f>
        <v>theater</v>
      </c>
      <c r="T600" t="str">
        <f>MID(R600,FIND("/",R600)+1,25)</f>
        <v>plays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E601/D601</f>
        <v>3.6436208125445471E-2</v>
      </c>
      <c r="G601" t="s">
        <v>14</v>
      </c>
      <c r="H601">
        <v>82</v>
      </c>
      <c r="I601" s="5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>(L601/86400)+25569</f>
        <v>42047.25</v>
      </c>
      <c r="O601" s="9">
        <f>(M601/86400)+25569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MID(R601,FIND("/",R601)+1,25)</f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E602/D602</f>
        <v>0.05</v>
      </c>
      <c r="G602" t="s">
        <v>14</v>
      </c>
      <c r="H602">
        <v>1</v>
      </c>
      <c r="I602" s="5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(L602/86400)+25569</f>
        <v>41485.208333333336</v>
      </c>
      <c r="O602" s="9">
        <f>(M602/86400)+25569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MID(R602,FIND("/",R602)+1,25)</f>
        <v>food trucks</v>
      </c>
    </row>
    <row r="603" spans="1:20" x14ac:dyDescent="0.3">
      <c r="A603">
        <v>285</v>
      </c>
      <c r="B603" t="s">
        <v>622</v>
      </c>
      <c r="C603" s="3" t="s">
        <v>623</v>
      </c>
      <c r="D603">
        <v>900</v>
      </c>
      <c r="E603">
        <v>6357</v>
      </c>
      <c r="F603" s="4">
        <f>E603/D603</f>
        <v>7.0633333333333335</v>
      </c>
      <c r="G603" t="s">
        <v>20</v>
      </c>
      <c r="H603">
        <v>254</v>
      </c>
      <c r="I603" s="5">
        <f>E603/H603</f>
        <v>25.027559055118111</v>
      </c>
      <c r="J603" t="s">
        <v>21</v>
      </c>
      <c r="K603" t="s">
        <v>22</v>
      </c>
      <c r="L603">
        <v>1473483600</v>
      </c>
      <c r="M603">
        <v>1476766800</v>
      </c>
      <c r="N603" s="9">
        <f>(L603/86400)+25569</f>
        <v>42623.208333333328</v>
      </c>
      <c r="O603" s="9">
        <f>(M603/86400)+25569</f>
        <v>42661.208333333328</v>
      </c>
      <c r="P603" t="b">
        <v>0</v>
      </c>
      <c r="Q603" t="b">
        <v>0</v>
      </c>
      <c r="R603" t="s">
        <v>33</v>
      </c>
      <c r="S603" t="str">
        <f>LEFT(R603,FIND("/",R603)-1)</f>
        <v>theater</v>
      </c>
      <c r="T603" t="str">
        <f>MID(R603,FIND("/",R603)+1,25)</f>
        <v>plays</v>
      </c>
    </row>
    <row r="604" spans="1:20" x14ac:dyDescent="0.3">
      <c r="A604">
        <v>920</v>
      </c>
      <c r="B604" t="s">
        <v>1872</v>
      </c>
      <c r="C604" s="3" t="s">
        <v>1873</v>
      </c>
      <c r="D604">
        <v>5300</v>
      </c>
      <c r="E604">
        <v>9676</v>
      </c>
      <c r="F604" s="4">
        <f>E604/D604</f>
        <v>1.8256603773584905</v>
      </c>
      <c r="G604" t="s">
        <v>20</v>
      </c>
      <c r="H604">
        <v>255</v>
      </c>
      <c r="I604" s="5">
        <f>E604/H604</f>
        <v>37.945098039215686</v>
      </c>
      <c r="J604" t="s">
        <v>21</v>
      </c>
      <c r="K604" t="s">
        <v>22</v>
      </c>
      <c r="L604">
        <v>1549519200</v>
      </c>
      <c r="M604">
        <v>1551247200</v>
      </c>
      <c r="N604" s="9">
        <f>(L604/86400)+25569</f>
        <v>43503.25</v>
      </c>
      <c r="O604" s="9">
        <f>(M604/86400)+25569</f>
        <v>43523.25</v>
      </c>
      <c r="P604" t="b">
        <v>1</v>
      </c>
      <c r="Q604" t="b">
        <v>0</v>
      </c>
      <c r="R604" t="s">
        <v>71</v>
      </c>
      <c r="S604" t="str">
        <f>LEFT(R604,FIND("/",R604)-1)</f>
        <v>film &amp; video</v>
      </c>
      <c r="T604" t="str">
        <f>MID(R604,FIND("/",R604)+1,25)</f>
        <v>animation</v>
      </c>
    </row>
    <row r="605" spans="1:20" x14ac:dyDescent="0.3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 s="4">
        <f>E605/D605</f>
        <v>1.5769841269841269</v>
      </c>
      <c r="G605" t="s">
        <v>20</v>
      </c>
      <c r="H605">
        <v>261</v>
      </c>
      <c r="I605" s="5">
        <f>E605/H605</f>
        <v>38.065134099616856</v>
      </c>
      <c r="J605" t="s">
        <v>21</v>
      </c>
      <c r="K605" t="s">
        <v>22</v>
      </c>
      <c r="L605">
        <v>1348808400</v>
      </c>
      <c r="M605">
        <v>1349845200</v>
      </c>
      <c r="N605" s="9">
        <f>(L605/86400)+25569</f>
        <v>41180.208333333336</v>
      </c>
      <c r="O605" s="9">
        <f>(M605/86400)+25569</f>
        <v>41192.208333333336</v>
      </c>
      <c r="P605" t="b">
        <v>0</v>
      </c>
      <c r="Q605" t="b">
        <v>0</v>
      </c>
      <c r="R605" t="s">
        <v>23</v>
      </c>
      <c r="S605" t="str">
        <f>LEFT(R605,FIND("/",R605)-1)</f>
        <v>music</v>
      </c>
      <c r="T605" t="str">
        <f>MID(R605,FIND("/",R605)+1,25)</f>
        <v>rock</v>
      </c>
    </row>
    <row r="606" spans="1:20" x14ac:dyDescent="0.3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 s="4">
        <f>E606/D606</f>
        <v>1.3890625000000001</v>
      </c>
      <c r="G606" t="s">
        <v>20</v>
      </c>
      <c r="H606">
        <v>261</v>
      </c>
      <c r="I606" s="5">
        <f>E606/H606</f>
        <v>34.061302681992338</v>
      </c>
      <c r="J606" t="s">
        <v>21</v>
      </c>
      <c r="K606" t="s">
        <v>22</v>
      </c>
      <c r="L606">
        <v>1538024400</v>
      </c>
      <c r="M606">
        <v>1538802000</v>
      </c>
      <c r="N606" s="9">
        <f>(L606/86400)+25569</f>
        <v>43370.208333333328</v>
      </c>
      <c r="O606" s="9">
        <f>(M606/86400)+25569</f>
        <v>43379.208333333328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MID(R606,FIND("/",R606)+1,25)</f>
        <v>plays</v>
      </c>
    </row>
    <row r="607" spans="1:20" x14ac:dyDescent="0.3">
      <c r="A607">
        <v>655</v>
      </c>
      <c r="B607" t="s">
        <v>1352</v>
      </c>
      <c r="C607" s="3" t="s">
        <v>1353</v>
      </c>
      <c r="D607">
        <v>6900</v>
      </c>
      <c r="E607">
        <v>13212</v>
      </c>
      <c r="F607" s="4">
        <f>E607/D607</f>
        <v>1.9147826086956521</v>
      </c>
      <c r="G607" t="s">
        <v>20</v>
      </c>
      <c r="H607">
        <v>264</v>
      </c>
      <c r="I607" s="5">
        <f>E607/H607</f>
        <v>50.045454545454547</v>
      </c>
      <c r="J607" t="s">
        <v>21</v>
      </c>
      <c r="K607" t="s">
        <v>22</v>
      </c>
      <c r="L607">
        <v>1488434400</v>
      </c>
      <c r="M607">
        <v>1489554000</v>
      </c>
      <c r="N607" s="9">
        <f>(L607/86400)+25569</f>
        <v>42796.25</v>
      </c>
      <c r="O607" s="9">
        <f>(M607/86400)+25569</f>
        <v>42809.208333333328</v>
      </c>
      <c r="P607" t="b">
        <v>1</v>
      </c>
      <c r="Q607" t="b">
        <v>0</v>
      </c>
      <c r="R607" t="s">
        <v>122</v>
      </c>
      <c r="S607" t="str">
        <f>LEFT(R607,FIND("/",R607)-1)</f>
        <v>photography</v>
      </c>
      <c r="T607" t="str">
        <f>MID(R607,FIND("/",R607)+1,25)</f>
        <v>photography books</v>
      </c>
    </row>
    <row r="608" spans="1:20" x14ac:dyDescent="0.3">
      <c r="A608">
        <v>962</v>
      </c>
      <c r="B608" t="s">
        <v>1954</v>
      </c>
      <c r="C608" s="3" t="s">
        <v>1955</v>
      </c>
      <c r="D608">
        <v>3600</v>
      </c>
      <c r="E608">
        <v>10657</v>
      </c>
      <c r="F608" s="4">
        <f>E608/D608</f>
        <v>2.9602777777777778</v>
      </c>
      <c r="G608" t="s">
        <v>20</v>
      </c>
      <c r="H608">
        <v>266</v>
      </c>
      <c r="I608" s="5">
        <f>E608/H608</f>
        <v>40.063909774436091</v>
      </c>
      <c r="J608" t="s">
        <v>21</v>
      </c>
      <c r="K608" t="s">
        <v>22</v>
      </c>
      <c r="L608">
        <v>1384408800</v>
      </c>
      <c r="M608">
        <v>1386223200</v>
      </c>
      <c r="N608" s="9">
        <f>(L608/86400)+25569</f>
        <v>41592.25</v>
      </c>
      <c r="O608" s="9">
        <f>(M608/86400)+25569</f>
        <v>41613.25</v>
      </c>
      <c r="P608" t="b">
        <v>0</v>
      </c>
      <c r="Q608" t="b">
        <v>0</v>
      </c>
      <c r="R608" t="s">
        <v>17</v>
      </c>
      <c r="S608" t="str">
        <f>LEFT(R608,FIND("/",R608)-1)</f>
        <v>food</v>
      </c>
      <c r="T608" t="str">
        <f>MID(R608,FIND("/",R608)+1,25)</f>
        <v>food trucks</v>
      </c>
    </row>
    <row r="609" spans="1:20" ht="31.2" x14ac:dyDescent="0.3">
      <c r="A609">
        <v>494</v>
      </c>
      <c r="B609" t="s">
        <v>1036</v>
      </c>
      <c r="C609" s="3" t="s">
        <v>1037</v>
      </c>
      <c r="D609">
        <v>2500</v>
      </c>
      <c r="E609">
        <v>13684</v>
      </c>
      <c r="F609" s="4">
        <f>E609/D609</f>
        <v>5.4736000000000002</v>
      </c>
      <c r="G609" t="s">
        <v>20</v>
      </c>
      <c r="H609">
        <v>268</v>
      </c>
      <c r="I609" s="5">
        <f>E609/H609</f>
        <v>51.059701492537314</v>
      </c>
      <c r="J609" t="s">
        <v>21</v>
      </c>
      <c r="K609" t="s">
        <v>22</v>
      </c>
      <c r="L609">
        <v>1332392400</v>
      </c>
      <c r="M609">
        <v>1332478800</v>
      </c>
      <c r="N609" s="9">
        <f>(L609/86400)+25569</f>
        <v>40990.208333333336</v>
      </c>
      <c r="O609" s="9">
        <f>(M609/86400)+25569</f>
        <v>40991.208333333336</v>
      </c>
      <c r="P609" t="b">
        <v>0</v>
      </c>
      <c r="Q609" t="b">
        <v>0</v>
      </c>
      <c r="R609" t="s">
        <v>65</v>
      </c>
      <c r="S609" t="str">
        <f>LEFT(R609,FIND("/",R609)-1)</f>
        <v>technology</v>
      </c>
      <c r="T609" t="str">
        <f>MID(R609,FIND("/",R609)+1,25)</f>
        <v>wearables</v>
      </c>
    </row>
    <row r="610" spans="1:20" x14ac:dyDescent="0.3">
      <c r="A610">
        <v>687</v>
      </c>
      <c r="B610" t="s">
        <v>1413</v>
      </c>
      <c r="C610" s="3" t="s">
        <v>1414</v>
      </c>
      <c r="D610">
        <v>1500</v>
      </c>
      <c r="E610">
        <v>13980</v>
      </c>
      <c r="F610" s="4">
        <f>E610/D610</f>
        <v>9.32</v>
      </c>
      <c r="G610" t="s">
        <v>20</v>
      </c>
      <c r="H610">
        <v>269</v>
      </c>
      <c r="I610" s="5">
        <f>E610/H610</f>
        <v>51.970260223048328</v>
      </c>
      <c r="J610" t="s">
        <v>21</v>
      </c>
      <c r="K610" t="s">
        <v>22</v>
      </c>
      <c r="L610">
        <v>1489298400</v>
      </c>
      <c r="M610">
        <v>1489554000</v>
      </c>
      <c r="N610" s="9">
        <f>(L610/86400)+25569</f>
        <v>42806.25</v>
      </c>
      <c r="O610" s="9">
        <f>(M610/86400)+25569</f>
        <v>42809.208333333328</v>
      </c>
      <c r="P610" t="b">
        <v>0</v>
      </c>
      <c r="Q610" t="b">
        <v>0</v>
      </c>
      <c r="R610" t="s">
        <v>33</v>
      </c>
      <c r="S610" t="str">
        <f>LEFT(R610,FIND("/",R610)-1)</f>
        <v>theater</v>
      </c>
      <c r="T610" t="str">
        <f>MID(R610,FIND("/",R610)+1,25)</f>
        <v>plays</v>
      </c>
    </row>
    <row r="611" spans="1:20" x14ac:dyDescent="0.3">
      <c r="A611">
        <v>751</v>
      </c>
      <c r="B611" t="s">
        <v>1538</v>
      </c>
      <c r="C611" s="3" t="s">
        <v>1539</v>
      </c>
      <c r="D611">
        <v>3600</v>
      </c>
      <c r="E611">
        <v>8363</v>
      </c>
      <c r="F611" s="4">
        <f>E611/D611</f>
        <v>2.3230555555555554</v>
      </c>
      <c r="G611" t="s">
        <v>20</v>
      </c>
      <c r="H611">
        <v>270</v>
      </c>
      <c r="I611" s="5">
        <f>E611/H611</f>
        <v>30.974074074074075</v>
      </c>
      <c r="J611" t="s">
        <v>21</v>
      </c>
      <c r="K611" t="s">
        <v>22</v>
      </c>
      <c r="L611">
        <v>1458190800</v>
      </c>
      <c r="M611">
        <v>1459486800</v>
      </c>
      <c r="N611" s="9">
        <f>(L611/86400)+25569</f>
        <v>42446.208333333328</v>
      </c>
      <c r="O611" s="9">
        <f>(M611/86400)+25569</f>
        <v>42461.208333333328</v>
      </c>
      <c r="P611" t="b">
        <v>1</v>
      </c>
      <c r="Q611" t="b">
        <v>1</v>
      </c>
      <c r="R611" t="s">
        <v>68</v>
      </c>
      <c r="S611" t="str">
        <f>LEFT(R611,FIND("/",R611)-1)</f>
        <v>publishing</v>
      </c>
      <c r="T611" t="str">
        <f>MID(R611,FIND("/",R611)+1,25)</f>
        <v>nonfiction</v>
      </c>
    </row>
    <row r="612" spans="1:20" x14ac:dyDescent="0.3">
      <c r="A612">
        <v>665</v>
      </c>
      <c r="B612" t="s">
        <v>1371</v>
      </c>
      <c r="C612" s="3" t="s">
        <v>1372</v>
      </c>
      <c r="D612">
        <v>5100</v>
      </c>
      <c r="E612">
        <v>12219</v>
      </c>
      <c r="F612" s="4">
        <f>E612/D612</f>
        <v>2.3958823529411766</v>
      </c>
      <c r="G612" t="s">
        <v>20</v>
      </c>
      <c r="H612">
        <v>272</v>
      </c>
      <c r="I612" s="5">
        <f>E612/H612</f>
        <v>44.922794117647058</v>
      </c>
      <c r="J612" t="s">
        <v>21</v>
      </c>
      <c r="K612" t="s">
        <v>22</v>
      </c>
      <c r="L612">
        <v>1310187600</v>
      </c>
      <c r="M612">
        <v>1311397200</v>
      </c>
      <c r="N612" s="9">
        <f>(L612/86400)+25569</f>
        <v>40733.208333333336</v>
      </c>
      <c r="O612" s="9">
        <f>(M612/86400)+25569</f>
        <v>40747.208333333336</v>
      </c>
      <c r="P612" t="b">
        <v>0</v>
      </c>
      <c r="Q612" t="b">
        <v>1</v>
      </c>
      <c r="R612" t="s">
        <v>42</v>
      </c>
      <c r="S612" t="str">
        <f>LEFT(R612,FIND("/",R612)-1)</f>
        <v>film &amp; video</v>
      </c>
      <c r="T612" t="str">
        <f>MID(R612,FIND("/",R612)+1,25)</f>
        <v>documentary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E613/D613</f>
        <v>0.13853658536585367</v>
      </c>
      <c r="G613" t="s">
        <v>74</v>
      </c>
      <c r="H613">
        <v>15</v>
      </c>
      <c r="I613" s="5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>(L613/86400)+25569</f>
        <v>41480.208333333336</v>
      </c>
      <c r="O613" s="9">
        <f>(M613/86400)+25569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MID(R613,FIND("/",R613)+1,25)</f>
        <v>plays</v>
      </c>
    </row>
    <row r="614" spans="1:20" x14ac:dyDescent="0.3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 s="4">
        <f>E614/D614</f>
        <v>1.7393877551020409</v>
      </c>
      <c r="G614" t="s">
        <v>20</v>
      </c>
      <c r="H614">
        <v>275</v>
      </c>
      <c r="I614" s="5">
        <f>E614/H614</f>
        <v>30.992727272727272</v>
      </c>
      <c r="J614" t="s">
        <v>21</v>
      </c>
      <c r="K614" t="s">
        <v>22</v>
      </c>
      <c r="L614">
        <v>1316667600</v>
      </c>
      <c r="M614">
        <v>1317186000</v>
      </c>
      <c r="N614" s="9">
        <f>(L614/86400)+25569</f>
        <v>40808.208333333336</v>
      </c>
      <c r="O614" s="9">
        <f>(M614/86400)+25569</f>
        <v>40814.208333333336</v>
      </c>
      <c r="P614" t="b">
        <v>0</v>
      </c>
      <c r="Q614" t="b">
        <v>0</v>
      </c>
      <c r="R614" t="s">
        <v>269</v>
      </c>
      <c r="S614" t="str">
        <f>LEFT(R614,FIND("/",R614)-1)</f>
        <v>film &amp; video</v>
      </c>
      <c r="T614" t="str">
        <f>MID(R614,FIND("/",R614)+1,25)</f>
        <v>television</v>
      </c>
    </row>
    <row r="615" spans="1:20" x14ac:dyDescent="0.3">
      <c r="A615">
        <v>820</v>
      </c>
      <c r="B615" t="s">
        <v>1673</v>
      </c>
      <c r="C615" s="3" t="s">
        <v>1674</v>
      </c>
      <c r="D615">
        <v>1500</v>
      </c>
      <c r="E615">
        <v>12009</v>
      </c>
      <c r="F615" s="4">
        <f>E615/D615</f>
        <v>8.0060000000000002</v>
      </c>
      <c r="G615" t="s">
        <v>20</v>
      </c>
      <c r="H615">
        <v>279</v>
      </c>
      <c r="I615" s="5">
        <f>E615/H615</f>
        <v>43.043010752688176</v>
      </c>
      <c r="J615" t="s">
        <v>40</v>
      </c>
      <c r="K615" t="s">
        <v>41</v>
      </c>
      <c r="L615">
        <v>1532840400</v>
      </c>
      <c r="M615">
        <v>1533963600</v>
      </c>
      <c r="N615" s="9">
        <f>(L615/86400)+25569</f>
        <v>43310.208333333328</v>
      </c>
      <c r="O615" s="9">
        <f>(M615/86400)+25569</f>
        <v>43323.208333333328</v>
      </c>
      <c r="P615" t="b">
        <v>0</v>
      </c>
      <c r="Q615" t="b">
        <v>1</v>
      </c>
      <c r="R615" t="s">
        <v>23</v>
      </c>
      <c r="S615" t="str">
        <f>LEFT(R615,FIND("/",R615)-1)</f>
        <v>music</v>
      </c>
      <c r="T615" t="str">
        <f>MID(R615,FIND("/",R615)+1,25)</f>
        <v>rock</v>
      </c>
    </row>
    <row r="616" spans="1:20" x14ac:dyDescent="0.3">
      <c r="A616">
        <v>747</v>
      </c>
      <c r="B616" t="s">
        <v>1530</v>
      </c>
      <c r="C616" s="3" t="s">
        <v>1531</v>
      </c>
      <c r="D616">
        <v>4900</v>
      </c>
      <c r="E616">
        <v>11214</v>
      </c>
      <c r="F616" s="4">
        <f>E616/D616</f>
        <v>2.2885714285714287</v>
      </c>
      <c r="G616" t="s">
        <v>20</v>
      </c>
      <c r="H616">
        <v>280</v>
      </c>
      <c r="I616" s="5">
        <f>E616/H616</f>
        <v>40.049999999999997</v>
      </c>
      <c r="J616" t="s">
        <v>21</v>
      </c>
      <c r="K616" t="s">
        <v>22</v>
      </c>
      <c r="L616">
        <v>1283403600</v>
      </c>
      <c r="M616">
        <v>1284354000</v>
      </c>
      <c r="N616" s="9">
        <f>(L616/86400)+25569</f>
        <v>40423.208333333336</v>
      </c>
      <c r="O616" s="9">
        <f>(M616/86400)+25569</f>
        <v>40434.208333333336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MID(R616,FIND("/",R616)+1,25)</f>
        <v>plays</v>
      </c>
    </row>
    <row r="617" spans="1:20" x14ac:dyDescent="0.3">
      <c r="A617">
        <v>273</v>
      </c>
      <c r="B617" t="s">
        <v>598</v>
      </c>
      <c r="C617" s="3" t="s">
        <v>599</v>
      </c>
      <c r="D617">
        <v>7800</v>
      </c>
      <c r="E617">
        <v>10704</v>
      </c>
      <c r="F617" s="4">
        <f>E617/D617</f>
        <v>1.3723076923076922</v>
      </c>
      <c r="G617" t="s">
        <v>20</v>
      </c>
      <c r="H617">
        <v>282</v>
      </c>
      <c r="I617" s="5">
        <f>E617/H617</f>
        <v>37.957446808510639</v>
      </c>
      <c r="J617" t="s">
        <v>15</v>
      </c>
      <c r="K617" t="s">
        <v>16</v>
      </c>
      <c r="L617">
        <v>1505624400</v>
      </c>
      <c r="M617">
        <v>1505883600</v>
      </c>
      <c r="N617" s="9">
        <f>(L617/86400)+25569</f>
        <v>42995.208333333328</v>
      </c>
      <c r="O617" s="9">
        <f>(M617/86400)+25569</f>
        <v>42998.208333333328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MID(R617,FIND("/",R617)+1,25)</f>
        <v>plays</v>
      </c>
    </row>
    <row r="618" spans="1:20" x14ac:dyDescent="0.3">
      <c r="A618">
        <v>755</v>
      </c>
      <c r="B618" t="s">
        <v>1546</v>
      </c>
      <c r="C618" s="3" t="s">
        <v>1547</v>
      </c>
      <c r="D618">
        <v>4500</v>
      </c>
      <c r="E618">
        <v>7496</v>
      </c>
      <c r="F618" s="4">
        <f>E618/D618</f>
        <v>1.6657777777777778</v>
      </c>
      <c r="G618" t="s">
        <v>20</v>
      </c>
      <c r="H618">
        <v>288</v>
      </c>
      <c r="I618" s="5">
        <f>E618/H618</f>
        <v>26.027777777777779</v>
      </c>
      <c r="J618" t="s">
        <v>36</v>
      </c>
      <c r="K618" t="s">
        <v>37</v>
      </c>
      <c r="L618">
        <v>1514354400</v>
      </c>
      <c r="M618">
        <v>1515391200</v>
      </c>
      <c r="N618" s="9">
        <f>(L618/86400)+25569</f>
        <v>43096.25</v>
      </c>
      <c r="O618" s="9">
        <f>(M618/86400)+25569</f>
        <v>43108.25</v>
      </c>
      <c r="P618" t="b">
        <v>0</v>
      </c>
      <c r="Q618" t="b">
        <v>1</v>
      </c>
      <c r="R618" t="s">
        <v>33</v>
      </c>
      <c r="S618" t="str">
        <f>LEFT(R618,FIND("/",R618)-1)</f>
        <v>theater</v>
      </c>
      <c r="T618" t="str">
        <f>MID(R618,FIND("/",R618)+1,25)</f>
        <v>plays</v>
      </c>
    </row>
    <row r="619" spans="1:20" ht="31.2" x14ac:dyDescent="0.3">
      <c r="A619">
        <v>888</v>
      </c>
      <c r="B619" t="s">
        <v>1808</v>
      </c>
      <c r="C619" s="3" t="s">
        <v>1809</v>
      </c>
      <c r="D619">
        <v>5800</v>
      </c>
      <c r="E619">
        <v>12174</v>
      </c>
      <c r="F619" s="4">
        <f>E619/D619</f>
        <v>2.0989655172413793</v>
      </c>
      <c r="G619" t="s">
        <v>20</v>
      </c>
      <c r="H619">
        <v>290</v>
      </c>
      <c r="I619" s="5">
        <f>E619/H619</f>
        <v>41.979310344827589</v>
      </c>
      <c r="J619" t="s">
        <v>21</v>
      </c>
      <c r="K619" t="s">
        <v>22</v>
      </c>
      <c r="L619">
        <v>1491886800</v>
      </c>
      <c r="M619">
        <v>1493528400</v>
      </c>
      <c r="N619" s="9">
        <f>(L619/86400)+25569</f>
        <v>42836.208333333328</v>
      </c>
      <c r="O619" s="9">
        <f>(M619/86400)+25569</f>
        <v>42855.208333333328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MID(R619,FIND("/",R619)+1,25)</f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E620/D620</f>
        <v>0.48860523665659616</v>
      </c>
      <c r="G620" t="s">
        <v>14</v>
      </c>
      <c r="H620">
        <v>1198</v>
      </c>
      <c r="I620" s="5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>(L620/86400)+25569</f>
        <v>41396.208333333336</v>
      </c>
      <c r="O620" s="9">
        <f>(M620/86400)+25569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MID(R620,FIND("/",R620)+1,25)</f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E621/D621</f>
        <v>0.28461970393057684</v>
      </c>
      <c r="G621" t="s">
        <v>14</v>
      </c>
      <c r="H621">
        <v>648</v>
      </c>
      <c r="I621" s="5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>(L621/86400)+25569</f>
        <v>40669.208333333336</v>
      </c>
      <c r="O621" s="9">
        <f>(M621/86400)+25569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MID(R621,FIND("/",R621)+1,25)</f>
        <v>plays</v>
      </c>
    </row>
    <row r="622" spans="1:20" ht="31.2" x14ac:dyDescent="0.3">
      <c r="A622">
        <v>301</v>
      </c>
      <c r="B622" t="s">
        <v>654</v>
      </c>
      <c r="C622" s="3" t="s">
        <v>655</v>
      </c>
      <c r="D622">
        <v>900</v>
      </c>
      <c r="E622">
        <v>12102</v>
      </c>
      <c r="F622" s="4">
        <f>E622/D622</f>
        <v>13.446666666666667</v>
      </c>
      <c r="G622" t="s">
        <v>20</v>
      </c>
      <c r="H622">
        <v>295</v>
      </c>
      <c r="I622" s="5">
        <f>E622/H622</f>
        <v>41.023728813559323</v>
      </c>
      <c r="J622" t="s">
        <v>21</v>
      </c>
      <c r="K622" t="s">
        <v>22</v>
      </c>
      <c r="L622">
        <v>1424930400</v>
      </c>
      <c r="M622">
        <v>1426395600</v>
      </c>
      <c r="N622" s="9">
        <f>(L622/86400)+25569</f>
        <v>42061.25</v>
      </c>
      <c r="O622" s="9">
        <f>(M622/86400)+25569</f>
        <v>42078.208333333328</v>
      </c>
      <c r="P622" t="b">
        <v>0</v>
      </c>
      <c r="Q622" t="b">
        <v>0</v>
      </c>
      <c r="R622" t="s">
        <v>42</v>
      </c>
      <c r="S622" t="str">
        <f>LEFT(R622,FIND("/",R622)-1)</f>
        <v>film &amp; video</v>
      </c>
      <c r="T622" t="str">
        <f>MID(R622,FIND("/",R622)+1,25)</f>
        <v>documentary</v>
      </c>
    </row>
    <row r="623" spans="1:20" x14ac:dyDescent="0.3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 s="4">
        <f>E623/D623</f>
        <v>1.7641935483870967</v>
      </c>
      <c r="G623" t="s">
        <v>20</v>
      </c>
      <c r="H623">
        <v>296</v>
      </c>
      <c r="I623" s="5">
        <f>E623/H623</f>
        <v>36.952702702702702</v>
      </c>
      <c r="J623" t="s">
        <v>21</v>
      </c>
      <c r="K623" t="s">
        <v>22</v>
      </c>
      <c r="L623">
        <v>1311483600</v>
      </c>
      <c r="M623">
        <v>1311656400</v>
      </c>
      <c r="N623" s="9">
        <f>(L623/86400)+25569</f>
        <v>40748.208333333336</v>
      </c>
      <c r="O623" s="9">
        <f>(M623/86400)+25569</f>
        <v>40750.208333333336</v>
      </c>
      <c r="P623" t="b">
        <v>0</v>
      </c>
      <c r="Q623" t="b">
        <v>1</v>
      </c>
      <c r="R623" t="s">
        <v>60</v>
      </c>
      <c r="S623" t="str">
        <f>LEFT(R623,FIND("/",R623)-1)</f>
        <v>music</v>
      </c>
      <c r="T623" t="str">
        <f>MID(R623,FIND("/",R623)+1,25)</f>
        <v>indie rock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E624/D624</f>
        <v>3.1301587301587303E-2</v>
      </c>
      <c r="G624" t="s">
        <v>14</v>
      </c>
      <c r="H624">
        <v>64</v>
      </c>
      <c r="I624" s="5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>(L624/86400)+25569</f>
        <v>43205.208333333328</v>
      </c>
      <c r="O624" s="9">
        <f>(M624/86400)+25569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MID(R624,FIND("/",R624)+1,25)</f>
        <v>indie rock</v>
      </c>
    </row>
    <row r="625" spans="1:20" x14ac:dyDescent="0.3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 s="4">
        <f>E625/D625</f>
        <v>1.0020481927710843</v>
      </c>
      <c r="G625" t="s">
        <v>20</v>
      </c>
      <c r="H625">
        <v>297</v>
      </c>
      <c r="I625" s="5">
        <f>E625/H625</f>
        <v>28.003367003367003</v>
      </c>
      <c r="J625" t="s">
        <v>21</v>
      </c>
      <c r="K625" t="s">
        <v>22</v>
      </c>
      <c r="L625">
        <v>1371445200</v>
      </c>
      <c r="M625">
        <v>1373691600</v>
      </c>
      <c r="N625" s="9">
        <f>(L625/86400)+25569</f>
        <v>41442.208333333336</v>
      </c>
      <c r="O625" s="9">
        <f>(M625/86400)+25569</f>
        <v>41468.208333333336</v>
      </c>
      <c r="P625" t="b">
        <v>0</v>
      </c>
      <c r="Q625" t="b">
        <v>0</v>
      </c>
      <c r="R625" t="s">
        <v>65</v>
      </c>
      <c r="S625" t="str">
        <f>LEFT(R625,FIND("/",R625)-1)</f>
        <v>technology</v>
      </c>
      <c r="T625" t="str">
        <f>MID(R625,FIND("/",R625)+1,25)</f>
        <v>wearables</v>
      </c>
    </row>
    <row r="626" spans="1:20" x14ac:dyDescent="0.3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 s="4">
        <f>E626/D626</f>
        <v>15.302222222222222</v>
      </c>
      <c r="G626" t="s">
        <v>20</v>
      </c>
      <c r="H626">
        <v>299</v>
      </c>
      <c r="I626" s="5">
        <f>E626/H626</f>
        <v>46.060200668896321</v>
      </c>
      <c r="J626" t="s">
        <v>21</v>
      </c>
      <c r="K626" t="s">
        <v>22</v>
      </c>
      <c r="L626">
        <v>1572152400</v>
      </c>
      <c r="M626">
        <v>1572152400</v>
      </c>
      <c r="N626" s="9">
        <f>(L626/86400)+25569</f>
        <v>43765.208333333328</v>
      </c>
      <c r="O626" s="9">
        <f>(M626/86400)+25569</f>
        <v>43765.208333333328</v>
      </c>
      <c r="P626" t="b">
        <v>0</v>
      </c>
      <c r="Q626" t="b">
        <v>0</v>
      </c>
      <c r="R626" t="s">
        <v>33</v>
      </c>
      <c r="S626" t="str">
        <f>LEFT(R626,FIND("/",R626)-1)</f>
        <v>theater</v>
      </c>
      <c r="T626" t="str">
        <f>MID(R626,FIND("/",R626)+1,25)</f>
        <v>plays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E627/D627</f>
        <v>0.77373333333333338</v>
      </c>
      <c r="G627" t="s">
        <v>14</v>
      </c>
      <c r="H627">
        <v>62</v>
      </c>
      <c r="I627" s="5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>(L627/86400)+25569</f>
        <v>43857.25</v>
      </c>
      <c r="O627" s="9">
        <f>(M627/86400)+25569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MID(R627,FIND("/",R627)+1,25)</f>
        <v>plays</v>
      </c>
    </row>
    <row r="628" spans="1:20" x14ac:dyDescent="0.3">
      <c r="A628">
        <v>573</v>
      </c>
      <c r="B628" t="s">
        <v>1190</v>
      </c>
      <c r="C628" s="3" t="s">
        <v>1191</v>
      </c>
      <c r="D628">
        <v>6700</v>
      </c>
      <c r="E628">
        <v>7496</v>
      </c>
      <c r="F628" s="4">
        <f>E628/D628</f>
        <v>1.1188059701492536</v>
      </c>
      <c r="G628" t="s">
        <v>20</v>
      </c>
      <c r="H628">
        <v>300</v>
      </c>
      <c r="I628" s="5">
        <f>E628/H628</f>
        <v>24.986666666666668</v>
      </c>
      <c r="J628" t="s">
        <v>21</v>
      </c>
      <c r="K628" t="s">
        <v>22</v>
      </c>
      <c r="L628">
        <v>1399006800</v>
      </c>
      <c r="M628">
        <v>1399179600</v>
      </c>
      <c r="N628" s="9">
        <f>(L628/86400)+25569</f>
        <v>41761.208333333336</v>
      </c>
      <c r="O628" s="9">
        <f>(M628/86400)+25569</f>
        <v>41763.208333333336</v>
      </c>
      <c r="P628" t="b">
        <v>0</v>
      </c>
      <c r="Q628" t="b">
        <v>0</v>
      </c>
      <c r="R628" t="s">
        <v>1029</v>
      </c>
      <c r="S628" t="str">
        <f>LEFT(R628,FIND("/",R628)-1)</f>
        <v>journalism</v>
      </c>
      <c r="T628" t="str">
        <f>MID(R628,FIND("/",R628)+1,25)</f>
        <v>audio</v>
      </c>
    </row>
    <row r="629" spans="1:20" ht="31.2" x14ac:dyDescent="0.3">
      <c r="A629">
        <v>867</v>
      </c>
      <c r="B629" t="s">
        <v>1766</v>
      </c>
      <c r="C629" s="3" t="s">
        <v>1767</v>
      </c>
      <c r="D629">
        <v>4800</v>
      </c>
      <c r="E629">
        <v>7797</v>
      </c>
      <c r="F629" s="4">
        <f>E629/D629</f>
        <v>1.6243749999999999</v>
      </c>
      <c r="G629" t="s">
        <v>20</v>
      </c>
      <c r="H629">
        <v>300</v>
      </c>
      <c r="I629" s="5">
        <f>E629/H629</f>
        <v>25.99</v>
      </c>
      <c r="J629" t="s">
        <v>21</v>
      </c>
      <c r="K629" t="s">
        <v>22</v>
      </c>
      <c r="L629">
        <v>1539061200</v>
      </c>
      <c r="M629">
        <v>1539579600</v>
      </c>
      <c r="N629" s="9">
        <f>(L629/86400)+25569</f>
        <v>43382.208333333328</v>
      </c>
      <c r="O629" s="9">
        <f>(M629/86400)+25569</f>
        <v>43388.208333333328</v>
      </c>
      <c r="P629" t="b">
        <v>0</v>
      </c>
      <c r="Q629" t="b">
        <v>0</v>
      </c>
      <c r="R629" t="s">
        <v>17</v>
      </c>
      <c r="S629" t="str">
        <f>LEFT(R629,FIND("/",R629)-1)</f>
        <v>food</v>
      </c>
      <c r="T629" t="str">
        <f>MID(R629,FIND("/",R629)+1,25)</f>
        <v>food trucks</v>
      </c>
    </row>
    <row r="630" spans="1:20" x14ac:dyDescent="0.3">
      <c r="A630">
        <v>49</v>
      </c>
      <c r="B630" t="s">
        <v>144</v>
      </c>
      <c r="C630" s="3" t="s">
        <v>145</v>
      </c>
      <c r="D630">
        <v>7200</v>
      </c>
      <c r="E630">
        <v>13653</v>
      </c>
      <c r="F630" s="4">
        <f>E630/D630</f>
        <v>1.89625</v>
      </c>
      <c r="G630" t="s">
        <v>20</v>
      </c>
      <c r="H630">
        <v>303</v>
      </c>
      <c r="I630" s="5">
        <f>E630/H630</f>
        <v>45.059405940594061</v>
      </c>
      <c r="J630" t="s">
        <v>21</v>
      </c>
      <c r="K630" t="s">
        <v>22</v>
      </c>
      <c r="L630">
        <v>1571547600</v>
      </c>
      <c r="M630">
        <v>1575439200</v>
      </c>
      <c r="N630" s="9">
        <f>(L630/86400)+25569</f>
        <v>43758.208333333328</v>
      </c>
      <c r="O630" s="9">
        <f>(M630/86400)+25569</f>
        <v>43803.25</v>
      </c>
      <c r="P630" t="b">
        <v>0</v>
      </c>
      <c r="Q630" t="b">
        <v>0</v>
      </c>
      <c r="R630" t="s">
        <v>23</v>
      </c>
      <c r="S630" t="str">
        <f>LEFT(R630,FIND("/",R630)-1)</f>
        <v>music</v>
      </c>
      <c r="T630" t="str">
        <f>MID(R630,FIND("/",R630)+1,25)</f>
        <v>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E631/D631</f>
        <v>0.64582072176949945</v>
      </c>
      <c r="G631" t="s">
        <v>14</v>
      </c>
      <c r="H631">
        <v>750</v>
      </c>
      <c r="I631" s="5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>(L631/86400)+25569</f>
        <v>42557.208333333328</v>
      </c>
      <c r="O631" s="9">
        <f>(M631/86400)+25569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MID(R631,FIND("/",R631)+1,25)</f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E632/D632</f>
        <v>0.62873684210526315</v>
      </c>
      <c r="G632" t="s">
        <v>74</v>
      </c>
      <c r="H632">
        <v>87</v>
      </c>
      <c r="I632" s="5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>(L632/86400)+25569</f>
        <v>43586.208333333328</v>
      </c>
      <c r="O632" s="9">
        <f>(M632/86400)+25569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MID(R632,FIND("/",R632)+1,25)</f>
        <v>plays</v>
      </c>
    </row>
    <row r="633" spans="1:20" x14ac:dyDescent="0.3">
      <c r="A633">
        <v>324</v>
      </c>
      <c r="B633" t="s">
        <v>700</v>
      </c>
      <c r="C633" s="3" t="s">
        <v>701</v>
      </c>
      <c r="D633">
        <v>7100</v>
      </c>
      <c r="E633">
        <v>11648</v>
      </c>
      <c r="F633" s="4">
        <f>E633/D633</f>
        <v>1.6405633802816901</v>
      </c>
      <c r="G633" t="s">
        <v>20</v>
      </c>
      <c r="H633">
        <v>307</v>
      </c>
      <c r="I633" s="5">
        <f>E633/H633</f>
        <v>37.941368078175898</v>
      </c>
      <c r="J633" t="s">
        <v>21</v>
      </c>
      <c r="K633" t="s">
        <v>22</v>
      </c>
      <c r="L633">
        <v>1434862800</v>
      </c>
      <c r="M633">
        <v>1435899600</v>
      </c>
      <c r="N633" s="9">
        <f>(L633/86400)+25569</f>
        <v>42176.208333333328</v>
      </c>
      <c r="O633" s="9">
        <f>(M633/86400)+25569</f>
        <v>42188.208333333328</v>
      </c>
      <c r="P633" t="b">
        <v>0</v>
      </c>
      <c r="Q633" t="b">
        <v>1</v>
      </c>
      <c r="R633" t="s">
        <v>33</v>
      </c>
      <c r="S633" t="str">
        <f>LEFT(R633,FIND("/",R633)-1)</f>
        <v>theater</v>
      </c>
      <c r="T633" t="str">
        <f>MID(R633,FIND("/",R633)+1,25)</f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E634/D634</f>
        <v>0.42859916782246882</v>
      </c>
      <c r="G634" t="s">
        <v>47</v>
      </c>
      <c r="H634">
        <v>278</v>
      </c>
      <c r="I634" s="5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>(L634/86400)+25569</f>
        <v>41945.208333333336</v>
      </c>
      <c r="O634" s="9">
        <f>(M634/86400)+25569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MID(R634,FIND("/",R634)+1,25)</f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E635/D635</f>
        <v>0.83119402985074631</v>
      </c>
      <c r="G635" t="s">
        <v>14</v>
      </c>
      <c r="H635">
        <v>105</v>
      </c>
      <c r="I635" s="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>(L635/86400)+25569</f>
        <v>42315.25</v>
      </c>
      <c r="O635" s="9">
        <f>(M635/86400)+25569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MID(R635,FIND("/",R635)+1,25)</f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E636/D636</f>
        <v>0.78531302876480547</v>
      </c>
      <c r="G636" t="s">
        <v>74</v>
      </c>
      <c r="H636">
        <v>1658</v>
      </c>
      <c r="I636" s="5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>(L636/86400)+25569</f>
        <v>42819.208333333328</v>
      </c>
      <c r="O636" s="9">
        <f>(M636/86400)+25569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MID(R636,FIND("/",R636)+1,25)</f>
        <v>television</v>
      </c>
    </row>
    <row r="637" spans="1:20" ht="31.2" x14ac:dyDescent="0.3">
      <c r="A637">
        <v>849</v>
      </c>
      <c r="B637" t="s">
        <v>1731</v>
      </c>
      <c r="C637" s="3" t="s">
        <v>1732</v>
      </c>
      <c r="D637">
        <v>6700</v>
      </c>
      <c r="E637">
        <v>8917</v>
      </c>
      <c r="F637" s="4">
        <f>E637/D637</f>
        <v>1.3308955223880596</v>
      </c>
      <c r="G637" t="s">
        <v>20</v>
      </c>
      <c r="H637">
        <v>307</v>
      </c>
      <c r="I637" s="5">
        <f>E637/H637</f>
        <v>29.045602605863191</v>
      </c>
      <c r="J637" t="s">
        <v>21</v>
      </c>
      <c r="K637" t="s">
        <v>22</v>
      </c>
      <c r="L637">
        <v>1328767200</v>
      </c>
      <c r="M637">
        <v>1329026400</v>
      </c>
      <c r="N637" s="9">
        <f>(L637/86400)+25569</f>
        <v>40948.25</v>
      </c>
      <c r="O637" s="9">
        <f>(M637/86400)+25569</f>
        <v>40951.25</v>
      </c>
      <c r="P637" t="b">
        <v>0</v>
      </c>
      <c r="Q637" t="b">
        <v>1</v>
      </c>
      <c r="R637" t="s">
        <v>60</v>
      </c>
      <c r="S637" t="str">
        <f>LEFT(R637,FIND("/",R637)-1)</f>
        <v>music</v>
      </c>
      <c r="T637" t="str">
        <f>MID(R637,FIND("/",R637)+1,25)</f>
        <v>indie rock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E638/D638</f>
        <v>0.64537683358624176</v>
      </c>
      <c r="G638" t="s">
        <v>14</v>
      </c>
      <c r="H638">
        <v>2604</v>
      </c>
      <c r="I638" s="5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>(L638/86400)+25569</f>
        <v>40926.25</v>
      </c>
      <c r="O638" s="9">
        <f>(M638/86400)+25569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MID(R638,FIND("/",R638)+1,25)</f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E639/D639</f>
        <v>0.79411764705882348</v>
      </c>
      <c r="G639" t="s">
        <v>14</v>
      </c>
      <c r="H639">
        <v>65</v>
      </c>
      <c r="I639" s="5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>(L639/86400)+25569</f>
        <v>42688.25</v>
      </c>
      <c r="O639" s="9">
        <f>(M639/86400)+25569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MID(R639,FIND("/",R639)+1,25)</f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E640/D640</f>
        <v>0.11419117647058824</v>
      </c>
      <c r="G640" t="s">
        <v>14</v>
      </c>
      <c r="H640">
        <v>94</v>
      </c>
      <c r="I640" s="5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>(L640/86400)+25569</f>
        <v>40386.208333333336</v>
      </c>
      <c r="O640" s="9">
        <f>(M640/86400)+25569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MID(R640,FIND("/",R640)+1,25)</f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E641/D641</f>
        <v>0.56186046511627907</v>
      </c>
      <c r="G641" t="s">
        <v>47</v>
      </c>
      <c r="H641">
        <v>45</v>
      </c>
      <c r="I641" s="5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>(L641/86400)+25569</f>
        <v>43309.208333333328</v>
      </c>
      <c r="O641" s="9">
        <f>(M641/86400)+25569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MID(R641,FIND("/",R641)+1,25)</f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E642/D642</f>
        <v>0.16501669449081802</v>
      </c>
      <c r="G642" t="s">
        <v>14</v>
      </c>
      <c r="H642">
        <v>257</v>
      </c>
      <c r="I642" s="5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>(L642/86400)+25569</f>
        <v>42387.25</v>
      </c>
      <c r="O642" s="9">
        <f>(M642/86400)+25569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MID(R642,FIND("/",R642)+1,25)</f>
        <v>plays</v>
      </c>
    </row>
    <row r="643" spans="1:20" x14ac:dyDescent="0.3">
      <c r="A643">
        <v>608</v>
      </c>
      <c r="B643" t="s">
        <v>1258</v>
      </c>
      <c r="C643" s="3" t="s">
        <v>1259</v>
      </c>
      <c r="D643">
        <v>3900</v>
      </c>
      <c r="E643">
        <v>11075</v>
      </c>
      <c r="F643" s="4">
        <f>E643/D643</f>
        <v>2.8397435897435899</v>
      </c>
      <c r="G643" t="s">
        <v>20</v>
      </c>
      <c r="H643">
        <v>316</v>
      </c>
      <c r="I643" s="5">
        <f>E643/H643</f>
        <v>35.047468354430379</v>
      </c>
      <c r="J643" t="s">
        <v>21</v>
      </c>
      <c r="K643" t="s">
        <v>22</v>
      </c>
      <c r="L643">
        <v>1551852000</v>
      </c>
      <c r="M643">
        <v>1552197600</v>
      </c>
      <c r="N643" s="9">
        <f>(L643/86400)+25569</f>
        <v>43530.25</v>
      </c>
      <c r="O643" s="9">
        <f>(M643/86400)+25569</f>
        <v>43534.25</v>
      </c>
      <c r="P643" t="b">
        <v>0</v>
      </c>
      <c r="Q643" t="b">
        <v>1</v>
      </c>
      <c r="R643" t="s">
        <v>159</v>
      </c>
      <c r="S643" t="str">
        <f>LEFT(R643,FIND("/",R643)-1)</f>
        <v>music</v>
      </c>
      <c r="T643" t="str">
        <f>MID(R643,FIND("/",R643)+1,25)</f>
        <v>jazz</v>
      </c>
    </row>
    <row r="644" spans="1:20" x14ac:dyDescent="0.3">
      <c r="A644">
        <v>981</v>
      </c>
      <c r="B644" t="s">
        <v>1990</v>
      </c>
      <c r="C644" s="3" t="s">
        <v>1991</v>
      </c>
      <c r="D644">
        <v>6700</v>
      </c>
      <c r="E644">
        <v>11941</v>
      </c>
      <c r="F644" s="4">
        <f>E644/D644</f>
        <v>1.7822388059701493</v>
      </c>
      <c r="G644" t="s">
        <v>20</v>
      </c>
      <c r="H644">
        <v>323</v>
      </c>
      <c r="I644" s="5">
        <f>E644/H644</f>
        <v>36.969040247678016</v>
      </c>
      <c r="J644" t="s">
        <v>21</v>
      </c>
      <c r="K644" t="s">
        <v>22</v>
      </c>
      <c r="L644">
        <v>1514181600</v>
      </c>
      <c r="M644">
        <v>1517032800</v>
      </c>
      <c r="N644" s="9">
        <f>(L644/86400)+25569</f>
        <v>43094.25</v>
      </c>
      <c r="O644" s="9">
        <f>(M644/86400)+25569</f>
        <v>43127.25</v>
      </c>
      <c r="P644" t="b">
        <v>0</v>
      </c>
      <c r="Q644" t="b">
        <v>0</v>
      </c>
      <c r="R644" t="s">
        <v>28</v>
      </c>
      <c r="S644" t="str">
        <f>LEFT(R644,FIND("/",R644)-1)</f>
        <v>technology</v>
      </c>
      <c r="T644" t="str">
        <f>MID(R644,FIND("/",R644)+1,25)</f>
        <v>web</v>
      </c>
    </row>
    <row r="645" spans="1:20" ht="31.2" x14ac:dyDescent="0.3">
      <c r="A645">
        <v>237</v>
      </c>
      <c r="B645" t="s">
        <v>526</v>
      </c>
      <c r="C645" s="3" t="s">
        <v>527</v>
      </c>
      <c r="D645">
        <v>9300</v>
      </c>
      <c r="E645">
        <v>14822</v>
      </c>
      <c r="F645" s="4">
        <f>E645/D645</f>
        <v>1.593763440860215</v>
      </c>
      <c r="G645" t="s">
        <v>20</v>
      </c>
      <c r="H645">
        <v>329</v>
      </c>
      <c r="I645" s="5">
        <f>E645/H645</f>
        <v>45.051671732522799</v>
      </c>
      <c r="J645" t="s">
        <v>21</v>
      </c>
      <c r="K645" t="s">
        <v>22</v>
      </c>
      <c r="L645">
        <v>1398402000</v>
      </c>
      <c r="M645">
        <v>1398574800</v>
      </c>
      <c r="N645" s="9">
        <f>(L645/86400)+25569</f>
        <v>41754.208333333336</v>
      </c>
      <c r="O645" s="9">
        <f>(M645/86400)+25569</f>
        <v>41756.208333333336</v>
      </c>
      <c r="P645" t="b">
        <v>0</v>
      </c>
      <c r="Q645" t="b">
        <v>0</v>
      </c>
      <c r="R645" t="s">
        <v>71</v>
      </c>
      <c r="S645" t="str">
        <f>LEFT(R645,FIND("/",R645)-1)</f>
        <v>film &amp; video</v>
      </c>
      <c r="T645" t="str">
        <f>MID(R645,FIND("/",R645)+1,25)</f>
        <v>animation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E646/D646</f>
        <v>0.48396694214876035</v>
      </c>
      <c r="G646" t="s">
        <v>14</v>
      </c>
      <c r="H646">
        <v>2928</v>
      </c>
      <c r="I646" s="5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(L646/86400)+25569</f>
        <v>43452.25</v>
      </c>
      <c r="O646" s="9">
        <f>(M646/86400)+25569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MID(R646,FIND("/",R646)+1,25)</f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E647/D647</f>
        <v>0.92911504424778757</v>
      </c>
      <c r="G647" t="s">
        <v>14</v>
      </c>
      <c r="H647">
        <v>4697</v>
      </c>
      <c r="I647" s="5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>(L647/86400)+25569</f>
        <v>43369.208333333328</v>
      </c>
      <c r="O647" s="9">
        <f>(M647/86400)+25569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MID(R647,FIND("/",R647)+1,25)</f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E648/D648</f>
        <v>0.88599797365754818</v>
      </c>
      <c r="G648" t="s">
        <v>14</v>
      </c>
      <c r="H648">
        <v>2915</v>
      </c>
      <c r="I648" s="5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>(L648/86400)+25569</f>
        <v>41346.208333333336</v>
      </c>
      <c r="O648" s="9">
        <f>(M648/86400)+25569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MID(R648,FIND("/",R648)+1,25)</f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E649/D649</f>
        <v>0.41399999999999998</v>
      </c>
      <c r="G649" t="s">
        <v>14</v>
      </c>
      <c r="H649">
        <v>18</v>
      </c>
      <c r="I649" s="5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(L649/86400)+25569</f>
        <v>43199.208333333328</v>
      </c>
      <c r="O649" s="9">
        <f>(M649/86400)+25569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MID(R649,FIND("/",R649)+1,25)</f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E650/D650</f>
        <v>0.63056795131845844</v>
      </c>
      <c r="G650" t="s">
        <v>74</v>
      </c>
      <c r="H650">
        <v>723</v>
      </c>
      <c r="I650" s="5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>(L650/86400)+25569</f>
        <v>42922.208333333328</v>
      </c>
      <c r="O650" s="9">
        <f>(M650/86400)+25569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MID(R650,FIND("/",R650)+1,25)</f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E651/D651</f>
        <v>0.48482333607230893</v>
      </c>
      <c r="G651" t="s">
        <v>14</v>
      </c>
      <c r="H651">
        <v>602</v>
      </c>
      <c r="I651" s="5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>(L651/86400)+25569</f>
        <v>40471.208333333336</v>
      </c>
      <c r="O651" s="9">
        <f>(M651/86400)+25569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MID(R651,FIND("/",R651)+1,25)</f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E652/D652</f>
        <v>0.02</v>
      </c>
      <c r="G652" t="s">
        <v>14</v>
      </c>
      <c r="H652">
        <v>1</v>
      </c>
      <c r="I652" s="5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(L652/86400)+25569</f>
        <v>41828.208333333336</v>
      </c>
      <c r="O652" s="9">
        <f>(M652/86400)+25569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MID(R652,FIND("/",R652)+1,25)</f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E653/D653</f>
        <v>0.88479410269445857</v>
      </c>
      <c r="G653" t="s">
        <v>14</v>
      </c>
      <c r="H653">
        <v>3868</v>
      </c>
      <c r="I653" s="5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>(L653/86400)+25569</f>
        <v>41692.25</v>
      </c>
      <c r="O653" s="9">
        <f>(M653/86400)+25569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MID(R653,FIND("/",R653)+1,25)</f>
        <v>shorts</v>
      </c>
    </row>
    <row r="654" spans="1:20" ht="31.2" x14ac:dyDescent="0.3">
      <c r="A654">
        <v>78</v>
      </c>
      <c r="B654" t="s">
        <v>204</v>
      </c>
      <c r="C654" s="3" t="s">
        <v>205</v>
      </c>
      <c r="D654">
        <v>4500</v>
      </c>
      <c r="E654">
        <v>13536</v>
      </c>
      <c r="F654" s="4">
        <f>E654/D654</f>
        <v>3.008</v>
      </c>
      <c r="G654" t="s">
        <v>20</v>
      </c>
      <c r="H654">
        <v>330</v>
      </c>
      <c r="I654" s="5">
        <f>E654/H654</f>
        <v>41.018181818181816</v>
      </c>
      <c r="J654" t="s">
        <v>21</v>
      </c>
      <c r="K654" t="s">
        <v>22</v>
      </c>
      <c r="L654">
        <v>1523854800</v>
      </c>
      <c r="M654">
        <v>1523941200</v>
      </c>
      <c r="N654" s="9">
        <f>(L654/86400)+25569</f>
        <v>43206.208333333328</v>
      </c>
      <c r="O654" s="9">
        <f>(M654/86400)+25569</f>
        <v>43207.208333333328</v>
      </c>
      <c r="P654" t="b">
        <v>0</v>
      </c>
      <c r="Q654" t="b">
        <v>0</v>
      </c>
      <c r="R654" t="s">
        <v>206</v>
      </c>
      <c r="S654" t="str">
        <f>LEFT(R654,FIND("/",R654)-1)</f>
        <v>publishing</v>
      </c>
      <c r="T654" t="str">
        <f>MID(R654,FIND("/",R654)+1,25)</f>
        <v>translations</v>
      </c>
    </row>
    <row r="655" spans="1:20" x14ac:dyDescent="0.3">
      <c r="A655">
        <v>675</v>
      </c>
      <c r="B655" t="s">
        <v>1390</v>
      </c>
      <c r="C655" s="3" t="s">
        <v>1391</v>
      </c>
      <c r="D655">
        <v>9700</v>
      </c>
      <c r="E655">
        <v>11929</v>
      </c>
      <c r="F655" s="4">
        <f>E655/D655</f>
        <v>1.2297938144329896</v>
      </c>
      <c r="G655" t="s">
        <v>20</v>
      </c>
      <c r="H655">
        <v>331</v>
      </c>
      <c r="I655" s="5">
        <f>E655/H655</f>
        <v>36.0392749244713</v>
      </c>
      <c r="J655" t="s">
        <v>21</v>
      </c>
      <c r="K655" t="s">
        <v>22</v>
      </c>
      <c r="L655">
        <v>1568178000</v>
      </c>
      <c r="M655">
        <v>1568782800</v>
      </c>
      <c r="N655" s="9">
        <f>(L655/86400)+25569</f>
        <v>43719.208333333328</v>
      </c>
      <c r="O655" s="9">
        <f>(M655/86400)+25569</f>
        <v>43726.208333333328</v>
      </c>
      <c r="P655" t="b">
        <v>0</v>
      </c>
      <c r="Q655" t="b">
        <v>0</v>
      </c>
      <c r="R655" t="s">
        <v>1029</v>
      </c>
      <c r="S655" t="str">
        <f>LEFT(R655,FIND("/",R655)-1)</f>
        <v>journalism</v>
      </c>
      <c r="T655" t="str">
        <f>MID(R655,FIND("/",R655)+1,25)</f>
        <v>audio</v>
      </c>
    </row>
    <row r="656" spans="1:20" x14ac:dyDescent="0.3">
      <c r="A656">
        <v>102</v>
      </c>
      <c r="B656" t="s">
        <v>253</v>
      </c>
      <c r="C656" s="3" t="s">
        <v>254</v>
      </c>
      <c r="D656">
        <v>3700</v>
      </c>
      <c r="E656">
        <v>10422</v>
      </c>
      <c r="F656" s="4">
        <f>E656/D656</f>
        <v>2.8167567567567566</v>
      </c>
      <c r="G656" t="s">
        <v>20</v>
      </c>
      <c r="H656">
        <v>336</v>
      </c>
      <c r="I656" s="5">
        <f>E656/H656</f>
        <v>31.017857142857142</v>
      </c>
      <c r="J656" t="s">
        <v>21</v>
      </c>
      <c r="K656" t="s">
        <v>22</v>
      </c>
      <c r="L656">
        <v>1526274000</v>
      </c>
      <c r="M656">
        <v>1526878800</v>
      </c>
      <c r="N656" s="9">
        <f>(L656/86400)+25569</f>
        <v>43234.208333333328</v>
      </c>
      <c r="O656" s="9">
        <f>(M656/86400)+25569</f>
        <v>43241.208333333328</v>
      </c>
      <c r="P656" t="b">
        <v>0</v>
      </c>
      <c r="Q656" t="b">
        <v>1</v>
      </c>
      <c r="R656" t="s">
        <v>65</v>
      </c>
      <c r="S656" t="str">
        <f>LEFT(R656,FIND("/",R656)-1)</f>
        <v>technology</v>
      </c>
      <c r="T656" t="str">
        <f>MID(R656,FIND("/",R656)+1,25)</f>
        <v>wearables</v>
      </c>
    </row>
    <row r="657" spans="1:20" x14ac:dyDescent="0.3">
      <c r="A657">
        <v>289</v>
      </c>
      <c r="B657" t="s">
        <v>630</v>
      </c>
      <c r="C657" s="3" t="s">
        <v>631</v>
      </c>
      <c r="D657">
        <v>800</v>
      </c>
      <c r="E657">
        <v>13474</v>
      </c>
      <c r="F657" s="4">
        <f>E657/D657</f>
        <v>16.842500000000001</v>
      </c>
      <c r="G657" t="s">
        <v>20</v>
      </c>
      <c r="H657">
        <v>337</v>
      </c>
      <c r="I657" s="5">
        <f>E657/H657</f>
        <v>39.982195845697326</v>
      </c>
      <c r="J657" t="s">
        <v>15</v>
      </c>
      <c r="K657" t="s">
        <v>16</v>
      </c>
      <c r="L657">
        <v>1438578000</v>
      </c>
      <c r="M657">
        <v>1438837200</v>
      </c>
      <c r="N657" s="9">
        <f>(L657/86400)+25569</f>
        <v>42219.208333333328</v>
      </c>
      <c r="O657" s="9">
        <f>(M657/86400)+25569</f>
        <v>42222.208333333328</v>
      </c>
      <c r="P657" t="b">
        <v>0</v>
      </c>
      <c r="Q657" t="b">
        <v>0</v>
      </c>
      <c r="R657" t="s">
        <v>33</v>
      </c>
      <c r="S657" t="str">
        <f>LEFT(R657,FIND("/",R657)-1)</f>
        <v>theater</v>
      </c>
      <c r="T657" t="str">
        <f>MID(R657,FIND("/",R657)+1,25)</f>
        <v>plays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E658/D658</f>
        <v>0.42127533783783783</v>
      </c>
      <c r="G658" t="s">
        <v>14</v>
      </c>
      <c r="H658">
        <v>504</v>
      </c>
      <c r="I658" s="5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>(L658/86400)+25569</f>
        <v>43097.25</v>
      </c>
      <c r="O658" s="9">
        <f>(M658/86400)+25569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MID(R658,FIND("/",R658)+1,25)</f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E659/D659</f>
        <v>8.2400000000000001E-2</v>
      </c>
      <c r="G659" t="s">
        <v>14</v>
      </c>
      <c r="H659">
        <v>14</v>
      </c>
      <c r="I659" s="5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>(L659/86400)+25569</f>
        <v>43096.25</v>
      </c>
      <c r="O659" s="9">
        <f>(M659/86400)+25569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MID(R659,FIND("/",R659)+1,25)</f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E660/D660</f>
        <v>0.60064638783269964</v>
      </c>
      <c r="G660" t="s">
        <v>74</v>
      </c>
      <c r="H660">
        <v>390</v>
      </c>
      <c r="I660" s="5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>(L660/86400)+25569</f>
        <v>42246.208333333328</v>
      </c>
      <c r="O660" s="9">
        <f>(M660/86400)+25569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MID(R660,FIND("/",R660)+1,25)</f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E661/D661</f>
        <v>0.47232808616404309</v>
      </c>
      <c r="G661" t="s">
        <v>14</v>
      </c>
      <c r="H661">
        <v>750</v>
      </c>
      <c r="I661" s="5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>(L661/86400)+25569</f>
        <v>40570.25</v>
      </c>
      <c r="O661" s="9">
        <f>(M661/86400)+25569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MID(R661,FIND("/",R661)+1,25)</f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E662/D662</f>
        <v>0.81736263736263737</v>
      </c>
      <c r="G662" t="s">
        <v>14</v>
      </c>
      <c r="H662">
        <v>77</v>
      </c>
      <c r="I662" s="5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>(L662/86400)+25569</f>
        <v>42237.208333333328</v>
      </c>
      <c r="O662" s="9">
        <f>(M662/86400)+25569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MID(R662,FIND("/",R662)+1,25)</f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E663/D663</f>
        <v>0.54187265917603</v>
      </c>
      <c r="G663" t="s">
        <v>14</v>
      </c>
      <c r="H663">
        <v>752</v>
      </c>
      <c r="I663" s="5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>(L663/86400)+25569</f>
        <v>40996.208333333336</v>
      </c>
      <c r="O663" s="9">
        <f>(M663/86400)+25569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MID(R663,FIND("/",R663)+1,25)</f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E664/D664</f>
        <v>0.97868131868131869</v>
      </c>
      <c r="G664" t="s">
        <v>14</v>
      </c>
      <c r="H664">
        <v>131</v>
      </c>
      <c r="I664" s="5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>(L664/86400)+25569</f>
        <v>43443.25</v>
      </c>
      <c r="O664" s="9">
        <f>(M664/86400)+25569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MID(R664,FIND("/",R664)+1,25)</f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E665/D665</f>
        <v>0.77239999999999998</v>
      </c>
      <c r="G665" t="s">
        <v>14</v>
      </c>
      <c r="H665">
        <v>87</v>
      </c>
      <c r="I665" s="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>(L665/86400)+25569</f>
        <v>40458.208333333336</v>
      </c>
      <c r="O665" s="9">
        <f>(M665/86400)+25569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MID(R665,FIND("/",R665)+1,25)</f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E666/D666</f>
        <v>0.33464735516372796</v>
      </c>
      <c r="G666" t="s">
        <v>14</v>
      </c>
      <c r="H666">
        <v>1063</v>
      </c>
      <c r="I666" s="5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>(L666/86400)+25569</f>
        <v>40959.25</v>
      </c>
      <c r="O666" s="9">
        <f>(M666/86400)+25569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MID(R666,FIND("/",R666)+1,25)</f>
        <v>jazz</v>
      </c>
    </row>
    <row r="667" spans="1:20" x14ac:dyDescent="0.3">
      <c r="A667">
        <v>184</v>
      </c>
      <c r="B667" t="s">
        <v>420</v>
      </c>
      <c r="C667" s="3" t="s">
        <v>421</v>
      </c>
      <c r="D667">
        <v>3600</v>
      </c>
      <c r="E667">
        <v>10550</v>
      </c>
      <c r="F667" s="4">
        <f>E667/D667</f>
        <v>2.9305555555555554</v>
      </c>
      <c r="G667" t="s">
        <v>20</v>
      </c>
      <c r="H667">
        <v>340</v>
      </c>
      <c r="I667" s="5">
        <f>E667/H667</f>
        <v>31.029411764705884</v>
      </c>
      <c r="J667" t="s">
        <v>21</v>
      </c>
      <c r="K667" t="s">
        <v>22</v>
      </c>
      <c r="L667">
        <v>1556859600</v>
      </c>
      <c r="M667">
        <v>1556946000</v>
      </c>
      <c r="N667" s="9">
        <f>(L667/86400)+25569</f>
        <v>43588.208333333328</v>
      </c>
      <c r="O667" s="9">
        <f>(M667/86400)+25569</f>
        <v>43589.208333333328</v>
      </c>
      <c r="P667" t="b">
        <v>0</v>
      </c>
      <c r="Q667" t="b">
        <v>0</v>
      </c>
      <c r="R667" t="s">
        <v>33</v>
      </c>
      <c r="S667" t="str">
        <f>LEFT(R667,FIND("/",R667)-1)</f>
        <v>theater</v>
      </c>
      <c r="T667" t="str">
        <f>MID(R667,FIND("/",R667)+1,25)</f>
        <v>plays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E668/D668</f>
        <v>0.64032258064516134</v>
      </c>
      <c r="G668" t="s">
        <v>74</v>
      </c>
      <c r="H668">
        <v>25</v>
      </c>
      <c r="I668" s="5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(L668/86400)+25569</f>
        <v>41516.208333333336</v>
      </c>
      <c r="O668" s="9">
        <f>(M668/86400)+25569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MID(R668,FIND("/",R668)+1,25)</f>
        <v>plays</v>
      </c>
    </row>
    <row r="669" spans="1:20" x14ac:dyDescent="0.3">
      <c r="A669">
        <v>112</v>
      </c>
      <c r="B669" t="s">
        <v>274</v>
      </c>
      <c r="C669" s="3" t="s">
        <v>275</v>
      </c>
      <c r="D669">
        <v>4700</v>
      </c>
      <c r="E669">
        <v>12635</v>
      </c>
      <c r="F669" s="4">
        <f>E669/D669</f>
        <v>2.6882978723404256</v>
      </c>
      <c r="G669" t="s">
        <v>20</v>
      </c>
      <c r="H669">
        <v>361</v>
      </c>
      <c r="I669" s="5">
        <f>E669/H669</f>
        <v>35</v>
      </c>
      <c r="J669" t="s">
        <v>26</v>
      </c>
      <c r="K669" t="s">
        <v>27</v>
      </c>
      <c r="L669">
        <v>1408856400</v>
      </c>
      <c r="M669">
        <v>1410152400</v>
      </c>
      <c r="N669" s="9">
        <f>(L669/86400)+25569</f>
        <v>41875.208333333336</v>
      </c>
      <c r="O669" s="9">
        <f>(M669/86400)+25569</f>
        <v>41890.208333333336</v>
      </c>
      <c r="P669" t="b">
        <v>0</v>
      </c>
      <c r="Q669" t="b">
        <v>0</v>
      </c>
      <c r="R669" t="s">
        <v>28</v>
      </c>
      <c r="S669" t="str">
        <f>LEFT(R669,FIND("/",R669)-1)</f>
        <v>technology</v>
      </c>
      <c r="T669" t="str">
        <f>MID(R669,FIND("/",R669)+1,25)</f>
        <v>web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E670/D670</f>
        <v>0.20338181818181819</v>
      </c>
      <c r="G670" t="s">
        <v>14</v>
      </c>
      <c r="H670">
        <v>76</v>
      </c>
      <c r="I670" s="5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>(L670/86400)+25569</f>
        <v>41122.208333333336</v>
      </c>
      <c r="O670" s="9">
        <f>(M670/86400)+25569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MID(R670,FIND("/",R670)+1,25)</f>
        <v>plays</v>
      </c>
    </row>
    <row r="671" spans="1:20" x14ac:dyDescent="0.3">
      <c r="A671">
        <v>679</v>
      </c>
      <c r="B671" t="s">
        <v>668</v>
      </c>
      <c r="C671" s="3" t="s">
        <v>1398</v>
      </c>
      <c r="D671">
        <v>1400</v>
      </c>
      <c r="E671">
        <v>14511</v>
      </c>
      <c r="F671" s="4">
        <f>E671/D671</f>
        <v>10.365</v>
      </c>
      <c r="G671" t="s">
        <v>20</v>
      </c>
      <c r="H671">
        <v>363</v>
      </c>
      <c r="I671" s="5">
        <f>E671/H671</f>
        <v>39.97520661157025</v>
      </c>
      <c r="J671" t="s">
        <v>21</v>
      </c>
      <c r="K671" t="s">
        <v>22</v>
      </c>
      <c r="L671">
        <v>1571374800</v>
      </c>
      <c r="M671">
        <v>1571806800</v>
      </c>
      <c r="N671" s="9">
        <f>(L671/86400)+25569</f>
        <v>43756.208333333328</v>
      </c>
      <c r="O671" s="9">
        <f>(M671/86400)+25569</f>
        <v>43761.208333333328</v>
      </c>
      <c r="P671" t="b">
        <v>0</v>
      </c>
      <c r="Q671" t="b">
        <v>1</v>
      </c>
      <c r="R671" t="s">
        <v>17</v>
      </c>
      <c r="S671" t="str">
        <f>LEFT(R671,FIND("/",R671)-1)</f>
        <v>food</v>
      </c>
      <c r="T671" t="str">
        <f>MID(R671,FIND("/",R671)+1,25)</f>
        <v>food trucks</v>
      </c>
    </row>
    <row r="672" spans="1:20" x14ac:dyDescent="0.3">
      <c r="A672">
        <v>749</v>
      </c>
      <c r="B672" t="s">
        <v>1534</v>
      </c>
      <c r="C672" s="3" t="s">
        <v>1535</v>
      </c>
      <c r="D672">
        <v>8600</v>
      </c>
      <c r="E672">
        <v>13527</v>
      </c>
      <c r="F672" s="4">
        <f>E672/D672</f>
        <v>1.5729069767441861</v>
      </c>
      <c r="G672" t="s">
        <v>20</v>
      </c>
      <c r="H672">
        <v>366</v>
      </c>
      <c r="I672" s="5">
        <f>E672/H672</f>
        <v>36.959016393442624</v>
      </c>
      <c r="J672" t="s">
        <v>107</v>
      </c>
      <c r="K672" t="s">
        <v>108</v>
      </c>
      <c r="L672">
        <v>1412744400</v>
      </c>
      <c r="M672">
        <v>1413781200</v>
      </c>
      <c r="N672" s="9">
        <f>(L672/86400)+25569</f>
        <v>41920.208333333336</v>
      </c>
      <c r="O672" s="9">
        <f>(M672/86400)+25569</f>
        <v>41932.208333333336</v>
      </c>
      <c r="P672" t="b">
        <v>0</v>
      </c>
      <c r="Q672" t="b">
        <v>1</v>
      </c>
      <c r="R672" t="s">
        <v>65</v>
      </c>
      <c r="S672" t="str">
        <f>LEFT(R672,FIND("/",R672)-1)</f>
        <v>technology</v>
      </c>
      <c r="T672" t="str">
        <f>MID(R672,FIND("/",R672)+1,25)</f>
        <v>wearables</v>
      </c>
    </row>
    <row r="673" spans="1:20" x14ac:dyDescent="0.3">
      <c r="A673">
        <v>521</v>
      </c>
      <c r="B673" t="s">
        <v>1088</v>
      </c>
      <c r="C673" s="3" t="s">
        <v>141</v>
      </c>
      <c r="D673">
        <v>7600</v>
      </c>
      <c r="E673">
        <v>11061</v>
      </c>
      <c r="F673" s="4">
        <f>E673/D673</f>
        <v>1.4553947368421052</v>
      </c>
      <c r="G673" t="s">
        <v>20</v>
      </c>
      <c r="H673">
        <v>369</v>
      </c>
      <c r="I673" s="5">
        <f>E673/H673</f>
        <v>29.975609756097562</v>
      </c>
      <c r="J673" t="s">
        <v>21</v>
      </c>
      <c r="K673" t="s">
        <v>22</v>
      </c>
      <c r="L673">
        <v>1471928400</v>
      </c>
      <c r="M673">
        <v>1472446800</v>
      </c>
      <c r="N673" s="9">
        <f>(L673/86400)+25569</f>
        <v>42605.208333333328</v>
      </c>
      <c r="O673" s="9">
        <f>(M673/86400)+25569</f>
        <v>42611.208333333328</v>
      </c>
      <c r="P673" t="b">
        <v>0</v>
      </c>
      <c r="Q673" t="b">
        <v>1</v>
      </c>
      <c r="R673" t="s">
        <v>53</v>
      </c>
      <c r="S673" t="str">
        <f>LEFT(R673,FIND("/",R673)-1)</f>
        <v>film &amp; video</v>
      </c>
      <c r="T673" t="str">
        <f>MID(R673,FIND("/",R673)+1,25)</f>
        <v>drama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E674/D674</f>
        <v>0.55931783729156137</v>
      </c>
      <c r="G674" t="s">
        <v>14</v>
      </c>
      <c r="H674">
        <v>4428</v>
      </c>
      <c r="I674" s="5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>(L674/86400)+25569</f>
        <v>43180.208333333328</v>
      </c>
      <c r="O674" s="9">
        <f>(M674/86400)+25569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MID(R674,FIND("/",R674)+1,25)</f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E675/D675</f>
        <v>0.43660714285714286</v>
      </c>
      <c r="G675" t="s">
        <v>14</v>
      </c>
      <c r="H675">
        <v>58</v>
      </c>
      <c r="I675" s="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>(L675/86400)+25569</f>
        <v>42475.208333333328</v>
      </c>
      <c r="O675" s="9">
        <f>(M675/86400)+25569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MID(R675,FIND("/",R675)+1,25)</f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E676/D676</f>
        <v>0.33538371411833628</v>
      </c>
      <c r="G676" t="s">
        <v>74</v>
      </c>
      <c r="H676">
        <v>1218</v>
      </c>
      <c r="I676" s="5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>(L676/86400)+25569</f>
        <v>40774.208333333336</v>
      </c>
      <c r="O676" s="9">
        <f>(M676/86400)+25569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MID(R676,FIND("/",R676)+1,25)</f>
        <v>photography books</v>
      </c>
    </row>
    <row r="677" spans="1:20" ht="31.2" x14ac:dyDescent="0.3">
      <c r="A677">
        <v>84</v>
      </c>
      <c r="B677" t="s">
        <v>217</v>
      </c>
      <c r="C677" s="3" t="s">
        <v>218</v>
      </c>
      <c r="D677">
        <v>31400</v>
      </c>
      <c r="E677">
        <v>41564</v>
      </c>
      <c r="F677" s="4">
        <f>E677/D677</f>
        <v>1.3236942675159236</v>
      </c>
      <c r="G677" t="s">
        <v>20</v>
      </c>
      <c r="H677">
        <v>374</v>
      </c>
      <c r="I677" s="5">
        <f>E677/H677</f>
        <v>111.1336898395722</v>
      </c>
      <c r="J677" t="s">
        <v>21</v>
      </c>
      <c r="K677" t="s">
        <v>22</v>
      </c>
      <c r="L677">
        <v>1343451600</v>
      </c>
      <c r="M677">
        <v>1344315600</v>
      </c>
      <c r="N677" s="9">
        <f>(L677/86400)+25569</f>
        <v>41118.208333333336</v>
      </c>
      <c r="O677" s="9">
        <f>(M677/86400)+25569</f>
        <v>41128.208333333336</v>
      </c>
      <c r="P677" t="b">
        <v>0</v>
      </c>
      <c r="Q677" t="b">
        <v>0</v>
      </c>
      <c r="R677" t="s">
        <v>65</v>
      </c>
      <c r="S677" t="str">
        <f>LEFT(R677,FIND("/",R677)-1)</f>
        <v>technology</v>
      </c>
      <c r="T677" t="str">
        <f>MID(R677,FIND("/",R677)+1,25)</f>
        <v>wearables</v>
      </c>
    </row>
    <row r="678" spans="1:20" x14ac:dyDescent="0.3">
      <c r="A678">
        <v>643</v>
      </c>
      <c r="B678" t="s">
        <v>1328</v>
      </c>
      <c r="C678" s="3" t="s">
        <v>1329</v>
      </c>
      <c r="D678">
        <v>14900</v>
      </c>
      <c r="E678">
        <v>32986</v>
      </c>
      <c r="F678" s="4">
        <f>E678/D678</f>
        <v>2.2138255033557046</v>
      </c>
      <c r="G678" t="s">
        <v>20</v>
      </c>
      <c r="H678">
        <v>375</v>
      </c>
      <c r="I678" s="5">
        <f>E678/H678</f>
        <v>87.962666666666664</v>
      </c>
      <c r="J678" t="s">
        <v>21</v>
      </c>
      <c r="K678" t="s">
        <v>22</v>
      </c>
      <c r="L678">
        <v>1488348000</v>
      </c>
      <c r="M678">
        <v>1489899600</v>
      </c>
      <c r="N678" s="9">
        <f>(L678/86400)+25569</f>
        <v>42795.25</v>
      </c>
      <c r="O678" s="9">
        <f>(M678/86400)+25569</f>
        <v>42813.208333333328</v>
      </c>
      <c r="P678" t="b">
        <v>0</v>
      </c>
      <c r="Q678" t="b">
        <v>0</v>
      </c>
      <c r="R678" t="s">
        <v>33</v>
      </c>
      <c r="S678" t="str">
        <f>LEFT(R678,FIND("/",R678)-1)</f>
        <v>theater</v>
      </c>
      <c r="T678" t="str">
        <f>MID(R678,FIND("/",R678)+1,25)</f>
        <v>plays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E679/D679</f>
        <v>0.83622641509433959</v>
      </c>
      <c r="G679" t="s">
        <v>14</v>
      </c>
      <c r="H679">
        <v>111</v>
      </c>
      <c r="I679" s="5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>(L679/86400)+25569</f>
        <v>42561.208333333328</v>
      </c>
      <c r="O679" s="9">
        <f>(M679/86400)+25569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MID(R679,FIND("/",R679)+1,25)</f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E680/D680</f>
        <v>0.17968844221105529</v>
      </c>
      <c r="G680" t="s">
        <v>74</v>
      </c>
      <c r="H680">
        <v>215</v>
      </c>
      <c r="I680" s="5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>(L680/86400)+25569</f>
        <v>43484.25</v>
      </c>
      <c r="O680" s="9">
        <f>(M680/86400)+25569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MID(R680,FIND("/",R680)+1,25)</f>
        <v>drama</v>
      </c>
    </row>
    <row r="681" spans="1:20" x14ac:dyDescent="0.3">
      <c r="A681">
        <v>470</v>
      </c>
      <c r="B681" t="s">
        <v>988</v>
      </c>
      <c r="C681" s="3" t="s">
        <v>989</v>
      </c>
      <c r="D681">
        <v>3600</v>
      </c>
      <c r="E681">
        <v>10289</v>
      </c>
      <c r="F681" s="4">
        <f>E681/D681</f>
        <v>2.8580555555555556</v>
      </c>
      <c r="G681" t="s">
        <v>20</v>
      </c>
      <c r="H681">
        <v>381</v>
      </c>
      <c r="I681" s="5">
        <f>E681/H681</f>
        <v>27.00524934383202</v>
      </c>
      <c r="J681" t="s">
        <v>21</v>
      </c>
      <c r="K681" t="s">
        <v>22</v>
      </c>
      <c r="L681">
        <v>1481522400</v>
      </c>
      <c r="M681">
        <v>1482127200</v>
      </c>
      <c r="N681" s="9">
        <f>(L681/86400)+25569</f>
        <v>42716.25</v>
      </c>
      <c r="O681" s="9">
        <f>(M681/86400)+25569</f>
        <v>42723.25</v>
      </c>
      <c r="P681" t="b">
        <v>0</v>
      </c>
      <c r="Q681" t="b">
        <v>0</v>
      </c>
      <c r="R681" t="s">
        <v>65</v>
      </c>
      <c r="S681" t="str">
        <f>LEFT(R681,FIND("/",R681)-1)</f>
        <v>technology</v>
      </c>
      <c r="T681" t="str">
        <f>MID(R681,FIND("/",R681)+1,25)</f>
        <v>wearables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E682/D682</f>
        <v>0.97405219780219776</v>
      </c>
      <c r="G682" t="s">
        <v>14</v>
      </c>
      <c r="H682">
        <v>2955</v>
      </c>
      <c r="I682" s="5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>(L682/86400)+25569</f>
        <v>43813.25</v>
      </c>
      <c r="O682" s="9">
        <f>(M682/86400)+25569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MID(R682,FIND("/",R682)+1,25)</f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E683/D683</f>
        <v>0.86386203150461705</v>
      </c>
      <c r="G683" t="s">
        <v>14</v>
      </c>
      <c r="H683">
        <v>1657</v>
      </c>
      <c r="I683" s="5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>(L683/86400)+25569</f>
        <v>40898.25</v>
      </c>
      <c r="O683" s="9">
        <f>(M683/86400)+25569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MID(R683,FIND("/",R683)+1,25)</f>
        <v>plays</v>
      </c>
    </row>
    <row r="684" spans="1:20" ht="31.2" x14ac:dyDescent="0.3">
      <c r="A684">
        <v>984</v>
      </c>
      <c r="B684" t="s">
        <v>1996</v>
      </c>
      <c r="C684" s="3" t="s">
        <v>1997</v>
      </c>
      <c r="D684">
        <v>6500</v>
      </c>
      <c r="E684">
        <v>9910</v>
      </c>
      <c r="F684" s="4">
        <f>E684/D684</f>
        <v>1.5246153846153847</v>
      </c>
      <c r="G684" t="s">
        <v>20</v>
      </c>
      <c r="H684">
        <v>381</v>
      </c>
      <c r="I684" s="5">
        <f>E684/H684</f>
        <v>26.010498687664043</v>
      </c>
      <c r="J684" t="s">
        <v>21</v>
      </c>
      <c r="K684" t="s">
        <v>22</v>
      </c>
      <c r="L684">
        <v>1567918800</v>
      </c>
      <c r="M684">
        <v>1570165200</v>
      </c>
      <c r="N684" s="9">
        <f>(L684/86400)+25569</f>
        <v>43716.208333333328</v>
      </c>
      <c r="O684" s="9">
        <f>(M684/86400)+25569</f>
        <v>43742.208333333328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MID(R684,FIND("/",R684)+1,25)</f>
        <v>plays</v>
      </c>
    </row>
    <row r="685" spans="1:20" ht="31.2" x14ac:dyDescent="0.3">
      <c r="A685">
        <v>280</v>
      </c>
      <c r="B685" t="s">
        <v>612</v>
      </c>
      <c r="C685" s="3" t="s">
        <v>613</v>
      </c>
      <c r="D685">
        <v>2500</v>
      </c>
      <c r="E685">
        <v>14536</v>
      </c>
      <c r="F685" s="4">
        <f>E685/D685</f>
        <v>5.8144</v>
      </c>
      <c r="G685" t="s">
        <v>20</v>
      </c>
      <c r="H685">
        <v>393</v>
      </c>
      <c r="I685" s="5">
        <f>E685/H685</f>
        <v>36.987277353689571</v>
      </c>
      <c r="J685" t="s">
        <v>21</v>
      </c>
      <c r="K685" t="s">
        <v>22</v>
      </c>
      <c r="L685">
        <v>1511244000</v>
      </c>
      <c r="M685">
        <v>1511762400</v>
      </c>
      <c r="N685" s="9">
        <f>(L685/86400)+25569</f>
        <v>43060.25</v>
      </c>
      <c r="O685" s="9">
        <f>(M685/86400)+25569</f>
        <v>43066.25</v>
      </c>
      <c r="P685" t="b">
        <v>0</v>
      </c>
      <c r="Q685" t="b">
        <v>0</v>
      </c>
      <c r="R685" t="s">
        <v>71</v>
      </c>
      <c r="S685" t="str">
        <f>LEFT(R685,FIND("/",R685)-1)</f>
        <v>film &amp; video</v>
      </c>
      <c r="T685" t="str">
        <f>MID(R685,FIND("/",R685)+1,25)</f>
        <v>animation</v>
      </c>
    </row>
    <row r="686" spans="1:20" x14ac:dyDescent="0.3">
      <c r="A686">
        <v>218</v>
      </c>
      <c r="B686" t="s">
        <v>489</v>
      </c>
      <c r="C686" s="3" t="s">
        <v>490</v>
      </c>
      <c r="D686">
        <v>5700</v>
      </c>
      <c r="E686">
        <v>12309</v>
      </c>
      <c r="F686" s="4">
        <f>E686/D686</f>
        <v>2.1594736842105262</v>
      </c>
      <c r="G686" t="s">
        <v>20</v>
      </c>
      <c r="H686">
        <v>397</v>
      </c>
      <c r="I686" s="5">
        <f>E686/H686</f>
        <v>31.005037783375315</v>
      </c>
      <c r="J686" t="s">
        <v>40</v>
      </c>
      <c r="K686" t="s">
        <v>41</v>
      </c>
      <c r="L686">
        <v>1320991200</v>
      </c>
      <c r="M686">
        <v>1323928800</v>
      </c>
      <c r="N686" s="9">
        <f>(L686/86400)+25569</f>
        <v>40858.25</v>
      </c>
      <c r="O686" s="9">
        <f>(M686/86400)+25569</f>
        <v>40892.25</v>
      </c>
      <c r="P686" t="b">
        <v>0</v>
      </c>
      <c r="Q686" t="b">
        <v>1</v>
      </c>
      <c r="R686" t="s">
        <v>100</v>
      </c>
      <c r="S686" t="str">
        <f>LEFT(R686,FIND("/",R686)-1)</f>
        <v>film &amp; video</v>
      </c>
      <c r="T686" t="str">
        <f>MID(R686,FIND("/",R686)+1,25)</f>
        <v>shorts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E687/D687</f>
        <v>0.67500714285714281</v>
      </c>
      <c r="G687" t="s">
        <v>14</v>
      </c>
      <c r="H687">
        <v>926</v>
      </c>
      <c r="I687" s="5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>(L687/86400)+25569</f>
        <v>42239.208333333328</v>
      </c>
      <c r="O687" s="9">
        <f>(M687/86400)+25569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MID(R687,FIND("/",R687)+1,25)</f>
        <v>plays</v>
      </c>
    </row>
    <row r="688" spans="1:20" x14ac:dyDescent="0.3">
      <c r="A688">
        <v>652</v>
      </c>
      <c r="B688" t="s">
        <v>1346</v>
      </c>
      <c r="C688" s="3" t="s">
        <v>1347</v>
      </c>
      <c r="D688">
        <v>10000</v>
      </c>
      <c r="E688">
        <v>12684</v>
      </c>
      <c r="F688" s="4">
        <f>E688/D688</f>
        <v>1.2684</v>
      </c>
      <c r="G688" t="s">
        <v>20</v>
      </c>
      <c r="H688">
        <v>409</v>
      </c>
      <c r="I688" s="5">
        <f>E688/H688</f>
        <v>31.012224938875306</v>
      </c>
      <c r="J688" t="s">
        <v>21</v>
      </c>
      <c r="K688" t="s">
        <v>22</v>
      </c>
      <c r="L688">
        <v>1470373200</v>
      </c>
      <c r="M688">
        <v>1474088400</v>
      </c>
      <c r="N688" s="9">
        <f>(L688/86400)+25569</f>
        <v>42587.208333333328</v>
      </c>
      <c r="O688" s="9">
        <f>(M688/86400)+25569</f>
        <v>42630.208333333328</v>
      </c>
      <c r="P688" t="b">
        <v>0</v>
      </c>
      <c r="Q688" t="b">
        <v>0</v>
      </c>
      <c r="R688" t="s">
        <v>28</v>
      </c>
      <c r="S688" t="str">
        <f>LEFT(R688,FIND("/",R688)-1)</f>
        <v>technology</v>
      </c>
      <c r="T688" t="str">
        <f>MID(R688,FIND("/",R688)+1,25)</f>
        <v>web</v>
      </c>
    </row>
    <row r="689" spans="1:20" x14ac:dyDescent="0.3">
      <c r="A689">
        <v>81</v>
      </c>
      <c r="B689" t="s">
        <v>211</v>
      </c>
      <c r="C689" s="3" t="s">
        <v>212</v>
      </c>
      <c r="D689">
        <v>16800</v>
      </c>
      <c r="E689">
        <v>37857</v>
      </c>
      <c r="F689" s="4">
        <f>E689/D689</f>
        <v>2.253392857142857</v>
      </c>
      <c r="G689" t="s">
        <v>20</v>
      </c>
      <c r="H689">
        <v>411</v>
      </c>
      <c r="I689" s="5">
        <f>E689/H689</f>
        <v>92.109489051094897</v>
      </c>
      <c r="J689" t="s">
        <v>21</v>
      </c>
      <c r="K689" t="s">
        <v>22</v>
      </c>
      <c r="L689">
        <v>1511416800</v>
      </c>
      <c r="M689">
        <v>1513576800</v>
      </c>
      <c r="N689" s="9">
        <f>(L689/86400)+25569</f>
        <v>43062.25</v>
      </c>
      <c r="O689" s="9">
        <f>(M689/86400)+25569</f>
        <v>43087.25</v>
      </c>
      <c r="P689" t="b">
        <v>0</v>
      </c>
      <c r="Q689" t="b">
        <v>0</v>
      </c>
      <c r="R689" t="s">
        <v>23</v>
      </c>
      <c r="S689" t="str">
        <f>LEFT(R689,FIND("/",R689)-1)</f>
        <v>music</v>
      </c>
      <c r="T689" t="str">
        <f>MID(R689,FIND("/",R689)+1,25)</f>
        <v>rock</v>
      </c>
    </row>
    <row r="690" spans="1:20" ht="31.2" x14ac:dyDescent="0.3">
      <c r="A690">
        <v>667</v>
      </c>
      <c r="B690" t="s">
        <v>1375</v>
      </c>
      <c r="C690" s="3" t="s">
        <v>1376</v>
      </c>
      <c r="D690">
        <v>6900</v>
      </c>
      <c r="E690">
        <v>12155</v>
      </c>
      <c r="F690" s="4">
        <f>E690/D690</f>
        <v>1.7615942028985507</v>
      </c>
      <c r="G690" t="s">
        <v>20</v>
      </c>
      <c r="H690">
        <v>419</v>
      </c>
      <c r="I690" s="5">
        <f>E690/H690</f>
        <v>29.009546539379475</v>
      </c>
      <c r="J690" t="s">
        <v>21</v>
      </c>
      <c r="K690" t="s">
        <v>22</v>
      </c>
      <c r="L690">
        <v>1410325200</v>
      </c>
      <c r="M690">
        <v>1411102800</v>
      </c>
      <c r="N690" s="9">
        <f>(L690/86400)+25569</f>
        <v>41892.208333333336</v>
      </c>
      <c r="O690" s="9">
        <f>(M690/86400)+25569</f>
        <v>41901.208333333336</v>
      </c>
      <c r="P690" t="b">
        <v>0</v>
      </c>
      <c r="Q690" t="b">
        <v>0</v>
      </c>
      <c r="R690" t="s">
        <v>1029</v>
      </c>
      <c r="S690" t="str">
        <f>LEFT(R690,FIND("/",R690)-1)</f>
        <v>journalism</v>
      </c>
      <c r="T690" t="str">
        <f>MID(R690,FIND("/",R690)+1,25)</f>
        <v>audio</v>
      </c>
    </row>
    <row r="691" spans="1:20" x14ac:dyDescent="0.3">
      <c r="A691">
        <v>624</v>
      </c>
      <c r="B691" t="s">
        <v>1290</v>
      </c>
      <c r="C691" s="3" t="s">
        <v>1291</v>
      </c>
      <c r="D691">
        <v>5100</v>
      </c>
      <c r="E691">
        <v>14249</v>
      </c>
      <c r="F691" s="4">
        <f>E691/D691</f>
        <v>2.793921568627451</v>
      </c>
      <c r="G691" t="s">
        <v>20</v>
      </c>
      <c r="H691">
        <v>432</v>
      </c>
      <c r="I691" s="5">
        <f>E691/H691</f>
        <v>32.983796296296298</v>
      </c>
      <c r="J691" t="s">
        <v>21</v>
      </c>
      <c r="K691" t="s">
        <v>22</v>
      </c>
      <c r="L691">
        <v>1422165600</v>
      </c>
      <c r="M691">
        <v>1422684000</v>
      </c>
      <c r="N691" s="9">
        <f>(L691/86400)+25569</f>
        <v>42029.25</v>
      </c>
      <c r="O691" s="9">
        <f>(M691/86400)+25569</f>
        <v>42035.25</v>
      </c>
      <c r="P691" t="b">
        <v>0</v>
      </c>
      <c r="Q691" t="b">
        <v>0</v>
      </c>
      <c r="R691" t="s">
        <v>122</v>
      </c>
      <c r="S691" t="str">
        <f>LEFT(R691,FIND("/",R691)-1)</f>
        <v>photography</v>
      </c>
      <c r="T691" t="str">
        <f>MID(R691,FIND("/",R691)+1,25)</f>
        <v>photography books</v>
      </c>
    </row>
    <row r="692" spans="1:20" x14ac:dyDescent="0.3">
      <c r="A692">
        <v>855</v>
      </c>
      <c r="B692" t="s">
        <v>1743</v>
      </c>
      <c r="C692" s="3" t="s">
        <v>1744</v>
      </c>
      <c r="D692">
        <v>23400</v>
      </c>
      <c r="E692">
        <v>23956</v>
      </c>
      <c r="F692" s="4">
        <f>E692/D692</f>
        <v>1.0237606837606839</v>
      </c>
      <c r="G692" t="s">
        <v>20</v>
      </c>
      <c r="H692">
        <v>452</v>
      </c>
      <c r="I692" s="5">
        <f>E692/H692</f>
        <v>53</v>
      </c>
      <c r="J692" t="s">
        <v>26</v>
      </c>
      <c r="K692" t="s">
        <v>27</v>
      </c>
      <c r="L692">
        <v>1308373200</v>
      </c>
      <c r="M692">
        <v>1311051600</v>
      </c>
      <c r="N692" s="9">
        <f>(L692/86400)+25569</f>
        <v>40712.208333333336</v>
      </c>
      <c r="O692" s="9">
        <f>(M692/86400)+25569</f>
        <v>40743.208333333336</v>
      </c>
      <c r="P692" t="b">
        <v>0</v>
      </c>
      <c r="Q692" t="b">
        <v>0</v>
      </c>
      <c r="R692" t="s">
        <v>33</v>
      </c>
      <c r="S692" t="str">
        <f>LEFT(R692,FIND("/",R692)-1)</f>
        <v>theater</v>
      </c>
      <c r="T692" t="str">
        <f>MID(R692,FIND("/",R692)+1,25)</f>
        <v>plays</v>
      </c>
    </row>
    <row r="693" spans="1:20" x14ac:dyDescent="0.3">
      <c r="A693">
        <v>397</v>
      </c>
      <c r="B693" t="s">
        <v>845</v>
      </c>
      <c r="C693" s="3" t="s">
        <v>846</v>
      </c>
      <c r="D693">
        <v>8100</v>
      </c>
      <c r="E693">
        <v>14083</v>
      </c>
      <c r="F693" s="4">
        <f>E693/D693</f>
        <v>1.738641975308642</v>
      </c>
      <c r="G693" t="s">
        <v>20</v>
      </c>
      <c r="H693">
        <v>454</v>
      </c>
      <c r="I693" s="5">
        <f>E693/H693</f>
        <v>31.019823788546255</v>
      </c>
      <c r="J693" t="s">
        <v>21</v>
      </c>
      <c r="K693" t="s">
        <v>22</v>
      </c>
      <c r="L693">
        <v>1369285200</v>
      </c>
      <c r="M693">
        <v>1369803600</v>
      </c>
      <c r="N693" s="9">
        <f>(L693/86400)+25569</f>
        <v>41417.208333333336</v>
      </c>
      <c r="O693" s="9">
        <f>(M693/86400)+25569</f>
        <v>41423.208333333336</v>
      </c>
      <c r="P693" t="b">
        <v>0</v>
      </c>
      <c r="Q693" t="b">
        <v>0</v>
      </c>
      <c r="R693" t="s">
        <v>23</v>
      </c>
      <c r="S693" t="str">
        <f>LEFT(R693,FIND("/",R693)-1)</f>
        <v>music</v>
      </c>
      <c r="T693" t="str">
        <f>MID(R693,FIND("/",R693)+1,25)</f>
        <v>rock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E694/D694</f>
        <v>0.90633333333333332</v>
      </c>
      <c r="G694" t="s">
        <v>14</v>
      </c>
      <c r="H694">
        <v>77</v>
      </c>
      <c r="I694" s="5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>(L694/86400)+25569</f>
        <v>43655.208333333328</v>
      </c>
      <c r="O694" s="9">
        <f>(M694/86400)+25569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MID(R694,FIND("/",R694)+1,25)</f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E695/D695</f>
        <v>0.63966740576496672</v>
      </c>
      <c r="G695" t="s">
        <v>14</v>
      </c>
      <c r="H695">
        <v>1748</v>
      </c>
      <c r="I695" s="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>(L695/86400)+25569</f>
        <v>43025.208333333328</v>
      </c>
      <c r="O695" s="9">
        <f>(M695/86400)+25569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MID(R695,FIND("/",R695)+1,25)</f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E696/D696</f>
        <v>0.84131868131868137</v>
      </c>
      <c r="G696" t="s">
        <v>14</v>
      </c>
      <c r="H696">
        <v>79</v>
      </c>
      <c r="I696" s="5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>(L696/86400)+25569</f>
        <v>43066.25</v>
      </c>
      <c r="O696" s="9">
        <f>(M696/86400)+25569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MID(R696,FIND("/",R696)+1,25)</f>
        <v>plays</v>
      </c>
    </row>
    <row r="697" spans="1:20" ht="31.2" x14ac:dyDescent="0.3">
      <c r="A697">
        <v>503</v>
      </c>
      <c r="B697" t="s">
        <v>1053</v>
      </c>
      <c r="C697" s="3" t="s">
        <v>1054</v>
      </c>
      <c r="D697">
        <v>25500</v>
      </c>
      <c r="E697">
        <v>45983</v>
      </c>
      <c r="F697" s="4">
        <f>E697/D697</f>
        <v>1.8032549019607844</v>
      </c>
      <c r="G697" t="s">
        <v>20</v>
      </c>
      <c r="H697">
        <v>460</v>
      </c>
      <c r="I697" s="5">
        <f>E697/H697</f>
        <v>99.963043478260872</v>
      </c>
      <c r="J697" t="s">
        <v>21</v>
      </c>
      <c r="K697" t="s">
        <v>22</v>
      </c>
      <c r="L697">
        <v>1435726800</v>
      </c>
      <c r="M697">
        <v>1437454800</v>
      </c>
      <c r="N697" s="9">
        <f>(L697/86400)+25569</f>
        <v>42186.208333333328</v>
      </c>
      <c r="O697" s="9">
        <f>(M697/86400)+25569</f>
        <v>42206.208333333328</v>
      </c>
      <c r="P697" t="b">
        <v>0</v>
      </c>
      <c r="Q697" t="b">
        <v>0</v>
      </c>
      <c r="R697" t="s">
        <v>53</v>
      </c>
      <c r="S697" t="str">
        <f>LEFT(R697,FIND("/",R697)-1)</f>
        <v>film &amp; video</v>
      </c>
      <c r="T697" t="str">
        <f>MID(R697,FIND("/",R697)+1,25)</f>
        <v>drama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E698/D698</f>
        <v>0.59042047531992692</v>
      </c>
      <c r="G698" t="s">
        <v>14</v>
      </c>
      <c r="H698">
        <v>889</v>
      </c>
      <c r="I698" s="5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>(L698/86400)+25569</f>
        <v>42114.208333333328</v>
      </c>
      <c r="O698" s="9">
        <f>(M698/86400)+25569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MID(R698,FIND("/",R698)+1,25)</f>
        <v>plays</v>
      </c>
    </row>
    <row r="699" spans="1:20" x14ac:dyDescent="0.3">
      <c r="A699">
        <v>911</v>
      </c>
      <c r="B699" t="s">
        <v>1854</v>
      </c>
      <c r="C699" s="3" t="s">
        <v>1855</v>
      </c>
      <c r="D699">
        <v>5800</v>
      </c>
      <c r="E699">
        <v>11539</v>
      </c>
      <c r="F699" s="4">
        <f>E699/D699</f>
        <v>1.9894827586206896</v>
      </c>
      <c r="G699" t="s">
        <v>20</v>
      </c>
      <c r="H699">
        <v>462</v>
      </c>
      <c r="I699" s="5">
        <f>E699/H699</f>
        <v>24.976190476190474</v>
      </c>
      <c r="J699" t="s">
        <v>21</v>
      </c>
      <c r="K699" t="s">
        <v>22</v>
      </c>
      <c r="L699">
        <v>1568005200</v>
      </c>
      <c r="M699">
        <v>1568178000</v>
      </c>
      <c r="N699" s="9">
        <f>(L699/86400)+25569</f>
        <v>43717.208333333328</v>
      </c>
      <c r="O699" s="9">
        <f>(M699/86400)+25569</f>
        <v>43719.208333333328</v>
      </c>
      <c r="P699" t="b">
        <v>1</v>
      </c>
      <c r="Q699" t="b">
        <v>0</v>
      </c>
      <c r="R699" t="s">
        <v>28</v>
      </c>
      <c r="S699" t="str">
        <f>LEFT(R699,FIND("/",R699)-1)</f>
        <v>technology</v>
      </c>
      <c r="T699" t="str">
        <f>MID(R699,FIND("/",R699)+1,25)</f>
        <v>web</v>
      </c>
    </row>
    <row r="700" spans="1:20" ht="31.2" x14ac:dyDescent="0.3">
      <c r="A700">
        <v>332</v>
      </c>
      <c r="B700" t="s">
        <v>716</v>
      </c>
      <c r="C700" s="3" t="s">
        <v>717</v>
      </c>
      <c r="D700">
        <v>20700</v>
      </c>
      <c r="E700">
        <v>41396</v>
      </c>
      <c r="F700" s="4">
        <f>E700/D700</f>
        <v>1.999806763285024</v>
      </c>
      <c r="G700" t="s">
        <v>20</v>
      </c>
      <c r="H700">
        <v>470</v>
      </c>
      <c r="I700" s="5">
        <f>E700/H700</f>
        <v>88.076595744680844</v>
      </c>
      <c r="J700" t="s">
        <v>21</v>
      </c>
      <c r="K700" t="s">
        <v>22</v>
      </c>
      <c r="L700">
        <v>1364446800</v>
      </c>
      <c r="M700">
        <v>1364533200</v>
      </c>
      <c r="N700" s="9">
        <f>(L700/86400)+25569</f>
        <v>41361.208333333336</v>
      </c>
      <c r="O700" s="9">
        <f>(M700/86400)+25569</f>
        <v>41362.208333333336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MID(R700,FIND("/",R700)+1,25)</f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E701/D701</f>
        <v>0.8439189189189189</v>
      </c>
      <c r="G701" t="s">
        <v>14</v>
      </c>
      <c r="H701">
        <v>56</v>
      </c>
      <c r="I701" s="5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>(L701/86400)+25569</f>
        <v>43641.208333333328</v>
      </c>
      <c r="O701" s="9">
        <f>(M701/86400)+25569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MID(R701,FIND("/",R701)+1,25)</f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E702/D702</f>
        <v>0.03</v>
      </c>
      <c r="G702" t="s">
        <v>14</v>
      </c>
      <c r="H702">
        <v>1</v>
      </c>
      <c r="I702" s="5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(L702/86400)+25569</f>
        <v>40203.25</v>
      </c>
      <c r="O702" s="9">
        <f>(M702/86400)+25569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MID(R702,FIND("/",R702)+1,25)</f>
        <v>wearables</v>
      </c>
    </row>
    <row r="703" spans="1:20" x14ac:dyDescent="0.3">
      <c r="A703">
        <v>987</v>
      </c>
      <c r="B703" t="s">
        <v>2002</v>
      </c>
      <c r="C703" s="3" t="s">
        <v>2003</v>
      </c>
      <c r="D703">
        <v>6200</v>
      </c>
      <c r="E703">
        <v>13441</v>
      </c>
      <c r="F703" s="4">
        <f>E703/D703</f>
        <v>2.1679032258064517</v>
      </c>
      <c r="G703" t="s">
        <v>20</v>
      </c>
      <c r="H703">
        <v>480</v>
      </c>
      <c r="I703" s="5">
        <f>E703/H703</f>
        <v>28.002083333333335</v>
      </c>
      <c r="J703" t="s">
        <v>21</v>
      </c>
      <c r="K703" t="s">
        <v>22</v>
      </c>
      <c r="L703">
        <v>1493269200</v>
      </c>
      <c r="M703">
        <v>1494478800</v>
      </c>
      <c r="N703" s="9">
        <f>(L703/86400)+25569</f>
        <v>42852.208333333328</v>
      </c>
      <c r="O703" s="9">
        <f>(M703/86400)+25569</f>
        <v>42866.208333333328</v>
      </c>
      <c r="P703" t="b">
        <v>0</v>
      </c>
      <c r="Q703" t="b">
        <v>0</v>
      </c>
      <c r="R703" t="s">
        <v>42</v>
      </c>
      <c r="S703" t="str">
        <f>LEFT(R703,FIND("/",R703)-1)</f>
        <v>film &amp; video</v>
      </c>
      <c r="T703" t="str">
        <f>MID(R703,FIND("/",R703)+1,25)</f>
        <v>documentary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E704/D704</f>
        <v>0.54137931034482756</v>
      </c>
      <c r="G704" t="s">
        <v>14</v>
      </c>
      <c r="H704">
        <v>83</v>
      </c>
      <c r="I704" s="5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>(L704/86400)+25569</f>
        <v>41477.208333333336</v>
      </c>
      <c r="O704" s="9">
        <f>(M704/86400)+25569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MID(R704,FIND("/",R704)+1,25)</f>
        <v>wearables</v>
      </c>
    </row>
    <row r="705" spans="1:20" x14ac:dyDescent="0.3">
      <c r="A705">
        <v>407</v>
      </c>
      <c r="B705" t="s">
        <v>865</v>
      </c>
      <c r="C705" s="3" t="s">
        <v>866</v>
      </c>
      <c r="D705">
        <v>3400</v>
      </c>
      <c r="E705">
        <v>12100</v>
      </c>
      <c r="F705" s="4">
        <f>E705/D705</f>
        <v>3.5588235294117645</v>
      </c>
      <c r="G705" t="s">
        <v>20</v>
      </c>
      <c r="H705">
        <v>484</v>
      </c>
      <c r="I705" s="5">
        <f>E705/H705</f>
        <v>25</v>
      </c>
      <c r="J705" t="s">
        <v>36</v>
      </c>
      <c r="K705" t="s">
        <v>37</v>
      </c>
      <c r="L705">
        <v>1570942800</v>
      </c>
      <c r="M705">
        <v>1571547600</v>
      </c>
      <c r="N705" s="9">
        <f>(L705/86400)+25569</f>
        <v>43751.208333333328</v>
      </c>
      <c r="O705" s="9">
        <f>(M705/86400)+25569</f>
        <v>43758.208333333328</v>
      </c>
      <c r="P705" t="b">
        <v>0</v>
      </c>
      <c r="Q705" t="b">
        <v>0</v>
      </c>
      <c r="R705" t="s">
        <v>33</v>
      </c>
      <c r="S705" t="str">
        <f>LEFT(R705,FIND("/",R705)-1)</f>
        <v>theater</v>
      </c>
      <c r="T705" t="str">
        <f>MID(R705,FIND("/",R705)+1,25)</f>
        <v>plays</v>
      </c>
    </row>
    <row r="706" spans="1:20" ht="31.2" x14ac:dyDescent="0.3">
      <c r="A706">
        <v>92</v>
      </c>
      <c r="B706" t="s">
        <v>233</v>
      </c>
      <c r="C706" s="3" t="s">
        <v>234</v>
      </c>
      <c r="D706">
        <v>20000</v>
      </c>
      <c r="E706">
        <v>51775</v>
      </c>
      <c r="F706" s="4">
        <f>E706/D706</f>
        <v>2.5887500000000001</v>
      </c>
      <c r="G706" t="s">
        <v>20</v>
      </c>
      <c r="H706">
        <v>498</v>
      </c>
      <c r="I706" s="5">
        <f>E706/H706</f>
        <v>103.96586345381526</v>
      </c>
      <c r="J706" t="s">
        <v>98</v>
      </c>
      <c r="K706" t="s">
        <v>99</v>
      </c>
      <c r="L706">
        <v>1277269200</v>
      </c>
      <c r="M706">
        <v>1277355600</v>
      </c>
      <c r="N706" s="9">
        <f>(L706/86400)+25569</f>
        <v>40352.208333333336</v>
      </c>
      <c r="O706" s="9">
        <f>(M706/86400)+25569</f>
        <v>40353.208333333336</v>
      </c>
      <c r="P706" t="b">
        <v>0</v>
      </c>
      <c r="Q706" t="b">
        <v>1</v>
      </c>
      <c r="R706" t="s">
        <v>89</v>
      </c>
      <c r="S706" t="str">
        <f>LEFT(R706,FIND("/",R706)-1)</f>
        <v>games</v>
      </c>
      <c r="T706" t="str">
        <f>MID(R706,FIND("/",R706)+1,25)</f>
        <v>video games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E707/D707</f>
        <v>0.99026517383618151</v>
      </c>
      <c r="G707" t="s">
        <v>14</v>
      </c>
      <c r="H707">
        <v>2025</v>
      </c>
      <c r="I707" s="5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>(L707/86400)+25569</f>
        <v>41619.25</v>
      </c>
      <c r="O707" s="9">
        <f>(M707/86400)+25569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MID(R707,FIND("/",R707)+1,25)</f>
        <v>nonfiction</v>
      </c>
    </row>
    <row r="708" spans="1:20" x14ac:dyDescent="0.3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 s="4">
        <f>E708/D708</f>
        <v>3.61753164556962</v>
      </c>
      <c r="G708" t="s">
        <v>20</v>
      </c>
      <c r="H708">
        <v>524</v>
      </c>
      <c r="I708" s="5">
        <f>E708/H708</f>
        <v>109.07824427480917</v>
      </c>
      <c r="J708" t="s">
        <v>21</v>
      </c>
      <c r="K708" t="s">
        <v>22</v>
      </c>
      <c r="L708">
        <v>1532840400</v>
      </c>
      <c r="M708">
        <v>1533445200</v>
      </c>
      <c r="N708" s="9">
        <f>(L708/86400)+25569</f>
        <v>43310.208333333328</v>
      </c>
      <c r="O708" s="9">
        <f>(M708/86400)+25569</f>
        <v>43317.208333333328</v>
      </c>
      <c r="P708" t="b">
        <v>0</v>
      </c>
      <c r="Q708" t="b">
        <v>0</v>
      </c>
      <c r="R708" t="s">
        <v>50</v>
      </c>
      <c r="S708" t="str">
        <f>LEFT(R708,FIND("/",R708)-1)</f>
        <v>music</v>
      </c>
      <c r="T708" t="str">
        <f>MID(R708,FIND("/",R708)+1,25)</f>
        <v>electric music</v>
      </c>
    </row>
    <row r="709" spans="1:20" x14ac:dyDescent="0.3">
      <c r="A709">
        <v>130</v>
      </c>
      <c r="B709" t="s">
        <v>311</v>
      </c>
      <c r="C709" s="3" t="s">
        <v>312</v>
      </c>
      <c r="D709">
        <v>9600</v>
      </c>
      <c r="E709">
        <v>14925</v>
      </c>
      <c r="F709" s="4">
        <f>E709/D709</f>
        <v>1.5546875</v>
      </c>
      <c r="G709" t="s">
        <v>20</v>
      </c>
      <c r="H709">
        <v>533</v>
      </c>
      <c r="I709" s="5">
        <f>E709/H709</f>
        <v>28.001876172607879</v>
      </c>
      <c r="J709" t="s">
        <v>36</v>
      </c>
      <c r="K709" t="s">
        <v>37</v>
      </c>
      <c r="L709">
        <v>1319605200</v>
      </c>
      <c r="M709">
        <v>1320991200</v>
      </c>
      <c r="N709" s="9">
        <f>(L709/86400)+25569</f>
        <v>40842.208333333336</v>
      </c>
      <c r="O709" s="9">
        <f>(M709/86400)+25569</f>
        <v>40858.25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MID(R709,FIND("/",R709)+1,25)</f>
        <v>drama</v>
      </c>
    </row>
    <row r="710" spans="1:20" x14ac:dyDescent="0.3">
      <c r="A710">
        <v>734</v>
      </c>
      <c r="B710" t="s">
        <v>1506</v>
      </c>
      <c r="C710" s="3" t="s">
        <v>1507</v>
      </c>
      <c r="D710">
        <v>4200</v>
      </c>
      <c r="E710">
        <v>13404</v>
      </c>
      <c r="F710" s="4">
        <f>E710/D710</f>
        <v>3.1914285714285713</v>
      </c>
      <c r="G710" t="s">
        <v>20</v>
      </c>
      <c r="H710">
        <v>536</v>
      </c>
      <c r="I710" s="5">
        <f>E710/H710</f>
        <v>25.007462686567163</v>
      </c>
      <c r="J710" t="s">
        <v>21</v>
      </c>
      <c r="K710" t="s">
        <v>22</v>
      </c>
      <c r="L710">
        <v>1485583200</v>
      </c>
      <c r="M710">
        <v>1486620000</v>
      </c>
      <c r="N710" s="9">
        <f>(L710/86400)+25569</f>
        <v>42763.25</v>
      </c>
      <c r="O710" s="9">
        <f>(M710/86400)+25569</f>
        <v>42775.25</v>
      </c>
      <c r="P710" t="b">
        <v>0</v>
      </c>
      <c r="Q710" t="b">
        <v>1</v>
      </c>
      <c r="R710" t="s">
        <v>33</v>
      </c>
      <c r="S710" t="str">
        <f>LEFT(R710,FIND("/",R710)-1)</f>
        <v>theater</v>
      </c>
      <c r="T710" t="str">
        <f>MID(R710,FIND("/",R710)+1,25)</f>
        <v>plays</v>
      </c>
    </row>
    <row r="711" spans="1:20" ht="31.2" x14ac:dyDescent="0.3">
      <c r="A711">
        <v>279</v>
      </c>
      <c r="B711" t="s">
        <v>610</v>
      </c>
      <c r="C711" s="3" t="s">
        <v>611</v>
      </c>
      <c r="D711">
        <v>8000</v>
      </c>
      <c r="E711">
        <v>13656</v>
      </c>
      <c r="F711" s="4">
        <f>E711/D711</f>
        <v>1.7070000000000001</v>
      </c>
      <c r="G711" t="s">
        <v>20</v>
      </c>
      <c r="H711">
        <v>546</v>
      </c>
      <c r="I711" s="5">
        <f>E711/H711</f>
        <v>25.010989010989011</v>
      </c>
      <c r="J711" t="s">
        <v>21</v>
      </c>
      <c r="K711" t="s">
        <v>22</v>
      </c>
      <c r="L711">
        <v>1535950800</v>
      </c>
      <c r="M711">
        <v>1536210000</v>
      </c>
      <c r="N711" s="9">
        <f>(L711/86400)+25569</f>
        <v>43346.208333333328</v>
      </c>
      <c r="O711" s="9">
        <f>(M711/86400)+25569</f>
        <v>43349.208333333328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MID(R711,FIND("/",R711)+1,25)</f>
        <v>plays</v>
      </c>
    </row>
    <row r="712" spans="1:20" ht="31.2" x14ac:dyDescent="0.3">
      <c r="A712">
        <v>554</v>
      </c>
      <c r="B712" t="s">
        <v>1153</v>
      </c>
      <c r="C712" s="3" t="s">
        <v>1154</v>
      </c>
      <c r="D712">
        <v>9500</v>
      </c>
      <c r="E712">
        <v>14408</v>
      </c>
      <c r="F712" s="4">
        <f>E712/D712</f>
        <v>1.5166315789473683</v>
      </c>
      <c r="G712" t="s">
        <v>20</v>
      </c>
      <c r="H712">
        <v>554</v>
      </c>
      <c r="I712" s="5">
        <f>E712/H712</f>
        <v>26.007220216606498</v>
      </c>
      <c r="J712" t="s">
        <v>15</v>
      </c>
      <c r="K712" t="s">
        <v>16</v>
      </c>
      <c r="L712">
        <v>1482127200</v>
      </c>
      <c r="M712">
        <v>1482645600</v>
      </c>
      <c r="N712" s="9">
        <f>(L712/86400)+25569</f>
        <v>42723.25</v>
      </c>
      <c r="O712" s="9">
        <f>(M712/86400)+25569</f>
        <v>42729.25</v>
      </c>
      <c r="P712" t="b">
        <v>0</v>
      </c>
      <c r="Q712" t="b">
        <v>0</v>
      </c>
      <c r="R712" t="s">
        <v>60</v>
      </c>
      <c r="S712" t="str">
        <f>LEFT(R712,FIND("/",R712)-1)</f>
        <v>music</v>
      </c>
      <c r="T712" t="str">
        <f>MID(R712,FIND("/",R712)+1,25)</f>
        <v>indie rock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E713/D713</f>
        <v>0.20322580645161289</v>
      </c>
      <c r="G713" t="s">
        <v>14</v>
      </c>
      <c r="H713">
        <v>14</v>
      </c>
      <c r="I713" s="5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(L713/86400)+25569</f>
        <v>42393.25</v>
      </c>
      <c r="O713" s="9">
        <f>(M713/86400)+25569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MID(R713,FIND("/",R713)+1,25)</f>
        <v>plays</v>
      </c>
    </row>
    <row r="714" spans="1:20" ht="31.2" x14ac:dyDescent="0.3">
      <c r="A714">
        <v>717</v>
      </c>
      <c r="B714" t="s">
        <v>1472</v>
      </c>
      <c r="C714" s="3" t="s">
        <v>1473</v>
      </c>
      <c r="D714">
        <v>5600</v>
      </c>
      <c r="E714">
        <v>13868</v>
      </c>
      <c r="F714" s="4">
        <f>E714/D714</f>
        <v>2.4764285714285714</v>
      </c>
      <c r="G714" t="s">
        <v>20</v>
      </c>
      <c r="H714">
        <v>555</v>
      </c>
      <c r="I714" s="5">
        <f>E714/H714</f>
        <v>24.987387387387386</v>
      </c>
      <c r="J714" t="s">
        <v>21</v>
      </c>
      <c r="K714" t="s">
        <v>22</v>
      </c>
      <c r="L714">
        <v>1313989200</v>
      </c>
      <c r="M714">
        <v>1315803600</v>
      </c>
      <c r="N714" s="9">
        <f>(L714/86400)+25569</f>
        <v>40777.208333333336</v>
      </c>
      <c r="O714" s="9">
        <f>(M714/86400)+25569</f>
        <v>40798.208333333336</v>
      </c>
      <c r="P714" t="b">
        <v>0</v>
      </c>
      <c r="Q714" t="b">
        <v>0</v>
      </c>
      <c r="R714" t="s">
        <v>42</v>
      </c>
      <c r="S714" t="str">
        <f>LEFT(R714,FIND("/",R714)-1)</f>
        <v>film &amp; video</v>
      </c>
      <c r="T714" t="str">
        <f>MID(R714,FIND("/",R714)+1,25)</f>
        <v>documentary</v>
      </c>
    </row>
    <row r="715" spans="1:20" x14ac:dyDescent="0.3">
      <c r="A715">
        <v>569</v>
      </c>
      <c r="B715" t="s">
        <v>1182</v>
      </c>
      <c r="C715" s="3" t="s">
        <v>1183</v>
      </c>
      <c r="D715">
        <v>20100</v>
      </c>
      <c r="E715">
        <v>47705</v>
      </c>
      <c r="F715" s="4">
        <f>E715/D715</f>
        <v>2.3733830845771142</v>
      </c>
      <c r="G715" t="s">
        <v>20</v>
      </c>
      <c r="H715">
        <v>589</v>
      </c>
      <c r="I715" s="5">
        <f>E715/H715</f>
        <v>80.993208828522924</v>
      </c>
      <c r="J715" t="s">
        <v>107</v>
      </c>
      <c r="K715" t="s">
        <v>108</v>
      </c>
      <c r="L715">
        <v>1294725600</v>
      </c>
      <c r="M715">
        <v>1295762400</v>
      </c>
      <c r="N715" s="9">
        <f>(L715/86400)+25569</f>
        <v>40554.25</v>
      </c>
      <c r="O715" s="9">
        <f>(M715/86400)+25569</f>
        <v>40566.25</v>
      </c>
      <c r="P715" t="b">
        <v>0</v>
      </c>
      <c r="Q715" t="b">
        <v>0</v>
      </c>
      <c r="R715" t="s">
        <v>71</v>
      </c>
      <c r="S715" t="str">
        <f>LEFT(R715,FIND("/",R715)-1)</f>
        <v>film &amp; video</v>
      </c>
      <c r="T715" t="str">
        <f>MID(R715,FIND("/",R715)+1,25)</f>
        <v>animation</v>
      </c>
    </row>
    <row r="716" spans="1:20" ht="31.2" x14ac:dyDescent="0.3">
      <c r="A716">
        <v>406</v>
      </c>
      <c r="B716" t="s">
        <v>863</v>
      </c>
      <c r="C716" s="3" t="s">
        <v>864</v>
      </c>
      <c r="D716">
        <v>39300</v>
      </c>
      <c r="E716">
        <v>71583</v>
      </c>
      <c r="F716" s="4">
        <f>E716/D716</f>
        <v>1.8214503816793892</v>
      </c>
      <c r="G716" t="s">
        <v>20</v>
      </c>
      <c r="H716">
        <v>645</v>
      </c>
      <c r="I716" s="5">
        <f>E716/H716</f>
        <v>110.98139534883721</v>
      </c>
      <c r="J716" t="s">
        <v>21</v>
      </c>
      <c r="K716" t="s">
        <v>22</v>
      </c>
      <c r="L716">
        <v>1359525600</v>
      </c>
      <c r="M716">
        <v>1360562400</v>
      </c>
      <c r="N716" s="9">
        <f>(L716/86400)+25569</f>
        <v>41304.25</v>
      </c>
      <c r="O716" s="9">
        <f>(M716/86400)+25569</f>
        <v>41316.25</v>
      </c>
      <c r="P716" t="b">
        <v>1</v>
      </c>
      <c r="Q716" t="b">
        <v>0</v>
      </c>
      <c r="R716" t="s">
        <v>42</v>
      </c>
      <c r="S716" t="str">
        <f>LEFT(R716,FIND("/",R716)-1)</f>
        <v>film &amp; video</v>
      </c>
      <c r="T716" t="str">
        <f>MID(R716,FIND("/",R716)+1,25)</f>
        <v>documentary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E717/D717</f>
        <v>0.24466101694915254</v>
      </c>
      <c r="G717" t="s">
        <v>14</v>
      </c>
      <c r="H717">
        <v>656</v>
      </c>
      <c r="I717" s="5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>(L717/86400)+25569</f>
        <v>40397.208333333336</v>
      </c>
      <c r="O717" s="9">
        <f>(M717/86400)+25569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MID(R717,FIND("/",R717)+1,25)</f>
        <v>mobile games</v>
      </c>
    </row>
    <row r="718" spans="1:20" ht="31.2" x14ac:dyDescent="0.3">
      <c r="A718">
        <v>307</v>
      </c>
      <c r="B718" t="s">
        <v>666</v>
      </c>
      <c r="C718" s="3" t="s">
        <v>667</v>
      </c>
      <c r="D718">
        <v>32900</v>
      </c>
      <c r="E718">
        <v>43473</v>
      </c>
      <c r="F718" s="4">
        <f>E718/D718</f>
        <v>1.3213677811550153</v>
      </c>
      <c r="G718" t="s">
        <v>20</v>
      </c>
      <c r="H718">
        <v>659</v>
      </c>
      <c r="I718" s="5">
        <f>E718/H718</f>
        <v>65.968133535660087</v>
      </c>
      <c r="J718" t="s">
        <v>36</v>
      </c>
      <c r="K718" t="s">
        <v>37</v>
      </c>
      <c r="L718">
        <v>1338958800</v>
      </c>
      <c r="M718">
        <v>1340686800</v>
      </c>
      <c r="N718" s="9">
        <f>(L718/86400)+25569</f>
        <v>41066.208333333336</v>
      </c>
      <c r="O718" s="9">
        <f>(M718/86400)+25569</f>
        <v>41086.208333333336</v>
      </c>
      <c r="P718" t="b">
        <v>0</v>
      </c>
      <c r="Q718" t="b">
        <v>1</v>
      </c>
      <c r="R718" t="s">
        <v>119</v>
      </c>
      <c r="S718" t="str">
        <f>LEFT(R718,FIND("/",R718)-1)</f>
        <v>publishing</v>
      </c>
      <c r="T718" t="str">
        <f>MID(R718,FIND("/",R718)+1,25)</f>
        <v>fiction</v>
      </c>
    </row>
    <row r="719" spans="1:20" x14ac:dyDescent="0.3">
      <c r="A719">
        <v>111</v>
      </c>
      <c r="B719" t="s">
        <v>272</v>
      </c>
      <c r="C719" s="3" t="s">
        <v>273</v>
      </c>
      <c r="D719">
        <v>61400</v>
      </c>
      <c r="E719">
        <v>73653</v>
      </c>
      <c r="F719" s="4">
        <f>E719/D719</f>
        <v>1.1995602605863191</v>
      </c>
      <c r="G719" t="s">
        <v>20</v>
      </c>
      <c r="H719">
        <v>676</v>
      </c>
      <c r="I719" s="5">
        <f>E719/H719</f>
        <v>108.95414201183432</v>
      </c>
      <c r="J719" t="s">
        <v>21</v>
      </c>
      <c r="K719" t="s">
        <v>22</v>
      </c>
      <c r="L719">
        <v>1348290000</v>
      </c>
      <c r="M719">
        <v>1348808400</v>
      </c>
      <c r="N719" s="9">
        <f>(L719/86400)+25569</f>
        <v>41174.208333333336</v>
      </c>
      <c r="O719" s="9">
        <f>(M719/86400)+25569</f>
        <v>41180.208333333336</v>
      </c>
      <c r="P719" t="b">
        <v>0</v>
      </c>
      <c r="Q719" t="b">
        <v>0</v>
      </c>
      <c r="R719" t="s">
        <v>133</v>
      </c>
      <c r="S719" t="str">
        <f>LEFT(R719,FIND("/",R719)-1)</f>
        <v>publishing</v>
      </c>
      <c r="T719" t="str">
        <f>MID(R719,FIND("/",R719)+1,25)</f>
        <v>radio &amp; podcasts</v>
      </c>
    </row>
    <row r="720" spans="1:20" ht="31.2" x14ac:dyDescent="0.3">
      <c r="A720">
        <v>614</v>
      </c>
      <c r="B720" t="s">
        <v>1270</v>
      </c>
      <c r="C720" s="3" t="s">
        <v>1271</v>
      </c>
      <c r="D720">
        <v>26500</v>
      </c>
      <c r="E720">
        <v>41205</v>
      </c>
      <c r="F720" s="4">
        <f>E720/D720</f>
        <v>1.5549056603773586</v>
      </c>
      <c r="G720" t="s">
        <v>20</v>
      </c>
      <c r="H720">
        <v>723</v>
      </c>
      <c r="I720" s="5">
        <f>E720/H720</f>
        <v>56.991701244813278</v>
      </c>
      <c r="J720" t="s">
        <v>21</v>
      </c>
      <c r="K720" t="s">
        <v>22</v>
      </c>
      <c r="L720">
        <v>1484114400</v>
      </c>
      <c r="M720">
        <v>1485669600</v>
      </c>
      <c r="N720" s="9">
        <f>(L720/86400)+25569</f>
        <v>42746.25</v>
      </c>
      <c r="O720" s="9">
        <f>(M720/86400)+25569</f>
        <v>42764.25</v>
      </c>
      <c r="P720" t="b">
        <v>0</v>
      </c>
      <c r="Q720" t="b">
        <v>0</v>
      </c>
      <c r="R720" t="s">
        <v>33</v>
      </c>
      <c r="S720" t="str">
        <f>LEFT(R720,FIND("/",R720)-1)</f>
        <v>theater</v>
      </c>
      <c r="T720" t="str">
        <f>MID(R720,FIND("/",R720)+1,25)</f>
        <v>plays</v>
      </c>
    </row>
    <row r="721" spans="1:20" ht="31.2" x14ac:dyDescent="0.3">
      <c r="A721">
        <v>549</v>
      </c>
      <c r="B721" t="s">
        <v>1143</v>
      </c>
      <c r="C721" s="3" t="s">
        <v>1144</v>
      </c>
      <c r="D721">
        <v>29500</v>
      </c>
      <c r="E721">
        <v>83843</v>
      </c>
      <c r="F721" s="4">
        <f>E721/D721</f>
        <v>2.8421355932203389</v>
      </c>
      <c r="G721" t="s">
        <v>20</v>
      </c>
      <c r="H721">
        <v>762</v>
      </c>
      <c r="I721" s="5">
        <f>E721/H721</f>
        <v>110.03018372703411</v>
      </c>
      <c r="J721" t="s">
        <v>21</v>
      </c>
      <c r="K721" t="s">
        <v>22</v>
      </c>
      <c r="L721">
        <v>1369717200</v>
      </c>
      <c r="M721">
        <v>1370494800</v>
      </c>
      <c r="N721" s="9">
        <f>(L721/86400)+25569</f>
        <v>41422.208333333336</v>
      </c>
      <c r="O721" s="9">
        <f>(M721/86400)+25569</f>
        <v>41431.208333333336</v>
      </c>
      <c r="P721" t="b">
        <v>0</v>
      </c>
      <c r="Q721" t="b">
        <v>0</v>
      </c>
      <c r="R721" t="s">
        <v>65</v>
      </c>
      <c r="S721" t="str">
        <f>LEFT(R721,FIND("/",R721)-1)</f>
        <v>technology</v>
      </c>
      <c r="T721" t="str">
        <f>MID(R721,FIND("/",R721)+1,25)</f>
        <v>wearables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E722/D722</f>
        <v>0.37091954022988505</v>
      </c>
      <c r="G722" t="s">
        <v>74</v>
      </c>
      <c r="H722">
        <v>38</v>
      </c>
      <c r="I722" s="5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>(L722/86400)+25569</f>
        <v>43152.25</v>
      </c>
      <c r="O722" s="9">
        <f>(M722/86400)+25569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MID(R722,FIND("/",R722)+1,25)</f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E723/D723</f>
        <v>4.3923948220064728E-2</v>
      </c>
      <c r="G723" t="s">
        <v>74</v>
      </c>
      <c r="H723">
        <v>60</v>
      </c>
      <c r="I723" s="5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>(L723/86400)+25569</f>
        <v>43194.208333333328</v>
      </c>
      <c r="O723" s="9">
        <f>(M723/86400)+25569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MID(R723,FIND("/",R723)+1,25)</f>
        <v>rock</v>
      </c>
    </row>
    <row r="724" spans="1:20" x14ac:dyDescent="0.3">
      <c r="A724">
        <v>145</v>
      </c>
      <c r="B724" t="s">
        <v>342</v>
      </c>
      <c r="C724" s="3" t="s">
        <v>343</v>
      </c>
      <c r="D724">
        <v>25000</v>
      </c>
      <c r="E724">
        <v>59128</v>
      </c>
      <c r="F724" s="4">
        <f>E724/D724</f>
        <v>2.3651200000000001</v>
      </c>
      <c r="G724" t="s">
        <v>20</v>
      </c>
      <c r="H724">
        <v>768</v>
      </c>
      <c r="I724" s="5">
        <f>E724/H724</f>
        <v>76.989583333333329</v>
      </c>
      <c r="J724" t="s">
        <v>98</v>
      </c>
      <c r="K724" t="s">
        <v>99</v>
      </c>
      <c r="L724">
        <v>1410066000</v>
      </c>
      <c r="M724">
        <v>1410498000</v>
      </c>
      <c r="N724" s="9">
        <f>(L724/86400)+25569</f>
        <v>41889.208333333336</v>
      </c>
      <c r="O724" s="9">
        <f>(M724/86400)+25569</f>
        <v>41894.208333333336</v>
      </c>
      <c r="P724" t="b">
        <v>0</v>
      </c>
      <c r="Q724" t="b">
        <v>0</v>
      </c>
      <c r="R724" t="s">
        <v>65</v>
      </c>
      <c r="S724" t="str">
        <f>LEFT(R724,FIND("/",R724)-1)</f>
        <v>technology</v>
      </c>
      <c r="T724" t="str">
        <f>MID(R724,FIND("/",R724)+1,25)</f>
        <v>wearables</v>
      </c>
    </row>
    <row r="725" spans="1:20" ht="31.2" x14ac:dyDescent="0.3">
      <c r="A725">
        <v>701</v>
      </c>
      <c r="B725" t="s">
        <v>1440</v>
      </c>
      <c r="C725" s="3" t="s">
        <v>1441</v>
      </c>
      <c r="D725">
        <v>52000</v>
      </c>
      <c r="E725">
        <v>91014</v>
      </c>
      <c r="F725" s="4">
        <f>E725/D725</f>
        <v>1.7502692307692307</v>
      </c>
      <c r="G725" t="s">
        <v>20</v>
      </c>
      <c r="H725">
        <v>820</v>
      </c>
      <c r="I725" s="5">
        <f>E725/H725</f>
        <v>110.99268292682927</v>
      </c>
      <c r="J725" t="s">
        <v>21</v>
      </c>
      <c r="K725" t="s">
        <v>22</v>
      </c>
      <c r="L725">
        <v>1301202000</v>
      </c>
      <c r="M725">
        <v>1301806800</v>
      </c>
      <c r="N725" s="9">
        <f>(L725/86400)+25569</f>
        <v>40629.208333333336</v>
      </c>
      <c r="O725" s="9">
        <f>(M725/86400)+25569</f>
        <v>40636.208333333336</v>
      </c>
      <c r="P725" t="b">
        <v>1</v>
      </c>
      <c r="Q725" t="b">
        <v>0</v>
      </c>
      <c r="R725" t="s">
        <v>33</v>
      </c>
      <c r="S725" t="str">
        <f>LEFT(R725,FIND("/",R725)-1)</f>
        <v>theater</v>
      </c>
      <c r="T725" t="str">
        <f>MID(R725,FIND("/",R725)+1,25)</f>
        <v>plays</v>
      </c>
    </row>
    <row r="726" spans="1:20" x14ac:dyDescent="0.3">
      <c r="A726">
        <v>22</v>
      </c>
      <c r="B726" t="s">
        <v>81</v>
      </c>
      <c r="C726" s="3" t="s">
        <v>82</v>
      </c>
      <c r="D726">
        <v>59100</v>
      </c>
      <c r="E726">
        <v>75690</v>
      </c>
      <c r="F726" s="4">
        <f>E726/D726</f>
        <v>1.2807106598984772</v>
      </c>
      <c r="G726" t="s">
        <v>20</v>
      </c>
      <c r="H726">
        <v>890</v>
      </c>
      <c r="I726" s="5">
        <f>E726/H726</f>
        <v>85.044943820224717</v>
      </c>
      <c r="J726" t="s">
        <v>21</v>
      </c>
      <c r="K726" t="s">
        <v>22</v>
      </c>
      <c r="L726">
        <v>1522731600</v>
      </c>
      <c r="M726">
        <v>1524027600</v>
      </c>
      <c r="N726" s="9">
        <f>(L726/86400)+25569</f>
        <v>43193.208333333328</v>
      </c>
      <c r="O726" s="9">
        <f>(M726/86400)+25569</f>
        <v>43208.208333333328</v>
      </c>
      <c r="P726" t="b">
        <v>0</v>
      </c>
      <c r="Q726" t="b">
        <v>0</v>
      </c>
      <c r="R726" t="s">
        <v>33</v>
      </c>
      <c r="S726" t="str">
        <f>LEFT(R726,FIND("/",R726)-1)</f>
        <v>theater</v>
      </c>
      <c r="T726" t="str">
        <f>MID(R726,FIND("/",R726)+1,25)</f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E727/D727</f>
        <v>0.50398033126293995</v>
      </c>
      <c r="G727" t="s">
        <v>14</v>
      </c>
      <c r="H727">
        <v>1596</v>
      </c>
      <c r="I727" s="5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>(L727/86400)+25569</f>
        <v>41958.25</v>
      </c>
      <c r="O727" s="9">
        <f>(M727/86400)+25569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MID(R727,FIND("/",R727)+1,25)</f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E728/D728</f>
        <v>0.88815837937384901</v>
      </c>
      <c r="G728" t="s">
        <v>74</v>
      </c>
      <c r="H728">
        <v>524</v>
      </c>
      <c r="I728" s="5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>(L728/86400)+25569</f>
        <v>40476.208333333336</v>
      </c>
      <c r="O728" s="9">
        <f>(M728/86400)+25569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MID(R728,FIND("/",R728)+1,25)</f>
        <v>plays</v>
      </c>
    </row>
    <row r="729" spans="1:20" x14ac:dyDescent="0.3">
      <c r="A729">
        <v>121</v>
      </c>
      <c r="B729" t="s">
        <v>293</v>
      </c>
      <c r="C729" s="3" t="s">
        <v>294</v>
      </c>
      <c r="D729">
        <v>45300</v>
      </c>
      <c r="E729">
        <v>99361</v>
      </c>
      <c r="F729" s="4">
        <f>E729/D729</f>
        <v>2.1933995584988963</v>
      </c>
      <c r="G729" t="s">
        <v>20</v>
      </c>
      <c r="H729">
        <v>903</v>
      </c>
      <c r="I729" s="5">
        <f>E729/H729</f>
        <v>110.0343300110742</v>
      </c>
      <c r="J729" t="s">
        <v>21</v>
      </c>
      <c r="K729" t="s">
        <v>22</v>
      </c>
      <c r="L729">
        <v>1412485200</v>
      </c>
      <c r="M729">
        <v>1413608400</v>
      </c>
      <c r="N729" s="9">
        <f>(L729/86400)+25569</f>
        <v>41917.208333333336</v>
      </c>
      <c r="O729" s="9">
        <f>(M729/86400)+25569</f>
        <v>41930.208333333336</v>
      </c>
      <c r="P729" t="b">
        <v>0</v>
      </c>
      <c r="Q729" t="b">
        <v>0</v>
      </c>
      <c r="R729" t="s">
        <v>89</v>
      </c>
      <c r="S729" t="str">
        <f>LEFT(R729,FIND("/",R729)-1)</f>
        <v>games</v>
      </c>
      <c r="T729" t="str">
        <f>MID(R729,FIND("/",R729)+1,25)</f>
        <v>video games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E730/D730</f>
        <v>0.17499999999999999</v>
      </c>
      <c r="G730" t="s">
        <v>14</v>
      </c>
      <c r="H730">
        <v>10</v>
      </c>
      <c r="I730" s="5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(L730/86400)+25569</f>
        <v>42515.208333333328</v>
      </c>
      <c r="O730" s="9">
        <f>(M730/86400)+25569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MID(R730,FIND("/",R730)+1,25)</f>
        <v>plays</v>
      </c>
    </row>
    <row r="731" spans="1:20" ht="31.2" x14ac:dyDescent="0.3">
      <c r="A731">
        <v>583</v>
      </c>
      <c r="B731" t="s">
        <v>1209</v>
      </c>
      <c r="C731" s="3" t="s">
        <v>1210</v>
      </c>
      <c r="D731">
        <v>18900</v>
      </c>
      <c r="E731">
        <v>60934</v>
      </c>
      <c r="F731" s="4">
        <f>E731/D731</f>
        <v>3.2240211640211642</v>
      </c>
      <c r="G731" t="s">
        <v>20</v>
      </c>
      <c r="H731">
        <v>909</v>
      </c>
      <c r="I731" s="5">
        <f>E731/H731</f>
        <v>67.034103410341032</v>
      </c>
      <c r="J731" t="s">
        <v>21</v>
      </c>
      <c r="K731" t="s">
        <v>22</v>
      </c>
      <c r="L731">
        <v>1329717600</v>
      </c>
      <c r="M731">
        <v>1331186400</v>
      </c>
      <c r="N731" s="9">
        <f>(L731/86400)+25569</f>
        <v>40959.25</v>
      </c>
      <c r="O731" s="9">
        <f>(M731/86400)+25569</f>
        <v>40976.25</v>
      </c>
      <c r="P731" t="b">
        <v>0</v>
      </c>
      <c r="Q731" t="b">
        <v>0</v>
      </c>
      <c r="R731" t="s">
        <v>42</v>
      </c>
      <c r="S731" t="str">
        <f>LEFT(R731,FIND("/",R731)-1)</f>
        <v>film &amp; video</v>
      </c>
      <c r="T731" t="str">
        <f>MID(R731,FIND("/",R731)+1,25)</f>
        <v>documentary</v>
      </c>
    </row>
    <row r="732" spans="1:20" ht="31.2" x14ac:dyDescent="0.3">
      <c r="A732">
        <v>227</v>
      </c>
      <c r="B732" t="s">
        <v>506</v>
      </c>
      <c r="C732" s="3" t="s">
        <v>507</v>
      </c>
      <c r="D732">
        <v>60900</v>
      </c>
      <c r="E732">
        <v>102751</v>
      </c>
      <c r="F732" s="4">
        <f>E732/D732</f>
        <v>1.687208538587849</v>
      </c>
      <c r="G732" t="s">
        <v>20</v>
      </c>
      <c r="H732">
        <v>943</v>
      </c>
      <c r="I732" s="5">
        <f>E732/H732</f>
        <v>108.96182396606575</v>
      </c>
      <c r="J732" t="s">
        <v>21</v>
      </c>
      <c r="K732" t="s">
        <v>22</v>
      </c>
      <c r="L732">
        <v>1431666000</v>
      </c>
      <c r="M732">
        <v>1432184400</v>
      </c>
      <c r="N732" s="9">
        <f>(L732/86400)+25569</f>
        <v>42139.208333333328</v>
      </c>
      <c r="O732" s="9">
        <f>(M732/86400)+25569</f>
        <v>42145.208333333328</v>
      </c>
      <c r="P732" t="b">
        <v>0</v>
      </c>
      <c r="Q732" t="b">
        <v>0</v>
      </c>
      <c r="R732" t="s">
        <v>292</v>
      </c>
      <c r="S732" t="str">
        <f>LEFT(R732,FIND("/",R732)-1)</f>
        <v>games</v>
      </c>
      <c r="T732" t="str">
        <f>MID(R732,FIND("/",R732)+1,25)</f>
        <v>mobile games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E733/D733</f>
        <v>0.90249999999999997</v>
      </c>
      <c r="G733" t="s">
        <v>74</v>
      </c>
      <c r="H733">
        <v>219</v>
      </c>
      <c r="I733" s="5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>(L733/86400)+25569</f>
        <v>42939.208333333328</v>
      </c>
      <c r="O733" s="9">
        <f>(M733/86400)+25569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MID(R733,FIND("/",R733)+1,25)</f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E734/D734</f>
        <v>0.91984615384615387</v>
      </c>
      <c r="G734" t="s">
        <v>14</v>
      </c>
      <c r="H734">
        <v>1121</v>
      </c>
      <c r="I734" s="5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>(L734/86400)+25569</f>
        <v>42816.208333333328</v>
      </c>
      <c r="O734" s="9">
        <f>(M734/86400)+25569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MID(R734,FIND("/",R734)+1,25)</f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E735/D735</f>
        <v>5.2700632911392402</v>
      </c>
      <c r="G735" t="s">
        <v>20</v>
      </c>
      <c r="H735">
        <v>980</v>
      </c>
      <c r="I735" s="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>(L735/86400)+25569</f>
        <v>41844.208333333336</v>
      </c>
      <c r="O735" s="9">
        <f>(M735/86400)+25569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MID(R735,FIND("/",R735)+1,25)</f>
        <v>metal</v>
      </c>
    </row>
    <row r="736" spans="1:20" x14ac:dyDescent="0.3">
      <c r="A736">
        <v>979</v>
      </c>
      <c r="B736" t="s">
        <v>1986</v>
      </c>
      <c r="C736" s="3" t="s">
        <v>1987</v>
      </c>
      <c r="D736">
        <v>60200</v>
      </c>
      <c r="E736">
        <v>86244</v>
      </c>
      <c r="F736" s="4">
        <f>E736/D736</f>
        <v>1.432624584717608</v>
      </c>
      <c r="G736" t="s">
        <v>20</v>
      </c>
      <c r="H736">
        <v>1015</v>
      </c>
      <c r="I736" s="5">
        <f>E736/H736</f>
        <v>84.969458128078813</v>
      </c>
      <c r="J736" t="s">
        <v>40</v>
      </c>
      <c r="K736" t="s">
        <v>41</v>
      </c>
      <c r="L736">
        <v>1426395600</v>
      </c>
      <c r="M736">
        <v>1426914000</v>
      </c>
      <c r="N736" s="9">
        <f>(L736/86400)+25569</f>
        <v>42078.208333333328</v>
      </c>
      <c r="O736" s="9">
        <f>(M736/86400)+25569</f>
        <v>42084.208333333328</v>
      </c>
      <c r="P736" t="b">
        <v>0</v>
      </c>
      <c r="Q736" t="b">
        <v>0</v>
      </c>
      <c r="R736" t="s">
        <v>33</v>
      </c>
      <c r="S736" t="str">
        <f>LEFT(R736,FIND("/",R736)-1)</f>
        <v>theater</v>
      </c>
      <c r="T736" t="str">
        <f>MID(R736,FIND("/",R736)+1,25)</f>
        <v>plays</v>
      </c>
    </row>
    <row r="737" spans="1:20" x14ac:dyDescent="0.3">
      <c r="A737">
        <v>559</v>
      </c>
      <c r="B737" t="s">
        <v>1162</v>
      </c>
      <c r="C737" s="3" t="s">
        <v>1163</v>
      </c>
      <c r="D737">
        <v>105300</v>
      </c>
      <c r="E737">
        <v>106321</v>
      </c>
      <c r="F737" s="4">
        <f>E737/D737</f>
        <v>1.009696106362773</v>
      </c>
      <c r="G737" t="s">
        <v>20</v>
      </c>
      <c r="H737">
        <v>1022</v>
      </c>
      <c r="I737" s="5">
        <f>E737/H737</f>
        <v>104.03228962818004</v>
      </c>
      <c r="J737" t="s">
        <v>21</v>
      </c>
      <c r="K737" t="s">
        <v>22</v>
      </c>
      <c r="L737">
        <v>1470114000</v>
      </c>
      <c r="M737">
        <v>1470718800</v>
      </c>
      <c r="N737" s="9">
        <f>(L737/86400)+25569</f>
        <v>42584.208333333328</v>
      </c>
      <c r="O737" s="9">
        <f>(M737/86400)+25569</f>
        <v>42591.208333333328</v>
      </c>
      <c r="P737" t="b">
        <v>0</v>
      </c>
      <c r="Q737" t="b">
        <v>0</v>
      </c>
      <c r="R737" t="s">
        <v>33</v>
      </c>
      <c r="S737" t="str">
        <f>LEFT(R737,FIND("/",R737)-1)</f>
        <v>theater</v>
      </c>
      <c r="T737" t="str">
        <f>MID(R737,FIND("/",R737)+1,25)</f>
        <v>plays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E738/D738</f>
        <v>0.32896103896103895</v>
      </c>
      <c r="G738" t="s">
        <v>74</v>
      </c>
      <c r="H738">
        <v>29</v>
      </c>
      <c r="I738" s="5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>(L738/86400)+25569</f>
        <v>42055.25</v>
      </c>
      <c r="O738" s="9">
        <f>(M738/86400)+25569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MID(R738,FIND("/",R738)+1,25)</f>
        <v>nonfiction</v>
      </c>
    </row>
    <row r="739" spans="1:20" x14ac:dyDescent="0.3">
      <c r="A739">
        <v>537</v>
      </c>
      <c r="B739" t="s">
        <v>1119</v>
      </c>
      <c r="C739" s="3" t="s">
        <v>1120</v>
      </c>
      <c r="D739">
        <v>84400</v>
      </c>
      <c r="E739">
        <v>98935</v>
      </c>
      <c r="F739" s="4">
        <f>E739/D739</f>
        <v>1.1722156398104266</v>
      </c>
      <c r="G739" t="s">
        <v>20</v>
      </c>
      <c r="H739">
        <v>1052</v>
      </c>
      <c r="I739" s="5">
        <f>E739/H739</f>
        <v>94.044676806083643</v>
      </c>
      <c r="J739" t="s">
        <v>36</v>
      </c>
      <c r="K739" t="s">
        <v>37</v>
      </c>
      <c r="L739">
        <v>1535605200</v>
      </c>
      <c r="M739">
        <v>1537592400</v>
      </c>
      <c r="N739" s="9">
        <f>(L739/86400)+25569</f>
        <v>43342.208333333328</v>
      </c>
      <c r="O739" s="9">
        <f>(M739/86400)+25569</f>
        <v>43365.208333333328</v>
      </c>
      <c r="P739" t="b">
        <v>1</v>
      </c>
      <c r="Q739" t="b">
        <v>1</v>
      </c>
      <c r="R739" t="s">
        <v>42</v>
      </c>
      <c r="S739" t="str">
        <f>LEFT(R739,FIND("/",R739)-1)</f>
        <v>film &amp; video</v>
      </c>
      <c r="T739" t="str">
        <f>MID(R739,FIND("/",R739)+1,25)</f>
        <v>documentary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E740/D740</f>
        <v>2.0843373493975904E-2</v>
      </c>
      <c r="G740" t="s">
        <v>14</v>
      </c>
      <c r="H740">
        <v>15</v>
      </c>
      <c r="I740" s="5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(L740/86400)+25569</f>
        <v>41959.25</v>
      </c>
      <c r="O740" s="9">
        <f>(M740/86400)+25569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MID(R740,FIND("/",R740)+1,25)</f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E741/D741</f>
        <v>0.61</v>
      </c>
      <c r="G741" t="s">
        <v>14</v>
      </c>
      <c r="H741">
        <v>191</v>
      </c>
      <c r="I741" s="5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>(L741/86400)+25569</f>
        <v>41089.208333333336</v>
      </c>
      <c r="O741" s="9">
        <f>(M741/86400)+25569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MID(R741,FIND("/",R741)+1,25)</f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E742/D742</f>
        <v>0.30037735849056602</v>
      </c>
      <c r="G742" t="s">
        <v>14</v>
      </c>
      <c r="H742">
        <v>16</v>
      </c>
      <c r="I742" s="5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(L742/86400)+25569</f>
        <v>42769.25</v>
      </c>
      <c r="O742" s="9">
        <f>(M742/86400)+25569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MID(R742,FIND("/",R742)+1,25)</f>
        <v>plays</v>
      </c>
    </row>
    <row r="743" spans="1:20" x14ac:dyDescent="0.3">
      <c r="A743">
        <v>141</v>
      </c>
      <c r="B743" t="s">
        <v>334</v>
      </c>
      <c r="C743" s="3" t="s">
        <v>335</v>
      </c>
      <c r="D743">
        <v>64300</v>
      </c>
      <c r="E743">
        <v>65323</v>
      </c>
      <c r="F743" s="4">
        <f>E743/D743</f>
        <v>1.0159097978227061</v>
      </c>
      <c r="G743" t="s">
        <v>20</v>
      </c>
      <c r="H743">
        <v>1071</v>
      </c>
      <c r="I743" s="5">
        <f>E743/H743</f>
        <v>60.992530345471522</v>
      </c>
      <c r="J743" t="s">
        <v>21</v>
      </c>
      <c r="K743" t="s">
        <v>22</v>
      </c>
      <c r="L743">
        <v>1434085200</v>
      </c>
      <c r="M743">
        <v>1434603600</v>
      </c>
      <c r="N743" s="9">
        <f>(L743/86400)+25569</f>
        <v>42167.208333333328</v>
      </c>
      <c r="O743" s="9">
        <f>(M743/86400)+25569</f>
        <v>42173.208333333328</v>
      </c>
      <c r="P743" t="b">
        <v>0</v>
      </c>
      <c r="Q743" t="b">
        <v>0</v>
      </c>
      <c r="R743" t="s">
        <v>28</v>
      </c>
      <c r="S743" t="str">
        <f>LEFT(R743,FIND("/",R743)-1)</f>
        <v>technology</v>
      </c>
      <c r="T743" t="str">
        <f>MID(R743,FIND("/",R743)+1,25)</f>
        <v>web</v>
      </c>
    </row>
    <row r="744" spans="1:20" x14ac:dyDescent="0.3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 s="4">
        <f>E744/D744</f>
        <v>4.1266319444444441</v>
      </c>
      <c r="G744" t="s">
        <v>20</v>
      </c>
      <c r="H744">
        <v>1071</v>
      </c>
      <c r="I744" s="5">
        <f>E744/H744</f>
        <v>110.96825396825396</v>
      </c>
      <c r="J744" t="s">
        <v>15</v>
      </c>
      <c r="K744" t="s">
        <v>16</v>
      </c>
      <c r="L744">
        <v>1432357200</v>
      </c>
      <c r="M744">
        <v>1432875600</v>
      </c>
      <c r="N744" s="9">
        <f>(L744/86400)+25569</f>
        <v>42147.208333333328</v>
      </c>
      <c r="O744" s="9">
        <f>(M744/86400)+25569</f>
        <v>42153.208333333328</v>
      </c>
      <c r="P744" t="b">
        <v>0</v>
      </c>
      <c r="Q744" t="b">
        <v>0</v>
      </c>
      <c r="R744" t="s">
        <v>65</v>
      </c>
      <c r="S744" t="str">
        <f>LEFT(R744,FIND("/",R744)-1)</f>
        <v>technology</v>
      </c>
      <c r="T744" t="str">
        <f>MID(R744,FIND("/",R744)+1,25)</f>
        <v>wearables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E745/D745</f>
        <v>0.12923076923076923</v>
      </c>
      <c r="G745" t="s">
        <v>14</v>
      </c>
      <c r="H745">
        <v>17</v>
      </c>
      <c r="I745" s="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>(L745/86400)+25569</f>
        <v>42298.208333333328</v>
      </c>
      <c r="O745" s="9">
        <f>(M745/86400)+25569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MID(R745,FIND("/",R745)+1,25)</f>
        <v>plays</v>
      </c>
    </row>
    <row r="746" spans="1:20" ht="31.2" x14ac:dyDescent="0.3">
      <c r="A746">
        <v>671</v>
      </c>
      <c r="B746" t="s">
        <v>1382</v>
      </c>
      <c r="C746" s="3" t="s">
        <v>1383</v>
      </c>
      <c r="D746">
        <v>97600</v>
      </c>
      <c r="E746">
        <v>119127</v>
      </c>
      <c r="F746" s="4">
        <f>E746/D746</f>
        <v>1.220563524590164</v>
      </c>
      <c r="G746" t="s">
        <v>20</v>
      </c>
      <c r="H746">
        <v>1073</v>
      </c>
      <c r="I746" s="5">
        <f>E746/H746</f>
        <v>111.02236719478098</v>
      </c>
      <c r="J746" t="s">
        <v>21</v>
      </c>
      <c r="K746" t="s">
        <v>22</v>
      </c>
      <c r="L746">
        <v>1280552400</v>
      </c>
      <c r="M746">
        <v>1280898000</v>
      </c>
      <c r="N746" s="9">
        <f>(L746/86400)+25569</f>
        <v>40390.208333333336</v>
      </c>
      <c r="O746" s="9">
        <f>(M746/86400)+25569</f>
        <v>40394.208333333336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MID(R746,FIND("/",R746)+1,25)</f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E747/D747</f>
        <v>0.30304347826086958</v>
      </c>
      <c r="G747" t="s">
        <v>14</v>
      </c>
      <c r="H747">
        <v>34</v>
      </c>
      <c r="I747" s="5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(L747/86400)+25569</f>
        <v>40328.208333333336</v>
      </c>
      <c r="O747" s="9">
        <f>(M747/86400)+25569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MID(R747,FIND("/",R747)+1,25)</f>
        <v>wearables</v>
      </c>
    </row>
    <row r="748" spans="1:20" x14ac:dyDescent="0.3">
      <c r="A748">
        <v>337</v>
      </c>
      <c r="B748" t="s">
        <v>726</v>
      </c>
      <c r="C748" s="3" t="s">
        <v>727</v>
      </c>
      <c r="D748">
        <v>94500</v>
      </c>
      <c r="E748">
        <v>116064</v>
      </c>
      <c r="F748" s="4">
        <f>E748/D748</f>
        <v>1.2281904761904763</v>
      </c>
      <c r="G748" t="s">
        <v>20</v>
      </c>
      <c r="H748">
        <v>1095</v>
      </c>
      <c r="I748" s="5">
        <f>E748/H748</f>
        <v>105.9945205479452</v>
      </c>
      <c r="J748" t="s">
        <v>21</v>
      </c>
      <c r="K748" t="s">
        <v>22</v>
      </c>
      <c r="L748">
        <v>1573452000</v>
      </c>
      <c r="M748">
        <v>1573538400</v>
      </c>
      <c r="N748" s="9">
        <f>(L748/86400)+25569</f>
        <v>43780.25</v>
      </c>
      <c r="O748" s="9">
        <f>(M748/86400)+25569</f>
        <v>43781.25</v>
      </c>
      <c r="P748" t="b">
        <v>0</v>
      </c>
      <c r="Q748" t="b">
        <v>0</v>
      </c>
      <c r="R748" t="s">
        <v>33</v>
      </c>
      <c r="S748" t="str">
        <f>LEFT(R748,FIND("/",R748)-1)</f>
        <v>theater</v>
      </c>
      <c r="T748" t="str">
        <f>MID(R748,FIND("/",R748)+1,25)</f>
        <v>plays</v>
      </c>
    </row>
    <row r="749" spans="1:20" ht="31.2" x14ac:dyDescent="0.3">
      <c r="A749">
        <v>670</v>
      </c>
      <c r="B749" t="s">
        <v>1334</v>
      </c>
      <c r="C749" s="3" t="s">
        <v>1381</v>
      </c>
      <c r="D749">
        <v>16200</v>
      </c>
      <c r="E749">
        <v>75955</v>
      </c>
      <c r="F749" s="4">
        <f>E749/D749</f>
        <v>4.6885802469135802</v>
      </c>
      <c r="G749" t="s">
        <v>20</v>
      </c>
      <c r="H749">
        <v>1101</v>
      </c>
      <c r="I749" s="5">
        <f>E749/H749</f>
        <v>68.987284287011803</v>
      </c>
      <c r="J749" t="s">
        <v>21</v>
      </c>
      <c r="K749" t="s">
        <v>22</v>
      </c>
      <c r="L749">
        <v>1456380000</v>
      </c>
      <c r="M749">
        <v>1457416800</v>
      </c>
      <c r="N749" s="9">
        <f>(L749/86400)+25569</f>
        <v>42425.25</v>
      </c>
      <c r="O749" s="9">
        <f>(M749/86400)+25569</f>
        <v>42437.25</v>
      </c>
      <c r="P749" t="b">
        <v>0</v>
      </c>
      <c r="Q749" t="b">
        <v>0</v>
      </c>
      <c r="R749" t="s">
        <v>60</v>
      </c>
      <c r="S749" t="str">
        <f>LEFT(R749,FIND("/",R749)-1)</f>
        <v>music</v>
      </c>
      <c r="T749" t="str">
        <f>MID(R749,FIND("/",R749)+1,25)</f>
        <v>indie rock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E750/D750</f>
        <v>0.34959979476654696</v>
      </c>
      <c r="G750" t="s">
        <v>74</v>
      </c>
      <c r="H750">
        <v>614</v>
      </c>
      <c r="I750" s="5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>(L750/86400)+25569</f>
        <v>40238.25</v>
      </c>
      <c r="O750" s="9">
        <f>(M750/86400)+25569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MID(R750,FIND("/",R750)+1,25)</f>
        <v>animation</v>
      </c>
    </row>
    <row r="751" spans="1:20" x14ac:dyDescent="0.3">
      <c r="A751">
        <v>334</v>
      </c>
      <c r="B751" t="s">
        <v>720</v>
      </c>
      <c r="C751" s="3" t="s">
        <v>721</v>
      </c>
      <c r="D751">
        <v>66200</v>
      </c>
      <c r="E751">
        <v>123538</v>
      </c>
      <c r="F751" s="4">
        <f>E751/D751</f>
        <v>1.8661329305135952</v>
      </c>
      <c r="G751" t="s">
        <v>20</v>
      </c>
      <c r="H751">
        <v>1113</v>
      </c>
      <c r="I751" s="5">
        <f>E751/H751</f>
        <v>110.99550763701707</v>
      </c>
      <c r="J751" t="s">
        <v>21</v>
      </c>
      <c r="K751" t="s">
        <v>22</v>
      </c>
      <c r="L751">
        <v>1515564000</v>
      </c>
      <c r="M751">
        <v>1516168800</v>
      </c>
      <c r="N751" s="9">
        <f>(L751/86400)+25569</f>
        <v>43110.25</v>
      </c>
      <c r="O751" s="9">
        <f>(M751/86400)+25569</f>
        <v>43117.25</v>
      </c>
      <c r="P751" t="b">
        <v>0</v>
      </c>
      <c r="Q751" t="b">
        <v>0</v>
      </c>
      <c r="R751" t="s">
        <v>23</v>
      </c>
      <c r="S751" t="str">
        <f>LEFT(R751,FIND("/",R751)-1)</f>
        <v>music</v>
      </c>
      <c r="T751" t="str">
        <f>MID(R751,FIND("/",R751)+1,25)</f>
        <v>rock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E752/D752</f>
        <v>0.01</v>
      </c>
      <c r="G752" t="s">
        <v>14</v>
      </c>
      <c r="H752">
        <v>1</v>
      </c>
      <c r="I752" s="5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(L752/86400)+25569</f>
        <v>40360.208333333336</v>
      </c>
      <c r="O752" s="9">
        <f>(M752/86400)+25569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MID(R752,FIND("/",R752)+1,25)</f>
        <v>electric music</v>
      </c>
    </row>
    <row r="753" spans="1:20" ht="31.2" x14ac:dyDescent="0.3">
      <c r="A753">
        <v>385</v>
      </c>
      <c r="B753" t="s">
        <v>822</v>
      </c>
      <c r="C753" s="3" t="s">
        <v>823</v>
      </c>
      <c r="D753">
        <v>38900</v>
      </c>
      <c r="E753">
        <v>56859</v>
      </c>
      <c r="F753" s="4">
        <f>E753/D753</f>
        <v>1.4616709511568124</v>
      </c>
      <c r="G753" t="s">
        <v>20</v>
      </c>
      <c r="H753">
        <v>1137</v>
      </c>
      <c r="I753" s="5">
        <f>E753/H753</f>
        <v>50.007915567282325</v>
      </c>
      <c r="J753" t="s">
        <v>21</v>
      </c>
      <c r="K753" t="s">
        <v>22</v>
      </c>
      <c r="L753">
        <v>1553835600</v>
      </c>
      <c r="M753">
        <v>1556600400</v>
      </c>
      <c r="N753" s="9">
        <f>(L753/86400)+25569</f>
        <v>43553.208333333328</v>
      </c>
      <c r="O753" s="9">
        <f>(M753/86400)+25569</f>
        <v>43585.208333333328</v>
      </c>
      <c r="P753" t="b">
        <v>0</v>
      </c>
      <c r="Q753" t="b">
        <v>0</v>
      </c>
      <c r="R753" t="s">
        <v>68</v>
      </c>
      <c r="S753" t="str">
        <f>LEFT(R753,FIND("/",R753)-1)</f>
        <v>publishing</v>
      </c>
      <c r="T753" t="str">
        <f>MID(R753,FIND("/",R753)+1,25)</f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E754/D754</f>
        <v>0.92448275862068963</v>
      </c>
      <c r="G754" t="s">
        <v>74</v>
      </c>
      <c r="H754">
        <v>114</v>
      </c>
      <c r="I754" s="5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>(L754/86400)+25569</f>
        <v>40395.208333333336</v>
      </c>
      <c r="O754" s="9">
        <f>(M754/86400)+25569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MID(R754,FIND("/",R754)+1,25)</f>
        <v>plays</v>
      </c>
    </row>
    <row r="755" spans="1:20" ht="31.2" x14ac:dyDescent="0.3">
      <c r="A755">
        <v>602</v>
      </c>
      <c r="B755" t="s">
        <v>1246</v>
      </c>
      <c r="C755" s="3" t="s">
        <v>1247</v>
      </c>
      <c r="D755">
        <v>71100</v>
      </c>
      <c r="E755">
        <v>91176</v>
      </c>
      <c r="F755" s="4">
        <f>E755/D755</f>
        <v>1.2823628691983122</v>
      </c>
      <c r="G755" t="s">
        <v>20</v>
      </c>
      <c r="H755">
        <v>1140</v>
      </c>
      <c r="I755" s="5">
        <f>E755/H755</f>
        <v>79.978947368421046</v>
      </c>
      <c r="J755" t="s">
        <v>21</v>
      </c>
      <c r="K755" t="s">
        <v>22</v>
      </c>
      <c r="L755">
        <v>1433480400</v>
      </c>
      <c r="M755">
        <v>1434430800</v>
      </c>
      <c r="N755" s="9">
        <f>(L755/86400)+25569</f>
        <v>42160.208333333328</v>
      </c>
      <c r="O755" s="9">
        <f>(M755/86400)+25569</f>
        <v>42171.208333333328</v>
      </c>
      <c r="P755" t="b">
        <v>0</v>
      </c>
      <c r="Q755" t="b">
        <v>0</v>
      </c>
      <c r="R755" t="s">
        <v>33</v>
      </c>
      <c r="S755" t="str">
        <f>LEFT(R755,FIND("/",R755)-1)</f>
        <v>theater</v>
      </c>
      <c r="T755" t="str">
        <f>MID(R755,FIND("/",R755)+1,25)</f>
        <v>plays</v>
      </c>
    </row>
    <row r="756" spans="1:20" x14ac:dyDescent="0.3">
      <c r="A756">
        <v>389</v>
      </c>
      <c r="B756" t="s">
        <v>830</v>
      </c>
      <c r="C756" s="3" t="s">
        <v>831</v>
      </c>
      <c r="D756">
        <v>83000</v>
      </c>
      <c r="E756">
        <v>101352</v>
      </c>
      <c r="F756" s="4">
        <f>E756/D756</f>
        <v>1.2211084337349398</v>
      </c>
      <c r="G756" t="s">
        <v>20</v>
      </c>
      <c r="H756">
        <v>1152</v>
      </c>
      <c r="I756" s="5">
        <f>E756/H756</f>
        <v>87.979166666666671</v>
      </c>
      <c r="J756" t="s">
        <v>21</v>
      </c>
      <c r="K756" t="s">
        <v>22</v>
      </c>
      <c r="L756">
        <v>1288242000</v>
      </c>
      <c r="M756">
        <v>1290578400</v>
      </c>
      <c r="N756" s="9">
        <f>(L756/86400)+25569</f>
        <v>40479.208333333336</v>
      </c>
      <c r="O756" s="9">
        <f>(M756/86400)+25569</f>
        <v>40506.25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MID(R756,FIND("/",R756)+1,25)</f>
        <v>plays</v>
      </c>
    </row>
    <row r="757" spans="1:20" x14ac:dyDescent="0.3">
      <c r="A757">
        <v>676</v>
      </c>
      <c r="B757" t="s">
        <v>1392</v>
      </c>
      <c r="C757" s="3" t="s">
        <v>1393</v>
      </c>
      <c r="D757">
        <v>62300</v>
      </c>
      <c r="E757">
        <v>118214</v>
      </c>
      <c r="F757" s="4">
        <f>E757/D757</f>
        <v>1.8974959871589085</v>
      </c>
      <c r="G757" t="s">
        <v>20</v>
      </c>
      <c r="H757">
        <v>1170</v>
      </c>
      <c r="I757" s="5">
        <f>E757/H757</f>
        <v>101.03760683760684</v>
      </c>
      <c r="J757" t="s">
        <v>21</v>
      </c>
      <c r="K757" t="s">
        <v>22</v>
      </c>
      <c r="L757">
        <v>1348635600</v>
      </c>
      <c r="M757">
        <v>1349413200</v>
      </c>
      <c r="N757" s="9">
        <f>(L757/86400)+25569</f>
        <v>41178.208333333336</v>
      </c>
      <c r="O757" s="9">
        <f>(M757/86400)+25569</f>
        <v>41187.208333333336</v>
      </c>
      <c r="P757" t="b">
        <v>0</v>
      </c>
      <c r="Q757" t="b">
        <v>0</v>
      </c>
      <c r="R757" t="s">
        <v>122</v>
      </c>
      <c r="S757" t="str">
        <f>LEFT(R757,FIND("/",R757)-1)</f>
        <v>photography</v>
      </c>
      <c r="T757" t="str">
        <f>MID(R757,FIND("/",R757)+1,25)</f>
        <v>photography books</v>
      </c>
    </row>
    <row r="758" spans="1:20" x14ac:dyDescent="0.3">
      <c r="A758">
        <v>17</v>
      </c>
      <c r="B758" t="s">
        <v>69</v>
      </c>
      <c r="C758" s="3" t="s">
        <v>70</v>
      </c>
      <c r="D758">
        <v>84600</v>
      </c>
      <c r="E758">
        <v>134845</v>
      </c>
      <c r="F758" s="4">
        <f>E758/D758</f>
        <v>1.5939125295508274</v>
      </c>
      <c r="G758" t="s">
        <v>20</v>
      </c>
      <c r="H758">
        <v>1249</v>
      </c>
      <c r="I758" s="5">
        <f>E758/H758</f>
        <v>107.96236989591674</v>
      </c>
      <c r="J758" t="s">
        <v>21</v>
      </c>
      <c r="K758" t="s">
        <v>22</v>
      </c>
      <c r="L758">
        <v>1294812000</v>
      </c>
      <c r="M758">
        <v>1294898400</v>
      </c>
      <c r="N758" s="9">
        <f>(L758/86400)+25569</f>
        <v>40555.25</v>
      </c>
      <c r="O758" s="9">
        <f>(M758/86400)+25569</f>
        <v>40556.25</v>
      </c>
      <c r="P758" t="b">
        <v>0</v>
      </c>
      <c r="Q758" t="b">
        <v>0</v>
      </c>
      <c r="R758" t="s">
        <v>71</v>
      </c>
      <c r="S758" t="str">
        <f>LEFT(R758,FIND("/",R758)-1)</f>
        <v>film &amp; video</v>
      </c>
      <c r="T758" t="str">
        <f>MID(R758,FIND("/",R758)+1,25)</f>
        <v>animation</v>
      </c>
    </row>
    <row r="759" spans="1:20" x14ac:dyDescent="0.3">
      <c r="A759">
        <v>169</v>
      </c>
      <c r="B759" t="s">
        <v>390</v>
      </c>
      <c r="C759" s="3" t="s">
        <v>391</v>
      </c>
      <c r="D759">
        <v>23300</v>
      </c>
      <c r="E759">
        <v>98811</v>
      </c>
      <c r="F759" s="4">
        <f>E759/D759</f>
        <v>4.240815450643777</v>
      </c>
      <c r="G759" t="s">
        <v>20</v>
      </c>
      <c r="H759">
        <v>1267</v>
      </c>
      <c r="I759" s="5">
        <f>E759/H759</f>
        <v>77.988161010260455</v>
      </c>
      <c r="J759" t="s">
        <v>21</v>
      </c>
      <c r="K759" t="s">
        <v>22</v>
      </c>
      <c r="L759">
        <v>1339909200</v>
      </c>
      <c r="M759">
        <v>1342328400</v>
      </c>
      <c r="N759" s="9">
        <f>(L759/86400)+25569</f>
        <v>41077.208333333336</v>
      </c>
      <c r="O759" s="9">
        <f>(M759/86400)+25569</f>
        <v>41105.208333333336</v>
      </c>
      <c r="P759" t="b">
        <v>0</v>
      </c>
      <c r="Q759" t="b">
        <v>1</v>
      </c>
      <c r="R759" t="s">
        <v>100</v>
      </c>
      <c r="S759" t="str">
        <f>LEFT(R759,FIND("/",R759)-1)</f>
        <v>film &amp; video</v>
      </c>
      <c r="T759" t="str">
        <f>MID(R759,FIND("/",R759)+1,25)</f>
        <v>shorts</v>
      </c>
    </row>
    <row r="760" spans="1:20" x14ac:dyDescent="0.3">
      <c r="A760">
        <v>824</v>
      </c>
      <c r="B760" t="s">
        <v>1681</v>
      </c>
      <c r="C760" s="3" t="s">
        <v>1682</v>
      </c>
      <c r="D760">
        <v>85000</v>
      </c>
      <c r="E760">
        <v>107516</v>
      </c>
      <c r="F760" s="4">
        <f>E760/D760</f>
        <v>1.2648941176470587</v>
      </c>
      <c r="G760" t="s">
        <v>20</v>
      </c>
      <c r="H760">
        <v>1280</v>
      </c>
      <c r="I760" s="5">
        <f>E760/H760</f>
        <v>83.996875000000003</v>
      </c>
      <c r="J760" t="s">
        <v>21</v>
      </c>
      <c r="K760" t="s">
        <v>22</v>
      </c>
      <c r="L760">
        <v>1276923600</v>
      </c>
      <c r="M760">
        <v>1279688400</v>
      </c>
      <c r="N760" s="9">
        <f>(L760/86400)+25569</f>
        <v>40348.208333333336</v>
      </c>
      <c r="O760" s="9">
        <f>(M760/86400)+25569</f>
        <v>40380.208333333336</v>
      </c>
      <c r="P760" t="b">
        <v>0</v>
      </c>
      <c r="Q760" t="b">
        <v>1</v>
      </c>
      <c r="R760" t="s">
        <v>68</v>
      </c>
      <c r="S760" t="str">
        <f>LEFT(R760,FIND("/",R760)-1)</f>
        <v>publishing</v>
      </c>
      <c r="T760" t="str">
        <f>MID(R760,FIND("/",R760)+1,25)</f>
        <v>nonfiction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E761/D761</f>
        <v>0.6842686567164179</v>
      </c>
      <c r="G761" t="s">
        <v>14</v>
      </c>
      <c r="H761">
        <v>1274</v>
      </c>
      <c r="I761" s="5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>(L761/86400)+25569</f>
        <v>43136.25</v>
      </c>
      <c r="O761" s="9">
        <f>(M761/86400)+25569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MID(R761,FIND("/",R761)+1,25)</f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E762/D762</f>
        <v>0.34351966873706002</v>
      </c>
      <c r="G762" t="s">
        <v>14</v>
      </c>
      <c r="H762">
        <v>210</v>
      </c>
      <c r="I762" s="5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>(L762/86400)+25569</f>
        <v>43678.208333333328</v>
      </c>
      <c r="O762" s="9">
        <f>(M762/86400)+25569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MID(R762,FIND("/",R762)+1,25)</f>
        <v>video games</v>
      </c>
    </row>
    <row r="763" spans="1:20" x14ac:dyDescent="0.3">
      <c r="A763">
        <v>832</v>
      </c>
      <c r="B763" t="s">
        <v>1697</v>
      </c>
      <c r="C763" s="3" t="s">
        <v>1698</v>
      </c>
      <c r="D763">
        <v>43200</v>
      </c>
      <c r="E763">
        <v>136156</v>
      </c>
      <c r="F763" s="4">
        <f>E763/D763</f>
        <v>3.1517592592592591</v>
      </c>
      <c r="G763" t="s">
        <v>20</v>
      </c>
      <c r="H763">
        <v>1297</v>
      </c>
      <c r="I763" s="5">
        <f>E763/H763</f>
        <v>104.97764070932922</v>
      </c>
      <c r="J763" t="s">
        <v>36</v>
      </c>
      <c r="K763" t="s">
        <v>37</v>
      </c>
      <c r="L763">
        <v>1445490000</v>
      </c>
      <c r="M763">
        <v>1448431200</v>
      </c>
      <c r="N763" s="9">
        <f>(L763/86400)+25569</f>
        <v>42299.208333333328</v>
      </c>
      <c r="O763" s="9">
        <f>(M763/86400)+25569</f>
        <v>42333.25</v>
      </c>
      <c r="P763" t="b">
        <v>1</v>
      </c>
      <c r="Q763" t="b">
        <v>0</v>
      </c>
      <c r="R763" t="s">
        <v>206</v>
      </c>
      <c r="S763" t="str">
        <f>LEFT(R763,FIND("/",R763)-1)</f>
        <v>publishing</v>
      </c>
      <c r="T763" t="str">
        <f>MID(R763,FIND("/",R763)+1,25)</f>
        <v>translations</v>
      </c>
    </row>
    <row r="764" spans="1:20" ht="31.2" x14ac:dyDescent="0.3">
      <c r="A764">
        <v>706</v>
      </c>
      <c r="B764" t="s">
        <v>1450</v>
      </c>
      <c r="C764" s="3" t="s">
        <v>1451</v>
      </c>
      <c r="D764">
        <v>108400</v>
      </c>
      <c r="E764">
        <v>138586</v>
      </c>
      <c r="F764" s="4">
        <f>E764/D764</f>
        <v>1.278468634686347</v>
      </c>
      <c r="G764" t="s">
        <v>20</v>
      </c>
      <c r="H764">
        <v>1345</v>
      </c>
      <c r="I764" s="5">
        <f>E764/H764</f>
        <v>103.03791821561339</v>
      </c>
      <c r="J764" t="s">
        <v>26</v>
      </c>
      <c r="K764" t="s">
        <v>27</v>
      </c>
      <c r="L764">
        <v>1546754400</v>
      </c>
      <c r="M764">
        <v>1547445600</v>
      </c>
      <c r="N764" s="9">
        <f>(L764/86400)+25569</f>
        <v>43471.25</v>
      </c>
      <c r="O764" s="9">
        <f>(M764/86400)+25569</f>
        <v>43479.25</v>
      </c>
      <c r="P764" t="b">
        <v>0</v>
      </c>
      <c r="Q764" t="b">
        <v>1</v>
      </c>
      <c r="R764" t="s">
        <v>28</v>
      </c>
      <c r="S764" t="str">
        <f>LEFT(R764,FIND("/",R764)-1)</f>
        <v>technology</v>
      </c>
      <c r="T764" t="str">
        <f>MID(R764,FIND("/",R764)+1,25)</f>
        <v>web</v>
      </c>
    </row>
    <row r="765" spans="1:20" x14ac:dyDescent="0.3">
      <c r="A765">
        <v>845</v>
      </c>
      <c r="B765" t="s">
        <v>1723</v>
      </c>
      <c r="C765" s="3" t="s">
        <v>1724</v>
      </c>
      <c r="D765">
        <v>69900</v>
      </c>
      <c r="E765">
        <v>138087</v>
      </c>
      <c r="F765" s="4">
        <f>E765/D765</f>
        <v>1.9754935622317598</v>
      </c>
      <c r="G765" t="s">
        <v>20</v>
      </c>
      <c r="H765">
        <v>1354</v>
      </c>
      <c r="I765" s="5">
        <f>E765/H765</f>
        <v>101.98449039881831</v>
      </c>
      <c r="J765" t="s">
        <v>40</v>
      </c>
      <c r="K765" t="s">
        <v>41</v>
      </c>
      <c r="L765">
        <v>1526360400</v>
      </c>
      <c r="M765">
        <v>1529557200</v>
      </c>
      <c r="N765" s="9">
        <f>(L765/86400)+25569</f>
        <v>43235.208333333328</v>
      </c>
      <c r="O765" s="9">
        <f>(M765/86400)+25569</f>
        <v>43272.208333333328</v>
      </c>
      <c r="P765" t="b">
        <v>0</v>
      </c>
      <c r="Q765" t="b">
        <v>0</v>
      </c>
      <c r="R765" t="s">
        <v>28</v>
      </c>
      <c r="S765" t="str">
        <f>LEFT(R765,FIND("/",R765)-1)</f>
        <v>technology</v>
      </c>
      <c r="T765" t="str">
        <f>MID(R765,FIND("/",R765)+1,25)</f>
        <v>web</v>
      </c>
    </row>
    <row r="766" spans="1:20" ht="31.2" x14ac:dyDescent="0.3">
      <c r="A766">
        <v>330</v>
      </c>
      <c r="B766" t="s">
        <v>712</v>
      </c>
      <c r="C766" s="3" t="s">
        <v>713</v>
      </c>
      <c r="D766">
        <v>33700</v>
      </c>
      <c r="E766">
        <v>62330</v>
      </c>
      <c r="F766" s="4">
        <f>E766/D766</f>
        <v>1.8495548961424333</v>
      </c>
      <c r="G766" t="s">
        <v>20</v>
      </c>
      <c r="H766">
        <v>1385</v>
      </c>
      <c r="I766" s="5">
        <f>E766/H766</f>
        <v>45.003610108303249</v>
      </c>
      <c r="J766" t="s">
        <v>40</v>
      </c>
      <c r="K766" t="s">
        <v>41</v>
      </c>
      <c r="L766">
        <v>1512712800</v>
      </c>
      <c r="M766">
        <v>1512799200</v>
      </c>
      <c r="N766" s="9">
        <f>(L766/86400)+25569</f>
        <v>43077.25</v>
      </c>
      <c r="O766" s="9">
        <f>(M766/86400)+25569</f>
        <v>43078.25</v>
      </c>
      <c r="P766" t="b">
        <v>0</v>
      </c>
      <c r="Q766" t="b">
        <v>0</v>
      </c>
      <c r="R766" t="s">
        <v>42</v>
      </c>
      <c r="S766" t="str">
        <f>LEFT(R766,FIND("/",R766)-1)</f>
        <v>film &amp; video</v>
      </c>
      <c r="T766" t="str">
        <f>MID(R766,FIND("/",R766)+1,25)</f>
        <v>documentary</v>
      </c>
    </row>
    <row r="767" spans="1:20" x14ac:dyDescent="0.3">
      <c r="A767">
        <v>20</v>
      </c>
      <c r="B767" t="s">
        <v>77</v>
      </c>
      <c r="C767" s="3" t="s">
        <v>78</v>
      </c>
      <c r="D767">
        <v>131800</v>
      </c>
      <c r="E767">
        <v>147936</v>
      </c>
      <c r="F767" s="4">
        <f>E767/D767</f>
        <v>1.1224279210925645</v>
      </c>
      <c r="G767" t="s">
        <v>20</v>
      </c>
      <c r="H767">
        <v>1396</v>
      </c>
      <c r="I767" s="5">
        <f>E767/H767</f>
        <v>105.97134670487107</v>
      </c>
      <c r="J767" t="s">
        <v>21</v>
      </c>
      <c r="K767" t="s">
        <v>22</v>
      </c>
      <c r="L767">
        <v>1406523600</v>
      </c>
      <c r="M767">
        <v>1406523600</v>
      </c>
      <c r="N767" s="9">
        <f>(L767/86400)+25569</f>
        <v>41848.208333333336</v>
      </c>
      <c r="O767" s="9">
        <f>(M767/86400)+25569</f>
        <v>41848.208333333336</v>
      </c>
      <c r="P767" t="b">
        <v>0</v>
      </c>
      <c r="Q767" t="b">
        <v>0</v>
      </c>
      <c r="R767" t="s">
        <v>53</v>
      </c>
      <c r="S767" t="str">
        <f>LEFT(R767,FIND("/",R767)-1)</f>
        <v>film &amp; video</v>
      </c>
      <c r="T767" t="str">
        <f>MID(R767,FIND("/",R767)+1,25)</f>
        <v>drama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E768/D768</f>
        <v>0.31171232876712329</v>
      </c>
      <c r="G768" t="s">
        <v>14</v>
      </c>
      <c r="H768">
        <v>248</v>
      </c>
      <c r="I768" s="5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>(L768/86400)+25569</f>
        <v>43362.208333333328</v>
      </c>
      <c r="O768" s="9">
        <f>(M768/86400)+25569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MID(R768,FIND("/",R768)+1,25)</f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E769/D769</f>
        <v>0.56967078189300413</v>
      </c>
      <c r="G769" t="s">
        <v>14</v>
      </c>
      <c r="H769">
        <v>513</v>
      </c>
      <c r="I769" s="5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>(L769/86400)+25569</f>
        <v>42283.208333333328</v>
      </c>
      <c r="O769" s="9">
        <f>(M769/86400)+25569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MID(R769,FIND("/",R769)+1,25)</f>
        <v>translations</v>
      </c>
    </row>
    <row r="770" spans="1:20" x14ac:dyDescent="0.3">
      <c r="A770">
        <v>164</v>
      </c>
      <c r="B770" t="s">
        <v>380</v>
      </c>
      <c r="C770" s="3" t="s">
        <v>381</v>
      </c>
      <c r="D770">
        <v>150500</v>
      </c>
      <c r="E770">
        <v>150755</v>
      </c>
      <c r="F770" s="4">
        <f>E770/D770</f>
        <v>1.0016943521594683</v>
      </c>
      <c r="G770" t="s">
        <v>20</v>
      </c>
      <c r="H770">
        <v>1396</v>
      </c>
      <c r="I770" s="5">
        <f>E770/H770</f>
        <v>107.99068767908309</v>
      </c>
      <c r="J770" t="s">
        <v>21</v>
      </c>
      <c r="K770" t="s">
        <v>22</v>
      </c>
      <c r="L770">
        <v>1507438800</v>
      </c>
      <c r="M770">
        <v>1507525200</v>
      </c>
      <c r="N770" s="9">
        <f>(L770/86400)+25569</f>
        <v>43016.208333333328</v>
      </c>
      <c r="O770" s="9">
        <f>(M770/86400)+25569</f>
        <v>43017.208333333328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MID(R770,FIND("/",R770)+1,25)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E771/D771</f>
        <v>0.86867834394904464</v>
      </c>
      <c r="G771" t="s">
        <v>14</v>
      </c>
      <c r="H771">
        <v>3410</v>
      </c>
      <c r="I771" s="5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>(L771/86400)+25569</f>
        <v>41501.208333333336</v>
      </c>
      <c r="O771" s="9">
        <f>(M771/86400)+25569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MID(R771,FIND("/",R771)+1,25)</f>
        <v>video games</v>
      </c>
    </row>
    <row r="772" spans="1:20" ht="31.2" x14ac:dyDescent="0.3">
      <c r="A772">
        <v>2</v>
      </c>
      <c r="B772" t="s">
        <v>24</v>
      </c>
      <c r="C772" s="3" t="s">
        <v>25</v>
      </c>
      <c r="D772">
        <v>108400</v>
      </c>
      <c r="E772">
        <v>142523</v>
      </c>
      <c r="F772" s="4">
        <f>E772/D772</f>
        <v>1.3147878228782288</v>
      </c>
      <c r="G772" t="s">
        <v>20</v>
      </c>
      <c r="H772">
        <v>1425</v>
      </c>
      <c r="I772" s="5">
        <f>E772/H772</f>
        <v>100.01614035087719</v>
      </c>
      <c r="J772" t="s">
        <v>26</v>
      </c>
      <c r="K772" t="s">
        <v>27</v>
      </c>
      <c r="L772">
        <v>1384668000</v>
      </c>
      <c r="M772">
        <v>1384840800</v>
      </c>
      <c r="N772" s="9">
        <f>(L772/86400)+25569</f>
        <v>41595.25</v>
      </c>
      <c r="O772" s="9">
        <f>(M772/86400)+25569</f>
        <v>41597.25</v>
      </c>
      <c r="P772" t="b">
        <v>0</v>
      </c>
      <c r="Q772" t="b">
        <v>0</v>
      </c>
      <c r="R772" t="s">
        <v>28</v>
      </c>
      <c r="S772" t="str">
        <f>LEFT(R772,FIND("/",R772)-1)</f>
        <v>technology</v>
      </c>
      <c r="T772" t="str">
        <f>MID(R772,FIND("/",R772)+1,25)</f>
        <v>web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E773/D773</f>
        <v>0.49446428571428569</v>
      </c>
      <c r="G773" t="s">
        <v>74</v>
      </c>
      <c r="H773">
        <v>26</v>
      </c>
      <c r="I773" s="5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(L773/86400)+25569</f>
        <v>43491.25</v>
      </c>
      <c r="O773" s="9">
        <f>(M773/86400)+25569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MID(R773,FIND("/",R773)+1,25)</f>
        <v>plays</v>
      </c>
    </row>
    <row r="774" spans="1:20" x14ac:dyDescent="0.3">
      <c r="A774">
        <v>187</v>
      </c>
      <c r="B774" t="s">
        <v>426</v>
      </c>
      <c r="C774" s="3" t="s">
        <v>427</v>
      </c>
      <c r="D774">
        <v>60200</v>
      </c>
      <c r="E774">
        <v>138384</v>
      </c>
      <c r="F774" s="4">
        <f>E774/D774</f>
        <v>2.2987375415282392</v>
      </c>
      <c r="G774" t="s">
        <v>20</v>
      </c>
      <c r="H774">
        <v>1442</v>
      </c>
      <c r="I774" s="5">
        <f>E774/H774</f>
        <v>95.966712898751737</v>
      </c>
      <c r="J774" t="s">
        <v>15</v>
      </c>
      <c r="K774" t="s">
        <v>16</v>
      </c>
      <c r="L774">
        <v>1361599200</v>
      </c>
      <c r="M774">
        <v>1364014800</v>
      </c>
      <c r="N774" s="9">
        <f>(L774/86400)+25569</f>
        <v>41328.25</v>
      </c>
      <c r="O774" s="9">
        <f>(M774/86400)+25569</f>
        <v>41356.208333333336</v>
      </c>
      <c r="P774" t="b">
        <v>0</v>
      </c>
      <c r="Q774" t="b">
        <v>1</v>
      </c>
      <c r="R774" t="s">
        <v>100</v>
      </c>
      <c r="S774" t="str">
        <f>LEFT(R774,FIND("/",R774)-1)</f>
        <v>film &amp; video</v>
      </c>
      <c r="T774" t="str">
        <f>MID(R774,FIND("/",R774)+1,25)</f>
        <v>shorts</v>
      </c>
    </row>
    <row r="775" spans="1:20" ht="31.2" x14ac:dyDescent="0.3">
      <c r="A775">
        <v>896</v>
      </c>
      <c r="B775" t="s">
        <v>1824</v>
      </c>
      <c r="C775" s="3" t="s">
        <v>1825</v>
      </c>
      <c r="D775">
        <v>19800</v>
      </c>
      <c r="E775">
        <v>153338</v>
      </c>
      <c r="F775" s="4">
        <f>E775/D775</f>
        <v>7.7443434343434348</v>
      </c>
      <c r="G775" t="s">
        <v>20</v>
      </c>
      <c r="H775">
        <v>1460</v>
      </c>
      <c r="I775" s="5">
        <f>E775/H775</f>
        <v>105.02602739726028</v>
      </c>
      <c r="J775" t="s">
        <v>26</v>
      </c>
      <c r="K775" t="s">
        <v>27</v>
      </c>
      <c r="L775">
        <v>1310619600</v>
      </c>
      <c r="M775">
        <v>1310878800</v>
      </c>
      <c r="N775" s="9">
        <f>(L775/86400)+25569</f>
        <v>40738.208333333336</v>
      </c>
      <c r="O775" s="9">
        <f>(M775/86400)+25569</f>
        <v>40741.208333333336</v>
      </c>
      <c r="P775" t="b">
        <v>0</v>
      </c>
      <c r="Q775" t="b">
        <v>1</v>
      </c>
      <c r="R775" t="s">
        <v>17</v>
      </c>
      <c r="S775" t="str">
        <f>LEFT(R775,FIND("/",R775)-1)</f>
        <v>food</v>
      </c>
      <c r="T775" t="str">
        <f>MID(R775,FIND("/",R775)+1,25)</f>
        <v>food trucks</v>
      </c>
    </row>
    <row r="776" spans="1:20" x14ac:dyDescent="0.3">
      <c r="A776">
        <v>853</v>
      </c>
      <c r="B776" t="s">
        <v>1739</v>
      </c>
      <c r="C776" s="3" t="s">
        <v>1740</v>
      </c>
      <c r="D776">
        <v>17100</v>
      </c>
      <c r="E776">
        <v>111502</v>
      </c>
      <c r="F776" s="4">
        <f>E776/D776</f>
        <v>6.5205847953216374</v>
      </c>
      <c r="G776" t="s">
        <v>20</v>
      </c>
      <c r="H776">
        <v>1467</v>
      </c>
      <c r="I776" s="5">
        <f>E776/H776</f>
        <v>76.006816632583508</v>
      </c>
      <c r="J776" t="s">
        <v>15</v>
      </c>
      <c r="K776" t="s">
        <v>16</v>
      </c>
      <c r="L776">
        <v>1308546000</v>
      </c>
      <c r="M776">
        <v>1308978000</v>
      </c>
      <c r="N776" s="9">
        <f>(L776/86400)+25569</f>
        <v>40714.208333333336</v>
      </c>
      <c r="O776" s="9">
        <f>(M776/86400)+25569</f>
        <v>40719.208333333336</v>
      </c>
      <c r="P776" t="b">
        <v>0</v>
      </c>
      <c r="Q776" t="b">
        <v>1</v>
      </c>
      <c r="R776" t="s">
        <v>60</v>
      </c>
      <c r="S776" t="str">
        <f>LEFT(R776,FIND("/",R776)-1)</f>
        <v>music</v>
      </c>
      <c r="T776" t="str">
        <f>MID(R776,FIND("/",R776)+1,25)</f>
        <v>indie rock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E777/D777</f>
        <v>0.10297872340425532</v>
      </c>
      <c r="G777" t="s">
        <v>14</v>
      </c>
      <c r="H777">
        <v>10</v>
      </c>
      <c r="I777" s="5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(L777/86400)+25569</f>
        <v>41949.25</v>
      </c>
      <c r="O777" s="9">
        <f>(M777/86400)+25569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MID(R777,FIND("/",R777)+1,25)</f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E778/D778</f>
        <v>0.65544223826714798</v>
      </c>
      <c r="G778" t="s">
        <v>14</v>
      </c>
      <c r="H778">
        <v>2201</v>
      </c>
      <c r="I778" s="5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>(L778/86400)+25569</f>
        <v>43650.208333333328</v>
      </c>
      <c r="O778" s="9">
        <f>(M778/86400)+25569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MID(R778,FIND("/",R778)+1,25)</f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E779/D779</f>
        <v>0.49026652452025588</v>
      </c>
      <c r="G779" t="s">
        <v>14</v>
      </c>
      <c r="H779">
        <v>676</v>
      </c>
      <c r="I779" s="5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>(L779/86400)+25569</f>
        <v>40809.208333333336</v>
      </c>
      <c r="O779" s="9">
        <f>(M779/86400)+25569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MID(R779,FIND("/",R779)+1,25)</f>
        <v>plays</v>
      </c>
    </row>
    <row r="780" spans="1:20" x14ac:dyDescent="0.3">
      <c r="A780">
        <v>890</v>
      </c>
      <c r="B780" t="s">
        <v>1812</v>
      </c>
      <c r="C780" s="3" t="s">
        <v>1813</v>
      </c>
      <c r="D780">
        <v>134400</v>
      </c>
      <c r="E780">
        <v>155849</v>
      </c>
      <c r="F780" s="4">
        <f>E780/D780</f>
        <v>1.1595907738095239</v>
      </c>
      <c r="G780" t="s">
        <v>20</v>
      </c>
      <c r="H780">
        <v>1470</v>
      </c>
      <c r="I780" s="5">
        <f>E780/H780</f>
        <v>106.01972789115646</v>
      </c>
      <c r="J780" t="s">
        <v>21</v>
      </c>
      <c r="K780" t="s">
        <v>22</v>
      </c>
      <c r="L780">
        <v>1561352400</v>
      </c>
      <c r="M780">
        <v>1561438800</v>
      </c>
      <c r="N780" s="9">
        <f>(L780/86400)+25569</f>
        <v>43640.208333333328</v>
      </c>
      <c r="O780" s="9">
        <f>(M780/86400)+25569</f>
        <v>43641.208333333328</v>
      </c>
      <c r="P780" t="b">
        <v>0</v>
      </c>
      <c r="Q780" t="b">
        <v>0</v>
      </c>
      <c r="R780" t="s">
        <v>60</v>
      </c>
      <c r="S780" t="str">
        <f>LEFT(R780,FIND("/",R780)-1)</f>
        <v>music</v>
      </c>
      <c r="T780" t="str">
        <f>MID(R780,FIND("/",R780)+1,25)</f>
        <v>indie rock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E781/D781</f>
        <v>0.80306347746090156</v>
      </c>
      <c r="G781" t="s">
        <v>14</v>
      </c>
      <c r="H781">
        <v>831</v>
      </c>
      <c r="I781" s="5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>(L781/86400)+25569</f>
        <v>42230.208333333328</v>
      </c>
      <c r="O781" s="9">
        <f>(M781/86400)+25569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MID(R781,FIND("/",R781)+1,25)</f>
        <v>plays</v>
      </c>
    </row>
    <row r="782" spans="1:20" x14ac:dyDescent="0.3">
      <c r="A782">
        <v>758</v>
      </c>
      <c r="B782" t="s">
        <v>1552</v>
      </c>
      <c r="C782" s="3" t="s">
        <v>1553</v>
      </c>
      <c r="D782">
        <v>29600</v>
      </c>
      <c r="E782">
        <v>167005</v>
      </c>
      <c r="F782" s="4">
        <f>E782/D782</f>
        <v>5.6420608108108112</v>
      </c>
      <c r="G782" t="s">
        <v>20</v>
      </c>
      <c r="H782">
        <v>1518</v>
      </c>
      <c r="I782" s="5">
        <f>E782/H782</f>
        <v>110.01646903820817</v>
      </c>
      <c r="J782" t="s">
        <v>15</v>
      </c>
      <c r="K782" t="s">
        <v>16</v>
      </c>
      <c r="L782">
        <v>1414126800</v>
      </c>
      <c r="M782">
        <v>1414904400</v>
      </c>
      <c r="N782" s="9">
        <f>(L782/86400)+25569</f>
        <v>41936.208333333336</v>
      </c>
      <c r="O782" s="9">
        <f>(M782/86400)+25569</f>
        <v>41945.208333333336</v>
      </c>
      <c r="P782" t="b">
        <v>0</v>
      </c>
      <c r="Q782" t="b">
        <v>0</v>
      </c>
      <c r="R782" t="s">
        <v>23</v>
      </c>
      <c r="S782" t="str">
        <f>LEFT(R782,FIND("/",R782)-1)</f>
        <v>music</v>
      </c>
      <c r="T782" t="str">
        <f>MID(R782,FIND("/",R782)+1,25)</f>
        <v>rock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E783/D783</f>
        <v>0.50735632183908042</v>
      </c>
      <c r="G783" t="s">
        <v>74</v>
      </c>
      <c r="H783">
        <v>56</v>
      </c>
      <c r="I783" s="5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>(L783/86400)+25569</f>
        <v>40482.208333333336</v>
      </c>
      <c r="O783" s="9">
        <f>(M783/86400)+25569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MID(R783,FIND("/",R783)+1,25)</f>
        <v>plays</v>
      </c>
    </row>
    <row r="784" spans="1:20" x14ac:dyDescent="0.3">
      <c r="A784">
        <v>219</v>
      </c>
      <c r="B784" t="s">
        <v>491</v>
      </c>
      <c r="C784" s="3" t="s">
        <v>492</v>
      </c>
      <c r="D784">
        <v>41700</v>
      </c>
      <c r="E784">
        <v>138497</v>
      </c>
      <c r="F784" s="4">
        <f>E784/D784</f>
        <v>3.3212709832134291</v>
      </c>
      <c r="G784" t="s">
        <v>20</v>
      </c>
      <c r="H784">
        <v>1539</v>
      </c>
      <c r="I784" s="5">
        <f>E784/H784</f>
        <v>89.991552956465242</v>
      </c>
      <c r="J784" t="s">
        <v>21</v>
      </c>
      <c r="K784" t="s">
        <v>22</v>
      </c>
      <c r="L784">
        <v>1345093200</v>
      </c>
      <c r="M784">
        <v>1346130000</v>
      </c>
      <c r="N784" s="9">
        <f>(L784/86400)+25569</f>
        <v>41137.208333333336</v>
      </c>
      <c r="O784" s="9">
        <f>(M784/86400)+25569</f>
        <v>41149.208333333336</v>
      </c>
      <c r="P784" t="b">
        <v>0</v>
      </c>
      <c r="Q784" t="b">
        <v>0</v>
      </c>
      <c r="R784" t="s">
        <v>71</v>
      </c>
      <c r="S784" t="str">
        <f>LEFT(R784,FIND("/",R784)-1)</f>
        <v>film &amp; video</v>
      </c>
      <c r="T784" t="str">
        <f>MID(R784,FIND("/",R784)+1,25)</f>
        <v>animation</v>
      </c>
    </row>
    <row r="785" spans="1:20" x14ac:dyDescent="0.3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 s="4">
        <f>E785/D785</f>
        <v>3.6709859154929578</v>
      </c>
      <c r="G785" t="s">
        <v>20</v>
      </c>
      <c r="H785">
        <v>1548</v>
      </c>
      <c r="I785" s="5">
        <f>E785/H785</f>
        <v>101.02325581395348</v>
      </c>
      <c r="J785" t="s">
        <v>26</v>
      </c>
      <c r="K785" t="s">
        <v>27</v>
      </c>
      <c r="L785">
        <v>1348290000</v>
      </c>
      <c r="M785">
        <v>1350363600</v>
      </c>
      <c r="N785" s="9">
        <f>(L785/86400)+25569</f>
        <v>41174.208333333336</v>
      </c>
      <c r="O785" s="9">
        <f>(M785/86400)+25569</f>
        <v>41198.208333333336</v>
      </c>
      <c r="P785" t="b">
        <v>0</v>
      </c>
      <c r="Q785" t="b">
        <v>0</v>
      </c>
      <c r="R785" t="s">
        <v>28</v>
      </c>
      <c r="S785" t="str">
        <f>LEFT(R785,FIND("/",R785)-1)</f>
        <v>technology</v>
      </c>
      <c r="T785" t="str">
        <f>MID(R785,FIND("/",R785)+1,25)</f>
        <v>web</v>
      </c>
    </row>
    <row r="786" spans="1:20" x14ac:dyDescent="0.3">
      <c r="A786">
        <v>951</v>
      </c>
      <c r="B786" t="s">
        <v>1932</v>
      </c>
      <c r="C786" s="3" t="s">
        <v>1933</v>
      </c>
      <c r="D786">
        <v>14500</v>
      </c>
      <c r="E786">
        <v>159056</v>
      </c>
      <c r="F786" s="4">
        <f>E786/D786</f>
        <v>10.969379310344827</v>
      </c>
      <c r="G786" t="s">
        <v>20</v>
      </c>
      <c r="H786">
        <v>1559</v>
      </c>
      <c r="I786" s="5">
        <f>E786/H786</f>
        <v>102.02437459910199</v>
      </c>
      <c r="J786" t="s">
        <v>21</v>
      </c>
      <c r="K786" t="s">
        <v>22</v>
      </c>
      <c r="L786">
        <v>1482732000</v>
      </c>
      <c r="M786">
        <v>1482818400</v>
      </c>
      <c r="N786" s="9">
        <f>(L786/86400)+25569</f>
        <v>42730.25</v>
      </c>
      <c r="O786" s="9">
        <f>(M786/86400)+25569</f>
        <v>42731.25</v>
      </c>
      <c r="P786" t="b">
        <v>0</v>
      </c>
      <c r="Q786" t="b">
        <v>1</v>
      </c>
      <c r="R786" t="s">
        <v>23</v>
      </c>
      <c r="S786" t="str">
        <f>LEFT(R786,FIND("/",R786)-1)</f>
        <v>music</v>
      </c>
      <c r="T786" t="str">
        <f>MID(R786,FIND("/",R786)+1,25)</f>
        <v>rock</v>
      </c>
    </row>
    <row r="787" spans="1:20" ht="31.2" x14ac:dyDescent="0.3">
      <c r="A787">
        <v>173</v>
      </c>
      <c r="B787" t="s">
        <v>398</v>
      </c>
      <c r="C787" s="3" t="s">
        <v>399</v>
      </c>
      <c r="D787">
        <v>96700</v>
      </c>
      <c r="E787">
        <v>157635</v>
      </c>
      <c r="F787" s="4">
        <f>E787/D787</f>
        <v>1.6301447776628748</v>
      </c>
      <c r="G787" t="s">
        <v>20</v>
      </c>
      <c r="H787">
        <v>1561</v>
      </c>
      <c r="I787" s="5">
        <f>E787/H787</f>
        <v>100.98334401024984</v>
      </c>
      <c r="J787" t="s">
        <v>21</v>
      </c>
      <c r="K787" t="s">
        <v>22</v>
      </c>
      <c r="L787">
        <v>1368853200</v>
      </c>
      <c r="M787">
        <v>1369371600</v>
      </c>
      <c r="N787" s="9">
        <f>(L787/86400)+25569</f>
        <v>41412.208333333336</v>
      </c>
      <c r="O787" s="9">
        <f>(M787/86400)+25569</f>
        <v>41418.208333333336</v>
      </c>
      <c r="P787" t="b">
        <v>0</v>
      </c>
      <c r="Q787" t="b">
        <v>0</v>
      </c>
      <c r="R787" t="s">
        <v>33</v>
      </c>
      <c r="S787" t="str">
        <f>LEFT(R787,FIND("/",R787)-1)</f>
        <v>theater</v>
      </c>
      <c r="T787" t="str">
        <f>MID(R787,FIND("/",R787)+1,25)</f>
        <v>plays</v>
      </c>
    </row>
    <row r="788" spans="1:20" x14ac:dyDescent="0.3">
      <c r="A788">
        <v>484</v>
      </c>
      <c r="B788" t="s">
        <v>1015</v>
      </c>
      <c r="C788" s="3" t="s">
        <v>1016</v>
      </c>
      <c r="D788">
        <v>29600</v>
      </c>
      <c r="E788">
        <v>77021</v>
      </c>
      <c r="F788" s="4">
        <f>E788/D788</f>
        <v>2.6020608108108108</v>
      </c>
      <c r="G788" t="s">
        <v>20</v>
      </c>
      <c r="H788">
        <v>1572</v>
      </c>
      <c r="I788" s="5">
        <f>E788/H788</f>
        <v>48.99554707379135</v>
      </c>
      <c r="J788" t="s">
        <v>40</v>
      </c>
      <c r="K788" t="s">
        <v>41</v>
      </c>
      <c r="L788">
        <v>1407128400</v>
      </c>
      <c r="M788">
        <v>1411362000</v>
      </c>
      <c r="N788" s="9">
        <f>(L788/86400)+25569</f>
        <v>41855.208333333336</v>
      </c>
      <c r="O788" s="9">
        <f>(M788/86400)+25569</f>
        <v>41904.208333333336</v>
      </c>
      <c r="P788" t="b">
        <v>0</v>
      </c>
      <c r="Q788" t="b">
        <v>1</v>
      </c>
      <c r="R788" t="s">
        <v>17</v>
      </c>
      <c r="S788" t="str">
        <f>LEFT(R788,FIND("/",R788)-1)</f>
        <v>food</v>
      </c>
      <c r="T788" t="str">
        <f>MID(R788,FIND("/",R788)+1,25)</f>
        <v>food trucks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E789/D789</f>
        <v>0.99663398692810456</v>
      </c>
      <c r="G789" t="s">
        <v>14</v>
      </c>
      <c r="H789">
        <v>859</v>
      </c>
      <c r="I789" s="5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>(L789/86400)+25569</f>
        <v>40684.208333333336</v>
      </c>
      <c r="O789" s="9">
        <f>(M789/86400)+25569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MID(R789,FIND("/",R789)+1,25)</f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E790/D790</f>
        <v>0.88166666666666671</v>
      </c>
      <c r="G790" t="s">
        <v>47</v>
      </c>
      <c r="H790">
        <v>31</v>
      </c>
      <c r="I790" s="5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>(L790/86400)+25569</f>
        <v>41202.208333333336</v>
      </c>
      <c r="O790" s="9">
        <f>(M790/86400)+25569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MID(R790,FIND("/",R790)+1,25)</f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E791/D791</f>
        <v>0.37233333333333335</v>
      </c>
      <c r="G791" t="s">
        <v>14</v>
      </c>
      <c r="H791">
        <v>45</v>
      </c>
      <c r="I791" s="5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>(L791/86400)+25569</f>
        <v>41786.208333333336</v>
      </c>
      <c r="O791" s="9">
        <f>(M791/86400)+25569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MID(R791,FIND("/",R791)+1,25)</f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E792/D792</f>
        <v>0.30540075309306081</v>
      </c>
      <c r="G792" t="s">
        <v>74</v>
      </c>
      <c r="H792">
        <v>1113</v>
      </c>
      <c r="I792" s="5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>(L792/86400)+25569</f>
        <v>40223.25</v>
      </c>
      <c r="O792" s="9">
        <f>(M792/86400)+25569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MID(R792,FIND("/",R792)+1,25)</f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E793/D793</f>
        <v>0.25714285714285712</v>
      </c>
      <c r="G793" t="s">
        <v>14</v>
      </c>
      <c r="H793">
        <v>6</v>
      </c>
      <c r="I793" s="5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(L793/86400)+25569</f>
        <v>42715.25</v>
      </c>
      <c r="O793" s="9">
        <f>(M793/86400)+25569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MID(R793,FIND("/",R793)+1,25)</f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E794/D794</f>
        <v>0.34</v>
      </c>
      <c r="G794" t="s">
        <v>14</v>
      </c>
      <c r="H794">
        <v>7</v>
      </c>
      <c r="I794" s="5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>(L794/86400)+25569</f>
        <v>41451.208333333336</v>
      </c>
      <c r="O794" s="9">
        <f>(M794/86400)+25569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MID(R794,FIND("/",R794)+1,25)</f>
        <v>plays</v>
      </c>
    </row>
    <row r="795" spans="1:20" x14ac:dyDescent="0.3">
      <c r="A795">
        <v>967</v>
      </c>
      <c r="B795" t="s">
        <v>1963</v>
      </c>
      <c r="C795" s="3" t="s">
        <v>1964</v>
      </c>
      <c r="D795">
        <v>88400</v>
      </c>
      <c r="E795">
        <v>121138</v>
      </c>
      <c r="F795" s="4">
        <f>E795/D795</f>
        <v>1.3703393665158372</v>
      </c>
      <c r="G795" t="s">
        <v>20</v>
      </c>
      <c r="H795">
        <v>1573</v>
      </c>
      <c r="I795" s="5">
        <f>E795/H795</f>
        <v>77.010807374443743</v>
      </c>
      <c r="J795" t="s">
        <v>21</v>
      </c>
      <c r="K795" t="s">
        <v>22</v>
      </c>
      <c r="L795">
        <v>1333688400</v>
      </c>
      <c r="M795">
        <v>1336885200</v>
      </c>
      <c r="N795" s="9">
        <f>(L795/86400)+25569</f>
        <v>41005.208333333336</v>
      </c>
      <c r="O795" s="9">
        <f>(M795/86400)+25569</f>
        <v>41042.208333333336</v>
      </c>
      <c r="P795" t="b">
        <v>0</v>
      </c>
      <c r="Q795" t="b">
        <v>0</v>
      </c>
      <c r="R795" t="s">
        <v>319</v>
      </c>
      <c r="S795" t="str">
        <f>LEFT(R795,FIND("/",R795)-1)</f>
        <v>music</v>
      </c>
      <c r="T795" t="str">
        <f>MID(R795,FIND("/",R795)+1,25)</f>
        <v>world music</v>
      </c>
    </row>
    <row r="796" spans="1:20" x14ac:dyDescent="0.3">
      <c r="A796">
        <v>60</v>
      </c>
      <c r="B796" t="s">
        <v>168</v>
      </c>
      <c r="C796" s="3" t="s">
        <v>169</v>
      </c>
      <c r="D796">
        <v>94200</v>
      </c>
      <c r="E796">
        <v>135997</v>
      </c>
      <c r="F796" s="4">
        <f>E796/D796</f>
        <v>1.4437048832271762</v>
      </c>
      <c r="G796" t="s">
        <v>20</v>
      </c>
      <c r="H796">
        <v>1600</v>
      </c>
      <c r="I796" s="5">
        <f>E796/H796</f>
        <v>84.998125000000002</v>
      </c>
      <c r="J796" t="s">
        <v>15</v>
      </c>
      <c r="K796" t="s">
        <v>16</v>
      </c>
      <c r="L796">
        <v>1342501200</v>
      </c>
      <c r="M796">
        <v>1342760400</v>
      </c>
      <c r="N796" s="9">
        <f>(L796/86400)+25569</f>
        <v>41107.208333333336</v>
      </c>
      <c r="O796" s="9">
        <f>(M796/86400)+25569</f>
        <v>41110.208333333336</v>
      </c>
      <c r="P796" t="b">
        <v>0</v>
      </c>
      <c r="Q796" t="b">
        <v>0</v>
      </c>
      <c r="R796" t="s">
        <v>33</v>
      </c>
      <c r="S796" t="str">
        <f>LEFT(R796,FIND("/",R796)-1)</f>
        <v>theater</v>
      </c>
      <c r="T796" t="str">
        <f>MID(R796,FIND("/",R796)+1,25)</f>
        <v>plays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E797/D797</f>
        <v>0.14394366197183098</v>
      </c>
      <c r="G797" t="s">
        <v>14</v>
      </c>
      <c r="H797">
        <v>31</v>
      </c>
      <c r="I797" s="5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>(L797/86400)+25569</f>
        <v>42675.208333333328</v>
      </c>
      <c r="O797" s="9">
        <f>(M797/86400)+25569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MID(R797,FIND("/",R797)+1,25)</f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E798/D798</f>
        <v>0.54807692307692313</v>
      </c>
      <c r="G798" t="s">
        <v>14</v>
      </c>
      <c r="H798">
        <v>78</v>
      </c>
      <c r="I798" s="5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>(L798/86400)+25569</f>
        <v>41859.208333333336</v>
      </c>
      <c r="O798" s="9">
        <f>(M798/86400)+25569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MID(R798,FIND("/",R798)+1,25)</f>
        <v>mobile games</v>
      </c>
    </row>
    <row r="799" spans="1:20" x14ac:dyDescent="0.3">
      <c r="A799">
        <v>396</v>
      </c>
      <c r="B799" t="s">
        <v>843</v>
      </c>
      <c r="C799" s="3" t="s">
        <v>844</v>
      </c>
      <c r="D799">
        <v>46100</v>
      </c>
      <c r="E799">
        <v>77012</v>
      </c>
      <c r="F799" s="4">
        <f>E799/D799</f>
        <v>1.6705422993492407</v>
      </c>
      <c r="G799" t="s">
        <v>20</v>
      </c>
      <c r="H799">
        <v>1604</v>
      </c>
      <c r="I799" s="5">
        <f>E799/H799</f>
        <v>48.012468827930178</v>
      </c>
      <c r="J799" t="s">
        <v>26</v>
      </c>
      <c r="K799" t="s">
        <v>27</v>
      </c>
      <c r="L799">
        <v>1538715600</v>
      </c>
      <c r="M799">
        <v>1539406800</v>
      </c>
      <c r="N799" s="9">
        <f>(L799/86400)+25569</f>
        <v>43378.208333333328</v>
      </c>
      <c r="O799" s="9">
        <f>(M799/86400)+25569</f>
        <v>43386.208333333328</v>
      </c>
      <c r="P799" t="b">
        <v>0</v>
      </c>
      <c r="Q799" t="b">
        <v>0</v>
      </c>
      <c r="R799" t="s">
        <v>53</v>
      </c>
      <c r="S799" t="str">
        <f>LEFT(R799,FIND("/",R799)-1)</f>
        <v>film &amp; video</v>
      </c>
      <c r="T799" t="str">
        <f>MID(R799,FIND("/",R799)+1,25)</f>
        <v>drama</v>
      </c>
    </row>
    <row r="800" spans="1:20" ht="31.2" x14ac:dyDescent="0.3">
      <c r="A800">
        <v>456</v>
      </c>
      <c r="B800" t="s">
        <v>960</v>
      </c>
      <c r="C800" s="3" t="s">
        <v>961</v>
      </c>
      <c r="D800">
        <v>146400</v>
      </c>
      <c r="E800">
        <v>152438</v>
      </c>
      <c r="F800" s="4">
        <f>E800/D800</f>
        <v>1.041243169398907</v>
      </c>
      <c r="G800" t="s">
        <v>20</v>
      </c>
      <c r="H800">
        <v>1605</v>
      </c>
      <c r="I800" s="5">
        <f>E800/H800</f>
        <v>94.976947040498445</v>
      </c>
      <c r="J800" t="s">
        <v>21</v>
      </c>
      <c r="K800" t="s">
        <v>22</v>
      </c>
      <c r="L800">
        <v>1518242400</v>
      </c>
      <c r="M800">
        <v>1518242400</v>
      </c>
      <c r="N800" s="9">
        <f>(L800/86400)+25569</f>
        <v>43141.25</v>
      </c>
      <c r="O800" s="9">
        <f>(M800/86400)+25569</f>
        <v>43141.25</v>
      </c>
      <c r="P800" t="b">
        <v>0</v>
      </c>
      <c r="Q800" t="b">
        <v>1</v>
      </c>
      <c r="R800" t="s">
        <v>60</v>
      </c>
      <c r="S800" t="str">
        <f>LEFT(R800,FIND("/",R800)-1)</f>
        <v>music</v>
      </c>
      <c r="T800" t="str">
        <f>MID(R800,FIND("/",R800)+1,25)</f>
        <v>indie rock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E801/D801</f>
        <v>0.87008284023668636</v>
      </c>
      <c r="G801" t="s">
        <v>14</v>
      </c>
      <c r="H801">
        <v>1225</v>
      </c>
      <c r="I801" s="5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>(L801/86400)+25569</f>
        <v>42399.25</v>
      </c>
      <c r="O801" s="9">
        <f>(M801/86400)+25569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MID(R801,FIND("/",R801)+1,25)</f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E802/D802</f>
        <v>0.01</v>
      </c>
      <c r="G802" t="s">
        <v>14</v>
      </c>
      <c r="H802">
        <v>1</v>
      </c>
      <c r="I802" s="5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(L802/86400)+25569</f>
        <v>42167.208333333328</v>
      </c>
      <c r="O802" s="9">
        <f>(M802/86400)+25569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MID(R802,FIND("/",R802)+1,25)</f>
        <v>rock</v>
      </c>
    </row>
    <row r="803" spans="1:20" x14ac:dyDescent="0.3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 s="4">
        <f>E803/D803</f>
        <v>3.2889978213507627</v>
      </c>
      <c r="G803" t="s">
        <v>20</v>
      </c>
      <c r="H803">
        <v>1606</v>
      </c>
      <c r="I803" s="5">
        <f>E803/H803</f>
        <v>94.000622665006233</v>
      </c>
      <c r="J803" t="s">
        <v>98</v>
      </c>
      <c r="K803" t="s">
        <v>99</v>
      </c>
      <c r="L803">
        <v>1532062800</v>
      </c>
      <c r="M803">
        <v>1535518800</v>
      </c>
      <c r="N803" s="9">
        <f>(L803/86400)+25569</f>
        <v>43301.208333333328</v>
      </c>
      <c r="O803" s="9">
        <f>(M803/86400)+25569</f>
        <v>43341.208333333328</v>
      </c>
      <c r="P803" t="b">
        <v>0</v>
      </c>
      <c r="Q803" t="b">
        <v>0</v>
      </c>
      <c r="R803" t="s">
        <v>100</v>
      </c>
      <c r="S803" t="str">
        <f>LEFT(R803,FIND("/",R803)-1)</f>
        <v>film &amp; video</v>
      </c>
      <c r="T803" t="str">
        <f>MID(R803,FIND("/",R803)+1,25)</f>
        <v>shorts</v>
      </c>
    </row>
    <row r="804" spans="1:20" ht="31.2" x14ac:dyDescent="0.3">
      <c r="A804">
        <v>584</v>
      </c>
      <c r="B804" t="s">
        <v>45</v>
      </c>
      <c r="C804" s="3" t="s">
        <v>1211</v>
      </c>
      <c r="D804">
        <v>86400</v>
      </c>
      <c r="E804">
        <v>103255</v>
      </c>
      <c r="F804" s="4">
        <f>E804/D804</f>
        <v>1.1950810185185186</v>
      </c>
      <c r="G804" t="s">
        <v>20</v>
      </c>
      <c r="H804">
        <v>1613</v>
      </c>
      <c r="I804" s="5">
        <f>E804/H804</f>
        <v>64.01425914445133</v>
      </c>
      <c r="J804" t="s">
        <v>21</v>
      </c>
      <c r="K804" t="s">
        <v>22</v>
      </c>
      <c r="L804">
        <v>1335330000</v>
      </c>
      <c r="M804">
        <v>1336539600</v>
      </c>
      <c r="N804" s="9">
        <f>(L804/86400)+25569</f>
        <v>41024.208333333336</v>
      </c>
      <c r="O804" s="9">
        <f>(M804/86400)+25569</f>
        <v>41038.208333333336</v>
      </c>
      <c r="P804" t="b">
        <v>0</v>
      </c>
      <c r="Q804" t="b">
        <v>0</v>
      </c>
      <c r="R804" t="s">
        <v>28</v>
      </c>
      <c r="S804" t="str">
        <f>LEFT(R804,FIND("/",R804)-1)</f>
        <v>technology</v>
      </c>
      <c r="T804" t="str">
        <f>MID(R804,FIND("/",R804)+1,25)</f>
        <v>web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4">
        <f>E805/D805</f>
        <v>3.5864754098360656</v>
      </c>
      <c r="G805" t="s">
        <v>20</v>
      </c>
      <c r="H805">
        <v>1621</v>
      </c>
      <c r="I805" s="5">
        <f>E805/H805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9">
        <f>(L805/86400)+25569</f>
        <v>42912.208333333328</v>
      </c>
      <c r="O805" s="9">
        <f>(M805/86400)+25569</f>
        <v>42921.208333333328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MID(R805,FIND("/",R805)+1,25)</f>
        <v>plays</v>
      </c>
    </row>
    <row r="806" spans="1:20" ht="31.2" x14ac:dyDescent="0.3">
      <c r="A806">
        <v>595</v>
      </c>
      <c r="B806" t="s">
        <v>1232</v>
      </c>
      <c r="C806" s="3" t="s">
        <v>1233</v>
      </c>
      <c r="D806">
        <v>70300</v>
      </c>
      <c r="E806">
        <v>146595</v>
      </c>
      <c r="F806" s="4">
        <f>E806/D806</f>
        <v>2.0852773826458035</v>
      </c>
      <c r="G806" t="s">
        <v>20</v>
      </c>
      <c r="H806">
        <v>1629</v>
      </c>
      <c r="I806" s="5">
        <f>E806/H806</f>
        <v>89.99079189686924</v>
      </c>
      <c r="J806" t="s">
        <v>21</v>
      </c>
      <c r="K806" t="s">
        <v>22</v>
      </c>
      <c r="L806">
        <v>1268715600</v>
      </c>
      <c r="M806">
        <v>1270530000</v>
      </c>
      <c r="N806" s="9">
        <f>(L806/86400)+25569</f>
        <v>40253.208333333336</v>
      </c>
      <c r="O806" s="9">
        <f>(M806/86400)+25569</f>
        <v>40274.208333333336</v>
      </c>
      <c r="P806" t="b">
        <v>0</v>
      </c>
      <c r="Q806" t="b">
        <v>1</v>
      </c>
      <c r="R806" t="s">
        <v>33</v>
      </c>
      <c r="S806" t="str">
        <f>LEFT(R806,FIND("/",R806)-1)</f>
        <v>theater</v>
      </c>
      <c r="T806" t="str">
        <f>MID(R806,FIND("/",R806)+1,25)</f>
        <v>plays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E807/D807</f>
        <v>0.50845360824742269</v>
      </c>
      <c r="G807" t="s">
        <v>14</v>
      </c>
      <c r="H807">
        <v>67</v>
      </c>
      <c r="I807" s="5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>(L807/86400)+25569</f>
        <v>41958.25</v>
      </c>
      <c r="O807" s="9">
        <f>(M807/86400)+25569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MID(R807,FIND("/",R807)+1,25)</f>
        <v>documentary</v>
      </c>
    </row>
    <row r="808" spans="1:20" ht="31.2" x14ac:dyDescent="0.3">
      <c r="A808">
        <v>972</v>
      </c>
      <c r="B808" t="s">
        <v>1973</v>
      </c>
      <c r="C808" s="3" t="s">
        <v>1974</v>
      </c>
      <c r="D808">
        <v>42700</v>
      </c>
      <c r="E808">
        <v>97524</v>
      </c>
      <c r="F808" s="4">
        <f>E808/D808</f>
        <v>2.283934426229508</v>
      </c>
      <c r="G808" t="s">
        <v>20</v>
      </c>
      <c r="H808">
        <v>1681</v>
      </c>
      <c r="I808" s="5">
        <f>E808/H808</f>
        <v>58.015466983938133</v>
      </c>
      <c r="J808" t="s">
        <v>21</v>
      </c>
      <c r="K808" t="s">
        <v>22</v>
      </c>
      <c r="L808">
        <v>1401685200</v>
      </c>
      <c r="M808">
        <v>1402462800</v>
      </c>
      <c r="N808" s="9">
        <f>(L808/86400)+25569</f>
        <v>41792.208333333336</v>
      </c>
      <c r="O808" s="9">
        <f>(M808/86400)+25569</f>
        <v>41801.208333333336</v>
      </c>
      <c r="P808" t="b">
        <v>0</v>
      </c>
      <c r="Q808" t="b">
        <v>1</v>
      </c>
      <c r="R808" t="s">
        <v>28</v>
      </c>
      <c r="S808" t="str">
        <f>LEFT(R808,FIND("/",R808)-1)</f>
        <v>technology</v>
      </c>
      <c r="T808" t="str">
        <f>MID(R808,FIND("/",R808)+1,25)</f>
        <v>web</v>
      </c>
    </row>
    <row r="809" spans="1:20" ht="31.2" x14ac:dyDescent="0.3">
      <c r="A809">
        <v>241</v>
      </c>
      <c r="B809" t="s">
        <v>534</v>
      </c>
      <c r="C809" s="3" t="s">
        <v>535</v>
      </c>
      <c r="D809">
        <v>168500</v>
      </c>
      <c r="E809">
        <v>171729</v>
      </c>
      <c r="F809" s="4">
        <f>E809/D809</f>
        <v>1.0191632047477746</v>
      </c>
      <c r="G809" t="s">
        <v>20</v>
      </c>
      <c r="H809">
        <v>1684</v>
      </c>
      <c r="I809" s="5">
        <f>E809/H809</f>
        <v>101.97684085510689</v>
      </c>
      <c r="J809" t="s">
        <v>26</v>
      </c>
      <c r="K809" t="s">
        <v>27</v>
      </c>
      <c r="L809">
        <v>1397365200</v>
      </c>
      <c r="M809">
        <v>1398229200</v>
      </c>
      <c r="N809" s="9">
        <f>(L809/86400)+25569</f>
        <v>41742.208333333336</v>
      </c>
      <c r="O809" s="9">
        <f>(M809/86400)+25569</f>
        <v>41752.208333333336</v>
      </c>
      <c r="P809" t="b">
        <v>0</v>
      </c>
      <c r="Q809" t="b">
        <v>1</v>
      </c>
      <c r="R809" t="s">
        <v>68</v>
      </c>
      <c r="S809" t="str">
        <f>LEFT(R809,FIND("/",R809)-1)</f>
        <v>publishing</v>
      </c>
      <c r="T809" t="str">
        <f>MID(R809,FIND("/",R809)+1,25)</f>
        <v>nonfiction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E810/D810</f>
        <v>0.30442307692307691</v>
      </c>
      <c r="G810" t="s">
        <v>14</v>
      </c>
      <c r="H810">
        <v>19</v>
      </c>
      <c r="I810" s="5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>(L810/86400)+25569</f>
        <v>42507.208333333328</v>
      </c>
      <c r="O810" s="9">
        <f>(M810/86400)+25569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MID(R810,FIND("/",R810)+1,25)</f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E811/D811</f>
        <v>0.62880681818181816</v>
      </c>
      <c r="G811" t="s">
        <v>14</v>
      </c>
      <c r="H811">
        <v>2108</v>
      </c>
      <c r="I811" s="5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(L811/86400)+25569</f>
        <v>41135.208333333336</v>
      </c>
      <c r="O811" s="9">
        <f>(M811/86400)+25569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MID(R811,FIND("/",R811)+1,25)</f>
        <v>documentary</v>
      </c>
    </row>
    <row r="812" spans="1:20" x14ac:dyDescent="0.3">
      <c r="A812">
        <v>338</v>
      </c>
      <c r="B812" t="s">
        <v>728</v>
      </c>
      <c r="C812" s="3" t="s">
        <v>729</v>
      </c>
      <c r="D812">
        <v>69800</v>
      </c>
      <c r="E812">
        <v>125042</v>
      </c>
      <c r="F812" s="4">
        <f>E812/D812</f>
        <v>1.7914326647564469</v>
      </c>
      <c r="G812" t="s">
        <v>20</v>
      </c>
      <c r="H812">
        <v>1690</v>
      </c>
      <c r="I812" s="5">
        <f>E812/H812</f>
        <v>73.989349112426041</v>
      </c>
      <c r="J812" t="s">
        <v>21</v>
      </c>
      <c r="K812" t="s">
        <v>22</v>
      </c>
      <c r="L812">
        <v>1317790800</v>
      </c>
      <c r="M812">
        <v>1320382800</v>
      </c>
      <c r="N812" s="9">
        <f>(L812/86400)+25569</f>
        <v>40821.208333333336</v>
      </c>
      <c r="O812" s="9">
        <f>(M812/86400)+25569</f>
        <v>40851.208333333336</v>
      </c>
      <c r="P812" t="b">
        <v>0</v>
      </c>
      <c r="Q812" t="b">
        <v>0</v>
      </c>
      <c r="R812" t="s">
        <v>33</v>
      </c>
      <c r="S812" t="str">
        <f>LEFT(R812,FIND("/",R812)-1)</f>
        <v>theater</v>
      </c>
      <c r="T812" t="str">
        <f>MID(R812,FIND("/",R812)+1,25)</f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E813/D813</f>
        <v>0.77102702702702708</v>
      </c>
      <c r="G813" t="s">
        <v>14</v>
      </c>
      <c r="H813">
        <v>679</v>
      </c>
      <c r="I813" s="5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>(L813/86400)+25569</f>
        <v>42378.25</v>
      </c>
      <c r="O813" s="9">
        <f>(M813/86400)+25569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MID(R813,FIND("/",R813)+1,25)</f>
        <v>video games</v>
      </c>
    </row>
    <row r="814" spans="1:20" ht="31.2" x14ac:dyDescent="0.3">
      <c r="A814">
        <v>255</v>
      </c>
      <c r="B814" t="s">
        <v>562</v>
      </c>
      <c r="C814" s="3" t="s">
        <v>563</v>
      </c>
      <c r="D814">
        <v>80500</v>
      </c>
      <c r="E814">
        <v>96735</v>
      </c>
      <c r="F814" s="4">
        <f>E814/D814</f>
        <v>1.2016770186335404</v>
      </c>
      <c r="G814" t="s">
        <v>20</v>
      </c>
      <c r="H814">
        <v>1697</v>
      </c>
      <c r="I814" s="5">
        <f>E814/H814</f>
        <v>57.003535651149086</v>
      </c>
      <c r="J814" t="s">
        <v>21</v>
      </c>
      <c r="K814" t="s">
        <v>22</v>
      </c>
      <c r="L814">
        <v>1297836000</v>
      </c>
      <c r="M814">
        <v>1298268000</v>
      </c>
      <c r="N814" s="9">
        <f>(L814/86400)+25569</f>
        <v>40590.25</v>
      </c>
      <c r="O814" s="9">
        <f>(M814/86400)+25569</f>
        <v>40595.25</v>
      </c>
      <c r="P814" t="b">
        <v>0</v>
      </c>
      <c r="Q814" t="b">
        <v>1</v>
      </c>
      <c r="R814" t="s">
        <v>23</v>
      </c>
      <c r="S814" t="str">
        <f>LEFT(R814,FIND("/",R814)-1)</f>
        <v>music</v>
      </c>
      <c r="T814" t="str">
        <f>MID(R814,FIND("/",R814)+1,25)</f>
        <v>rock</v>
      </c>
    </row>
    <row r="815" spans="1:20" x14ac:dyDescent="0.3">
      <c r="A815">
        <v>353</v>
      </c>
      <c r="B815" t="s">
        <v>758</v>
      </c>
      <c r="C815" s="3" t="s">
        <v>759</v>
      </c>
      <c r="D815">
        <v>33600</v>
      </c>
      <c r="E815">
        <v>137961</v>
      </c>
      <c r="F815" s="4">
        <f>E815/D815</f>
        <v>4.105982142857143</v>
      </c>
      <c r="G815" t="s">
        <v>20</v>
      </c>
      <c r="H815">
        <v>1703</v>
      </c>
      <c r="I815" s="5">
        <f>E815/H815</f>
        <v>81.010569583088667</v>
      </c>
      <c r="J815" t="s">
        <v>21</v>
      </c>
      <c r="K815" t="s">
        <v>22</v>
      </c>
      <c r="L815">
        <v>1562302800</v>
      </c>
      <c r="M815">
        <v>1562389200</v>
      </c>
      <c r="N815" s="9">
        <f>(L815/86400)+25569</f>
        <v>43651.208333333328</v>
      </c>
      <c r="O815" s="9">
        <f>(M815/86400)+25569</f>
        <v>43652.208333333328</v>
      </c>
      <c r="P815" t="b">
        <v>0</v>
      </c>
      <c r="Q815" t="b">
        <v>0</v>
      </c>
      <c r="R815" t="s">
        <v>33</v>
      </c>
      <c r="S815" t="str">
        <f>LEFT(R815,FIND("/",R815)-1)</f>
        <v>theater</v>
      </c>
      <c r="T815" t="str">
        <f>MID(R815,FIND("/",R815)+1,25)</f>
        <v>plays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E816/D816</f>
        <v>0.921875</v>
      </c>
      <c r="G816" t="s">
        <v>14</v>
      </c>
      <c r="H816">
        <v>36</v>
      </c>
      <c r="I816" s="5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>(L816/86400)+25569</f>
        <v>42517.208333333328</v>
      </c>
      <c r="O816" s="9">
        <f>(M816/86400)+25569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MID(R816,FIND("/",R816)+1,25)</f>
        <v>rock</v>
      </c>
    </row>
    <row r="817" spans="1:20" x14ac:dyDescent="0.3">
      <c r="A817">
        <v>435</v>
      </c>
      <c r="B817" t="s">
        <v>919</v>
      </c>
      <c r="C817" s="3" t="s">
        <v>920</v>
      </c>
      <c r="D817">
        <v>152400</v>
      </c>
      <c r="E817">
        <v>178120</v>
      </c>
      <c r="F817" s="4">
        <f>E817/D817</f>
        <v>1.168766404199475</v>
      </c>
      <c r="G817" t="s">
        <v>20</v>
      </c>
      <c r="H817">
        <v>1713</v>
      </c>
      <c r="I817" s="5">
        <f>E817/H817</f>
        <v>103.98131932282546</v>
      </c>
      <c r="J817" t="s">
        <v>107</v>
      </c>
      <c r="K817" t="s">
        <v>108</v>
      </c>
      <c r="L817">
        <v>1418623200</v>
      </c>
      <c r="M817">
        <v>1419660000</v>
      </c>
      <c r="N817" s="9">
        <f>(L817/86400)+25569</f>
        <v>41988.25</v>
      </c>
      <c r="O817" s="9">
        <f>(M817/86400)+25569</f>
        <v>42000.25</v>
      </c>
      <c r="P817" t="b">
        <v>0</v>
      </c>
      <c r="Q817" t="b">
        <v>1</v>
      </c>
      <c r="R817" t="s">
        <v>33</v>
      </c>
      <c r="S817" t="str">
        <f>LEFT(R817,FIND("/",R817)-1)</f>
        <v>theater</v>
      </c>
      <c r="T817" t="str">
        <f>MID(R817,FIND("/",R817)+1,25)</f>
        <v>plays</v>
      </c>
    </row>
    <row r="818" spans="1:20" x14ac:dyDescent="0.3">
      <c r="A818">
        <v>519</v>
      </c>
      <c r="B818" t="s">
        <v>1084</v>
      </c>
      <c r="C818" s="3" t="s">
        <v>1085</v>
      </c>
      <c r="D818">
        <v>177700</v>
      </c>
      <c r="E818">
        <v>180802</v>
      </c>
      <c r="F818" s="4">
        <f>E818/D818</f>
        <v>1.0174563871693867</v>
      </c>
      <c r="G818" t="s">
        <v>20</v>
      </c>
      <c r="H818">
        <v>1773</v>
      </c>
      <c r="I818" s="5">
        <f>E818/H818</f>
        <v>101.97518330513255</v>
      </c>
      <c r="J818" t="s">
        <v>21</v>
      </c>
      <c r="K818" t="s">
        <v>22</v>
      </c>
      <c r="L818">
        <v>1420696800</v>
      </c>
      <c r="M818">
        <v>1421906400</v>
      </c>
      <c r="N818" s="9">
        <f>(L818/86400)+25569</f>
        <v>42012.25</v>
      </c>
      <c r="O818" s="9">
        <f>(M818/86400)+25569</f>
        <v>42026.25</v>
      </c>
      <c r="P818" t="b">
        <v>0</v>
      </c>
      <c r="Q818" t="b">
        <v>1</v>
      </c>
      <c r="R818" t="s">
        <v>23</v>
      </c>
      <c r="S818" t="str">
        <f>LEFT(R818,FIND("/",R818)-1)</f>
        <v>music</v>
      </c>
      <c r="T818" t="str">
        <f>MID(R818,FIND("/",R818)+1,25)</f>
        <v>rock</v>
      </c>
    </row>
    <row r="819" spans="1:20" x14ac:dyDescent="0.3">
      <c r="A819">
        <v>120</v>
      </c>
      <c r="B819" t="s">
        <v>290</v>
      </c>
      <c r="C819" s="3" t="s">
        <v>291</v>
      </c>
      <c r="D819">
        <v>75100</v>
      </c>
      <c r="E819">
        <v>112272</v>
      </c>
      <c r="F819" s="4">
        <f>E819/D819</f>
        <v>1.4949667110519307</v>
      </c>
      <c r="G819" t="s">
        <v>20</v>
      </c>
      <c r="H819">
        <v>1782</v>
      </c>
      <c r="I819" s="5">
        <f>E819/H819</f>
        <v>63.003367003367003</v>
      </c>
      <c r="J819" t="s">
        <v>21</v>
      </c>
      <c r="K819" t="s">
        <v>22</v>
      </c>
      <c r="L819">
        <v>1429246800</v>
      </c>
      <c r="M819">
        <v>1429592400</v>
      </c>
      <c r="N819" s="9">
        <f>(L819/86400)+25569</f>
        <v>42111.208333333328</v>
      </c>
      <c r="O819" s="9">
        <f>(M819/86400)+25569</f>
        <v>42115.208333333328</v>
      </c>
      <c r="P819" t="b">
        <v>0</v>
      </c>
      <c r="Q819" t="b">
        <v>1</v>
      </c>
      <c r="R819" t="s">
        <v>292</v>
      </c>
      <c r="S819" t="str">
        <f>LEFT(R819,FIND("/",R819)-1)</f>
        <v>games</v>
      </c>
      <c r="T819" t="str">
        <f>MID(R819,FIND("/",R819)+1,25)</f>
        <v>mobile games</v>
      </c>
    </row>
    <row r="820" spans="1:20" x14ac:dyDescent="0.3">
      <c r="A820">
        <v>240</v>
      </c>
      <c r="B820" t="s">
        <v>532</v>
      </c>
      <c r="C820" s="3" t="s">
        <v>533</v>
      </c>
      <c r="D820">
        <v>29400</v>
      </c>
      <c r="E820">
        <v>123124</v>
      </c>
      <c r="F820" s="4">
        <f>E820/D820</f>
        <v>4.1878911564625847</v>
      </c>
      <c r="G820" t="s">
        <v>20</v>
      </c>
      <c r="H820">
        <v>1784</v>
      </c>
      <c r="I820" s="5">
        <f>E820/H820</f>
        <v>69.015695067264573</v>
      </c>
      <c r="J820" t="s">
        <v>21</v>
      </c>
      <c r="K820" t="s">
        <v>22</v>
      </c>
      <c r="L820">
        <v>1281070800</v>
      </c>
      <c r="M820">
        <v>1281157200</v>
      </c>
      <c r="N820" s="9">
        <f>(L820/86400)+25569</f>
        <v>40396.208333333336</v>
      </c>
      <c r="O820" s="9">
        <f>(M820/86400)+25569</f>
        <v>40397.208333333336</v>
      </c>
      <c r="P820" t="b">
        <v>0</v>
      </c>
      <c r="Q820" t="b">
        <v>0</v>
      </c>
      <c r="R820" t="s">
        <v>33</v>
      </c>
      <c r="S820" t="str">
        <f>LEFT(R820,FIND("/",R820)-1)</f>
        <v>theater</v>
      </c>
      <c r="T820" t="str">
        <f>MID(R820,FIND("/",R820)+1,25)</f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E821/D821</f>
        <v>0.50662921348314605</v>
      </c>
      <c r="G821" t="s">
        <v>14</v>
      </c>
      <c r="H821">
        <v>47</v>
      </c>
      <c r="I821" s="5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>(L821/86400)+25569</f>
        <v>41237.25</v>
      </c>
      <c r="O821" s="9">
        <f>(M821/86400)+25569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MID(R821,FIND("/",R821)+1,25)</f>
        <v>video games</v>
      </c>
    </row>
    <row r="822" spans="1:20" x14ac:dyDescent="0.3">
      <c r="A822">
        <v>714</v>
      </c>
      <c r="B822" t="s">
        <v>1466</v>
      </c>
      <c r="C822" s="3" t="s">
        <v>1467</v>
      </c>
      <c r="D822">
        <v>38500</v>
      </c>
      <c r="E822">
        <v>182036</v>
      </c>
      <c r="F822" s="4">
        <f>E822/D822</f>
        <v>4.7282077922077921</v>
      </c>
      <c r="G822" t="s">
        <v>20</v>
      </c>
      <c r="H822">
        <v>1785</v>
      </c>
      <c r="I822" s="5">
        <f>E822/H822</f>
        <v>101.98095238095237</v>
      </c>
      <c r="J822" t="s">
        <v>21</v>
      </c>
      <c r="K822" t="s">
        <v>22</v>
      </c>
      <c r="L822">
        <v>1408424400</v>
      </c>
      <c r="M822">
        <v>1408510800</v>
      </c>
      <c r="N822" s="9">
        <f>(L822/86400)+25569</f>
        <v>41870.208333333336</v>
      </c>
      <c r="O822" s="9">
        <f>(M822/86400)+25569</f>
        <v>41871.208333333336</v>
      </c>
      <c r="P822" t="b">
        <v>0</v>
      </c>
      <c r="Q822" t="b">
        <v>0</v>
      </c>
      <c r="R822" t="s">
        <v>23</v>
      </c>
      <c r="S822" t="str">
        <f>LEFT(R822,FIND("/",R822)-1)</f>
        <v>music</v>
      </c>
      <c r="T822" t="str">
        <f>MID(R822,FIND("/",R822)+1,25)</f>
        <v>rock</v>
      </c>
    </row>
    <row r="823" spans="1:20" x14ac:dyDescent="0.3">
      <c r="A823">
        <v>837</v>
      </c>
      <c r="B823" t="s">
        <v>1707</v>
      </c>
      <c r="C823" s="3" t="s">
        <v>1708</v>
      </c>
      <c r="D823">
        <v>17700</v>
      </c>
      <c r="E823">
        <v>150960</v>
      </c>
      <c r="F823" s="4">
        <f>E823/D823</f>
        <v>8.5288135593220336</v>
      </c>
      <c r="G823" t="s">
        <v>20</v>
      </c>
      <c r="H823">
        <v>1797</v>
      </c>
      <c r="I823" s="5">
        <f>E823/H823</f>
        <v>84.00667779632721</v>
      </c>
      <c r="J823" t="s">
        <v>21</v>
      </c>
      <c r="K823" t="s">
        <v>22</v>
      </c>
      <c r="L823">
        <v>1301202000</v>
      </c>
      <c r="M823">
        <v>1305867600</v>
      </c>
      <c r="N823" s="9">
        <f>(L823/86400)+25569</f>
        <v>40629.208333333336</v>
      </c>
      <c r="O823" s="9">
        <f>(M823/86400)+25569</f>
        <v>40683.208333333336</v>
      </c>
      <c r="P823" t="b">
        <v>0</v>
      </c>
      <c r="Q823" t="b">
        <v>0</v>
      </c>
      <c r="R823" t="s">
        <v>159</v>
      </c>
      <c r="S823" t="str">
        <f>LEFT(R823,FIND("/",R823)-1)</f>
        <v>music</v>
      </c>
      <c r="T823" t="str">
        <f>MID(R823,FIND("/",R823)+1,25)</f>
        <v>jazz</v>
      </c>
    </row>
    <row r="824" spans="1:20" x14ac:dyDescent="0.3">
      <c r="A824">
        <v>216</v>
      </c>
      <c r="B824" t="s">
        <v>485</v>
      </c>
      <c r="C824" s="3" t="s">
        <v>486</v>
      </c>
      <c r="D824">
        <v>121700</v>
      </c>
      <c r="E824">
        <v>188721</v>
      </c>
      <c r="F824" s="4">
        <f>E824/D824</f>
        <v>1.5507066557107643</v>
      </c>
      <c r="G824" t="s">
        <v>20</v>
      </c>
      <c r="H824">
        <v>1815</v>
      </c>
      <c r="I824" s="5">
        <f>E824/H824</f>
        <v>103.97851239669421</v>
      </c>
      <c r="J824" t="s">
        <v>21</v>
      </c>
      <c r="K824" t="s">
        <v>22</v>
      </c>
      <c r="L824">
        <v>1321941600</v>
      </c>
      <c r="M824">
        <v>1322114400</v>
      </c>
      <c r="N824" s="9">
        <f>(L824/86400)+25569</f>
        <v>40869.25</v>
      </c>
      <c r="O824" s="9">
        <f>(M824/86400)+25569</f>
        <v>40871.25</v>
      </c>
      <c r="P824" t="b">
        <v>0</v>
      </c>
      <c r="Q824" t="b">
        <v>0</v>
      </c>
      <c r="R824" t="s">
        <v>33</v>
      </c>
      <c r="S824" t="str">
        <f>LEFT(R824,FIND("/",R824)-1)</f>
        <v>theater</v>
      </c>
      <c r="T824" t="str">
        <f>MID(R824,FIND("/",R824)+1,25)</f>
        <v>plays</v>
      </c>
    </row>
    <row r="825" spans="1:20" x14ac:dyDescent="0.3">
      <c r="A825">
        <v>159</v>
      </c>
      <c r="B825" t="s">
        <v>370</v>
      </c>
      <c r="C825" s="3" t="s">
        <v>371</v>
      </c>
      <c r="D825">
        <v>191200</v>
      </c>
      <c r="E825">
        <v>191222</v>
      </c>
      <c r="F825" s="4">
        <f>E825/D825</f>
        <v>1.0001150627615063</v>
      </c>
      <c r="G825" t="s">
        <v>20</v>
      </c>
      <c r="H825">
        <v>1821</v>
      </c>
      <c r="I825" s="5">
        <f>E825/H825</f>
        <v>105.00933552992861</v>
      </c>
      <c r="J825" t="s">
        <v>21</v>
      </c>
      <c r="K825" t="s">
        <v>22</v>
      </c>
      <c r="L825">
        <v>1553662800</v>
      </c>
      <c r="M825">
        <v>1555218000</v>
      </c>
      <c r="N825" s="9">
        <f>(L825/86400)+25569</f>
        <v>43551.208333333328</v>
      </c>
      <c r="O825" s="9">
        <f>(M825/86400)+25569</f>
        <v>43569.208333333328</v>
      </c>
      <c r="P825" t="b">
        <v>0</v>
      </c>
      <c r="Q825" t="b">
        <v>1</v>
      </c>
      <c r="R825" t="s">
        <v>33</v>
      </c>
      <c r="S825" t="str">
        <f>LEFT(R825,FIND("/",R825)-1)</f>
        <v>theater</v>
      </c>
      <c r="T825" t="str">
        <f>MID(R825,FIND("/",R825)+1,25)</f>
        <v>plays</v>
      </c>
    </row>
    <row r="826" spans="1:20" ht="31.2" x14ac:dyDescent="0.3">
      <c r="A826">
        <v>915</v>
      </c>
      <c r="B826" t="s">
        <v>1862</v>
      </c>
      <c r="C826" s="3" t="s">
        <v>1863</v>
      </c>
      <c r="D826">
        <v>125900</v>
      </c>
      <c r="E826">
        <v>195936</v>
      </c>
      <c r="F826" s="4">
        <f>E826/D826</f>
        <v>1.5562827640984909</v>
      </c>
      <c r="G826" t="s">
        <v>20</v>
      </c>
      <c r="H826">
        <v>1866</v>
      </c>
      <c r="I826" s="5">
        <f>E826/H826</f>
        <v>105.0032154340836</v>
      </c>
      <c r="J826" t="s">
        <v>40</v>
      </c>
      <c r="K826" t="s">
        <v>41</v>
      </c>
      <c r="L826">
        <v>1503982800</v>
      </c>
      <c r="M826">
        <v>1504760400</v>
      </c>
      <c r="N826" s="9">
        <f>(L826/86400)+25569</f>
        <v>42976.208333333328</v>
      </c>
      <c r="O826" s="9">
        <f>(M826/86400)+25569</f>
        <v>42985.208333333328</v>
      </c>
      <c r="P826" t="b">
        <v>0</v>
      </c>
      <c r="Q826" t="b">
        <v>0</v>
      </c>
      <c r="R826" t="s">
        <v>269</v>
      </c>
      <c r="S826" t="str">
        <f>LEFT(R826,FIND("/",R826)-1)</f>
        <v>film &amp; video</v>
      </c>
      <c r="T826" t="str">
        <f>MID(R826,FIND("/",R826)+1,25)</f>
        <v>television</v>
      </c>
    </row>
    <row r="827" spans="1:20" x14ac:dyDescent="0.3">
      <c r="A827">
        <v>247</v>
      </c>
      <c r="B827" t="s">
        <v>546</v>
      </c>
      <c r="C827" s="3" t="s">
        <v>547</v>
      </c>
      <c r="D827">
        <v>19800</v>
      </c>
      <c r="E827">
        <v>184658</v>
      </c>
      <c r="F827" s="4">
        <f>E827/D827</f>
        <v>9.3261616161616168</v>
      </c>
      <c r="G827" t="s">
        <v>20</v>
      </c>
      <c r="H827">
        <v>1884</v>
      </c>
      <c r="I827" s="5">
        <f>E827/H827</f>
        <v>98.013800424628457</v>
      </c>
      <c r="J827" t="s">
        <v>21</v>
      </c>
      <c r="K827" t="s">
        <v>22</v>
      </c>
      <c r="L827">
        <v>1482386400</v>
      </c>
      <c r="M827">
        <v>1483682400</v>
      </c>
      <c r="N827" s="9">
        <f>(L827/86400)+25569</f>
        <v>42726.25</v>
      </c>
      <c r="O827" s="9">
        <f>(M827/86400)+25569</f>
        <v>42741.25</v>
      </c>
      <c r="P827" t="b">
        <v>0</v>
      </c>
      <c r="Q827" t="b">
        <v>1</v>
      </c>
      <c r="R827" t="s">
        <v>119</v>
      </c>
      <c r="S827" t="str">
        <f>LEFT(R827,FIND("/",R827)-1)</f>
        <v>publishing</v>
      </c>
      <c r="T827" t="str">
        <f>MID(R827,FIND("/",R827)+1,25)</f>
        <v>fiction</v>
      </c>
    </row>
    <row r="828" spans="1:20" x14ac:dyDescent="0.3">
      <c r="A828">
        <v>873</v>
      </c>
      <c r="B828" t="s">
        <v>1778</v>
      </c>
      <c r="C828" s="3" t="s">
        <v>1779</v>
      </c>
      <c r="D828">
        <v>42100</v>
      </c>
      <c r="E828">
        <v>79268</v>
      </c>
      <c r="F828" s="4">
        <f>E828/D828</f>
        <v>1.8828503562945369</v>
      </c>
      <c r="G828" t="s">
        <v>20</v>
      </c>
      <c r="H828">
        <v>1887</v>
      </c>
      <c r="I828" s="5">
        <f>E828/H828</f>
        <v>42.007419183889773</v>
      </c>
      <c r="J828" t="s">
        <v>21</v>
      </c>
      <c r="K828" t="s">
        <v>22</v>
      </c>
      <c r="L828">
        <v>1389160800</v>
      </c>
      <c r="M828">
        <v>1389592800</v>
      </c>
      <c r="N828" s="9">
        <f>(L828/86400)+25569</f>
        <v>41647.25</v>
      </c>
      <c r="O828" s="9">
        <f>(M828/86400)+25569</f>
        <v>41652.25</v>
      </c>
      <c r="P828" t="b">
        <v>0</v>
      </c>
      <c r="Q828" t="b">
        <v>0</v>
      </c>
      <c r="R828" t="s">
        <v>122</v>
      </c>
      <c r="S828" t="str">
        <f>LEFT(R828,FIND("/",R828)-1)</f>
        <v>photography</v>
      </c>
      <c r="T828" t="str">
        <f>MID(R828,FIND("/",R828)+1,25)</f>
        <v>photography books</v>
      </c>
    </row>
    <row r="829" spans="1:20" x14ac:dyDescent="0.3">
      <c r="A829">
        <v>272</v>
      </c>
      <c r="B829" t="s">
        <v>596</v>
      </c>
      <c r="C829" s="3" t="s">
        <v>597</v>
      </c>
      <c r="D829">
        <v>51100</v>
      </c>
      <c r="E829">
        <v>155349</v>
      </c>
      <c r="F829" s="4">
        <f>E829/D829</f>
        <v>3.0400978473581213</v>
      </c>
      <c r="G829" t="s">
        <v>20</v>
      </c>
      <c r="H829">
        <v>1894</v>
      </c>
      <c r="I829" s="5">
        <f>E829/H829</f>
        <v>82.021647307286173</v>
      </c>
      <c r="J829" t="s">
        <v>21</v>
      </c>
      <c r="K829" t="s">
        <v>22</v>
      </c>
      <c r="L829">
        <v>1562734800</v>
      </c>
      <c r="M829">
        <v>1564894800</v>
      </c>
      <c r="N829" s="9">
        <f>(L829/86400)+25569</f>
        <v>43656.208333333328</v>
      </c>
      <c r="O829" s="9">
        <f>(M829/86400)+25569</f>
        <v>43681.208333333328</v>
      </c>
      <c r="P829" t="b">
        <v>0</v>
      </c>
      <c r="Q829" t="b">
        <v>1</v>
      </c>
      <c r="R829" t="s">
        <v>33</v>
      </c>
      <c r="S829" t="str">
        <f>LEFT(R829,FIND("/",R829)-1)</f>
        <v>theater</v>
      </c>
      <c r="T829" t="str">
        <f>MID(R829,FIND("/",R829)+1,25)</f>
        <v>plays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E830/D830</f>
        <v>0.69</v>
      </c>
      <c r="G830" t="s">
        <v>14</v>
      </c>
      <c r="H830">
        <v>70</v>
      </c>
      <c r="I830" s="5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>(L830/86400)+25569</f>
        <v>43340.208333333328</v>
      </c>
      <c r="O830" s="9">
        <f>(M830/86400)+25569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MID(R830,FIND("/",R830)+1,25)</f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E831/D831</f>
        <v>0.51343749999999999</v>
      </c>
      <c r="G831" t="s">
        <v>14</v>
      </c>
      <c r="H831">
        <v>154</v>
      </c>
      <c r="I831" s="5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>(L831/86400)+25569</f>
        <v>42164.208333333328</v>
      </c>
      <c r="O831" s="9">
        <f>(M831/86400)+25569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MID(R831,FIND("/",R831)+1,25)</f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E832/D832</f>
        <v>1.1710526315789473E-2</v>
      </c>
      <c r="G832" t="s">
        <v>14</v>
      </c>
      <c r="H832">
        <v>22</v>
      </c>
      <c r="I832" s="5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>(L832/86400)+25569</f>
        <v>43103.25</v>
      </c>
      <c r="O832" s="9">
        <f>(M832/86400)+25569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MID(R832,FIND("/",R832)+1,25)</f>
        <v>plays</v>
      </c>
    </row>
    <row r="833" spans="1:20" x14ac:dyDescent="0.3">
      <c r="A833">
        <v>933</v>
      </c>
      <c r="B833" t="s">
        <v>1898</v>
      </c>
      <c r="C833" s="3" t="s">
        <v>1899</v>
      </c>
      <c r="D833">
        <v>73000</v>
      </c>
      <c r="E833">
        <v>175015</v>
      </c>
      <c r="F833" s="4">
        <f>E833/D833</f>
        <v>2.3974657534246577</v>
      </c>
      <c r="G833" t="s">
        <v>20</v>
      </c>
      <c r="H833">
        <v>1902</v>
      </c>
      <c r="I833" s="5">
        <f>E833/H833</f>
        <v>92.016298633017882</v>
      </c>
      <c r="J833" t="s">
        <v>21</v>
      </c>
      <c r="K833" t="s">
        <v>22</v>
      </c>
      <c r="L833">
        <v>1365397200</v>
      </c>
      <c r="M833">
        <v>1366520400</v>
      </c>
      <c r="N833" s="9">
        <f>(L833/86400)+25569</f>
        <v>41372.208333333336</v>
      </c>
      <c r="O833" s="9">
        <f>(M833/86400)+25569</f>
        <v>41385.208333333336</v>
      </c>
      <c r="P833" t="b">
        <v>0</v>
      </c>
      <c r="Q833" t="b">
        <v>0</v>
      </c>
      <c r="R833" t="s">
        <v>33</v>
      </c>
      <c r="S833" t="str">
        <f>LEFT(R833,FIND("/",R833)-1)</f>
        <v>theater</v>
      </c>
      <c r="T833" t="str">
        <f>MID(R833,FIND("/",R833)+1,25)</f>
        <v>plays</v>
      </c>
    </row>
    <row r="834" spans="1:20" x14ac:dyDescent="0.3">
      <c r="A834">
        <v>104</v>
      </c>
      <c r="B834" t="s">
        <v>257</v>
      </c>
      <c r="C834" s="3" t="s">
        <v>258</v>
      </c>
      <c r="D834">
        <v>119200</v>
      </c>
      <c r="E834">
        <v>170623</v>
      </c>
      <c r="F834" s="4">
        <f>E834/D834</f>
        <v>1.4314010067114094</v>
      </c>
      <c r="G834" t="s">
        <v>20</v>
      </c>
      <c r="H834">
        <v>1917</v>
      </c>
      <c r="I834" s="5">
        <f>E834/H834</f>
        <v>89.005216484089729</v>
      </c>
      <c r="J834" t="s">
        <v>21</v>
      </c>
      <c r="K834" t="s">
        <v>22</v>
      </c>
      <c r="L834">
        <v>1495515600</v>
      </c>
      <c r="M834">
        <v>1495602000</v>
      </c>
      <c r="N834" s="9">
        <f>(L834/86400)+25569</f>
        <v>42878.208333333328</v>
      </c>
      <c r="O834" s="9">
        <f>(M834/86400)+25569</f>
        <v>42879.208333333328</v>
      </c>
      <c r="P834" t="b">
        <v>0</v>
      </c>
      <c r="Q834" t="b">
        <v>0</v>
      </c>
      <c r="R834" t="s">
        <v>60</v>
      </c>
      <c r="S834" t="str">
        <f>LEFT(R834,FIND("/",R834)-1)</f>
        <v>music</v>
      </c>
      <c r="T834" t="str">
        <f>MID(R834,FIND("/",R834)+1,25)</f>
        <v>indie rock</v>
      </c>
    </row>
    <row r="835" spans="1:20" x14ac:dyDescent="0.3">
      <c r="A835">
        <v>35</v>
      </c>
      <c r="B835" t="s">
        <v>113</v>
      </c>
      <c r="C835" s="3" t="s">
        <v>114</v>
      </c>
      <c r="D835">
        <v>125500</v>
      </c>
      <c r="E835">
        <v>188628</v>
      </c>
      <c r="F835" s="4">
        <f>E835/D835</f>
        <v>1.5030119521912351</v>
      </c>
      <c r="G835" t="s">
        <v>20</v>
      </c>
      <c r="H835">
        <v>1965</v>
      </c>
      <c r="I835" s="5">
        <f>E835/H835</f>
        <v>95.993893129770996</v>
      </c>
      <c r="J835" t="s">
        <v>36</v>
      </c>
      <c r="K835" t="s">
        <v>37</v>
      </c>
      <c r="L835">
        <v>1547877600</v>
      </c>
      <c r="M835">
        <v>1551506400</v>
      </c>
      <c r="N835" s="9">
        <f>(L835/86400)+25569</f>
        <v>43484.25</v>
      </c>
      <c r="O835" s="9">
        <f>(M835/86400)+25569</f>
        <v>43526.25</v>
      </c>
      <c r="P835" t="b">
        <v>0</v>
      </c>
      <c r="Q835" t="b">
        <v>1</v>
      </c>
      <c r="R835" t="s">
        <v>53</v>
      </c>
      <c r="S835" t="str">
        <f>LEFT(R835,FIND("/",R835)-1)</f>
        <v>film &amp; video</v>
      </c>
      <c r="T835" t="str">
        <f>MID(R835,FIND("/",R835)+1,25)</f>
        <v>drama</v>
      </c>
    </row>
    <row r="836" spans="1:20" x14ac:dyDescent="0.3">
      <c r="A836">
        <v>197</v>
      </c>
      <c r="B836" t="s">
        <v>446</v>
      </c>
      <c r="C836" s="3" t="s">
        <v>447</v>
      </c>
      <c r="D836">
        <v>54700</v>
      </c>
      <c r="E836">
        <v>163118</v>
      </c>
      <c r="F836" s="4">
        <f>E836/D836</f>
        <v>2.9820475319926874</v>
      </c>
      <c r="G836" t="s">
        <v>20</v>
      </c>
      <c r="H836">
        <v>1989</v>
      </c>
      <c r="I836" s="5">
        <f>E836/H836</f>
        <v>82.010055304172951</v>
      </c>
      <c r="J836" t="s">
        <v>21</v>
      </c>
      <c r="K836" t="s">
        <v>22</v>
      </c>
      <c r="L836">
        <v>1498194000</v>
      </c>
      <c r="M836">
        <v>1499403600</v>
      </c>
      <c r="N836" s="9">
        <f>(L836/86400)+25569</f>
        <v>42909.208333333328</v>
      </c>
      <c r="O836" s="9">
        <f>(M836/86400)+25569</f>
        <v>42923.208333333328</v>
      </c>
      <c r="P836" t="b">
        <v>0</v>
      </c>
      <c r="Q836" t="b">
        <v>0</v>
      </c>
      <c r="R836" t="s">
        <v>53</v>
      </c>
      <c r="S836" t="str">
        <f>LEFT(R836,FIND("/",R836)-1)</f>
        <v>film &amp; video</v>
      </c>
      <c r="T836" t="str">
        <f>MID(R836,FIND("/",R836)+1,25)</f>
        <v>drama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E837/D837</f>
        <v>0.89738979118329465</v>
      </c>
      <c r="G837" t="s">
        <v>14</v>
      </c>
      <c r="H837">
        <v>1758</v>
      </c>
      <c r="I837" s="5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>(L837/86400)+25569</f>
        <v>42063.25</v>
      </c>
      <c r="O837" s="9">
        <f>(M837/86400)+25569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MID(R837,FIND("/",R837)+1,25)</f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E838/D838</f>
        <v>0.75135802469135804</v>
      </c>
      <c r="G838" t="s">
        <v>14</v>
      </c>
      <c r="H838">
        <v>94</v>
      </c>
      <c r="I838" s="5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>(L838/86400)+25569</f>
        <v>40214.25</v>
      </c>
      <c r="O838" s="9">
        <f>(M838/86400)+25569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MID(R838,FIND("/",R838)+1,25)</f>
        <v>indie rock</v>
      </c>
    </row>
    <row r="839" spans="1:20" ht="31.2" x14ac:dyDescent="0.3">
      <c r="A839">
        <v>735</v>
      </c>
      <c r="B839" t="s">
        <v>1508</v>
      </c>
      <c r="C839" s="3" t="s">
        <v>1509</v>
      </c>
      <c r="D839">
        <v>37100</v>
      </c>
      <c r="E839">
        <v>131404</v>
      </c>
      <c r="F839" s="4">
        <f>E839/D839</f>
        <v>3.5418867924528303</v>
      </c>
      <c r="G839" t="s">
        <v>20</v>
      </c>
      <c r="H839">
        <v>1991</v>
      </c>
      <c r="I839" s="5">
        <f>E839/H839</f>
        <v>65.998995479658461</v>
      </c>
      <c r="J839" t="s">
        <v>21</v>
      </c>
      <c r="K839" t="s">
        <v>22</v>
      </c>
      <c r="L839">
        <v>1459314000</v>
      </c>
      <c r="M839">
        <v>1459918800</v>
      </c>
      <c r="N839" s="9">
        <f>(L839/86400)+25569</f>
        <v>42459.208333333328</v>
      </c>
      <c r="O839" s="9">
        <f>(M839/86400)+25569</f>
        <v>42466.208333333328</v>
      </c>
      <c r="P839" t="b">
        <v>0</v>
      </c>
      <c r="Q839" t="b">
        <v>0</v>
      </c>
      <c r="R839" t="s">
        <v>122</v>
      </c>
      <c r="S839" t="str">
        <f>LEFT(R839,FIND("/",R839)-1)</f>
        <v>photography</v>
      </c>
      <c r="T839" t="str">
        <f>MID(R839,FIND("/",R839)+1,25)</f>
        <v>photography books</v>
      </c>
    </row>
    <row r="840" spans="1:20" x14ac:dyDescent="0.3">
      <c r="A840">
        <v>351</v>
      </c>
      <c r="B840" t="s">
        <v>754</v>
      </c>
      <c r="C840" s="3" t="s">
        <v>755</v>
      </c>
      <c r="D840">
        <v>74100</v>
      </c>
      <c r="E840">
        <v>94631</v>
      </c>
      <c r="F840" s="4">
        <f>E840/D840</f>
        <v>1.2770715249662619</v>
      </c>
      <c r="G840" t="s">
        <v>20</v>
      </c>
      <c r="H840">
        <v>2013</v>
      </c>
      <c r="I840" s="5">
        <f>E840/H840</f>
        <v>47.009935419771487</v>
      </c>
      <c r="J840" t="s">
        <v>21</v>
      </c>
      <c r="K840" t="s">
        <v>22</v>
      </c>
      <c r="L840">
        <v>1440392400</v>
      </c>
      <c r="M840">
        <v>1441602000</v>
      </c>
      <c r="N840" s="9">
        <f>(L840/86400)+25569</f>
        <v>42240.208333333328</v>
      </c>
      <c r="O840" s="9">
        <f>(M840/86400)+25569</f>
        <v>42254.208333333328</v>
      </c>
      <c r="P840" t="b">
        <v>0</v>
      </c>
      <c r="Q840" t="b">
        <v>0</v>
      </c>
      <c r="R840" t="s">
        <v>23</v>
      </c>
      <c r="S840" t="str">
        <f>LEFT(R840,FIND("/",R840)-1)</f>
        <v>music</v>
      </c>
      <c r="T840" t="str">
        <f>MID(R840,FIND("/",R840)+1,25)</f>
        <v>rock</v>
      </c>
    </row>
    <row r="841" spans="1:20" x14ac:dyDescent="0.3">
      <c r="A841">
        <v>703</v>
      </c>
      <c r="B841" t="s">
        <v>1444</v>
      </c>
      <c r="C841" s="3" t="s">
        <v>1445</v>
      </c>
      <c r="D841">
        <v>63400</v>
      </c>
      <c r="E841">
        <v>197728</v>
      </c>
      <c r="F841" s="4">
        <f>E841/D841</f>
        <v>3.1187381703470032</v>
      </c>
      <c r="G841" t="s">
        <v>20</v>
      </c>
      <c r="H841">
        <v>2038</v>
      </c>
      <c r="I841" s="5">
        <f>E841/H841</f>
        <v>97.020608439646708</v>
      </c>
      <c r="J841" t="s">
        <v>21</v>
      </c>
      <c r="K841" t="s">
        <v>22</v>
      </c>
      <c r="L841">
        <v>1334984400</v>
      </c>
      <c r="M841">
        <v>1336453200</v>
      </c>
      <c r="N841" s="9">
        <f>(L841/86400)+25569</f>
        <v>41020.208333333336</v>
      </c>
      <c r="O841" s="9">
        <f>(M841/86400)+25569</f>
        <v>41037.208333333336</v>
      </c>
      <c r="P841" t="b">
        <v>1</v>
      </c>
      <c r="Q841" t="b">
        <v>1</v>
      </c>
      <c r="R841" t="s">
        <v>206</v>
      </c>
      <c r="S841" t="str">
        <f>LEFT(R841,FIND("/",R841)-1)</f>
        <v>publishing</v>
      </c>
      <c r="T841" t="str">
        <f>MID(R841,FIND("/",R841)+1,25)</f>
        <v>translations</v>
      </c>
    </row>
    <row r="842" spans="1:20" x14ac:dyDescent="0.3">
      <c r="A842">
        <v>995</v>
      </c>
      <c r="B842" t="s">
        <v>2017</v>
      </c>
      <c r="C842" s="3" t="s">
        <v>2018</v>
      </c>
      <c r="D842">
        <v>97300</v>
      </c>
      <c r="E842">
        <v>153216</v>
      </c>
      <c r="F842" s="4">
        <f>E842/D842</f>
        <v>1.5746762589928058</v>
      </c>
      <c r="G842" t="s">
        <v>20</v>
      </c>
      <c r="H842">
        <v>2043</v>
      </c>
      <c r="I842" s="5">
        <f>E842/H842</f>
        <v>74.995594713656388</v>
      </c>
      <c r="J842" t="s">
        <v>21</v>
      </c>
      <c r="K842" t="s">
        <v>22</v>
      </c>
      <c r="L842">
        <v>1541307600</v>
      </c>
      <c r="M842">
        <v>1543816800</v>
      </c>
      <c r="N842" s="9">
        <f>(L842/86400)+25569</f>
        <v>43408.208333333328</v>
      </c>
      <c r="O842" s="9">
        <f>(M842/86400)+25569</f>
        <v>43437.25</v>
      </c>
      <c r="P842" t="b">
        <v>0</v>
      </c>
      <c r="Q842" t="b">
        <v>1</v>
      </c>
      <c r="R842" t="s">
        <v>17</v>
      </c>
      <c r="S842" t="str">
        <f>LEFT(R842,FIND("/",R842)-1)</f>
        <v>food</v>
      </c>
      <c r="T842" t="str">
        <f>MID(R842,FIND("/",R842)+1,25)</f>
        <v>food trucks</v>
      </c>
    </row>
    <row r="843" spans="1:20" x14ac:dyDescent="0.3">
      <c r="A843">
        <v>208</v>
      </c>
      <c r="B843" t="s">
        <v>468</v>
      </c>
      <c r="C843" s="3" t="s">
        <v>469</v>
      </c>
      <c r="D843">
        <v>196900</v>
      </c>
      <c r="E843">
        <v>199110</v>
      </c>
      <c r="F843" s="4">
        <f>E843/D843</f>
        <v>1.0112239715591671</v>
      </c>
      <c r="G843" t="s">
        <v>20</v>
      </c>
      <c r="H843">
        <v>2053</v>
      </c>
      <c r="I843" s="5">
        <f>E843/H843</f>
        <v>96.984900146127615</v>
      </c>
      <c r="J843" t="s">
        <v>21</v>
      </c>
      <c r="K843" t="s">
        <v>22</v>
      </c>
      <c r="L843">
        <v>1510207200</v>
      </c>
      <c r="M843">
        <v>1512280800</v>
      </c>
      <c r="N843" s="9">
        <f>(L843/86400)+25569</f>
        <v>43048.25</v>
      </c>
      <c r="O843" s="9">
        <f>(M843/86400)+25569</f>
        <v>43072.25</v>
      </c>
      <c r="P843" t="b">
        <v>0</v>
      </c>
      <c r="Q843" t="b">
        <v>0</v>
      </c>
      <c r="R843" t="s">
        <v>42</v>
      </c>
      <c r="S843" t="str">
        <f>LEFT(R843,FIND("/",R843)-1)</f>
        <v>film &amp; video</v>
      </c>
      <c r="T843" t="str">
        <f>MID(R843,FIND("/",R843)+1,25)</f>
        <v>documentary</v>
      </c>
    </row>
    <row r="844" spans="1:20" x14ac:dyDescent="0.3">
      <c r="A844">
        <v>461</v>
      </c>
      <c r="B844" t="s">
        <v>970</v>
      </c>
      <c r="C844" s="3" t="s">
        <v>971</v>
      </c>
      <c r="D844">
        <v>98800</v>
      </c>
      <c r="E844">
        <v>139354</v>
      </c>
      <c r="F844" s="4">
        <f>E844/D844</f>
        <v>1.4104655870445344</v>
      </c>
      <c r="G844" t="s">
        <v>20</v>
      </c>
      <c r="H844">
        <v>2080</v>
      </c>
      <c r="I844" s="5">
        <f>E844/H844</f>
        <v>66.997115384615384</v>
      </c>
      <c r="J844" t="s">
        <v>21</v>
      </c>
      <c r="K844" t="s">
        <v>22</v>
      </c>
      <c r="L844">
        <v>1398661200</v>
      </c>
      <c r="M844">
        <v>1400389200</v>
      </c>
      <c r="N844" s="9">
        <f>(L844/86400)+25569</f>
        <v>41757.208333333336</v>
      </c>
      <c r="O844" s="9">
        <f>(M844/86400)+25569</f>
        <v>41777.208333333336</v>
      </c>
      <c r="P844" t="b">
        <v>0</v>
      </c>
      <c r="Q844" t="b">
        <v>0</v>
      </c>
      <c r="R844" t="s">
        <v>53</v>
      </c>
      <c r="S844" t="str">
        <f>LEFT(R844,FIND("/",R844)-1)</f>
        <v>film &amp; video</v>
      </c>
      <c r="T844" t="str">
        <f>MID(R844,FIND("/",R844)+1,25)</f>
        <v>drama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E845/D845</f>
        <v>0.30715909090909088</v>
      </c>
      <c r="G845" t="s">
        <v>14</v>
      </c>
      <c r="H845">
        <v>33</v>
      </c>
      <c r="I845" s="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>(L845/86400)+25569</f>
        <v>43338.208333333328</v>
      </c>
      <c r="O845" s="9">
        <f>(M845/86400)+25569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MID(R845,FIND("/",R845)+1,25)</f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E846/D846</f>
        <v>0.99397727272727276</v>
      </c>
      <c r="G846" t="s">
        <v>74</v>
      </c>
      <c r="H846">
        <v>94</v>
      </c>
      <c r="I846" s="5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>(L846/86400)+25569</f>
        <v>40930.25</v>
      </c>
      <c r="O846" s="9">
        <f>(M846/86400)+25569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MID(R846,FIND("/",R846)+1,25)</f>
        <v>documentary</v>
      </c>
    </row>
    <row r="847" spans="1:20" x14ac:dyDescent="0.3">
      <c r="A847">
        <v>822</v>
      </c>
      <c r="B847" t="s">
        <v>1677</v>
      </c>
      <c r="C847" s="3" t="s">
        <v>1678</v>
      </c>
      <c r="D847">
        <v>54000</v>
      </c>
      <c r="E847">
        <v>188982</v>
      </c>
      <c r="F847" s="4">
        <f>E847/D847</f>
        <v>3.4996666666666667</v>
      </c>
      <c r="G847" t="s">
        <v>20</v>
      </c>
      <c r="H847">
        <v>2100</v>
      </c>
      <c r="I847" s="5">
        <f>E847/H847</f>
        <v>89.991428571428571</v>
      </c>
      <c r="J847" t="s">
        <v>21</v>
      </c>
      <c r="K847" t="s">
        <v>22</v>
      </c>
      <c r="L847">
        <v>1393567200</v>
      </c>
      <c r="M847">
        <v>1395032400</v>
      </c>
      <c r="N847" s="9">
        <f>(L847/86400)+25569</f>
        <v>41698.25</v>
      </c>
      <c r="O847" s="9">
        <f>(M847/86400)+25569</f>
        <v>41715.208333333336</v>
      </c>
      <c r="P847" t="b">
        <v>0</v>
      </c>
      <c r="Q847" t="b">
        <v>0</v>
      </c>
      <c r="R847" t="s">
        <v>23</v>
      </c>
      <c r="S847" t="str">
        <f>LEFT(R847,FIND("/",R847)-1)</f>
        <v>music</v>
      </c>
      <c r="T847" t="str">
        <f>MID(R847,FIND("/",R847)+1,25)</f>
        <v>rock</v>
      </c>
    </row>
    <row r="848" spans="1:20" ht="31.2" x14ac:dyDescent="0.3">
      <c r="A848">
        <v>463</v>
      </c>
      <c r="B848" t="s">
        <v>974</v>
      </c>
      <c r="C848" s="3" t="s">
        <v>975</v>
      </c>
      <c r="D848">
        <v>134300</v>
      </c>
      <c r="E848">
        <v>145265</v>
      </c>
      <c r="F848" s="4">
        <f>E848/D848</f>
        <v>1.0816455696202532</v>
      </c>
      <c r="G848" t="s">
        <v>20</v>
      </c>
      <c r="H848">
        <v>2105</v>
      </c>
      <c r="I848" s="5">
        <f>E848/H848</f>
        <v>69.009501187648453</v>
      </c>
      <c r="J848" t="s">
        <v>21</v>
      </c>
      <c r="K848" t="s">
        <v>22</v>
      </c>
      <c r="L848">
        <v>1388469600</v>
      </c>
      <c r="M848">
        <v>1388815200</v>
      </c>
      <c r="N848" s="9">
        <f>(L848/86400)+25569</f>
        <v>41639.25</v>
      </c>
      <c r="O848" s="9">
        <f>(M848/86400)+25569</f>
        <v>41643.25</v>
      </c>
      <c r="P848" t="b">
        <v>0</v>
      </c>
      <c r="Q848" t="b">
        <v>0</v>
      </c>
      <c r="R848" t="s">
        <v>71</v>
      </c>
      <c r="S848" t="str">
        <f>LEFT(R848,FIND("/",R848)-1)</f>
        <v>film &amp; video</v>
      </c>
      <c r="T848" t="str">
        <f>MID(R848,FIND("/",R848)+1,25)</f>
        <v>animation</v>
      </c>
    </row>
    <row r="849" spans="1:20" x14ac:dyDescent="0.3">
      <c r="A849">
        <v>373</v>
      </c>
      <c r="B849" t="s">
        <v>798</v>
      </c>
      <c r="C849" s="3" t="s">
        <v>799</v>
      </c>
      <c r="D849">
        <v>22500</v>
      </c>
      <c r="E849">
        <v>164291</v>
      </c>
      <c r="F849" s="4">
        <f>E849/D849</f>
        <v>7.3018222222222224</v>
      </c>
      <c r="G849" t="s">
        <v>20</v>
      </c>
      <c r="H849">
        <v>2106</v>
      </c>
      <c r="I849" s="5">
        <f>E849/H849</f>
        <v>78.010921177587846</v>
      </c>
      <c r="J849" t="s">
        <v>21</v>
      </c>
      <c r="K849" t="s">
        <v>22</v>
      </c>
      <c r="L849">
        <v>1502946000</v>
      </c>
      <c r="M849">
        <v>1503637200</v>
      </c>
      <c r="N849" s="9">
        <f>(L849/86400)+25569</f>
        <v>42964.208333333328</v>
      </c>
      <c r="O849" s="9">
        <f>(M849/86400)+25569</f>
        <v>42972.208333333328</v>
      </c>
      <c r="P849" t="b">
        <v>0</v>
      </c>
      <c r="Q849" t="b">
        <v>0</v>
      </c>
      <c r="R849" t="s">
        <v>33</v>
      </c>
      <c r="S849" t="str">
        <f>LEFT(R849,FIND("/",R849)-1)</f>
        <v>theater</v>
      </c>
      <c r="T849" t="str">
        <f>MID(R849,FIND("/",R849)+1,25)</f>
        <v>plays</v>
      </c>
    </row>
    <row r="850" spans="1:20" x14ac:dyDescent="0.3">
      <c r="A850">
        <v>180</v>
      </c>
      <c r="B850" t="s">
        <v>412</v>
      </c>
      <c r="C850" s="3" t="s">
        <v>413</v>
      </c>
      <c r="D850">
        <v>56000</v>
      </c>
      <c r="E850">
        <v>172736</v>
      </c>
      <c r="F850" s="4">
        <f>E850/D850</f>
        <v>3.0845714285714285</v>
      </c>
      <c r="G850" t="s">
        <v>20</v>
      </c>
      <c r="H850">
        <v>2107</v>
      </c>
      <c r="I850" s="5">
        <f>E850/H850</f>
        <v>81.98196487897485</v>
      </c>
      <c r="J850" t="s">
        <v>26</v>
      </c>
      <c r="K850" t="s">
        <v>27</v>
      </c>
      <c r="L850">
        <v>1269234000</v>
      </c>
      <c r="M850">
        <v>1269666000</v>
      </c>
      <c r="N850" s="9">
        <f>(L850/86400)+25569</f>
        <v>40259.208333333336</v>
      </c>
      <c r="O850" s="9">
        <f>(M850/86400)+25569</f>
        <v>40264.208333333336</v>
      </c>
      <c r="P850" t="b">
        <v>0</v>
      </c>
      <c r="Q850" t="b">
        <v>0</v>
      </c>
      <c r="R850" t="s">
        <v>65</v>
      </c>
      <c r="S850" t="str">
        <f>LEFT(R850,FIND("/",R850)-1)</f>
        <v>technology</v>
      </c>
      <c r="T850" t="str">
        <f>MID(R850,FIND("/",R850)+1,25)</f>
        <v>wearables</v>
      </c>
    </row>
    <row r="851" spans="1:20" x14ac:dyDescent="0.3">
      <c r="A851">
        <v>458</v>
      </c>
      <c r="B851" t="s">
        <v>964</v>
      </c>
      <c r="C851" s="3" t="s">
        <v>965</v>
      </c>
      <c r="D851">
        <v>33800</v>
      </c>
      <c r="E851">
        <v>118706</v>
      </c>
      <c r="F851" s="4">
        <f>E851/D851</f>
        <v>3.5120118343195266</v>
      </c>
      <c r="G851" t="s">
        <v>20</v>
      </c>
      <c r="H851">
        <v>2120</v>
      </c>
      <c r="I851" s="5">
        <f>E851/H851</f>
        <v>55.993396226415094</v>
      </c>
      <c r="J851" t="s">
        <v>21</v>
      </c>
      <c r="K851" t="s">
        <v>22</v>
      </c>
      <c r="L851">
        <v>1269752400</v>
      </c>
      <c r="M851">
        <v>1273554000</v>
      </c>
      <c r="N851" s="9">
        <f>(L851/86400)+25569</f>
        <v>40265.208333333336</v>
      </c>
      <c r="O851" s="9">
        <f>(M851/86400)+25569</f>
        <v>40309.208333333336</v>
      </c>
      <c r="P851" t="b">
        <v>0</v>
      </c>
      <c r="Q851" t="b">
        <v>0</v>
      </c>
      <c r="R851" t="s">
        <v>33</v>
      </c>
      <c r="S851" t="str">
        <f>LEFT(R851,FIND("/",R851)-1)</f>
        <v>theater</v>
      </c>
      <c r="T851" t="str">
        <f>MID(R851,FIND("/",R851)+1,25)</f>
        <v>plays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E852/D852</f>
        <v>0.01</v>
      </c>
      <c r="G852" t="s">
        <v>14</v>
      </c>
      <c r="H852">
        <v>1</v>
      </c>
      <c r="I852" s="5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(L852/86400)+25569</f>
        <v>40866.25</v>
      </c>
      <c r="O852" s="9">
        <f>(M852/86400)+25569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MID(R852,FIND("/",R852)+1,25)</f>
        <v>rock</v>
      </c>
    </row>
    <row r="853" spans="1:20" x14ac:dyDescent="0.3">
      <c r="A853">
        <v>621</v>
      </c>
      <c r="B853" t="s">
        <v>1284</v>
      </c>
      <c r="C853" s="3" t="s">
        <v>1285</v>
      </c>
      <c r="D853">
        <v>25600</v>
      </c>
      <c r="E853">
        <v>158669</v>
      </c>
      <c r="F853" s="4">
        <f>E853/D853</f>
        <v>6.1980078125000002</v>
      </c>
      <c r="G853" t="s">
        <v>20</v>
      </c>
      <c r="H853">
        <v>2144</v>
      </c>
      <c r="I853" s="5">
        <f>E853/H853</f>
        <v>74.006063432835816</v>
      </c>
      <c r="J853" t="s">
        <v>21</v>
      </c>
      <c r="K853" t="s">
        <v>22</v>
      </c>
      <c r="L853">
        <v>1473742800</v>
      </c>
      <c r="M853">
        <v>1474174800</v>
      </c>
      <c r="N853" s="9">
        <f>(L853/86400)+25569</f>
        <v>42626.208333333328</v>
      </c>
      <c r="O853" s="9">
        <f>(M853/86400)+25569</f>
        <v>42631.208333333328</v>
      </c>
      <c r="P853" t="b">
        <v>0</v>
      </c>
      <c r="Q853" t="b">
        <v>0</v>
      </c>
      <c r="R853" t="s">
        <v>33</v>
      </c>
      <c r="S853" t="str">
        <f>LEFT(R853,FIND("/",R853)-1)</f>
        <v>theater</v>
      </c>
      <c r="T853" t="str">
        <f>MID(R853,FIND("/",R853)+1,25)</f>
        <v>plays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E854/D854</f>
        <v>0.51122448979591839</v>
      </c>
      <c r="G854" t="s">
        <v>14</v>
      </c>
      <c r="H854">
        <v>31</v>
      </c>
      <c r="I854" s="5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>(L854/86400)+25569</f>
        <v>40740.208333333336</v>
      </c>
      <c r="O854" s="9">
        <f>(M854/86400)+25569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MID(R854,FIND("/",R854)+1,25)</f>
        <v>video games</v>
      </c>
    </row>
    <row r="855" spans="1:20" x14ac:dyDescent="0.3">
      <c r="A855">
        <v>597</v>
      </c>
      <c r="B855" t="s">
        <v>1236</v>
      </c>
      <c r="C855" s="3" t="s">
        <v>1237</v>
      </c>
      <c r="D855">
        <v>73800</v>
      </c>
      <c r="E855">
        <v>148779</v>
      </c>
      <c r="F855" s="4">
        <f>E855/D855</f>
        <v>2.0159756097560977</v>
      </c>
      <c r="G855" t="s">
        <v>20</v>
      </c>
      <c r="H855">
        <v>2188</v>
      </c>
      <c r="I855" s="5">
        <f>E855/H855</f>
        <v>67.997714808043881</v>
      </c>
      <c r="J855" t="s">
        <v>21</v>
      </c>
      <c r="K855" t="s">
        <v>22</v>
      </c>
      <c r="L855">
        <v>1573970400</v>
      </c>
      <c r="M855">
        <v>1575525600</v>
      </c>
      <c r="N855" s="9">
        <f>(L855/86400)+25569</f>
        <v>43786.25</v>
      </c>
      <c r="O855" s="9">
        <f>(M855/86400)+25569</f>
        <v>43804.25</v>
      </c>
      <c r="P855" t="b">
        <v>0</v>
      </c>
      <c r="Q855" t="b">
        <v>0</v>
      </c>
      <c r="R855" t="s">
        <v>33</v>
      </c>
      <c r="S855" t="str">
        <f>LEFT(R855,FIND("/",R855)-1)</f>
        <v>theater</v>
      </c>
      <c r="T855" t="str">
        <f>MID(R855,FIND("/",R855)+1,25)</f>
        <v>plays</v>
      </c>
    </row>
    <row r="856" spans="1:20" x14ac:dyDescent="0.3">
      <c r="A856">
        <v>533</v>
      </c>
      <c r="B856" t="s">
        <v>1111</v>
      </c>
      <c r="C856" s="3" t="s">
        <v>1112</v>
      </c>
      <c r="D856">
        <v>115600</v>
      </c>
      <c r="E856">
        <v>184086</v>
      </c>
      <c r="F856" s="4">
        <f>E856/D856</f>
        <v>1.5924394463667819</v>
      </c>
      <c r="G856" t="s">
        <v>20</v>
      </c>
      <c r="H856">
        <v>2218</v>
      </c>
      <c r="I856" s="5">
        <f>E856/H856</f>
        <v>82.996393146979258</v>
      </c>
      <c r="J856" t="s">
        <v>40</v>
      </c>
      <c r="K856" t="s">
        <v>41</v>
      </c>
      <c r="L856">
        <v>1374642000</v>
      </c>
      <c r="M856">
        <v>1377752400</v>
      </c>
      <c r="N856" s="9">
        <f>(L856/86400)+25569</f>
        <v>41479.208333333336</v>
      </c>
      <c r="O856" s="9">
        <f>(M856/86400)+25569</f>
        <v>41515.208333333336</v>
      </c>
      <c r="P856" t="b">
        <v>0</v>
      </c>
      <c r="Q856" t="b">
        <v>0</v>
      </c>
      <c r="R856" t="s">
        <v>60</v>
      </c>
      <c r="S856" t="str">
        <f>LEFT(R856,FIND("/",R856)-1)</f>
        <v>music</v>
      </c>
      <c r="T856" t="str">
        <f>MID(R856,FIND("/",R856)+1,25)</f>
        <v>indie rock</v>
      </c>
    </row>
    <row r="857" spans="1:20" x14ac:dyDescent="0.3">
      <c r="A857">
        <v>28</v>
      </c>
      <c r="B857" t="s">
        <v>94</v>
      </c>
      <c r="C857" s="3" t="s">
        <v>95</v>
      </c>
      <c r="D857">
        <v>130800</v>
      </c>
      <c r="E857">
        <v>137635</v>
      </c>
      <c r="F857" s="4">
        <f>E857/D857</f>
        <v>1.0522553516819573</v>
      </c>
      <c r="G857" t="s">
        <v>20</v>
      </c>
      <c r="H857">
        <v>2220</v>
      </c>
      <c r="I857" s="5">
        <f>E857/H857</f>
        <v>61.997747747747745</v>
      </c>
      <c r="J857" t="s">
        <v>21</v>
      </c>
      <c r="K857" t="s">
        <v>22</v>
      </c>
      <c r="L857">
        <v>1265695200</v>
      </c>
      <c r="M857">
        <v>1267682400</v>
      </c>
      <c r="N857" s="9">
        <f>(L857/86400)+25569</f>
        <v>40218.25</v>
      </c>
      <c r="O857" s="9">
        <f>(M857/86400)+25569</f>
        <v>40241.25</v>
      </c>
      <c r="P857" t="b">
        <v>0</v>
      </c>
      <c r="Q857" t="b">
        <v>1</v>
      </c>
      <c r="R857" t="s">
        <v>33</v>
      </c>
      <c r="S857" t="str">
        <f>LEFT(R857,FIND("/",R857)-1)</f>
        <v>theater</v>
      </c>
      <c r="T857" t="str">
        <f>MID(R857,FIND("/",R857)+1,25)</f>
        <v>plays</v>
      </c>
    </row>
    <row r="858" spans="1:20" x14ac:dyDescent="0.3">
      <c r="A858">
        <v>607</v>
      </c>
      <c r="B858" t="s">
        <v>1256</v>
      </c>
      <c r="C858" s="3" t="s">
        <v>1257</v>
      </c>
      <c r="D858">
        <v>137600</v>
      </c>
      <c r="E858">
        <v>180667</v>
      </c>
      <c r="F858" s="4">
        <f>E858/D858</f>
        <v>1.3129869186046512</v>
      </c>
      <c r="G858" t="s">
        <v>20</v>
      </c>
      <c r="H858">
        <v>2230</v>
      </c>
      <c r="I858" s="5">
        <f>E858/H858</f>
        <v>81.016591928251117</v>
      </c>
      <c r="J858" t="s">
        <v>21</v>
      </c>
      <c r="K858" t="s">
        <v>22</v>
      </c>
      <c r="L858">
        <v>1395550800</v>
      </c>
      <c r="M858">
        <v>1395723600</v>
      </c>
      <c r="N858" s="9">
        <f>(L858/86400)+25569</f>
        <v>41721.208333333336</v>
      </c>
      <c r="O858" s="9">
        <f>(M858/86400)+25569</f>
        <v>41723.208333333336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MID(R858,FIND("/",R858)+1,25)</f>
        <v>food trucks</v>
      </c>
    </row>
    <row r="859" spans="1:20" x14ac:dyDescent="0.3">
      <c r="A859">
        <v>404</v>
      </c>
      <c r="B859" t="s">
        <v>859</v>
      </c>
      <c r="C859" s="3" t="s">
        <v>860</v>
      </c>
      <c r="D859">
        <v>48900</v>
      </c>
      <c r="E859">
        <v>154321</v>
      </c>
      <c r="F859" s="4">
        <f>E859/D859</f>
        <v>3.1558486707566464</v>
      </c>
      <c r="G859" t="s">
        <v>20</v>
      </c>
      <c r="H859">
        <v>2237</v>
      </c>
      <c r="I859" s="5">
        <f>E859/H859</f>
        <v>68.985695127402778</v>
      </c>
      <c r="J859" t="s">
        <v>21</v>
      </c>
      <c r="K859" t="s">
        <v>22</v>
      </c>
      <c r="L859">
        <v>1510639200</v>
      </c>
      <c r="M859">
        <v>1510898400</v>
      </c>
      <c r="N859" s="9">
        <f>(L859/86400)+25569</f>
        <v>43053.25</v>
      </c>
      <c r="O859" s="9">
        <f>(M859/86400)+25569</f>
        <v>43056.25</v>
      </c>
      <c r="P859" t="b">
        <v>0</v>
      </c>
      <c r="Q859" t="b">
        <v>0</v>
      </c>
      <c r="R859" t="s">
        <v>33</v>
      </c>
      <c r="S859" t="str">
        <f>LEFT(R859,FIND("/",R859)-1)</f>
        <v>theater</v>
      </c>
      <c r="T859" t="str">
        <f>MID(R859,FIND("/",R859)+1,25)</f>
        <v>plays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E860/D860</f>
        <v>0.69450000000000001</v>
      </c>
      <c r="G860" t="s">
        <v>14</v>
      </c>
      <c r="H860">
        <v>35</v>
      </c>
      <c r="I860" s="5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>(L860/86400)+25569</f>
        <v>43211.208333333328</v>
      </c>
      <c r="O860" s="9">
        <f>(M860/86400)+25569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MID(R860,FIND("/",R860)+1,25)</f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E861/D861</f>
        <v>0.35534246575342465</v>
      </c>
      <c r="G861" t="s">
        <v>14</v>
      </c>
      <c r="H861">
        <v>63</v>
      </c>
      <c r="I861" s="5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>(L861/86400)+25569</f>
        <v>41334.25</v>
      </c>
      <c r="O861" s="9">
        <f>(M861/86400)+25569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MID(R861,FIND("/",R861)+1,25)</f>
        <v>plays</v>
      </c>
    </row>
    <row r="862" spans="1:20" x14ac:dyDescent="0.3">
      <c r="A862">
        <v>922</v>
      </c>
      <c r="B862" t="s">
        <v>1876</v>
      </c>
      <c r="C862" s="3" t="s">
        <v>1877</v>
      </c>
      <c r="D862">
        <v>51400</v>
      </c>
      <c r="E862">
        <v>90440</v>
      </c>
      <c r="F862" s="4">
        <f>E862/D862</f>
        <v>1.7595330739299611</v>
      </c>
      <c r="G862" t="s">
        <v>20</v>
      </c>
      <c r="H862">
        <v>2261</v>
      </c>
      <c r="I862" s="5">
        <f>E862/H862</f>
        <v>40</v>
      </c>
      <c r="J862" t="s">
        <v>21</v>
      </c>
      <c r="K862" t="s">
        <v>22</v>
      </c>
      <c r="L862">
        <v>1544335200</v>
      </c>
      <c r="M862">
        <v>1545112800</v>
      </c>
      <c r="N862" s="9">
        <f>(L862/86400)+25569</f>
        <v>43443.25</v>
      </c>
      <c r="O862" s="9">
        <f>(M862/86400)+25569</f>
        <v>43452.25</v>
      </c>
      <c r="P862" t="b">
        <v>0</v>
      </c>
      <c r="Q862" t="b">
        <v>1</v>
      </c>
      <c r="R862" t="s">
        <v>319</v>
      </c>
      <c r="S862" t="str">
        <f>LEFT(R862,FIND("/",R862)-1)</f>
        <v>music</v>
      </c>
      <c r="T862" t="str">
        <f>MID(R862,FIND("/",R862)+1,25)</f>
        <v>world music</v>
      </c>
    </row>
    <row r="863" spans="1:20" x14ac:dyDescent="0.3">
      <c r="A863">
        <v>635</v>
      </c>
      <c r="B863" t="s">
        <v>1312</v>
      </c>
      <c r="C863" s="3" t="s">
        <v>1313</v>
      </c>
      <c r="D863">
        <v>139000</v>
      </c>
      <c r="E863">
        <v>158590</v>
      </c>
      <c r="F863" s="4">
        <f>E863/D863</f>
        <v>1.1409352517985611</v>
      </c>
      <c r="G863" t="s">
        <v>20</v>
      </c>
      <c r="H863">
        <v>2266</v>
      </c>
      <c r="I863" s="5">
        <f>E863/H863</f>
        <v>69.986760812003524</v>
      </c>
      <c r="J863" t="s">
        <v>21</v>
      </c>
      <c r="K863" t="s">
        <v>22</v>
      </c>
      <c r="L863">
        <v>1360389600</v>
      </c>
      <c r="M863">
        <v>1363150800</v>
      </c>
      <c r="N863" s="9">
        <f>(L863/86400)+25569</f>
        <v>41314.25</v>
      </c>
      <c r="O863" s="9">
        <f>(M863/86400)+25569</f>
        <v>41346.208333333336</v>
      </c>
      <c r="P863" t="b">
        <v>0</v>
      </c>
      <c r="Q863" t="b">
        <v>0</v>
      </c>
      <c r="R863" t="s">
        <v>269</v>
      </c>
      <c r="S863" t="str">
        <f>LEFT(R863,FIND("/",R863)-1)</f>
        <v>film &amp; video</v>
      </c>
      <c r="T863" t="str">
        <f>MID(R863,FIND("/",R863)+1,25)</f>
        <v>television</v>
      </c>
    </row>
    <row r="864" spans="1:20" x14ac:dyDescent="0.3">
      <c r="A864">
        <v>335</v>
      </c>
      <c r="B864" t="s">
        <v>722</v>
      </c>
      <c r="C864" s="3" t="s">
        <v>723</v>
      </c>
      <c r="D864">
        <v>173800</v>
      </c>
      <c r="E864">
        <v>198628</v>
      </c>
      <c r="F864" s="4">
        <f>E864/D864</f>
        <v>1.1428538550057536</v>
      </c>
      <c r="G864" t="s">
        <v>20</v>
      </c>
      <c r="H864">
        <v>2283</v>
      </c>
      <c r="I864" s="5">
        <f>E864/H864</f>
        <v>87.003066141042481</v>
      </c>
      <c r="J864" t="s">
        <v>21</v>
      </c>
      <c r="K864" t="s">
        <v>22</v>
      </c>
      <c r="L864">
        <v>1573797600</v>
      </c>
      <c r="M864">
        <v>1574920800</v>
      </c>
      <c r="N864" s="9">
        <f>(L864/86400)+25569</f>
        <v>43784.25</v>
      </c>
      <c r="O864" s="9">
        <f>(M864/86400)+25569</f>
        <v>43797.25</v>
      </c>
      <c r="P864" t="b">
        <v>0</v>
      </c>
      <c r="Q864" t="b">
        <v>0</v>
      </c>
      <c r="R864" t="s">
        <v>23</v>
      </c>
      <c r="S864" t="str">
        <f>LEFT(R864,FIND("/",R864)-1)</f>
        <v>music</v>
      </c>
      <c r="T864" t="str">
        <f>MID(R864,FIND("/",R864)+1,25)</f>
        <v>rock</v>
      </c>
    </row>
    <row r="865" spans="1:20" x14ac:dyDescent="0.3">
      <c r="A865">
        <v>924</v>
      </c>
      <c r="B865" t="s">
        <v>1880</v>
      </c>
      <c r="C865" s="3" t="s">
        <v>1881</v>
      </c>
      <c r="D865">
        <v>39400</v>
      </c>
      <c r="E865">
        <v>192292</v>
      </c>
      <c r="F865" s="4">
        <f>E865/D865</f>
        <v>4.8805076142131982</v>
      </c>
      <c r="G865" t="s">
        <v>20</v>
      </c>
      <c r="H865">
        <v>2289</v>
      </c>
      <c r="I865" s="5">
        <f>E865/H865</f>
        <v>84.006989951944078</v>
      </c>
      <c r="J865" t="s">
        <v>107</v>
      </c>
      <c r="K865" t="s">
        <v>108</v>
      </c>
      <c r="L865">
        <v>1572498000</v>
      </c>
      <c r="M865">
        <v>1573452000</v>
      </c>
      <c r="N865" s="9">
        <f>(L865/86400)+25569</f>
        <v>43769.208333333328</v>
      </c>
      <c r="O865" s="9">
        <f>(M865/86400)+25569</f>
        <v>43780.25</v>
      </c>
      <c r="P865" t="b">
        <v>0</v>
      </c>
      <c r="Q865" t="b">
        <v>0</v>
      </c>
      <c r="R865" t="s">
        <v>33</v>
      </c>
      <c r="S865" t="str">
        <f>LEFT(R865,FIND("/",R865)-1)</f>
        <v>theater</v>
      </c>
      <c r="T865" t="str">
        <f>MID(R865,FIND("/",R865)+1,25)</f>
        <v>plays</v>
      </c>
    </row>
    <row r="866" spans="1:20" x14ac:dyDescent="0.3">
      <c r="A866">
        <v>439</v>
      </c>
      <c r="B866" t="s">
        <v>927</v>
      </c>
      <c r="C866" s="3" t="s">
        <v>928</v>
      </c>
      <c r="D866">
        <v>28400</v>
      </c>
      <c r="E866">
        <v>100900</v>
      </c>
      <c r="F866" s="4">
        <f>E866/D866</f>
        <v>3.5528169014084505</v>
      </c>
      <c r="G866" t="s">
        <v>20</v>
      </c>
      <c r="H866">
        <v>2293</v>
      </c>
      <c r="I866" s="5">
        <f>E866/H866</f>
        <v>44.003488879197555</v>
      </c>
      <c r="J866" t="s">
        <v>21</v>
      </c>
      <c r="K866" t="s">
        <v>22</v>
      </c>
      <c r="L866">
        <v>1478408400</v>
      </c>
      <c r="M866">
        <v>1479016800</v>
      </c>
      <c r="N866" s="9">
        <f>(L866/86400)+25569</f>
        <v>42680.208333333328</v>
      </c>
      <c r="O866" s="9">
        <f>(M866/86400)+25569</f>
        <v>42687.25</v>
      </c>
      <c r="P866" t="b">
        <v>0</v>
      </c>
      <c r="Q866" t="b">
        <v>0</v>
      </c>
      <c r="R866" t="s">
        <v>474</v>
      </c>
      <c r="S866" t="str">
        <f>LEFT(R866,FIND("/",R866)-1)</f>
        <v>film &amp; video</v>
      </c>
      <c r="T866" t="str">
        <f>MID(R866,FIND("/",R866)+1,25)</f>
        <v>science fiction</v>
      </c>
    </row>
    <row r="867" spans="1:20" ht="31.2" x14ac:dyDescent="0.3">
      <c r="A867">
        <v>871</v>
      </c>
      <c r="B867" t="s">
        <v>1774</v>
      </c>
      <c r="C867" s="3" t="s">
        <v>1775</v>
      </c>
      <c r="D867">
        <v>71500</v>
      </c>
      <c r="E867">
        <v>194912</v>
      </c>
      <c r="F867" s="4">
        <f>E867/D867</f>
        <v>2.7260419580419581</v>
      </c>
      <c r="G867" t="s">
        <v>20</v>
      </c>
      <c r="H867">
        <v>2320</v>
      </c>
      <c r="I867" s="5">
        <f>E867/H867</f>
        <v>84.013793103448279</v>
      </c>
      <c r="J867" t="s">
        <v>21</v>
      </c>
      <c r="K867" t="s">
        <v>22</v>
      </c>
      <c r="L867">
        <v>1509512400</v>
      </c>
      <c r="M867">
        <v>1511071200</v>
      </c>
      <c r="N867" s="9">
        <f>(L867/86400)+25569</f>
        <v>43040.208333333328</v>
      </c>
      <c r="O867" s="9">
        <f>(M867/86400)+25569</f>
        <v>43058.25</v>
      </c>
      <c r="P867" t="b">
        <v>0</v>
      </c>
      <c r="Q867" t="b">
        <v>1</v>
      </c>
      <c r="R867" t="s">
        <v>33</v>
      </c>
      <c r="S867" t="str">
        <f>LEFT(R867,FIND("/",R867)-1)</f>
        <v>theater</v>
      </c>
      <c r="T867" t="str">
        <f>MID(R867,FIND("/",R867)+1,25)</f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E868/D868</f>
        <v>0.43241247264770238</v>
      </c>
      <c r="G868" t="s">
        <v>74</v>
      </c>
      <c r="H868">
        <v>898</v>
      </c>
      <c r="I868" s="5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>(L868/86400)+25569</f>
        <v>40671.208333333336</v>
      </c>
      <c r="O868" s="9">
        <f>(M868/86400)+25569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MID(R868,FIND("/",R868)+1,25)</f>
        <v>photography books</v>
      </c>
    </row>
    <row r="869" spans="1:20" x14ac:dyDescent="0.3">
      <c r="A869">
        <v>983</v>
      </c>
      <c r="B869" t="s">
        <v>1994</v>
      </c>
      <c r="C869" s="3" t="s">
        <v>1995</v>
      </c>
      <c r="D869">
        <v>129100</v>
      </c>
      <c r="E869">
        <v>188404</v>
      </c>
      <c r="F869" s="4">
        <f>E869/D869</f>
        <v>1.4593648334624323</v>
      </c>
      <c r="G869" t="s">
        <v>20</v>
      </c>
      <c r="H869">
        <v>2326</v>
      </c>
      <c r="I869" s="5">
        <f>E869/H869</f>
        <v>80.999140154772135</v>
      </c>
      <c r="J869" t="s">
        <v>21</v>
      </c>
      <c r="K869" t="s">
        <v>22</v>
      </c>
      <c r="L869">
        <v>1564894800</v>
      </c>
      <c r="M869">
        <v>1566190800</v>
      </c>
      <c r="N869" s="9">
        <f>(L869/86400)+25569</f>
        <v>43681.208333333328</v>
      </c>
      <c r="O869" s="9">
        <f>(M869/86400)+25569</f>
        <v>43696.208333333328</v>
      </c>
      <c r="P869" t="b">
        <v>0</v>
      </c>
      <c r="Q869" t="b">
        <v>0</v>
      </c>
      <c r="R869" t="s">
        <v>42</v>
      </c>
      <c r="S869" t="str">
        <f>LEFT(R869,FIND("/",R869)-1)</f>
        <v>film &amp; video</v>
      </c>
      <c r="T869" t="str">
        <f>MID(R869,FIND("/",R869)+1,25)</f>
        <v>documentary</v>
      </c>
    </row>
    <row r="870" spans="1:20" x14ac:dyDescent="0.3">
      <c r="A870">
        <v>96</v>
      </c>
      <c r="B870" t="s">
        <v>241</v>
      </c>
      <c r="C870" s="3" t="s">
        <v>242</v>
      </c>
      <c r="D870">
        <v>69700</v>
      </c>
      <c r="E870">
        <v>151513</v>
      </c>
      <c r="F870" s="4">
        <f>E870/D870</f>
        <v>2.1737876614060259</v>
      </c>
      <c r="G870" t="s">
        <v>20</v>
      </c>
      <c r="H870">
        <v>2331</v>
      </c>
      <c r="I870" s="5">
        <f>E870/H870</f>
        <v>64.999141999141997</v>
      </c>
      <c r="J870" t="s">
        <v>21</v>
      </c>
      <c r="K870" t="s">
        <v>22</v>
      </c>
      <c r="L870">
        <v>1299736800</v>
      </c>
      <c r="M870">
        <v>1300856400</v>
      </c>
      <c r="N870" s="9">
        <f>(L870/86400)+25569</f>
        <v>40612.25</v>
      </c>
      <c r="O870" s="9">
        <f>(M870/86400)+25569</f>
        <v>40625.208333333336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MID(R870,FIND("/",R870)+1,25)</f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E871/D871</f>
        <v>0.23703520691785052</v>
      </c>
      <c r="G871" t="s">
        <v>14</v>
      </c>
      <c r="H871">
        <v>526</v>
      </c>
      <c r="I871" s="5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>(L871/86400)+25569</f>
        <v>40350.208333333336</v>
      </c>
      <c r="O871" s="9">
        <f>(M871/86400)+25569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MID(R871,FIND("/",R871)+1,25)</f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E872/D872</f>
        <v>0.89870129870129867</v>
      </c>
      <c r="G872" t="s">
        <v>14</v>
      </c>
      <c r="H872">
        <v>121</v>
      </c>
      <c r="I872" s="5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>(L872/86400)+25569</f>
        <v>42240.208333333328</v>
      </c>
      <c r="O872" s="9">
        <f>(M872/86400)+25569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MID(R872,FIND("/",R872)+1,25)</f>
        <v>plays</v>
      </c>
    </row>
    <row r="873" spans="1:20" x14ac:dyDescent="0.3">
      <c r="A873">
        <v>487</v>
      </c>
      <c r="B873" t="s">
        <v>1021</v>
      </c>
      <c r="C873" s="3" t="s">
        <v>1022</v>
      </c>
      <c r="D873">
        <v>110300</v>
      </c>
      <c r="E873">
        <v>197024</v>
      </c>
      <c r="F873" s="4">
        <f>E873/D873</f>
        <v>1.7862556663644606</v>
      </c>
      <c r="G873" t="s">
        <v>20</v>
      </c>
      <c r="H873">
        <v>2346</v>
      </c>
      <c r="I873" s="5">
        <f>E873/H873</f>
        <v>83.982949701619773</v>
      </c>
      <c r="J873" t="s">
        <v>21</v>
      </c>
      <c r="K873" t="s">
        <v>22</v>
      </c>
      <c r="L873">
        <v>1492664400</v>
      </c>
      <c r="M873">
        <v>1495515600</v>
      </c>
      <c r="N873" s="9">
        <f>(L873/86400)+25569</f>
        <v>42845.208333333328</v>
      </c>
      <c r="O873" s="9">
        <f>(M873/86400)+25569</f>
        <v>42878.208333333328</v>
      </c>
      <c r="P873" t="b">
        <v>0</v>
      </c>
      <c r="Q873" t="b">
        <v>0</v>
      </c>
      <c r="R873" t="s">
        <v>33</v>
      </c>
      <c r="S873" t="str">
        <f>LEFT(R873,FIND("/",R873)-1)</f>
        <v>theater</v>
      </c>
      <c r="T873" t="str">
        <f>MID(R873,FIND("/",R873)+1,25)</f>
        <v>plays</v>
      </c>
    </row>
    <row r="874" spans="1:20" x14ac:dyDescent="0.3">
      <c r="A874">
        <v>773</v>
      </c>
      <c r="B874" t="s">
        <v>1581</v>
      </c>
      <c r="C874" s="3" t="s">
        <v>1582</v>
      </c>
      <c r="D874">
        <v>53100</v>
      </c>
      <c r="E874">
        <v>101185</v>
      </c>
      <c r="F874" s="4">
        <f>E874/D874</f>
        <v>1.9055555555555554</v>
      </c>
      <c r="G874" t="s">
        <v>20</v>
      </c>
      <c r="H874">
        <v>2353</v>
      </c>
      <c r="I874" s="5">
        <f>E874/H874</f>
        <v>43.00254993625159</v>
      </c>
      <c r="J874" t="s">
        <v>21</v>
      </c>
      <c r="K874" t="s">
        <v>22</v>
      </c>
      <c r="L874">
        <v>1492059600</v>
      </c>
      <c r="M874">
        <v>1492923600</v>
      </c>
      <c r="N874" s="9">
        <f>(L874/86400)+25569</f>
        <v>42838.208333333328</v>
      </c>
      <c r="O874" s="9">
        <f>(M874/86400)+25569</f>
        <v>42848.208333333328</v>
      </c>
      <c r="P874" t="b">
        <v>0</v>
      </c>
      <c r="Q874" t="b">
        <v>0</v>
      </c>
      <c r="R874" t="s">
        <v>33</v>
      </c>
      <c r="S874" t="str">
        <f>LEFT(R874,FIND("/",R874)-1)</f>
        <v>theater</v>
      </c>
      <c r="T874" t="str">
        <f>MID(R874,FIND("/",R874)+1,25)</f>
        <v>plays</v>
      </c>
    </row>
    <row r="875" spans="1:20" x14ac:dyDescent="0.3">
      <c r="A875">
        <v>598</v>
      </c>
      <c r="B875" t="s">
        <v>1238</v>
      </c>
      <c r="C875" s="3" t="s">
        <v>1239</v>
      </c>
      <c r="D875">
        <v>108500</v>
      </c>
      <c r="E875">
        <v>175868</v>
      </c>
      <c r="F875" s="4">
        <f>E875/D875</f>
        <v>1.6209032258064515</v>
      </c>
      <c r="G875" t="s">
        <v>20</v>
      </c>
      <c r="H875">
        <v>2409</v>
      </c>
      <c r="I875" s="5">
        <f>E875/H875</f>
        <v>73.004566210045667</v>
      </c>
      <c r="J875" t="s">
        <v>107</v>
      </c>
      <c r="K875" t="s">
        <v>108</v>
      </c>
      <c r="L875">
        <v>1276578000</v>
      </c>
      <c r="M875">
        <v>1279083600</v>
      </c>
      <c r="N875" s="9">
        <f>(L875/86400)+25569</f>
        <v>40344.208333333336</v>
      </c>
      <c r="O875" s="9">
        <f>(M875/86400)+25569</f>
        <v>40373.208333333336</v>
      </c>
      <c r="P875" t="b">
        <v>0</v>
      </c>
      <c r="Q875" t="b">
        <v>0</v>
      </c>
      <c r="R875" t="s">
        <v>23</v>
      </c>
      <c r="S875" t="str">
        <f>LEFT(R875,FIND("/",R875)-1)</f>
        <v>music</v>
      </c>
      <c r="T875" t="str">
        <f>MID(R875,FIND("/",R875)+1,25)</f>
        <v>rock</v>
      </c>
    </row>
    <row r="876" spans="1:20" ht="31.2" x14ac:dyDescent="0.3">
      <c r="A876">
        <v>880</v>
      </c>
      <c r="B876" t="s">
        <v>1792</v>
      </c>
      <c r="C876" s="3" t="s">
        <v>1793</v>
      </c>
      <c r="D876">
        <v>84500</v>
      </c>
      <c r="E876">
        <v>193101</v>
      </c>
      <c r="F876" s="4">
        <f>E876/D876</f>
        <v>2.2852189349112426</v>
      </c>
      <c r="G876" t="s">
        <v>20</v>
      </c>
      <c r="H876">
        <v>2414</v>
      </c>
      <c r="I876" s="5">
        <f>E876/H876</f>
        <v>79.992129246064621</v>
      </c>
      <c r="J876" t="s">
        <v>21</v>
      </c>
      <c r="K876" t="s">
        <v>22</v>
      </c>
      <c r="L876">
        <v>1563685200</v>
      </c>
      <c r="M876">
        <v>1563858000</v>
      </c>
      <c r="N876" s="9">
        <f>(L876/86400)+25569</f>
        <v>43667.208333333328</v>
      </c>
      <c r="O876" s="9">
        <f>(M876/86400)+25569</f>
        <v>43669.208333333328</v>
      </c>
      <c r="P876" t="b">
        <v>0</v>
      </c>
      <c r="Q876" t="b">
        <v>0</v>
      </c>
      <c r="R876" t="s">
        <v>50</v>
      </c>
      <c r="S876" t="str">
        <f>LEFT(R876,FIND("/",R876)-1)</f>
        <v>music</v>
      </c>
      <c r="T876" t="str">
        <f>MID(R876,FIND("/",R876)+1,25)</f>
        <v>electric music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E877/D877</f>
        <v>0.6917721518987342</v>
      </c>
      <c r="G877" t="s">
        <v>14</v>
      </c>
      <c r="H877">
        <v>67</v>
      </c>
      <c r="I877" s="5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(L877/86400)+25569</f>
        <v>40556.25</v>
      </c>
      <c r="O877" s="9">
        <f>(M877/86400)+25569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MID(R877,FIND("/",R877)+1,25)</f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E878/D878</f>
        <v>0.25433734939759034</v>
      </c>
      <c r="G878" t="s">
        <v>14</v>
      </c>
      <c r="H878">
        <v>57</v>
      </c>
      <c r="I878" s="5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>(L878/86400)+25569</f>
        <v>43624.208333333328</v>
      </c>
      <c r="O878" s="9">
        <f>(M878/86400)+25569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MID(R878,FIND("/",R878)+1,25)</f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E879/D879</f>
        <v>0.77400977995110021</v>
      </c>
      <c r="G879" t="s">
        <v>14</v>
      </c>
      <c r="H879">
        <v>1229</v>
      </c>
      <c r="I879" s="5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>(L879/86400)+25569</f>
        <v>42577.208333333328</v>
      </c>
      <c r="O879" s="9">
        <f>(M879/86400)+25569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MID(R879,FIND("/",R879)+1,25)</f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E880/D880</f>
        <v>0.37481481481481482</v>
      </c>
      <c r="G880" t="s">
        <v>14</v>
      </c>
      <c r="H880">
        <v>12</v>
      </c>
      <c r="I880" s="5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>(L880/86400)+25569</f>
        <v>43845.25</v>
      </c>
      <c r="O880" s="9">
        <f>(M880/86400)+25569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MID(R880,FIND("/",R880)+1,25)</f>
        <v>metal</v>
      </c>
    </row>
    <row r="881" spans="1:20" x14ac:dyDescent="0.3">
      <c r="A881">
        <v>48</v>
      </c>
      <c r="B881" t="s">
        <v>142</v>
      </c>
      <c r="C881" s="3" t="s">
        <v>143</v>
      </c>
      <c r="D881">
        <v>33300</v>
      </c>
      <c r="E881">
        <v>128862</v>
      </c>
      <c r="F881" s="4">
        <f>E881/D881</f>
        <v>3.86972972972973</v>
      </c>
      <c r="G881" t="s">
        <v>20</v>
      </c>
      <c r="H881">
        <v>2431</v>
      </c>
      <c r="I881" s="5">
        <f>E881/H881</f>
        <v>53.007815713698065</v>
      </c>
      <c r="J881" t="s">
        <v>21</v>
      </c>
      <c r="K881" t="s">
        <v>22</v>
      </c>
      <c r="L881">
        <v>1435208400</v>
      </c>
      <c r="M881">
        <v>1436245200</v>
      </c>
      <c r="N881" s="9">
        <f>(L881/86400)+25569</f>
        <v>42180.208333333328</v>
      </c>
      <c r="O881" s="9">
        <f>(M881/86400)+25569</f>
        <v>42192.208333333328</v>
      </c>
      <c r="P881" t="b">
        <v>0</v>
      </c>
      <c r="Q881" t="b">
        <v>0</v>
      </c>
      <c r="R881" t="s">
        <v>33</v>
      </c>
      <c r="S881" t="str">
        <f>LEFT(R881,FIND("/",R881)-1)</f>
        <v>theater</v>
      </c>
      <c r="T881" t="str">
        <f>MID(R881,FIND("/",R881)+1,25)</f>
        <v>plays</v>
      </c>
    </row>
    <row r="882" spans="1:20" x14ac:dyDescent="0.3">
      <c r="A882">
        <v>464</v>
      </c>
      <c r="B882" t="s">
        <v>976</v>
      </c>
      <c r="C882" s="3" t="s">
        <v>977</v>
      </c>
      <c r="D882">
        <v>71200</v>
      </c>
      <c r="E882">
        <v>95020</v>
      </c>
      <c r="F882" s="4">
        <f>E882/D882</f>
        <v>1.3345505617977529</v>
      </c>
      <c r="G882" t="s">
        <v>20</v>
      </c>
      <c r="H882">
        <v>2436</v>
      </c>
      <c r="I882" s="5">
        <f>E882/H882</f>
        <v>39.006568144499177</v>
      </c>
      <c r="J882" t="s">
        <v>21</v>
      </c>
      <c r="K882" t="s">
        <v>22</v>
      </c>
      <c r="L882">
        <v>1518328800</v>
      </c>
      <c r="M882">
        <v>1519538400</v>
      </c>
      <c r="N882" s="9">
        <f>(L882/86400)+25569</f>
        <v>43142.25</v>
      </c>
      <c r="O882" s="9">
        <f>(M882/86400)+25569</f>
        <v>43156.25</v>
      </c>
      <c r="P882" t="b">
        <v>0</v>
      </c>
      <c r="Q882" t="b">
        <v>0</v>
      </c>
      <c r="R882" t="s">
        <v>33</v>
      </c>
      <c r="S882" t="str">
        <f>LEFT(R882,FIND("/",R882)-1)</f>
        <v>theater</v>
      </c>
      <c r="T882" t="str">
        <f>MID(R882,FIND("/",R882)+1,25)</f>
        <v>plays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E883/D883</f>
        <v>0.38948339483394834</v>
      </c>
      <c r="G883" t="s">
        <v>14</v>
      </c>
      <c r="H883">
        <v>452</v>
      </c>
      <c r="I883" s="5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>(L883/86400)+25569</f>
        <v>42194.208333333328</v>
      </c>
      <c r="O883" s="9">
        <f>(M883/86400)+25569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MID(R883,FIND("/",R883)+1,25)</f>
        <v>plays</v>
      </c>
    </row>
    <row r="884" spans="1:20" ht="31.2" x14ac:dyDescent="0.3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4">
        <f>E884/D884</f>
        <v>1.3356231003039514</v>
      </c>
      <c r="G884" t="s">
        <v>20</v>
      </c>
      <c r="H884">
        <v>2441</v>
      </c>
      <c r="I884" s="5">
        <f>E884/H884</f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s="9">
        <f>(L884/86400)+25569</f>
        <v>43434.25</v>
      </c>
      <c r="O884" s="9">
        <f>(M884/86400)+25569</f>
        <v>43445.25</v>
      </c>
      <c r="P884" t="b">
        <v>0</v>
      </c>
      <c r="Q884" t="b">
        <v>0</v>
      </c>
      <c r="R884" t="s">
        <v>23</v>
      </c>
      <c r="S884" t="str">
        <f>LEFT(R884,FIND("/",R884)-1)</f>
        <v>music</v>
      </c>
      <c r="T884" t="str">
        <f>MID(R884,FIND("/",R884)+1,25)</f>
        <v>rock</v>
      </c>
    </row>
    <row r="885" spans="1:20" ht="31.2" x14ac:dyDescent="0.3">
      <c r="A885">
        <v>131</v>
      </c>
      <c r="B885" t="s">
        <v>313</v>
      </c>
      <c r="C885" s="3" t="s">
        <v>314</v>
      </c>
      <c r="D885">
        <v>164700</v>
      </c>
      <c r="E885">
        <v>166116</v>
      </c>
      <c r="F885" s="4">
        <f>E885/D885</f>
        <v>1.0085974499089254</v>
      </c>
      <c r="G885" t="s">
        <v>20</v>
      </c>
      <c r="H885">
        <v>2443</v>
      </c>
      <c r="I885" s="5">
        <f>E885/H885</f>
        <v>67.996725337699544</v>
      </c>
      <c r="J885" t="s">
        <v>40</v>
      </c>
      <c r="K885" t="s">
        <v>41</v>
      </c>
      <c r="L885">
        <v>1385704800</v>
      </c>
      <c r="M885">
        <v>1386828000</v>
      </c>
      <c r="N885" s="9">
        <f>(L885/86400)+25569</f>
        <v>41607.25</v>
      </c>
      <c r="O885" s="9">
        <f>(M885/86400)+25569</f>
        <v>41620.25</v>
      </c>
      <c r="P885" t="b">
        <v>0</v>
      </c>
      <c r="Q885" t="b">
        <v>0</v>
      </c>
      <c r="R885" t="s">
        <v>28</v>
      </c>
      <c r="S885" t="str">
        <f>LEFT(R885,FIND("/",R885)-1)</f>
        <v>technology</v>
      </c>
      <c r="T885" t="str">
        <f>MID(R885,FIND("/",R885)+1,25)</f>
        <v>web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E886/D886</f>
        <v>0.64036299765807958</v>
      </c>
      <c r="G886" t="s">
        <v>14</v>
      </c>
      <c r="H886">
        <v>1886</v>
      </c>
      <c r="I886" s="5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>(L886/86400)+25569</f>
        <v>41763.208333333336</v>
      </c>
      <c r="O886" s="9">
        <f>(M886/86400)+25569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MID(R886,FIND("/",R886)+1,25)</f>
        <v>plays</v>
      </c>
    </row>
    <row r="887" spans="1:20" ht="31.2" x14ac:dyDescent="0.3">
      <c r="A887">
        <v>491</v>
      </c>
      <c r="B887" t="s">
        <v>1030</v>
      </c>
      <c r="C887" s="3" t="s">
        <v>1031</v>
      </c>
      <c r="D887">
        <v>56800</v>
      </c>
      <c r="E887">
        <v>173437</v>
      </c>
      <c r="F887" s="4">
        <f>E887/D887</f>
        <v>3.0534683098591549</v>
      </c>
      <c r="G887" t="s">
        <v>20</v>
      </c>
      <c r="H887">
        <v>2443</v>
      </c>
      <c r="I887" s="5">
        <f>E887/H887</f>
        <v>70.993450675399103</v>
      </c>
      <c r="J887" t="s">
        <v>21</v>
      </c>
      <c r="K887" t="s">
        <v>22</v>
      </c>
      <c r="L887">
        <v>1372654800</v>
      </c>
      <c r="M887">
        <v>1374901200</v>
      </c>
      <c r="N887" s="9">
        <f>(L887/86400)+25569</f>
        <v>41456.208333333336</v>
      </c>
      <c r="O887" s="9">
        <f>(M887/86400)+25569</f>
        <v>41482.208333333336</v>
      </c>
      <c r="P887" t="b">
        <v>0</v>
      </c>
      <c r="Q887" t="b">
        <v>1</v>
      </c>
      <c r="R887" t="s">
        <v>17</v>
      </c>
      <c r="S887" t="str">
        <f>LEFT(R887,FIND("/",R887)-1)</f>
        <v>food</v>
      </c>
      <c r="T887" t="str">
        <f>MID(R887,FIND("/",R887)+1,25)</f>
        <v>food trucks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E888/D888</f>
        <v>0.84824037184594958</v>
      </c>
      <c r="G888" t="s">
        <v>14</v>
      </c>
      <c r="H888">
        <v>1825</v>
      </c>
      <c r="I888" s="5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>(L888/86400)+25569</f>
        <v>40416.208333333336</v>
      </c>
      <c r="O888" s="9">
        <f>(M888/86400)+25569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MID(R888,FIND("/",R888)+1,25)</f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E889/D889</f>
        <v>0.29346153846153844</v>
      </c>
      <c r="G889" t="s">
        <v>14</v>
      </c>
      <c r="H889">
        <v>31</v>
      </c>
      <c r="I889" s="5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>(L889/86400)+25569</f>
        <v>42202.208333333328</v>
      </c>
      <c r="O889" s="9">
        <f>(M889/86400)+25569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MID(R889,FIND("/",R889)+1,25)</f>
        <v>plays</v>
      </c>
    </row>
    <row r="890" spans="1:20" x14ac:dyDescent="0.3">
      <c r="A890">
        <v>228</v>
      </c>
      <c r="B890" t="s">
        <v>508</v>
      </c>
      <c r="C890" s="3" t="s">
        <v>509</v>
      </c>
      <c r="D890">
        <v>137900</v>
      </c>
      <c r="E890">
        <v>165352</v>
      </c>
      <c r="F890" s="4">
        <f>E890/D890</f>
        <v>1.1990717911530093</v>
      </c>
      <c r="G890" t="s">
        <v>20</v>
      </c>
      <c r="H890">
        <v>2468</v>
      </c>
      <c r="I890" s="5">
        <f>E890/H890</f>
        <v>66.998379254457049</v>
      </c>
      <c r="J890" t="s">
        <v>21</v>
      </c>
      <c r="K890" t="s">
        <v>22</v>
      </c>
      <c r="L890">
        <v>1472619600</v>
      </c>
      <c r="M890">
        <v>1474779600</v>
      </c>
      <c r="N890" s="9">
        <f>(L890/86400)+25569</f>
        <v>42613.208333333328</v>
      </c>
      <c r="O890" s="9">
        <f>(M890/86400)+25569</f>
        <v>42638.208333333328</v>
      </c>
      <c r="P890" t="b">
        <v>0</v>
      </c>
      <c r="Q890" t="b">
        <v>0</v>
      </c>
      <c r="R890" t="s">
        <v>71</v>
      </c>
      <c r="S890" t="str">
        <f>LEFT(R890,FIND("/",R890)-1)</f>
        <v>film &amp; video</v>
      </c>
      <c r="T890" t="str">
        <f>MID(R890,FIND("/",R890)+1,25)</f>
        <v>animation</v>
      </c>
    </row>
    <row r="891" spans="1:20" x14ac:dyDescent="0.3">
      <c r="A891">
        <v>70</v>
      </c>
      <c r="B891" t="s">
        <v>188</v>
      </c>
      <c r="C891" s="3" t="s">
        <v>189</v>
      </c>
      <c r="D891">
        <v>128000</v>
      </c>
      <c r="E891">
        <v>158389</v>
      </c>
      <c r="F891" s="4">
        <f>E891/D891</f>
        <v>1.2374140625000001</v>
      </c>
      <c r="G891" t="s">
        <v>20</v>
      </c>
      <c r="H891">
        <v>2475</v>
      </c>
      <c r="I891" s="5">
        <f>E891/H891</f>
        <v>63.995555555555555</v>
      </c>
      <c r="J891" t="s">
        <v>107</v>
      </c>
      <c r="K891" t="s">
        <v>108</v>
      </c>
      <c r="L891">
        <v>1288674000</v>
      </c>
      <c r="M891">
        <v>1292911200</v>
      </c>
      <c r="N891" s="9">
        <f>(L891/86400)+25569</f>
        <v>40484.208333333336</v>
      </c>
      <c r="O891" s="9">
        <f>(M891/86400)+25569</f>
        <v>40533.25</v>
      </c>
      <c r="P891" t="b">
        <v>0</v>
      </c>
      <c r="Q891" t="b">
        <v>1</v>
      </c>
      <c r="R891" t="s">
        <v>33</v>
      </c>
      <c r="S891" t="str">
        <f>LEFT(R891,FIND("/",R891)-1)</f>
        <v>theater</v>
      </c>
      <c r="T891" t="str">
        <f>MID(R891,FIND("/",R891)+1,25)</f>
        <v>plays</v>
      </c>
    </row>
    <row r="892" spans="1:20" x14ac:dyDescent="0.3">
      <c r="A892">
        <v>817</v>
      </c>
      <c r="B892" t="s">
        <v>1668</v>
      </c>
      <c r="C892" s="3" t="s">
        <v>1669</v>
      </c>
      <c r="D892">
        <v>51300</v>
      </c>
      <c r="E892">
        <v>189192</v>
      </c>
      <c r="F892" s="4">
        <f>E892/D892</f>
        <v>3.687953216374269</v>
      </c>
      <c r="G892" t="s">
        <v>20</v>
      </c>
      <c r="H892">
        <v>2489</v>
      </c>
      <c r="I892" s="5">
        <f>E892/H892</f>
        <v>76.011249497790274</v>
      </c>
      <c r="J892" t="s">
        <v>107</v>
      </c>
      <c r="K892" t="s">
        <v>108</v>
      </c>
      <c r="L892">
        <v>1556946000</v>
      </c>
      <c r="M892">
        <v>1559365200</v>
      </c>
      <c r="N892" s="9">
        <f>(L892/86400)+25569</f>
        <v>43589.208333333328</v>
      </c>
      <c r="O892" s="9">
        <f>(M892/86400)+25569</f>
        <v>43617.208333333328</v>
      </c>
      <c r="P892" t="b">
        <v>0</v>
      </c>
      <c r="Q892" t="b">
        <v>1</v>
      </c>
      <c r="R892" t="s">
        <v>68</v>
      </c>
      <c r="S892" t="str">
        <f>LEFT(R892,FIND("/",R892)-1)</f>
        <v>publishing</v>
      </c>
      <c r="T892" t="str">
        <f>MID(R892,FIND("/",R892)+1,25)</f>
        <v>nonfiction</v>
      </c>
    </row>
    <row r="893" spans="1:20" x14ac:dyDescent="0.3">
      <c r="A893">
        <v>165</v>
      </c>
      <c r="B893" t="s">
        <v>382</v>
      </c>
      <c r="C893" s="3" t="s">
        <v>383</v>
      </c>
      <c r="D893">
        <v>90400</v>
      </c>
      <c r="E893">
        <v>110279</v>
      </c>
      <c r="F893" s="4">
        <f>E893/D893</f>
        <v>1.2199004424778761</v>
      </c>
      <c r="G893" t="s">
        <v>20</v>
      </c>
      <c r="H893">
        <v>2506</v>
      </c>
      <c r="I893" s="5">
        <f>E893/H893</f>
        <v>44.005985634477256</v>
      </c>
      <c r="J893" t="s">
        <v>21</v>
      </c>
      <c r="K893" t="s">
        <v>22</v>
      </c>
      <c r="L893">
        <v>1501563600</v>
      </c>
      <c r="M893">
        <v>1504328400</v>
      </c>
      <c r="N893" s="9">
        <f>(L893/86400)+25569</f>
        <v>42948.208333333328</v>
      </c>
      <c r="O893" s="9">
        <f>(M893/86400)+25569</f>
        <v>42980.208333333328</v>
      </c>
      <c r="P893" t="b">
        <v>0</v>
      </c>
      <c r="Q893" t="b">
        <v>0</v>
      </c>
      <c r="R893" t="s">
        <v>28</v>
      </c>
      <c r="S893" t="str">
        <f>LEFT(R893,FIND("/",R893)-1)</f>
        <v>technology</v>
      </c>
      <c r="T893" t="str">
        <f>MID(R893,FIND("/",R893)+1,25)</f>
        <v>web</v>
      </c>
    </row>
    <row r="894" spans="1:20" x14ac:dyDescent="0.3">
      <c r="A894">
        <v>427</v>
      </c>
      <c r="B894" t="s">
        <v>903</v>
      </c>
      <c r="C894" s="3" t="s">
        <v>904</v>
      </c>
      <c r="D894">
        <v>174500</v>
      </c>
      <c r="E894">
        <v>197018</v>
      </c>
      <c r="F894" s="4">
        <f>E894/D894</f>
        <v>1.1290429799426933</v>
      </c>
      <c r="G894" t="s">
        <v>20</v>
      </c>
      <c r="H894">
        <v>2526</v>
      </c>
      <c r="I894" s="5">
        <f>E894/H894</f>
        <v>77.996041171813147</v>
      </c>
      <c r="J894" t="s">
        <v>21</v>
      </c>
      <c r="K894" t="s">
        <v>22</v>
      </c>
      <c r="L894">
        <v>1410584400</v>
      </c>
      <c r="M894">
        <v>1413349200</v>
      </c>
      <c r="N894" s="9">
        <f>(L894/86400)+25569</f>
        <v>41895.208333333336</v>
      </c>
      <c r="O894" s="9">
        <f>(M894/86400)+25569</f>
        <v>41927.208333333336</v>
      </c>
      <c r="P894" t="b">
        <v>0</v>
      </c>
      <c r="Q894" t="b">
        <v>1</v>
      </c>
      <c r="R894" t="s">
        <v>33</v>
      </c>
      <c r="S894" t="str">
        <f>LEFT(R894,FIND("/",R894)-1)</f>
        <v>theater</v>
      </c>
      <c r="T894" t="str">
        <f>MID(R894,FIND("/",R894)+1,25)</f>
        <v>plays</v>
      </c>
    </row>
    <row r="895" spans="1:20" x14ac:dyDescent="0.3">
      <c r="A895">
        <v>506</v>
      </c>
      <c r="B895" t="s">
        <v>1059</v>
      </c>
      <c r="C895" s="3" t="s">
        <v>1060</v>
      </c>
      <c r="D895">
        <v>18000</v>
      </c>
      <c r="E895">
        <v>166874</v>
      </c>
      <c r="F895" s="4">
        <f>E895/D895</f>
        <v>9.2707777777777771</v>
      </c>
      <c r="G895" t="s">
        <v>20</v>
      </c>
      <c r="H895">
        <v>2528</v>
      </c>
      <c r="I895" s="5">
        <f>E895/H895</f>
        <v>66.010284810126578</v>
      </c>
      <c r="J895" t="s">
        <v>21</v>
      </c>
      <c r="K895" t="s">
        <v>22</v>
      </c>
      <c r="L895">
        <v>1511416800</v>
      </c>
      <c r="M895">
        <v>1512885600</v>
      </c>
      <c r="N895" s="9">
        <f>(L895/86400)+25569</f>
        <v>43062.25</v>
      </c>
      <c r="O895" s="9">
        <f>(M895/86400)+25569</f>
        <v>43079.25</v>
      </c>
      <c r="P895" t="b">
        <v>0</v>
      </c>
      <c r="Q895" t="b">
        <v>1</v>
      </c>
      <c r="R895" t="s">
        <v>33</v>
      </c>
      <c r="S895" t="str">
        <f>LEFT(R895,FIND("/",R895)-1)</f>
        <v>theater</v>
      </c>
      <c r="T895" t="str">
        <f>MID(R895,FIND("/",R895)+1,25)</f>
        <v>plays</v>
      </c>
    </row>
    <row r="896" spans="1:20" x14ac:dyDescent="0.3">
      <c r="A896">
        <v>229</v>
      </c>
      <c r="B896" t="s">
        <v>510</v>
      </c>
      <c r="C896" s="3" t="s">
        <v>511</v>
      </c>
      <c r="D896">
        <v>85600</v>
      </c>
      <c r="E896">
        <v>165798</v>
      </c>
      <c r="F896" s="4">
        <f>E896/D896</f>
        <v>1.936892523364486</v>
      </c>
      <c r="G896" t="s">
        <v>20</v>
      </c>
      <c r="H896">
        <v>2551</v>
      </c>
      <c r="I896" s="5">
        <f>E896/H896</f>
        <v>64.99333594668758</v>
      </c>
      <c r="J896" t="s">
        <v>21</v>
      </c>
      <c r="K896" t="s">
        <v>22</v>
      </c>
      <c r="L896">
        <v>1496293200</v>
      </c>
      <c r="M896">
        <v>1500440400</v>
      </c>
      <c r="N896" s="9">
        <f>(L896/86400)+25569</f>
        <v>42887.208333333328</v>
      </c>
      <c r="O896" s="9">
        <f>(M896/86400)+25569</f>
        <v>42935.208333333328</v>
      </c>
      <c r="P896" t="b">
        <v>0</v>
      </c>
      <c r="Q896" t="b">
        <v>1</v>
      </c>
      <c r="R896" t="s">
        <v>292</v>
      </c>
      <c r="S896" t="str">
        <f>LEFT(R896,FIND("/",R896)-1)</f>
        <v>games</v>
      </c>
      <c r="T896" t="str">
        <f>MID(R896,FIND("/",R896)+1,25)</f>
        <v>mobile games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E897/D897</f>
        <v>6.9511889862327911E-2</v>
      </c>
      <c r="G897" t="s">
        <v>14</v>
      </c>
      <c r="H897">
        <v>107</v>
      </c>
      <c r="I897" s="5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>(L897/86400)+25569</f>
        <v>43134.25</v>
      </c>
      <c r="O897" s="9">
        <f>(M897/86400)+25569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MID(R897,FIND("/",R897)+1,25)</f>
        <v>plays</v>
      </c>
    </row>
    <row r="898" spans="1:20" ht="31.2" x14ac:dyDescent="0.3">
      <c r="A898">
        <v>854</v>
      </c>
      <c r="B898" t="s">
        <v>1741</v>
      </c>
      <c r="C898" s="3" t="s">
        <v>1742</v>
      </c>
      <c r="D898">
        <v>171000</v>
      </c>
      <c r="E898">
        <v>194309</v>
      </c>
      <c r="F898" s="4">
        <f>E898/D898</f>
        <v>1.1363099415204678</v>
      </c>
      <c r="G898" t="s">
        <v>20</v>
      </c>
      <c r="H898">
        <v>2662</v>
      </c>
      <c r="I898" s="5">
        <f>E898/H898</f>
        <v>72.993613824192337</v>
      </c>
      <c r="J898" t="s">
        <v>15</v>
      </c>
      <c r="K898" t="s">
        <v>16</v>
      </c>
      <c r="L898">
        <v>1574056800</v>
      </c>
      <c r="M898">
        <v>1576389600</v>
      </c>
      <c r="N898" s="9">
        <f>(L898/86400)+25569</f>
        <v>43787.25</v>
      </c>
      <c r="O898" s="9">
        <f>(M898/86400)+25569</f>
        <v>43814.25</v>
      </c>
      <c r="P898" t="b">
        <v>0</v>
      </c>
      <c r="Q898" t="b">
        <v>0</v>
      </c>
      <c r="R898" t="s">
        <v>119</v>
      </c>
      <c r="S898" t="str">
        <f>LEFT(R898,FIND("/",R898)-1)</f>
        <v>publishing</v>
      </c>
      <c r="T898" t="str">
        <f>MID(R898,FIND("/",R898)+1,25)</f>
        <v>fiction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E899/D899</f>
        <v>0.27693181818181817</v>
      </c>
      <c r="G899" t="s">
        <v>14</v>
      </c>
      <c r="H899">
        <v>27</v>
      </c>
      <c r="I899" s="5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>(L899/86400)+25569</f>
        <v>43583.208333333328</v>
      </c>
      <c r="O899" s="9">
        <f>(M899/86400)+25569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MID(R899,FIND("/",R899)+1,25)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E900/D900</f>
        <v>0.52479620323841425</v>
      </c>
      <c r="G900" t="s">
        <v>14</v>
      </c>
      <c r="H900">
        <v>1221</v>
      </c>
      <c r="I900" s="5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>(L900/86400)+25569</f>
        <v>43815.25</v>
      </c>
      <c r="O900" s="9">
        <f>(M900/86400)+25569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MID(R900,FIND("/",R900)+1,25)</f>
        <v>documentary</v>
      </c>
    </row>
    <row r="901" spans="1:20" x14ac:dyDescent="0.3">
      <c r="A901">
        <v>24</v>
      </c>
      <c r="B901" t="s">
        <v>85</v>
      </c>
      <c r="C901" s="3" t="s">
        <v>86</v>
      </c>
      <c r="D901">
        <v>92400</v>
      </c>
      <c r="E901">
        <v>104257</v>
      </c>
      <c r="F901" s="4">
        <f>E901/D901</f>
        <v>1.1283225108225108</v>
      </c>
      <c r="G901" t="s">
        <v>20</v>
      </c>
      <c r="H901">
        <v>2673</v>
      </c>
      <c r="I901" s="5">
        <f>E901/H901</f>
        <v>39.003741114852225</v>
      </c>
      <c r="J901" t="s">
        <v>21</v>
      </c>
      <c r="K901" t="s">
        <v>22</v>
      </c>
      <c r="L901">
        <v>1403326800</v>
      </c>
      <c r="M901">
        <v>1403499600</v>
      </c>
      <c r="N901" s="9">
        <f>(L901/86400)+25569</f>
        <v>41811.208333333336</v>
      </c>
      <c r="O901" s="9">
        <f>(M901/86400)+25569</f>
        <v>41813.208333333336</v>
      </c>
      <c r="P901" t="b">
        <v>0</v>
      </c>
      <c r="Q901" t="b">
        <v>0</v>
      </c>
      <c r="R901" t="s">
        <v>65</v>
      </c>
      <c r="S901" t="str">
        <f>LEFT(R901,FIND("/",R901)-1)</f>
        <v>technology</v>
      </c>
      <c r="T901" t="str">
        <f>MID(R901,FIND("/",R901)+1,25)</f>
        <v>wearables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E902/D902</f>
        <v>0.02</v>
      </c>
      <c r="G902" t="s">
        <v>14</v>
      </c>
      <c r="H902">
        <v>1</v>
      </c>
      <c r="I902" s="5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(L902/86400)+25569</f>
        <v>41901.208333333336</v>
      </c>
      <c r="O902" s="9">
        <f>(M902/86400)+25569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MID(R902,FIND("/",R902)+1,25)</f>
        <v>web</v>
      </c>
    </row>
    <row r="903" spans="1:20" x14ac:dyDescent="0.3">
      <c r="A903">
        <v>623</v>
      </c>
      <c r="B903" t="s">
        <v>1288</v>
      </c>
      <c r="C903" s="3" t="s">
        <v>1289</v>
      </c>
      <c r="D903">
        <v>94300</v>
      </c>
      <c r="E903">
        <v>150806</v>
      </c>
      <c r="F903" s="4">
        <f>E903/D903</f>
        <v>1.5992152704135738</v>
      </c>
      <c r="G903" t="s">
        <v>20</v>
      </c>
      <c r="H903">
        <v>2693</v>
      </c>
      <c r="I903" s="5">
        <f>E903/H903</f>
        <v>55.999257333828446</v>
      </c>
      <c r="J903" t="s">
        <v>40</v>
      </c>
      <c r="K903" t="s">
        <v>41</v>
      </c>
      <c r="L903">
        <v>1437022800</v>
      </c>
      <c r="M903">
        <v>1437454800</v>
      </c>
      <c r="N903" s="9">
        <f>(L903/86400)+25569</f>
        <v>42201.208333333328</v>
      </c>
      <c r="O903" s="9">
        <f>(M903/86400)+25569</f>
        <v>42206.208333333328</v>
      </c>
      <c r="P903" t="b">
        <v>0</v>
      </c>
      <c r="Q903" t="b">
        <v>0</v>
      </c>
      <c r="R903" t="s">
        <v>33</v>
      </c>
      <c r="S903" t="str">
        <f>LEFT(R903,FIND("/",R903)-1)</f>
        <v>theater</v>
      </c>
      <c r="T903" t="str">
        <f>MID(R903,FIND("/",R903)+1,25)</f>
        <v>plays</v>
      </c>
    </row>
    <row r="904" spans="1:20" x14ac:dyDescent="0.3">
      <c r="A904">
        <v>570</v>
      </c>
      <c r="B904" t="s">
        <v>1184</v>
      </c>
      <c r="C904" s="3" t="s">
        <v>1185</v>
      </c>
      <c r="D904">
        <v>31200</v>
      </c>
      <c r="E904">
        <v>95364</v>
      </c>
      <c r="F904" s="4">
        <f>E904/D904</f>
        <v>3.0565384615384614</v>
      </c>
      <c r="G904" t="s">
        <v>20</v>
      </c>
      <c r="H904">
        <v>2725</v>
      </c>
      <c r="I904" s="5">
        <f>E904/H904</f>
        <v>34.995963302752294</v>
      </c>
      <c r="J904" t="s">
        <v>21</v>
      </c>
      <c r="K904" t="s">
        <v>22</v>
      </c>
      <c r="L904">
        <v>1419055200</v>
      </c>
      <c r="M904">
        <v>1419573600</v>
      </c>
      <c r="N904" s="9">
        <f>(L904/86400)+25569</f>
        <v>41993.25</v>
      </c>
      <c r="O904" s="9">
        <f>(M904/86400)+25569</f>
        <v>41999.25</v>
      </c>
      <c r="P904" t="b">
        <v>0</v>
      </c>
      <c r="Q904" t="b">
        <v>1</v>
      </c>
      <c r="R904" t="s">
        <v>23</v>
      </c>
      <c r="S904" t="str">
        <f>LEFT(R904,FIND("/",R904)-1)</f>
        <v>music</v>
      </c>
      <c r="T904" t="str">
        <f>MID(R904,FIND("/",R904)+1,25)</f>
        <v>rock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E905/D905</f>
        <v>1.729268292682927E-2</v>
      </c>
      <c r="G905" t="s">
        <v>47</v>
      </c>
      <c r="H905">
        <v>14</v>
      </c>
      <c r="I905" s="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>(L905/86400)+25569</f>
        <v>41034.208333333336</v>
      </c>
      <c r="O905" s="9">
        <f>(M905/86400)+25569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MID(R905,FIND("/",R905)+1,25)</f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E906/D906</f>
        <v>0.12230769230769231</v>
      </c>
      <c r="G906" t="s">
        <v>14</v>
      </c>
      <c r="H906">
        <v>16</v>
      </c>
      <c r="I906" s="5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>(L906/86400)+25569</f>
        <v>41186.208333333336</v>
      </c>
      <c r="O906" s="9">
        <f>(M906/86400)+25569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MID(R906,FIND("/",R906)+1,25)</f>
        <v>radio &amp; podcasts</v>
      </c>
    </row>
    <row r="907" spans="1:20" x14ac:dyDescent="0.3">
      <c r="A907">
        <v>177</v>
      </c>
      <c r="B907" t="s">
        <v>406</v>
      </c>
      <c r="C907" s="3" t="s">
        <v>407</v>
      </c>
      <c r="D907">
        <v>38800</v>
      </c>
      <c r="E907">
        <v>161593</v>
      </c>
      <c r="F907" s="4">
        <f>E907/D907</f>
        <v>4.1647680412371137</v>
      </c>
      <c r="G907" t="s">
        <v>20</v>
      </c>
      <c r="H907">
        <v>2739</v>
      </c>
      <c r="I907" s="5">
        <f>E907/H907</f>
        <v>58.997079225994888</v>
      </c>
      <c r="J907" t="s">
        <v>21</v>
      </c>
      <c r="K907" t="s">
        <v>22</v>
      </c>
      <c r="L907">
        <v>1289800800</v>
      </c>
      <c r="M907">
        <v>1291960800</v>
      </c>
      <c r="N907" s="9">
        <f>(L907/86400)+25569</f>
        <v>40497.25</v>
      </c>
      <c r="O907" s="9">
        <f>(M907/86400)+25569</f>
        <v>40522.25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MID(R907,FIND("/",R907)+1,25)</f>
        <v>plays</v>
      </c>
    </row>
    <row r="908" spans="1:20" x14ac:dyDescent="0.3">
      <c r="A908">
        <v>478</v>
      </c>
      <c r="B908" t="s">
        <v>1003</v>
      </c>
      <c r="C908" s="3" t="s">
        <v>1004</v>
      </c>
      <c r="D908">
        <v>68800</v>
      </c>
      <c r="E908">
        <v>162603</v>
      </c>
      <c r="F908" s="4">
        <f>E908/D908</f>
        <v>2.3634156976744185</v>
      </c>
      <c r="G908" t="s">
        <v>20</v>
      </c>
      <c r="H908">
        <v>2756</v>
      </c>
      <c r="I908" s="5">
        <f>E908/H908</f>
        <v>58.999637155297535</v>
      </c>
      <c r="J908" t="s">
        <v>21</v>
      </c>
      <c r="K908" t="s">
        <v>22</v>
      </c>
      <c r="L908">
        <v>1425877200</v>
      </c>
      <c r="M908">
        <v>1426914000</v>
      </c>
      <c r="N908" s="9">
        <f>(L908/86400)+25569</f>
        <v>42072.208333333328</v>
      </c>
      <c r="O908" s="9">
        <f>(M908/86400)+25569</f>
        <v>42084.208333333328</v>
      </c>
      <c r="P908" t="b">
        <v>0</v>
      </c>
      <c r="Q908" t="b">
        <v>0</v>
      </c>
      <c r="R908" t="s">
        <v>65</v>
      </c>
      <c r="S908" t="str">
        <f>LEFT(R908,FIND("/",R908)-1)</f>
        <v>technology</v>
      </c>
      <c r="T908" t="str">
        <f>MID(R908,FIND("/",R908)+1,25)</f>
        <v>wearables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E909/D909</f>
        <v>0.20252747252747252</v>
      </c>
      <c r="G909" t="s">
        <v>14</v>
      </c>
      <c r="H909">
        <v>41</v>
      </c>
      <c r="I909" s="5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>(L909/86400)+25569</f>
        <v>40660.208333333336</v>
      </c>
      <c r="O909" s="9">
        <f>(M909/86400)+25569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MID(R909,FIND("/",R909)+1,25)</f>
        <v>plays</v>
      </c>
    </row>
    <row r="910" spans="1:20" x14ac:dyDescent="0.3">
      <c r="A910">
        <v>267</v>
      </c>
      <c r="B910" t="s">
        <v>586</v>
      </c>
      <c r="C910" s="3" t="s">
        <v>587</v>
      </c>
      <c r="D910">
        <v>61600</v>
      </c>
      <c r="E910">
        <v>143910</v>
      </c>
      <c r="F910" s="4">
        <f>E910/D910</f>
        <v>2.3362012987012988</v>
      </c>
      <c r="G910" t="s">
        <v>20</v>
      </c>
      <c r="H910">
        <v>2768</v>
      </c>
      <c r="I910" s="5">
        <f>E910/H910</f>
        <v>51.990606936416185</v>
      </c>
      <c r="J910" t="s">
        <v>26</v>
      </c>
      <c r="K910" t="s">
        <v>27</v>
      </c>
      <c r="L910">
        <v>1351054800</v>
      </c>
      <c r="M910">
        <v>1352440800</v>
      </c>
      <c r="N910" s="9">
        <f>(L910/86400)+25569</f>
        <v>41206.208333333336</v>
      </c>
      <c r="O910" s="9">
        <f>(M910/86400)+25569</f>
        <v>41222.25</v>
      </c>
      <c r="P910" t="b">
        <v>0</v>
      </c>
      <c r="Q910" t="b">
        <v>0</v>
      </c>
      <c r="R910" t="s">
        <v>33</v>
      </c>
      <c r="S910" t="str">
        <f>LEFT(R910,FIND("/",R910)-1)</f>
        <v>theater</v>
      </c>
      <c r="T910" t="str">
        <f>MID(R910,FIND("/",R910)+1,25)</f>
        <v>plays</v>
      </c>
    </row>
    <row r="911" spans="1:20" x14ac:dyDescent="0.3">
      <c r="A911">
        <v>812</v>
      </c>
      <c r="B911" t="s">
        <v>1658</v>
      </c>
      <c r="C911" s="3" t="s">
        <v>1659</v>
      </c>
      <c r="D911">
        <v>59700</v>
      </c>
      <c r="E911">
        <v>134640</v>
      </c>
      <c r="F911" s="4">
        <f>E911/D911</f>
        <v>2.2552763819095478</v>
      </c>
      <c r="G911" t="s">
        <v>20</v>
      </c>
      <c r="H911">
        <v>2805</v>
      </c>
      <c r="I911" s="5">
        <f>E911/H911</f>
        <v>48</v>
      </c>
      <c r="J911" t="s">
        <v>15</v>
      </c>
      <c r="K911" t="s">
        <v>16</v>
      </c>
      <c r="L911">
        <v>1523854800</v>
      </c>
      <c r="M911">
        <v>1524286800</v>
      </c>
      <c r="N911" s="9">
        <f>(L911/86400)+25569</f>
        <v>43206.208333333328</v>
      </c>
      <c r="O911" s="9">
        <f>(M911/86400)+25569</f>
        <v>43211.208333333328</v>
      </c>
      <c r="P911" t="b">
        <v>0</v>
      </c>
      <c r="Q911" t="b">
        <v>0</v>
      </c>
      <c r="R911" t="s">
        <v>68</v>
      </c>
      <c r="S911" t="str">
        <f>LEFT(R911,FIND("/",R911)-1)</f>
        <v>publishing</v>
      </c>
      <c r="T911" t="str">
        <f>MID(R911,FIND("/",R911)+1,25)</f>
        <v>nonfiction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E912/D912</f>
        <v>0.19556634304207121</v>
      </c>
      <c r="G912" t="s">
        <v>74</v>
      </c>
      <c r="H912">
        <v>296</v>
      </c>
      <c r="I912" s="5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>(L912/86400)+25569</f>
        <v>42026.25</v>
      </c>
      <c r="O912" s="9">
        <f>(M912/86400)+25569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MID(R912,FIND("/",R912)+1,25)</f>
        <v>plays</v>
      </c>
    </row>
    <row r="913" spans="1:20" x14ac:dyDescent="0.3">
      <c r="A913">
        <v>604</v>
      </c>
      <c r="B913" t="s">
        <v>1250</v>
      </c>
      <c r="C913" s="3" t="s">
        <v>1251</v>
      </c>
      <c r="D913">
        <v>88700</v>
      </c>
      <c r="E913">
        <v>151438</v>
      </c>
      <c r="F913" s="4">
        <f>E913/D913</f>
        <v>1.7073055242390078</v>
      </c>
      <c r="G913" t="s">
        <v>20</v>
      </c>
      <c r="H913">
        <v>2857</v>
      </c>
      <c r="I913" s="5">
        <f>E913/H913</f>
        <v>53.005950297514879</v>
      </c>
      <c r="J913" t="s">
        <v>21</v>
      </c>
      <c r="K913" t="s">
        <v>22</v>
      </c>
      <c r="L913">
        <v>1295676000</v>
      </c>
      <c r="M913">
        <v>1297490400</v>
      </c>
      <c r="N913" s="9">
        <f>(L913/86400)+25569</f>
        <v>40565.25</v>
      </c>
      <c r="O913" s="9">
        <f>(M913/86400)+25569</f>
        <v>40586.25</v>
      </c>
      <c r="P913" t="b">
        <v>0</v>
      </c>
      <c r="Q913" t="b">
        <v>0</v>
      </c>
      <c r="R913" t="s">
        <v>33</v>
      </c>
      <c r="S913" t="str">
        <f>LEFT(R913,FIND("/",R913)-1)</f>
        <v>theater</v>
      </c>
      <c r="T913" t="str">
        <f>MID(R913,FIND("/",R913)+1,25)</f>
        <v>plays</v>
      </c>
    </row>
    <row r="914" spans="1:20" x14ac:dyDescent="0.3">
      <c r="A914">
        <v>360</v>
      </c>
      <c r="B914" t="s">
        <v>772</v>
      </c>
      <c r="C914" s="3" t="s">
        <v>773</v>
      </c>
      <c r="D914">
        <v>59700</v>
      </c>
      <c r="E914">
        <v>135132</v>
      </c>
      <c r="F914" s="4">
        <f>E914/D914</f>
        <v>2.2635175879396985</v>
      </c>
      <c r="G914" t="s">
        <v>20</v>
      </c>
      <c r="H914">
        <v>2875</v>
      </c>
      <c r="I914" s="5">
        <f>E914/H914</f>
        <v>47.002434782608695</v>
      </c>
      <c r="J914" t="s">
        <v>40</v>
      </c>
      <c r="K914" t="s">
        <v>41</v>
      </c>
      <c r="L914">
        <v>1293861600</v>
      </c>
      <c r="M914">
        <v>1295071200</v>
      </c>
      <c r="N914" s="9">
        <f>(L914/86400)+25569</f>
        <v>40544.25</v>
      </c>
      <c r="O914" s="9">
        <f>(M914/86400)+25569</f>
        <v>40558.25</v>
      </c>
      <c r="P914" t="b">
        <v>0</v>
      </c>
      <c r="Q914" t="b">
        <v>1</v>
      </c>
      <c r="R914" t="s">
        <v>33</v>
      </c>
      <c r="S914" t="str">
        <f>LEFT(R914,FIND("/",R914)-1)</f>
        <v>theater</v>
      </c>
      <c r="T914" t="str">
        <f>MID(R914,FIND("/",R914)+1,25)</f>
        <v>plays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E915/D915</f>
        <v>0.50621082621082625</v>
      </c>
      <c r="G915" t="s">
        <v>14</v>
      </c>
      <c r="H915">
        <v>523</v>
      </c>
      <c r="I915" s="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>(L915/86400)+25569</f>
        <v>43597.208333333328</v>
      </c>
      <c r="O915" s="9">
        <f>(M915/86400)+25569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MID(R915,FIND("/",R915)+1,25)</f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E916/D916</f>
        <v>0.57437499999999997</v>
      </c>
      <c r="G916" t="s">
        <v>14</v>
      </c>
      <c r="H916">
        <v>141</v>
      </c>
      <c r="I916" s="5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>(L916/86400)+25569</f>
        <v>41490.208333333336</v>
      </c>
      <c r="O916" s="9">
        <f>(M916/86400)+25569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MID(R916,FIND("/",R916)+1,25)</f>
        <v>plays</v>
      </c>
    </row>
    <row r="917" spans="1:20" x14ac:dyDescent="0.3">
      <c r="A917">
        <v>698</v>
      </c>
      <c r="B917" t="s">
        <v>1435</v>
      </c>
      <c r="C917" s="3" t="s">
        <v>1436</v>
      </c>
      <c r="D917">
        <v>42100</v>
      </c>
      <c r="E917">
        <v>188057</v>
      </c>
      <c r="F917" s="4">
        <f>E917/D917</f>
        <v>4.466912114014252</v>
      </c>
      <c r="G917" t="s">
        <v>20</v>
      </c>
      <c r="H917">
        <v>2893</v>
      </c>
      <c r="I917" s="5">
        <f>E917/H917</f>
        <v>65.004147943311438</v>
      </c>
      <c r="J917" t="s">
        <v>15</v>
      </c>
      <c r="K917" t="s">
        <v>16</v>
      </c>
      <c r="L917">
        <v>1322114400</v>
      </c>
      <c r="M917">
        <v>1323324000</v>
      </c>
      <c r="N917" s="9">
        <f>(L917/86400)+25569</f>
        <v>40871.25</v>
      </c>
      <c r="O917" s="9">
        <f>(M917/86400)+25569</f>
        <v>40885.25</v>
      </c>
      <c r="P917" t="b">
        <v>0</v>
      </c>
      <c r="Q917" t="b">
        <v>0</v>
      </c>
      <c r="R917" t="s">
        <v>65</v>
      </c>
      <c r="S917" t="str">
        <f>LEFT(R917,FIND("/",R917)-1)</f>
        <v>technology</v>
      </c>
      <c r="T917" t="str">
        <f>MID(R917,FIND("/",R917)+1,25)</f>
        <v>wearables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E918/D918</f>
        <v>0.36297297297297298</v>
      </c>
      <c r="G918" t="s">
        <v>14</v>
      </c>
      <c r="H918">
        <v>52</v>
      </c>
      <c r="I918" s="5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>(L918/86400)+25569</f>
        <v>41991.25</v>
      </c>
      <c r="O918" s="9">
        <f>(M918/86400)+25569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MID(R918,FIND("/",R918)+1,25)</f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E919/D919</f>
        <v>0.58250000000000002</v>
      </c>
      <c r="G919" t="s">
        <v>47</v>
      </c>
      <c r="H919">
        <v>27</v>
      </c>
      <c r="I919" s="5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>(L919/86400)+25569</f>
        <v>40722.208333333336</v>
      </c>
      <c r="O919" s="9">
        <f>(M919/86400)+25569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MID(R919,FIND("/",R919)+1,25)</f>
        <v>shorts</v>
      </c>
    </row>
    <row r="920" spans="1:20" x14ac:dyDescent="0.3">
      <c r="A920">
        <v>548</v>
      </c>
      <c r="B920" t="s">
        <v>1141</v>
      </c>
      <c r="C920" s="3" t="s">
        <v>1142</v>
      </c>
      <c r="D920">
        <v>66100</v>
      </c>
      <c r="E920">
        <v>179074</v>
      </c>
      <c r="F920" s="4">
        <f>E920/D920</f>
        <v>2.7091376701966716</v>
      </c>
      <c r="G920" t="s">
        <v>20</v>
      </c>
      <c r="H920">
        <v>2985</v>
      </c>
      <c r="I920" s="5">
        <f>E920/H920</f>
        <v>59.991289782244557</v>
      </c>
      <c r="J920" t="s">
        <v>21</v>
      </c>
      <c r="K920" t="s">
        <v>22</v>
      </c>
      <c r="L920">
        <v>1459486800</v>
      </c>
      <c r="M920">
        <v>1460610000</v>
      </c>
      <c r="N920" s="9">
        <f>(L920/86400)+25569</f>
        <v>42461.208333333328</v>
      </c>
      <c r="O920" s="9">
        <f>(M920/86400)+25569</f>
        <v>42474.208333333328</v>
      </c>
      <c r="P920" t="b">
        <v>0</v>
      </c>
      <c r="Q920" t="b">
        <v>0</v>
      </c>
      <c r="R920" t="s">
        <v>33</v>
      </c>
      <c r="S920" t="str">
        <f>LEFT(R920,FIND("/",R920)-1)</f>
        <v>theater</v>
      </c>
      <c r="T920" t="str">
        <f>MID(R920,FIND("/",R920)+1,25)</f>
        <v>plays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E921/D921</f>
        <v>0.58750000000000002</v>
      </c>
      <c r="G921" t="s">
        <v>14</v>
      </c>
      <c r="H921">
        <v>225</v>
      </c>
      <c r="I921" s="5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>(L921/86400)+25569</f>
        <v>43022.208333333328</v>
      </c>
      <c r="O921" s="9">
        <f>(M921/86400)+25569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MID(R921,FIND("/",R921)+1,25)</f>
        <v>plays</v>
      </c>
    </row>
    <row r="922" spans="1:20" x14ac:dyDescent="0.3">
      <c r="A922">
        <v>654</v>
      </c>
      <c r="B922" t="s">
        <v>1350</v>
      </c>
      <c r="C922" s="3" t="s">
        <v>1351</v>
      </c>
      <c r="D922">
        <v>35000</v>
      </c>
      <c r="E922">
        <v>177936</v>
      </c>
      <c r="F922" s="4">
        <f>E922/D922</f>
        <v>5.0838857142857146</v>
      </c>
      <c r="G922" t="s">
        <v>20</v>
      </c>
      <c r="H922">
        <v>3016</v>
      </c>
      <c r="I922" s="5">
        <f>E922/H922</f>
        <v>58.9973474801061</v>
      </c>
      <c r="J922" t="s">
        <v>21</v>
      </c>
      <c r="K922" t="s">
        <v>22</v>
      </c>
      <c r="L922">
        <v>1440392400</v>
      </c>
      <c r="M922">
        <v>1440824400</v>
      </c>
      <c r="N922" s="9">
        <f>(L922/86400)+25569</f>
        <v>42240.208333333328</v>
      </c>
      <c r="O922" s="9">
        <f>(M922/86400)+25569</f>
        <v>42245.208333333328</v>
      </c>
      <c r="P922" t="b">
        <v>0</v>
      </c>
      <c r="Q922" t="b">
        <v>0</v>
      </c>
      <c r="R922" t="s">
        <v>148</v>
      </c>
      <c r="S922" t="str">
        <f>LEFT(R922,FIND("/",R922)-1)</f>
        <v>music</v>
      </c>
      <c r="T922" t="str">
        <f>MID(R922,FIND("/",R922)+1,25)</f>
        <v>metal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E923/D923</f>
        <v>7.5436408977556111E-3</v>
      </c>
      <c r="G923" t="s">
        <v>14</v>
      </c>
      <c r="H923">
        <v>38</v>
      </c>
      <c r="I923" s="5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>(L923/86400)+25569</f>
        <v>40951.25</v>
      </c>
      <c r="O923" s="9">
        <f>(M923/86400)+25569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MID(R923,FIND("/",R923)+1,25)</f>
        <v>web</v>
      </c>
    </row>
    <row r="924" spans="1:20" x14ac:dyDescent="0.3">
      <c r="A924">
        <v>722</v>
      </c>
      <c r="B924" t="s">
        <v>1482</v>
      </c>
      <c r="C924" s="3" t="s">
        <v>1483</v>
      </c>
      <c r="D924">
        <v>48500</v>
      </c>
      <c r="E924">
        <v>75906</v>
      </c>
      <c r="F924" s="4">
        <f>E924/D924</f>
        <v>1.5650721649484536</v>
      </c>
      <c r="G924" t="s">
        <v>20</v>
      </c>
      <c r="H924">
        <v>3036</v>
      </c>
      <c r="I924" s="5">
        <f>E924/H924</f>
        <v>25.00197628458498</v>
      </c>
      <c r="J924" t="s">
        <v>21</v>
      </c>
      <c r="K924" t="s">
        <v>22</v>
      </c>
      <c r="L924">
        <v>1509948000</v>
      </c>
      <c r="M924">
        <v>1512280800</v>
      </c>
      <c r="N924" s="9">
        <f>(L924/86400)+25569</f>
        <v>43045.25</v>
      </c>
      <c r="O924" s="9">
        <f>(M924/86400)+25569</f>
        <v>43072.25</v>
      </c>
      <c r="P924" t="b">
        <v>0</v>
      </c>
      <c r="Q924" t="b">
        <v>0</v>
      </c>
      <c r="R924" t="s">
        <v>42</v>
      </c>
      <c r="S924" t="str">
        <f>LEFT(R924,FIND("/",R924)-1)</f>
        <v>film &amp; video</v>
      </c>
      <c r="T924" t="str">
        <f>MID(R924,FIND("/",R924)+1,25)</f>
        <v>documentary</v>
      </c>
    </row>
    <row r="925" spans="1:20" x14ac:dyDescent="0.3">
      <c r="A925">
        <v>393</v>
      </c>
      <c r="B925" t="s">
        <v>838</v>
      </c>
      <c r="C925" s="3" t="s">
        <v>839</v>
      </c>
      <c r="D925">
        <v>62800</v>
      </c>
      <c r="E925">
        <v>143788</v>
      </c>
      <c r="F925" s="4">
        <f>E925/D925</f>
        <v>2.2896178343949045</v>
      </c>
      <c r="G925" t="s">
        <v>20</v>
      </c>
      <c r="H925">
        <v>3059</v>
      </c>
      <c r="I925" s="5">
        <f>E925/H925</f>
        <v>47.004903563255965</v>
      </c>
      <c r="J925" t="s">
        <v>15</v>
      </c>
      <c r="K925" t="s">
        <v>16</v>
      </c>
      <c r="L925">
        <v>1500267600</v>
      </c>
      <c r="M925">
        <v>1500354000</v>
      </c>
      <c r="N925" s="9">
        <f>(L925/86400)+25569</f>
        <v>42933.208333333328</v>
      </c>
      <c r="O925" s="9">
        <f>(M925/86400)+25569</f>
        <v>42934.208333333328</v>
      </c>
      <c r="P925" t="b">
        <v>0</v>
      </c>
      <c r="Q925" t="b">
        <v>0</v>
      </c>
      <c r="R925" t="s">
        <v>159</v>
      </c>
      <c r="S925" t="str">
        <f>LEFT(R925,FIND("/",R925)-1)</f>
        <v>music</v>
      </c>
      <c r="T925" t="str">
        <f>MID(R925,FIND("/",R925)+1,25)</f>
        <v>jazz</v>
      </c>
    </row>
    <row r="926" spans="1:20" x14ac:dyDescent="0.3">
      <c r="A926">
        <v>631</v>
      </c>
      <c r="B926" t="s">
        <v>1304</v>
      </c>
      <c r="C926" s="3" t="s">
        <v>1305</v>
      </c>
      <c r="D926">
        <v>59200</v>
      </c>
      <c r="E926">
        <v>183756</v>
      </c>
      <c r="F926" s="4">
        <f>E926/D926</f>
        <v>3.1039864864864866</v>
      </c>
      <c r="G926" t="s">
        <v>20</v>
      </c>
      <c r="H926">
        <v>3063</v>
      </c>
      <c r="I926" s="5">
        <f>E926/H926</f>
        <v>59.992164544564154</v>
      </c>
      <c r="J926" t="s">
        <v>21</v>
      </c>
      <c r="K926" t="s">
        <v>22</v>
      </c>
      <c r="L926">
        <v>1553576400</v>
      </c>
      <c r="M926">
        <v>1553922000</v>
      </c>
      <c r="N926" s="9">
        <f>(L926/86400)+25569</f>
        <v>43550.208333333328</v>
      </c>
      <c r="O926" s="9">
        <f>(M926/86400)+25569</f>
        <v>43554.208333333328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MID(R926,FIND("/",R926)+1,25)</f>
        <v>plays</v>
      </c>
    </row>
    <row r="927" spans="1:20" x14ac:dyDescent="0.3">
      <c r="A927">
        <v>580</v>
      </c>
      <c r="B927" t="s">
        <v>556</v>
      </c>
      <c r="C927" s="3" t="s">
        <v>1204</v>
      </c>
      <c r="D927">
        <v>43800</v>
      </c>
      <c r="E927">
        <v>149578</v>
      </c>
      <c r="F927" s="4">
        <f>E927/D927</f>
        <v>3.4150228310502282</v>
      </c>
      <c r="G927" t="s">
        <v>20</v>
      </c>
      <c r="H927">
        <v>3116</v>
      </c>
      <c r="I927" s="5">
        <f>E927/H927</f>
        <v>48.003209242618745</v>
      </c>
      <c r="J927" t="s">
        <v>21</v>
      </c>
      <c r="K927" t="s">
        <v>22</v>
      </c>
      <c r="L927">
        <v>1393394400</v>
      </c>
      <c r="M927">
        <v>1394085600</v>
      </c>
      <c r="N927" s="9">
        <f>(L927/86400)+25569</f>
        <v>41696.25</v>
      </c>
      <c r="O927" s="9">
        <f>(M927/86400)+25569</f>
        <v>41704.25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MID(R927,FIND("/",R927)+1,25)</f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E928/D928</f>
        <v>0.18126436781609195</v>
      </c>
      <c r="G928" t="s">
        <v>14</v>
      </c>
      <c r="H928">
        <v>15</v>
      </c>
      <c r="I928" s="5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>(L928/86400)+25569</f>
        <v>42502.208333333328</v>
      </c>
      <c r="O928" s="9">
        <f>(M928/86400)+25569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MID(R928,FIND("/",R928)+1,25)</f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E929/D929</f>
        <v>0.45847222222222223</v>
      </c>
      <c r="G929" t="s">
        <v>14</v>
      </c>
      <c r="H929">
        <v>37</v>
      </c>
      <c r="I929" s="5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>(L929/86400)+25569</f>
        <v>41102.208333333336</v>
      </c>
      <c r="O929" s="9">
        <f>(M929/86400)+25569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MID(R929,FIND("/",R929)+1,25)</f>
        <v>plays</v>
      </c>
    </row>
    <row r="930" spans="1:20" x14ac:dyDescent="0.3">
      <c r="A930">
        <v>440</v>
      </c>
      <c r="B930" t="s">
        <v>929</v>
      </c>
      <c r="C930" s="3" t="s">
        <v>930</v>
      </c>
      <c r="D930">
        <v>102500</v>
      </c>
      <c r="E930">
        <v>165954</v>
      </c>
      <c r="F930" s="4">
        <f>E930/D930</f>
        <v>1.6190634146341463</v>
      </c>
      <c r="G930" t="s">
        <v>20</v>
      </c>
      <c r="H930">
        <v>3131</v>
      </c>
      <c r="I930" s="5">
        <f>E930/H930</f>
        <v>53.003513254551258</v>
      </c>
      <c r="J930" t="s">
        <v>21</v>
      </c>
      <c r="K930" t="s">
        <v>22</v>
      </c>
      <c r="L930">
        <v>1498798800</v>
      </c>
      <c r="M930">
        <v>1499662800</v>
      </c>
      <c r="N930" s="9">
        <f>(L930/86400)+25569</f>
        <v>42916.208333333328</v>
      </c>
      <c r="O930" s="9">
        <f>(M930/86400)+25569</f>
        <v>42926.208333333328</v>
      </c>
      <c r="P930" t="b">
        <v>0</v>
      </c>
      <c r="Q930" t="b">
        <v>0</v>
      </c>
      <c r="R930" t="s">
        <v>269</v>
      </c>
      <c r="S930" t="str">
        <f>LEFT(R930,FIND("/",R930)-1)</f>
        <v>film &amp; video</v>
      </c>
      <c r="T930" t="str">
        <f>MID(R930,FIND("/",R930)+1,25)</f>
        <v>television</v>
      </c>
    </row>
    <row r="931" spans="1:20" x14ac:dyDescent="0.3">
      <c r="A931">
        <v>560</v>
      </c>
      <c r="B931" t="s">
        <v>1164</v>
      </c>
      <c r="C931" s="3" t="s">
        <v>1165</v>
      </c>
      <c r="D931">
        <v>20000</v>
      </c>
      <c r="E931">
        <v>158832</v>
      </c>
      <c r="F931" s="4">
        <f>E931/D931</f>
        <v>7.9416000000000002</v>
      </c>
      <c r="G931" t="s">
        <v>20</v>
      </c>
      <c r="H931">
        <v>3177</v>
      </c>
      <c r="I931" s="5">
        <f>E931/H931</f>
        <v>49.994334277620396</v>
      </c>
      <c r="J931" t="s">
        <v>21</v>
      </c>
      <c r="K931" t="s">
        <v>22</v>
      </c>
      <c r="L931">
        <v>1321596000</v>
      </c>
      <c r="M931">
        <v>1325052000</v>
      </c>
      <c r="N931" s="9">
        <f>(L931/86400)+25569</f>
        <v>40865.25</v>
      </c>
      <c r="O931" s="9">
        <f>(M931/86400)+25569</f>
        <v>40905.25</v>
      </c>
      <c r="P931" t="b">
        <v>0</v>
      </c>
      <c r="Q931" t="b">
        <v>0</v>
      </c>
      <c r="R931" t="s">
        <v>71</v>
      </c>
      <c r="S931" t="str">
        <f>LEFT(R931,FIND("/",R931)-1)</f>
        <v>film &amp; video</v>
      </c>
      <c r="T931" t="str">
        <f>MID(R931,FIND("/",R931)+1,25)</f>
        <v>animation</v>
      </c>
    </row>
    <row r="932" spans="1:20" x14ac:dyDescent="0.3">
      <c r="A932">
        <v>754</v>
      </c>
      <c r="B932" t="s">
        <v>1544</v>
      </c>
      <c r="C932" s="3" t="s">
        <v>1545</v>
      </c>
      <c r="D932">
        <v>70400</v>
      </c>
      <c r="E932">
        <v>118603</v>
      </c>
      <c r="F932" s="4">
        <f>E932/D932</f>
        <v>1.6847017045454546</v>
      </c>
      <c r="G932" t="s">
        <v>20</v>
      </c>
      <c r="H932">
        <v>3205</v>
      </c>
      <c r="I932" s="5">
        <f>E932/H932</f>
        <v>37.005616224648989</v>
      </c>
      <c r="J932" t="s">
        <v>21</v>
      </c>
      <c r="K932" t="s">
        <v>22</v>
      </c>
      <c r="L932">
        <v>1351400400</v>
      </c>
      <c r="M932">
        <v>1355983200</v>
      </c>
      <c r="N932" s="9">
        <f>(L932/86400)+25569</f>
        <v>41210.208333333336</v>
      </c>
      <c r="O932" s="9">
        <f>(M932/86400)+25569</f>
        <v>41263.25</v>
      </c>
      <c r="P932" t="b">
        <v>0</v>
      </c>
      <c r="Q932" t="b">
        <v>0</v>
      </c>
      <c r="R932" t="s">
        <v>33</v>
      </c>
      <c r="S932" t="str">
        <f>LEFT(R932,FIND("/",R932)-1)</f>
        <v>theater</v>
      </c>
      <c r="T932" t="str">
        <f>MID(R932,FIND("/",R932)+1,25)</f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E933/D933</f>
        <v>0.72518987341772156</v>
      </c>
      <c r="G933" t="s">
        <v>14</v>
      </c>
      <c r="H933">
        <v>112</v>
      </c>
      <c r="I933" s="5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(L933/86400)+25569</f>
        <v>41818.208333333336</v>
      </c>
      <c r="O933" s="9">
        <f>(M933/86400)+25569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MID(R933,FIND("/",R933)+1,25)</f>
        <v>plays</v>
      </c>
    </row>
    <row r="934" spans="1:20" ht="31.2" x14ac:dyDescent="0.3">
      <c r="A934">
        <v>865</v>
      </c>
      <c r="B934" t="s">
        <v>1762</v>
      </c>
      <c r="C934" s="3" t="s">
        <v>1763</v>
      </c>
      <c r="D934">
        <v>81000</v>
      </c>
      <c r="E934">
        <v>150515</v>
      </c>
      <c r="F934" s="4">
        <f>E934/D934</f>
        <v>1.8582098765432098</v>
      </c>
      <c r="G934" t="s">
        <v>20</v>
      </c>
      <c r="H934">
        <v>3272</v>
      </c>
      <c r="I934" s="5">
        <f>E934/H934</f>
        <v>46.000916870415651</v>
      </c>
      <c r="J934" t="s">
        <v>21</v>
      </c>
      <c r="K934" t="s">
        <v>22</v>
      </c>
      <c r="L934">
        <v>1410757200</v>
      </c>
      <c r="M934">
        <v>1411534800</v>
      </c>
      <c r="N934" s="9">
        <f>(L934/86400)+25569</f>
        <v>41897.208333333336</v>
      </c>
      <c r="O934" s="9">
        <f>(M934/86400)+25569</f>
        <v>41906.208333333336</v>
      </c>
      <c r="P934" t="b">
        <v>0</v>
      </c>
      <c r="Q934" t="b">
        <v>0</v>
      </c>
      <c r="R934" t="s">
        <v>33</v>
      </c>
      <c r="S934" t="str">
        <f>LEFT(R934,FIND("/",R934)-1)</f>
        <v>theater</v>
      </c>
      <c r="T934" t="str">
        <f>MID(R934,FIND("/",R934)+1,25)</f>
        <v>plays</v>
      </c>
    </row>
    <row r="935" spans="1:20" x14ac:dyDescent="0.3">
      <c r="A935">
        <v>784</v>
      </c>
      <c r="B935" t="s">
        <v>1603</v>
      </c>
      <c r="C935" s="3" t="s">
        <v>1604</v>
      </c>
      <c r="D935">
        <v>88900</v>
      </c>
      <c r="E935">
        <v>102535</v>
      </c>
      <c r="F935" s="4">
        <f>E935/D935</f>
        <v>1.1533745781777278</v>
      </c>
      <c r="G935" t="s">
        <v>20</v>
      </c>
      <c r="H935">
        <v>3308</v>
      </c>
      <c r="I935" s="5">
        <f>E935/H935</f>
        <v>30.996070133010882</v>
      </c>
      <c r="J935" t="s">
        <v>21</v>
      </c>
      <c r="K935" t="s">
        <v>22</v>
      </c>
      <c r="L935">
        <v>1457244000</v>
      </c>
      <c r="M935">
        <v>1458190800</v>
      </c>
      <c r="N935" s="9">
        <f>(L935/86400)+25569</f>
        <v>42435.25</v>
      </c>
      <c r="O935" s="9">
        <f>(M935/86400)+25569</f>
        <v>42446.208333333328</v>
      </c>
      <c r="P935" t="b">
        <v>0</v>
      </c>
      <c r="Q935" t="b">
        <v>0</v>
      </c>
      <c r="R935" t="s">
        <v>28</v>
      </c>
      <c r="S935" t="str">
        <f>LEFT(R935,FIND("/",R935)-1)</f>
        <v>technology</v>
      </c>
      <c r="T935" t="str">
        <f>MID(R935,FIND("/",R935)+1,25)</f>
        <v>web</v>
      </c>
    </row>
    <row r="936" spans="1:20" ht="31.2" x14ac:dyDescent="0.3">
      <c r="A936">
        <v>182</v>
      </c>
      <c r="B936" t="s">
        <v>416</v>
      </c>
      <c r="C936" s="3" t="s">
        <v>417</v>
      </c>
      <c r="D936">
        <v>27100</v>
      </c>
      <c r="E936">
        <v>195750</v>
      </c>
      <c r="F936" s="4">
        <f>E936/D936</f>
        <v>7.2232472324723247</v>
      </c>
      <c r="G936" t="s">
        <v>20</v>
      </c>
      <c r="H936">
        <v>3318</v>
      </c>
      <c r="I936" s="5">
        <f>E936/H936</f>
        <v>58.996383363471971</v>
      </c>
      <c r="J936" t="s">
        <v>36</v>
      </c>
      <c r="K936" t="s">
        <v>37</v>
      </c>
      <c r="L936">
        <v>1560574800</v>
      </c>
      <c r="M936">
        <v>1561957200</v>
      </c>
      <c r="N936" s="9">
        <f>(L936/86400)+25569</f>
        <v>43631.208333333328</v>
      </c>
      <c r="O936" s="9">
        <f>(M936/86400)+25569</f>
        <v>43647.208333333328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MID(R936,FIND("/",R936)+1,25)</f>
        <v>plays</v>
      </c>
    </row>
    <row r="937" spans="1:20" x14ac:dyDescent="0.3">
      <c r="A937">
        <v>152</v>
      </c>
      <c r="B937" t="s">
        <v>356</v>
      </c>
      <c r="C937" s="3" t="s">
        <v>357</v>
      </c>
      <c r="D937">
        <v>41500</v>
      </c>
      <c r="E937">
        <v>175573</v>
      </c>
      <c r="F937" s="4">
        <f>E937/D937</f>
        <v>4.2306746987951804</v>
      </c>
      <c r="G937" t="s">
        <v>20</v>
      </c>
      <c r="H937">
        <v>3376</v>
      </c>
      <c r="I937" s="5">
        <f>E937/H937</f>
        <v>52.006220379146917</v>
      </c>
      <c r="J937" t="s">
        <v>21</v>
      </c>
      <c r="K937" t="s">
        <v>22</v>
      </c>
      <c r="L937">
        <v>1487311200</v>
      </c>
      <c r="M937">
        <v>1487916000</v>
      </c>
      <c r="N937" s="9">
        <f>(L937/86400)+25569</f>
        <v>42783.25</v>
      </c>
      <c r="O937" s="9">
        <f>(M937/86400)+25569</f>
        <v>42790.25</v>
      </c>
      <c r="P937" t="b">
        <v>0</v>
      </c>
      <c r="Q937" t="b">
        <v>0</v>
      </c>
      <c r="R937" t="s">
        <v>60</v>
      </c>
      <c r="S937" t="str">
        <f>LEFT(R937,FIND("/",R937)-1)</f>
        <v>music</v>
      </c>
      <c r="T937" t="str">
        <f>MID(R937,FIND("/",R937)+1,25)</f>
        <v>indie rock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E938/D938</f>
        <v>1.6375968992248063E-2</v>
      </c>
      <c r="G938" t="s">
        <v>14</v>
      </c>
      <c r="H938">
        <v>21</v>
      </c>
      <c r="I938" s="5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>(L938/86400)+25569</f>
        <v>43668.208333333328</v>
      </c>
      <c r="O938" s="9">
        <f>(M938/86400)+25569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MID(R938,FIND("/",R938)+1,25)</f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E939/D939</f>
        <v>0.49643859649122807</v>
      </c>
      <c r="G939" t="s">
        <v>74</v>
      </c>
      <c r="H939">
        <v>976</v>
      </c>
      <c r="I939" s="5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>(L939/86400)+25569</f>
        <v>42334.25</v>
      </c>
      <c r="O939" s="9">
        <f>(M939/86400)+25569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MID(R939,FIND("/",R939)+1,25)</f>
        <v>documentary</v>
      </c>
    </row>
    <row r="940" spans="1:20" x14ac:dyDescent="0.3">
      <c r="A940">
        <v>746</v>
      </c>
      <c r="B940" t="s">
        <v>1528</v>
      </c>
      <c r="C940" s="3" t="s">
        <v>1529</v>
      </c>
      <c r="D940">
        <v>55800</v>
      </c>
      <c r="E940">
        <v>118580</v>
      </c>
      <c r="F940" s="4">
        <f>E940/D940</f>
        <v>2.1250896057347672</v>
      </c>
      <c r="G940" t="s">
        <v>20</v>
      </c>
      <c r="H940">
        <v>3388</v>
      </c>
      <c r="I940" s="5">
        <f>E940/H940</f>
        <v>35</v>
      </c>
      <c r="J940" t="s">
        <v>21</v>
      </c>
      <c r="K940" t="s">
        <v>22</v>
      </c>
      <c r="L940">
        <v>1318136400</v>
      </c>
      <c r="M940">
        <v>1318568400</v>
      </c>
      <c r="N940" s="9">
        <f>(L940/86400)+25569</f>
        <v>40825.208333333336</v>
      </c>
      <c r="O940" s="9">
        <f>(M940/86400)+25569</f>
        <v>40830.208333333336</v>
      </c>
      <c r="P940" t="b">
        <v>0</v>
      </c>
      <c r="Q940" t="b">
        <v>0</v>
      </c>
      <c r="R940" t="s">
        <v>28</v>
      </c>
      <c r="S940" t="str">
        <f>LEFT(R940,FIND("/",R940)-1)</f>
        <v>technology</v>
      </c>
      <c r="T940" t="str">
        <f>MID(R940,FIND("/",R940)+1,25)</f>
        <v>web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E941/D941</f>
        <v>0.49217948717948717</v>
      </c>
      <c r="G941" t="s">
        <v>14</v>
      </c>
      <c r="H941">
        <v>67</v>
      </c>
      <c r="I941" s="5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>(L941/86400)+25569</f>
        <v>40670.208333333336</v>
      </c>
      <c r="O941" s="9">
        <f>(M941/86400)+25569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MID(R941,FIND("/",R941)+1,25)</f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E942/D942</f>
        <v>0.62232323232323228</v>
      </c>
      <c r="G942" t="s">
        <v>47</v>
      </c>
      <c r="H942">
        <v>66</v>
      </c>
      <c r="I942" s="5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>(L942/86400)+25569</f>
        <v>41244.25</v>
      </c>
      <c r="O942" s="9">
        <f>(M942/86400)+25569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MID(R942,FIND("/",R942)+1,25)</f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E943/D943</f>
        <v>0.1305813953488372</v>
      </c>
      <c r="G943" t="s">
        <v>14</v>
      </c>
      <c r="H943">
        <v>78</v>
      </c>
      <c r="I943" s="5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>(L943/86400)+25569</f>
        <v>40552.25</v>
      </c>
      <c r="O943" s="9">
        <f>(M943/86400)+25569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MID(R943,FIND("/",R943)+1,25)</f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E944/D944</f>
        <v>0.64635416666666667</v>
      </c>
      <c r="G944" t="s">
        <v>14</v>
      </c>
      <c r="H944">
        <v>67</v>
      </c>
      <c r="I944" s="5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>(L944/86400)+25569</f>
        <v>40568.25</v>
      </c>
      <c r="O944" s="9">
        <f>(M944/86400)+25569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MID(R944,FIND("/",R944)+1,25)</f>
        <v>plays</v>
      </c>
    </row>
    <row r="945" spans="1:20" x14ac:dyDescent="0.3">
      <c r="A945">
        <v>840</v>
      </c>
      <c r="B945" t="s">
        <v>1713</v>
      </c>
      <c r="C945" s="3" t="s">
        <v>1714</v>
      </c>
      <c r="D945">
        <v>116300</v>
      </c>
      <c r="E945">
        <v>116583</v>
      </c>
      <c r="F945" s="4">
        <f>E945/D945</f>
        <v>1.0024333619948409</v>
      </c>
      <c r="G945" t="s">
        <v>20</v>
      </c>
      <c r="H945">
        <v>3533</v>
      </c>
      <c r="I945" s="5">
        <f>E945/H945</f>
        <v>32.998301726577978</v>
      </c>
      <c r="J945" t="s">
        <v>21</v>
      </c>
      <c r="K945" t="s">
        <v>22</v>
      </c>
      <c r="L945">
        <v>1405486800</v>
      </c>
      <c r="M945">
        <v>1405659600</v>
      </c>
      <c r="N945" s="9">
        <f>(L945/86400)+25569</f>
        <v>41836.208333333336</v>
      </c>
      <c r="O945" s="9">
        <f>(M945/86400)+25569</f>
        <v>41838.208333333336</v>
      </c>
      <c r="P945" t="b">
        <v>0</v>
      </c>
      <c r="Q945" t="b">
        <v>1</v>
      </c>
      <c r="R945" t="s">
        <v>33</v>
      </c>
      <c r="S945" t="str">
        <f>LEFT(R945,FIND("/",R945)-1)</f>
        <v>theater</v>
      </c>
      <c r="T945" t="str">
        <f>MID(R945,FIND("/",R945)+1,25)</f>
        <v>plays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E946/D946</f>
        <v>0.81420000000000003</v>
      </c>
      <c r="G946" t="s">
        <v>14</v>
      </c>
      <c r="H946">
        <v>263</v>
      </c>
      <c r="I946" s="5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>(L946/86400)+25569</f>
        <v>42776.25</v>
      </c>
      <c r="O946" s="9">
        <f>(M946/86400)+25569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MID(R946,FIND("/",R946)+1,25)</f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E947/D947</f>
        <v>0.32444767441860467</v>
      </c>
      <c r="G947" t="s">
        <v>14</v>
      </c>
      <c r="H947">
        <v>1691</v>
      </c>
      <c r="I947" s="5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>(L947/86400)+25569</f>
        <v>41004.208333333336</v>
      </c>
      <c r="O947" s="9">
        <f>(M947/86400)+25569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MID(R947,FIND("/",R947)+1,25)</f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E948/D948</f>
        <v>9.9141184124918666E-2</v>
      </c>
      <c r="G948" t="s">
        <v>14</v>
      </c>
      <c r="H948">
        <v>181</v>
      </c>
      <c r="I948" s="5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>(L948/86400)+25569</f>
        <v>40710.208333333336</v>
      </c>
      <c r="O948" s="9">
        <f>(M948/86400)+25569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MID(R948,FIND("/",R948)+1,25)</f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E949/D949</f>
        <v>0.26694444444444443</v>
      </c>
      <c r="G949" t="s">
        <v>14</v>
      </c>
      <c r="H949">
        <v>13</v>
      </c>
      <c r="I949" s="5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>(L949/86400)+25569</f>
        <v>41908.208333333336</v>
      </c>
      <c r="O949" s="9">
        <f>(M949/86400)+25569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MID(R949,FIND("/",R949)+1,25)</f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E950/D950</f>
        <v>0.62957446808510642</v>
      </c>
      <c r="G950" t="s">
        <v>74</v>
      </c>
      <c r="H950">
        <v>160</v>
      </c>
      <c r="I950" s="5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>(L950/86400)+25569</f>
        <v>41985.25</v>
      </c>
      <c r="O950" s="9">
        <f>(M950/86400)+25569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MID(R950,FIND("/",R950)+1,25)</f>
        <v>documentary</v>
      </c>
    </row>
    <row r="951" spans="1:20" ht="31.2" x14ac:dyDescent="0.3">
      <c r="A951">
        <v>179</v>
      </c>
      <c r="B951" t="s">
        <v>410</v>
      </c>
      <c r="C951" s="3" t="s">
        <v>411</v>
      </c>
      <c r="D951">
        <v>44500</v>
      </c>
      <c r="E951">
        <v>159185</v>
      </c>
      <c r="F951" s="4">
        <f>E951/D951</f>
        <v>3.5771910112359548</v>
      </c>
      <c r="G951" t="s">
        <v>20</v>
      </c>
      <c r="H951">
        <v>3537</v>
      </c>
      <c r="I951" s="5">
        <f>E951/H951</f>
        <v>45.005654509471306</v>
      </c>
      <c r="J951" t="s">
        <v>15</v>
      </c>
      <c r="K951" t="s">
        <v>16</v>
      </c>
      <c r="L951">
        <v>1363496400</v>
      </c>
      <c r="M951">
        <v>1363582800</v>
      </c>
      <c r="N951" s="9">
        <f>(L951/86400)+25569</f>
        <v>41350.208333333336</v>
      </c>
      <c r="O951" s="9">
        <f>(M951/86400)+25569</f>
        <v>41351.208333333336</v>
      </c>
      <c r="P951" t="b">
        <v>0</v>
      </c>
      <c r="Q951" t="b">
        <v>1</v>
      </c>
      <c r="R951" t="s">
        <v>33</v>
      </c>
      <c r="S951" t="str">
        <f>LEFT(R951,FIND("/",R951)-1)</f>
        <v>theater</v>
      </c>
      <c r="T951" t="str">
        <f>MID(R951,FIND("/",R951)+1,25)</f>
        <v>plays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E952/D952</f>
        <v>0.05</v>
      </c>
      <c r="G952" t="s">
        <v>14</v>
      </c>
      <c r="H952">
        <v>1</v>
      </c>
      <c r="I952" s="5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(L952/86400)+25569</f>
        <v>43571.208333333328</v>
      </c>
      <c r="O952" s="9">
        <f>(M952/86400)+25569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MID(R952,FIND("/",R952)+1,25)</f>
        <v>plays</v>
      </c>
    </row>
    <row r="953" spans="1:20" x14ac:dyDescent="0.3">
      <c r="A953">
        <v>224</v>
      </c>
      <c r="B953" t="s">
        <v>501</v>
      </c>
      <c r="C953" s="3" t="s">
        <v>502</v>
      </c>
      <c r="D953">
        <v>46300</v>
      </c>
      <c r="E953">
        <v>186885</v>
      </c>
      <c r="F953" s="4">
        <f>E953/D953</f>
        <v>4.0363930885529156</v>
      </c>
      <c r="G953" t="s">
        <v>20</v>
      </c>
      <c r="H953">
        <v>3594</v>
      </c>
      <c r="I953" s="5">
        <f>E953/H953</f>
        <v>51.999165275459099</v>
      </c>
      <c r="J953" t="s">
        <v>21</v>
      </c>
      <c r="K953" t="s">
        <v>22</v>
      </c>
      <c r="L953">
        <v>1411534800</v>
      </c>
      <c r="M953">
        <v>1415426400</v>
      </c>
      <c r="N953" s="9">
        <f>(L953/86400)+25569</f>
        <v>41906.208333333336</v>
      </c>
      <c r="O953" s="9">
        <f>(M953/86400)+25569</f>
        <v>41951.25</v>
      </c>
      <c r="P953" t="b">
        <v>0</v>
      </c>
      <c r="Q953" t="b">
        <v>0</v>
      </c>
      <c r="R953" t="s">
        <v>474</v>
      </c>
      <c r="S953" t="str">
        <f>LEFT(R953,FIND("/",R953)-1)</f>
        <v>film &amp; video</v>
      </c>
      <c r="T953" t="str">
        <f>MID(R953,FIND("/",R953)+1,25)</f>
        <v>science fiction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E954/D954</f>
        <v>0.70094158075601376</v>
      </c>
      <c r="G954" t="s">
        <v>74</v>
      </c>
      <c r="H954">
        <v>2266</v>
      </c>
      <c r="I954" s="5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>(L954/86400)+25569</f>
        <v>42591.208333333328</v>
      </c>
      <c r="O954" s="9">
        <f>(M954/86400)+25569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MID(R954,FIND("/",R954)+1,25)</f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E955/D955</f>
        <v>0.6</v>
      </c>
      <c r="G955" t="s">
        <v>14</v>
      </c>
      <c r="H955">
        <v>21</v>
      </c>
      <c r="I955" s="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>(L955/86400)+25569</f>
        <v>42358.25</v>
      </c>
      <c r="O955" s="9">
        <f>(M955/86400)+25569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MID(R955,FIND("/",R955)+1,25)</f>
        <v>science fiction</v>
      </c>
    </row>
    <row r="956" spans="1:20" x14ac:dyDescent="0.3">
      <c r="A956">
        <v>565</v>
      </c>
      <c r="B956" t="s">
        <v>1174</v>
      </c>
      <c r="C956" s="3" t="s">
        <v>1175</v>
      </c>
      <c r="D956">
        <v>94900</v>
      </c>
      <c r="E956">
        <v>194166</v>
      </c>
      <c r="F956" s="4">
        <f>E956/D956</f>
        <v>2.0460063224446787</v>
      </c>
      <c r="G956" t="s">
        <v>20</v>
      </c>
      <c r="H956">
        <v>3596</v>
      </c>
      <c r="I956" s="5">
        <f>E956/H956</f>
        <v>53.99499443826474</v>
      </c>
      <c r="J956" t="s">
        <v>21</v>
      </c>
      <c r="K956" t="s">
        <v>22</v>
      </c>
      <c r="L956">
        <v>1321336800</v>
      </c>
      <c r="M956">
        <v>1323064800</v>
      </c>
      <c r="N956" s="9">
        <f>(L956/86400)+25569</f>
        <v>40862.25</v>
      </c>
      <c r="O956" s="9">
        <f>(M956/86400)+25569</f>
        <v>40882.25</v>
      </c>
      <c r="P956" t="b">
        <v>0</v>
      </c>
      <c r="Q956" t="b">
        <v>0</v>
      </c>
      <c r="R956" t="s">
        <v>33</v>
      </c>
      <c r="S956" t="str">
        <f>LEFT(R956,FIND("/",R956)-1)</f>
        <v>theater</v>
      </c>
      <c r="T956" t="str">
        <f>MID(R956,FIND("/",R956)+1,25)</f>
        <v>plays</v>
      </c>
    </row>
    <row r="957" spans="1:20" x14ac:dyDescent="0.3">
      <c r="A957">
        <v>508</v>
      </c>
      <c r="B957" t="s">
        <v>1063</v>
      </c>
      <c r="C957" s="3" t="s">
        <v>1064</v>
      </c>
      <c r="D957">
        <v>172700</v>
      </c>
      <c r="E957">
        <v>193820</v>
      </c>
      <c r="F957" s="4">
        <f>E957/D957</f>
        <v>1.1222929936305732</v>
      </c>
      <c r="G957" t="s">
        <v>20</v>
      </c>
      <c r="H957">
        <v>3657</v>
      </c>
      <c r="I957" s="5">
        <f>E957/H957</f>
        <v>52.999726551818434</v>
      </c>
      <c r="J957" t="s">
        <v>21</v>
      </c>
      <c r="K957" t="s">
        <v>22</v>
      </c>
      <c r="L957">
        <v>1532840400</v>
      </c>
      <c r="M957">
        <v>1534654800</v>
      </c>
      <c r="N957" s="9">
        <f>(L957/86400)+25569</f>
        <v>43310.208333333328</v>
      </c>
      <c r="O957" s="9">
        <f>(M957/86400)+25569</f>
        <v>43331.208333333328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MID(R957,FIND("/",R957)+1,25)</f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E958/D958</f>
        <v>0.19028784648187633</v>
      </c>
      <c r="G958" t="s">
        <v>14</v>
      </c>
      <c r="H958">
        <v>830</v>
      </c>
      <c r="I958" s="5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>(L958/86400)+25569</f>
        <v>42360.25</v>
      </c>
      <c r="O958" s="9">
        <f>(M958/86400)+25569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MID(R958,FIND("/",R958)+1,25)</f>
        <v>science fiction</v>
      </c>
    </row>
    <row r="959" spans="1:20" x14ac:dyDescent="0.3">
      <c r="A959">
        <v>455</v>
      </c>
      <c r="B959" t="s">
        <v>958</v>
      </c>
      <c r="C959" s="3" t="s">
        <v>959</v>
      </c>
      <c r="D959">
        <v>116500</v>
      </c>
      <c r="E959">
        <v>137904</v>
      </c>
      <c r="F959" s="4">
        <f>E959/D959</f>
        <v>1.1837253218884121</v>
      </c>
      <c r="G959" t="s">
        <v>20</v>
      </c>
      <c r="H959">
        <v>3727</v>
      </c>
      <c r="I959" s="5">
        <f>E959/H959</f>
        <v>37.001341561577675</v>
      </c>
      <c r="J959" t="s">
        <v>21</v>
      </c>
      <c r="K959" t="s">
        <v>22</v>
      </c>
      <c r="L959">
        <v>1316754000</v>
      </c>
      <c r="M959">
        <v>1318741200</v>
      </c>
      <c r="N959" s="9">
        <f>(L959/86400)+25569</f>
        <v>40809.208333333336</v>
      </c>
      <c r="O959" s="9">
        <f>(M959/86400)+25569</f>
        <v>40832.208333333336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MID(R959,FIND("/",R959)+1,25)</f>
        <v>plays</v>
      </c>
    </row>
    <row r="960" spans="1:20" x14ac:dyDescent="0.3">
      <c r="A960">
        <v>312</v>
      </c>
      <c r="B960" t="s">
        <v>676</v>
      </c>
      <c r="C960" s="3" t="s">
        <v>677</v>
      </c>
      <c r="D960">
        <v>59100</v>
      </c>
      <c r="E960">
        <v>183345</v>
      </c>
      <c r="F960" s="4">
        <f>E960/D960</f>
        <v>3.1022842639593908</v>
      </c>
      <c r="G960" t="s">
        <v>20</v>
      </c>
      <c r="H960">
        <v>3742</v>
      </c>
      <c r="I960" s="5">
        <f>E960/H960</f>
        <v>48.996525921966864</v>
      </c>
      <c r="J960" t="s">
        <v>21</v>
      </c>
      <c r="K960" t="s">
        <v>22</v>
      </c>
      <c r="L960">
        <v>1382677200</v>
      </c>
      <c r="M960">
        <v>1383282000</v>
      </c>
      <c r="N960" s="9">
        <f>(L960/86400)+25569</f>
        <v>41572.208333333336</v>
      </c>
      <c r="O960" s="9">
        <f>(M960/86400)+25569</f>
        <v>41579.208333333336</v>
      </c>
      <c r="P960" t="b">
        <v>0</v>
      </c>
      <c r="Q960" t="b">
        <v>0</v>
      </c>
      <c r="R960" t="s">
        <v>33</v>
      </c>
      <c r="S960" t="str">
        <f>LEFT(R960,FIND("/",R960)-1)</f>
        <v>theater</v>
      </c>
      <c r="T960" t="str">
        <f>MID(R960,FIND("/",R960)+1,25)</f>
        <v>plays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E961/D961</f>
        <v>4.5731034482758622E-2</v>
      </c>
      <c r="G961" t="s">
        <v>14</v>
      </c>
      <c r="H961">
        <v>130</v>
      </c>
      <c r="I961" s="5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>(L961/86400)+25569</f>
        <v>40357.208333333336</v>
      </c>
      <c r="O961" s="9">
        <f>(M961/86400)+25569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MID(R961,FIND("/",R961)+1,25)</f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E962/D962</f>
        <v>0.85054545454545449</v>
      </c>
      <c r="G962" t="s">
        <v>14</v>
      </c>
      <c r="H962">
        <v>55</v>
      </c>
      <c r="I962" s="5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>(L962/86400)+25569</f>
        <v>42408.25</v>
      </c>
      <c r="O962" s="9">
        <f>(M962/86400)+25569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MID(R962,FIND("/",R962)+1,25)</f>
        <v>web</v>
      </c>
    </row>
    <row r="963" spans="1:20" x14ac:dyDescent="0.3">
      <c r="A963">
        <v>928</v>
      </c>
      <c r="B963" t="s">
        <v>1888</v>
      </c>
      <c r="C963" s="3" t="s">
        <v>1889</v>
      </c>
      <c r="D963">
        <v>167400</v>
      </c>
      <c r="E963">
        <v>196386</v>
      </c>
      <c r="F963" s="4">
        <f>E963/D963</f>
        <v>1.1731541218637993</v>
      </c>
      <c r="G963" t="s">
        <v>20</v>
      </c>
      <c r="H963">
        <v>3777</v>
      </c>
      <c r="I963" s="5">
        <f>E963/H963</f>
        <v>51.995234312946785</v>
      </c>
      <c r="J963" t="s">
        <v>107</v>
      </c>
      <c r="K963" t="s">
        <v>108</v>
      </c>
      <c r="L963">
        <v>1388296800</v>
      </c>
      <c r="M963">
        <v>1389074400</v>
      </c>
      <c r="N963" s="9">
        <f>(L963/86400)+25569</f>
        <v>41637.25</v>
      </c>
      <c r="O963" s="9">
        <f>(M963/86400)+25569</f>
        <v>41646.25</v>
      </c>
      <c r="P963" t="b">
        <v>0</v>
      </c>
      <c r="Q963" t="b">
        <v>0</v>
      </c>
      <c r="R963" t="s">
        <v>28</v>
      </c>
      <c r="S963" t="str">
        <f>LEFT(R963,FIND("/",R963)-1)</f>
        <v>technology</v>
      </c>
      <c r="T963" t="str">
        <f>MID(R963,FIND("/",R963)+1,25)</f>
        <v>web</v>
      </c>
    </row>
    <row r="964" spans="1:20" x14ac:dyDescent="0.3">
      <c r="A964">
        <v>908</v>
      </c>
      <c r="B964" t="s">
        <v>1848</v>
      </c>
      <c r="C964" s="3" t="s">
        <v>1849</v>
      </c>
      <c r="D964">
        <v>38200</v>
      </c>
      <c r="E964">
        <v>121950</v>
      </c>
      <c r="F964" s="4">
        <f>E964/D964</f>
        <v>3.1924083769633507</v>
      </c>
      <c r="G964" t="s">
        <v>20</v>
      </c>
      <c r="H964">
        <v>3934</v>
      </c>
      <c r="I964" s="5">
        <f>E964/H964</f>
        <v>30.99898322318251</v>
      </c>
      <c r="J964" t="s">
        <v>21</v>
      </c>
      <c r="K964" t="s">
        <v>22</v>
      </c>
      <c r="L964">
        <v>1335934800</v>
      </c>
      <c r="M964">
        <v>1336885200</v>
      </c>
      <c r="N964" s="9">
        <f>(L964/86400)+25569</f>
        <v>41031.208333333336</v>
      </c>
      <c r="O964" s="9">
        <f>(M964/86400)+25569</f>
        <v>41042.208333333336</v>
      </c>
      <c r="P964" t="b">
        <v>0</v>
      </c>
      <c r="Q964" t="b">
        <v>0</v>
      </c>
      <c r="R964" t="s">
        <v>89</v>
      </c>
      <c r="S964" t="str">
        <f>LEFT(R964,FIND("/",R964)-1)</f>
        <v>games</v>
      </c>
      <c r="T964" t="str">
        <f>MID(R964,FIND("/",R964)+1,25)</f>
        <v>video games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E965/D965</f>
        <v>0.84694915254237291</v>
      </c>
      <c r="G965" t="s">
        <v>14</v>
      </c>
      <c r="H965">
        <v>114</v>
      </c>
      <c r="I965" s="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>(L965/86400)+25569</f>
        <v>40607.25</v>
      </c>
      <c r="O965" s="9">
        <f>(M965/86400)+25569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MID(R965,FIND("/",R965)+1,25)</f>
        <v>photography books</v>
      </c>
    </row>
    <row r="966" spans="1:20" ht="31.2" x14ac:dyDescent="0.3">
      <c r="A966">
        <v>593</v>
      </c>
      <c r="B966" t="s">
        <v>1228</v>
      </c>
      <c r="C966" s="3" t="s">
        <v>1229</v>
      </c>
      <c r="D966">
        <v>121600</v>
      </c>
      <c r="E966">
        <v>188288</v>
      </c>
      <c r="F966" s="4">
        <f>E966/D966</f>
        <v>1.5484210526315789</v>
      </c>
      <c r="G966" t="s">
        <v>20</v>
      </c>
      <c r="H966">
        <v>4006</v>
      </c>
      <c r="I966" s="5">
        <f>E966/H966</f>
        <v>47.001497753369947</v>
      </c>
      <c r="J966" t="s">
        <v>21</v>
      </c>
      <c r="K966" t="s">
        <v>22</v>
      </c>
      <c r="L966">
        <v>1395810000</v>
      </c>
      <c r="M966">
        <v>1396933200</v>
      </c>
      <c r="N966" s="9">
        <f>(L966/86400)+25569</f>
        <v>41724.208333333336</v>
      </c>
      <c r="O966" s="9">
        <f>(M966/86400)+25569</f>
        <v>41737.208333333336</v>
      </c>
      <c r="P966" t="b">
        <v>0</v>
      </c>
      <c r="Q966" t="b">
        <v>0</v>
      </c>
      <c r="R966" t="s">
        <v>71</v>
      </c>
      <c r="S966" t="str">
        <f>LEFT(R966,FIND("/",R966)-1)</f>
        <v>film &amp; video</v>
      </c>
      <c r="T966" t="str">
        <f>MID(R966,FIND("/",R966)+1,25)</f>
        <v>animation</v>
      </c>
    </row>
    <row r="967" spans="1:20" ht="31.2" x14ac:dyDescent="0.3">
      <c r="A967">
        <v>67</v>
      </c>
      <c r="B967" t="s">
        <v>182</v>
      </c>
      <c r="C967" s="3" t="s">
        <v>183</v>
      </c>
      <c r="D967">
        <v>72600</v>
      </c>
      <c r="E967">
        <v>117892</v>
      </c>
      <c r="F967" s="4">
        <f>E967/D967</f>
        <v>1.6238567493112948</v>
      </c>
      <c r="G967" t="s">
        <v>20</v>
      </c>
      <c r="H967">
        <v>4065</v>
      </c>
      <c r="I967" s="5">
        <f>E967/H967</f>
        <v>29.001722017220171</v>
      </c>
      <c r="J967" t="s">
        <v>40</v>
      </c>
      <c r="K967" t="s">
        <v>41</v>
      </c>
      <c r="L967">
        <v>1264399200</v>
      </c>
      <c r="M967">
        <v>1264831200</v>
      </c>
      <c r="N967" s="9">
        <f>(L967/86400)+25569</f>
        <v>40203.25</v>
      </c>
      <c r="O967" s="9">
        <f>(M967/86400)+25569</f>
        <v>40208.25</v>
      </c>
      <c r="P967" t="b">
        <v>0</v>
      </c>
      <c r="Q967" t="b">
        <v>1</v>
      </c>
      <c r="R967" t="s">
        <v>65</v>
      </c>
      <c r="S967" t="str">
        <f>LEFT(R967,FIND("/",R967)-1)</f>
        <v>technology</v>
      </c>
      <c r="T967" t="str">
        <f>MID(R967,FIND("/",R967)+1,25)</f>
        <v>wearables</v>
      </c>
    </row>
    <row r="968" spans="1:20" ht="31.2" x14ac:dyDescent="0.3">
      <c r="A968">
        <v>831</v>
      </c>
      <c r="B968" t="s">
        <v>1695</v>
      </c>
      <c r="C968" s="3" t="s">
        <v>1696</v>
      </c>
      <c r="D968">
        <v>97100</v>
      </c>
      <c r="E968">
        <v>105817</v>
      </c>
      <c r="F968" s="4">
        <f>E968/D968</f>
        <v>1.089773429454171</v>
      </c>
      <c r="G968" t="s">
        <v>20</v>
      </c>
      <c r="H968">
        <v>4233</v>
      </c>
      <c r="I968" s="5">
        <f>E968/H968</f>
        <v>24.998110087408456</v>
      </c>
      <c r="J968" t="s">
        <v>21</v>
      </c>
      <c r="K968" t="s">
        <v>22</v>
      </c>
      <c r="L968">
        <v>1332738000</v>
      </c>
      <c r="M968">
        <v>1335675600</v>
      </c>
      <c r="N968" s="9">
        <f>(L968/86400)+25569</f>
        <v>40994.208333333336</v>
      </c>
      <c r="O968" s="9">
        <f>(M968/86400)+25569</f>
        <v>41028.208333333336</v>
      </c>
      <c r="P968" t="b">
        <v>0</v>
      </c>
      <c r="Q968" t="b">
        <v>0</v>
      </c>
      <c r="R968" t="s">
        <v>122</v>
      </c>
      <c r="S968" t="str">
        <f>LEFT(R968,FIND("/",R968)-1)</f>
        <v>photography</v>
      </c>
      <c r="T968" t="str">
        <f>MID(R968,FIND("/",R968)+1,25)</f>
        <v>photography books</v>
      </c>
    </row>
    <row r="969" spans="1:20" ht="31.2" x14ac:dyDescent="0.3">
      <c r="A969">
        <v>213</v>
      </c>
      <c r="B969" t="s">
        <v>479</v>
      </c>
      <c r="C969" s="3" t="s">
        <v>480</v>
      </c>
      <c r="D969">
        <v>87900</v>
      </c>
      <c r="E969">
        <v>171549</v>
      </c>
      <c r="F969" s="4">
        <f>E969/D969</f>
        <v>1.9516382252559727</v>
      </c>
      <c r="G969" t="s">
        <v>20</v>
      </c>
      <c r="H969">
        <v>4289</v>
      </c>
      <c r="I969" s="5">
        <f>E969/H969</f>
        <v>39.997435299603637</v>
      </c>
      <c r="J969" t="s">
        <v>21</v>
      </c>
      <c r="K969" t="s">
        <v>22</v>
      </c>
      <c r="L969">
        <v>1289019600</v>
      </c>
      <c r="M969">
        <v>1289714400</v>
      </c>
      <c r="N969" s="9">
        <f>(L969/86400)+25569</f>
        <v>40488.208333333336</v>
      </c>
      <c r="O969" s="9">
        <f>(M969/86400)+25569</f>
        <v>40496.25</v>
      </c>
      <c r="P969" t="b">
        <v>0</v>
      </c>
      <c r="Q969" t="b">
        <v>1</v>
      </c>
      <c r="R969" t="s">
        <v>60</v>
      </c>
      <c r="S969" t="str">
        <f>LEFT(R969,FIND("/",R969)-1)</f>
        <v>music</v>
      </c>
      <c r="T969" t="str">
        <f>MID(R969,FIND("/",R969)+1,25)</f>
        <v>indie rock</v>
      </c>
    </row>
    <row r="970" spans="1:20" x14ac:dyDescent="0.3">
      <c r="A970">
        <v>874</v>
      </c>
      <c r="B970" t="s">
        <v>1780</v>
      </c>
      <c r="C970" s="3" t="s">
        <v>1781</v>
      </c>
      <c r="D970">
        <v>40200</v>
      </c>
      <c r="E970">
        <v>139468</v>
      </c>
      <c r="F970" s="4">
        <f>E970/D970</f>
        <v>3.4693532338308457</v>
      </c>
      <c r="G970" t="s">
        <v>20</v>
      </c>
      <c r="H970">
        <v>4358</v>
      </c>
      <c r="I970" s="5">
        <f>E970/H970</f>
        <v>32.002753556677376</v>
      </c>
      <c r="J970" t="s">
        <v>21</v>
      </c>
      <c r="K970" t="s">
        <v>22</v>
      </c>
      <c r="L970">
        <v>1271998800</v>
      </c>
      <c r="M970">
        <v>1275282000</v>
      </c>
      <c r="N970" s="9">
        <f>(L970/86400)+25569</f>
        <v>40291.208333333336</v>
      </c>
      <c r="O970" s="9">
        <f>(M970/86400)+25569</f>
        <v>40329.208333333336</v>
      </c>
      <c r="P970" t="b">
        <v>0</v>
      </c>
      <c r="Q970" t="b">
        <v>1</v>
      </c>
      <c r="R970" t="s">
        <v>122</v>
      </c>
      <c r="S970" t="str">
        <f>LEFT(R970,FIND("/",R970)-1)</f>
        <v>photography</v>
      </c>
      <c r="T970" t="str">
        <f>MID(R970,FIND("/",R970)+1,25)</f>
        <v>photography books</v>
      </c>
    </row>
    <row r="971" spans="1:20" ht="31.2" x14ac:dyDescent="0.3">
      <c r="A971">
        <v>203</v>
      </c>
      <c r="B971" t="s">
        <v>458</v>
      </c>
      <c r="C971" s="3" t="s">
        <v>459</v>
      </c>
      <c r="D971">
        <v>143900</v>
      </c>
      <c r="E971">
        <v>193413</v>
      </c>
      <c r="F971" s="4">
        <f>E971/D971</f>
        <v>1.3440792216817234</v>
      </c>
      <c r="G971" t="s">
        <v>20</v>
      </c>
      <c r="H971">
        <v>4498</v>
      </c>
      <c r="I971" s="5">
        <f>E971/H971</f>
        <v>42.999777678968428</v>
      </c>
      <c r="J971" t="s">
        <v>26</v>
      </c>
      <c r="K971" t="s">
        <v>27</v>
      </c>
      <c r="L971">
        <v>1484632800</v>
      </c>
      <c r="M971">
        <v>1484805600</v>
      </c>
      <c r="N971" s="9">
        <f>(L971/86400)+25569</f>
        <v>42752.25</v>
      </c>
      <c r="O971" s="9">
        <f>(M971/86400)+25569</f>
        <v>42754.25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MID(R971,FIND("/",R971)+1,25)</f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E972/D972</f>
        <v>0.60757639620653314</v>
      </c>
      <c r="G972" t="s">
        <v>14</v>
      </c>
      <c r="H972">
        <v>594</v>
      </c>
      <c r="I972" s="5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>(L972/86400)+25569</f>
        <v>40672.208333333336</v>
      </c>
      <c r="O972" s="9">
        <f>(M972/86400)+25569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MID(R972,FIND("/",R972)+1,25)</f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E973/D973</f>
        <v>0.27725490196078434</v>
      </c>
      <c r="G973" t="s">
        <v>14</v>
      </c>
      <c r="H973">
        <v>24</v>
      </c>
      <c r="I973" s="5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>(L973/86400)+25569</f>
        <v>41555.208333333336</v>
      </c>
      <c r="O973" s="9">
        <f>(M973/86400)+25569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MID(R973,FIND("/",R973)+1,25)</f>
        <v>television</v>
      </c>
    </row>
    <row r="974" spans="1:20" x14ac:dyDescent="0.3">
      <c r="A974">
        <v>384</v>
      </c>
      <c r="B974" t="s">
        <v>820</v>
      </c>
      <c r="C974" s="3" t="s">
        <v>821</v>
      </c>
      <c r="D974">
        <v>114400</v>
      </c>
      <c r="E974">
        <v>196779</v>
      </c>
      <c r="F974" s="4">
        <f>E974/D974</f>
        <v>1.7200961538461539</v>
      </c>
      <c r="G974" t="s">
        <v>20</v>
      </c>
      <c r="H974">
        <v>4799</v>
      </c>
      <c r="I974" s="5">
        <f>E974/H974</f>
        <v>41.004167534903104</v>
      </c>
      <c r="J974" t="s">
        <v>21</v>
      </c>
      <c r="K974" t="s">
        <v>22</v>
      </c>
      <c r="L974">
        <v>1486706400</v>
      </c>
      <c r="M974">
        <v>1489039200</v>
      </c>
      <c r="N974" s="9">
        <f>(L974/86400)+25569</f>
        <v>42776.25</v>
      </c>
      <c r="O974" s="9">
        <f>(M974/86400)+25569</f>
        <v>42803.25</v>
      </c>
      <c r="P974" t="b">
        <v>1</v>
      </c>
      <c r="Q974" t="b">
        <v>1</v>
      </c>
      <c r="R974" t="s">
        <v>42</v>
      </c>
      <c r="S974" t="str">
        <f>LEFT(R974,FIND("/",R974)-1)</f>
        <v>film &amp; video</v>
      </c>
      <c r="T974" t="str">
        <f>MID(R974,FIND("/",R974)+1,25)</f>
        <v>documentary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E975/D975</f>
        <v>0.21615194054500414</v>
      </c>
      <c r="G975" t="s">
        <v>14</v>
      </c>
      <c r="H975">
        <v>252</v>
      </c>
      <c r="I975" s="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>(L975/86400)+25569</f>
        <v>40522.25</v>
      </c>
      <c r="O975" s="9">
        <f>(M975/86400)+25569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MID(R975,FIND("/",R975)+1,25)</f>
        <v>plays</v>
      </c>
    </row>
    <row r="976" spans="1:20" x14ac:dyDescent="0.3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 s="4">
        <f>E976/D976</f>
        <v>1.1335962566844919</v>
      </c>
      <c r="G976" t="s">
        <v>20</v>
      </c>
      <c r="H976">
        <v>5139</v>
      </c>
      <c r="I976" s="5">
        <f>E976/H976</f>
        <v>32.999805409612762</v>
      </c>
      <c r="J976" t="s">
        <v>21</v>
      </c>
      <c r="K976" t="s">
        <v>22</v>
      </c>
      <c r="L976">
        <v>1549692000</v>
      </c>
      <c r="M976">
        <v>1550037600</v>
      </c>
      <c r="N976" s="9">
        <f>(L976/86400)+25569</f>
        <v>43505.25</v>
      </c>
      <c r="O976" s="9">
        <f>(M976/86400)+25569</f>
        <v>43509.25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MID(R976,FIND("/",R976)+1,25)</f>
        <v>indie rock</v>
      </c>
    </row>
    <row r="977" spans="1:20" ht="31.2" x14ac:dyDescent="0.3">
      <c r="A977">
        <v>322</v>
      </c>
      <c r="B977" t="s">
        <v>696</v>
      </c>
      <c r="C977" s="3" t="s">
        <v>697</v>
      </c>
      <c r="D977">
        <v>117900</v>
      </c>
      <c r="E977">
        <v>196377</v>
      </c>
      <c r="F977" s="4">
        <f>E977/D977</f>
        <v>1.6656234096692113</v>
      </c>
      <c r="G977" t="s">
        <v>20</v>
      </c>
      <c r="H977">
        <v>5168</v>
      </c>
      <c r="I977" s="5">
        <f>E977/H977</f>
        <v>37.998645510835914</v>
      </c>
      <c r="J977" t="s">
        <v>21</v>
      </c>
      <c r="K977" t="s">
        <v>22</v>
      </c>
      <c r="L977">
        <v>1290664800</v>
      </c>
      <c r="M977">
        <v>1291788000</v>
      </c>
      <c r="N977" s="9">
        <f>(L977/86400)+25569</f>
        <v>40507.25</v>
      </c>
      <c r="O977" s="9">
        <f>(M977/86400)+25569</f>
        <v>40520.25</v>
      </c>
      <c r="P977" t="b">
        <v>0</v>
      </c>
      <c r="Q977" t="b">
        <v>0</v>
      </c>
      <c r="R977" t="s">
        <v>33</v>
      </c>
      <c r="S977" t="str">
        <f>LEFT(R977,FIND("/",R977)-1)</f>
        <v>theater</v>
      </c>
      <c r="T977" t="str">
        <f>MID(R977,FIND("/",R977)+1,25)</f>
        <v>plays</v>
      </c>
    </row>
    <row r="978" spans="1:20" x14ac:dyDescent="0.3">
      <c r="A978">
        <v>568</v>
      </c>
      <c r="B978" t="s">
        <v>1180</v>
      </c>
      <c r="C978" s="3" t="s">
        <v>1181</v>
      </c>
      <c r="D978">
        <v>72400</v>
      </c>
      <c r="E978">
        <v>134688</v>
      </c>
      <c r="F978" s="4">
        <f>E978/D978</f>
        <v>1.8603314917127072</v>
      </c>
      <c r="G978" t="s">
        <v>20</v>
      </c>
      <c r="H978">
        <v>5180</v>
      </c>
      <c r="I978" s="5">
        <f>E978/H978</f>
        <v>26.0015444015444</v>
      </c>
      <c r="J978" t="s">
        <v>21</v>
      </c>
      <c r="K978" t="s">
        <v>22</v>
      </c>
      <c r="L978">
        <v>1279170000</v>
      </c>
      <c r="M978">
        <v>1283058000</v>
      </c>
      <c r="N978" s="9">
        <f>(L978/86400)+25569</f>
        <v>40374.208333333336</v>
      </c>
      <c r="O978" s="9">
        <f>(M978/86400)+25569</f>
        <v>40419.208333333336</v>
      </c>
      <c r="P978" t="b">
        <v>0</v>
      </c>
      <c r="Q978" t="b">
        <v>0</v>
      </c>
      <c r="R978" t="s">
        <v>33</v>
      </c>
      <c r="S978" t="str">
        <f>LEFT(R978,FIND("/",R978)-1)</f>
        <v>theater</v>
      </c>
      <c r="T978" t="str">
        <f>MID(R978,FIND("/",R978)+1,25)</f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E979/D979</f>
        <v>0.73957142857142855</v>
      </c>
      <c r="G979" t="s">
        <v>14</v>
      </c>
      <c r="H979">
        <v>67</v>
      </c>
      <c r="I979" s="5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>(L979/86400)+25569</f>
        <v>43138.25</v>
      </c>
      <c r="O979" s="9">
        <f>(M979/86400)+25569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MID(R979,FIND("/",R979)+1,25)</f>
        <v>food trucks</v>
      </c>
    </row>
    <row r="980" spans="1:20" x14ac:dyDescent="0.3">
      <c r="A980">
        <v>419</v>
      </c>
      <c r="B980" t="s">
        <v>887</v>
      </c>
      <c r="C980" s="3" t="s">
        <v>888</v>
      </c>
      <c r="D980">
        <v>113800</v>
      </c>
      <c r="E980">
        <v>140469</v>
      </c>
      <c r="F980" s="4">
        <f>E980/D980</f>
        <v>1.2343497363796134</v>
      </c>
      <c r="G980" t="s">
        <v>20</v>
      </c>
      <c r="H980">
        <v>5203</v>
      </c>
      <c r="I980" s="5">
        <f>E980/H980</f>
        <v>26.997693638285604</v>
      </c>
      <c r="J980" t="s">
        <v>21</v>
      </c>
      <c r="K980" t="s">
        <v>22</v>
      </c>
      <c r="L980">
        <v>1324533600</v>
      </c>
      <c r="M980">
        <v>1325052000</v>
      </c>
      <c r="N980" s="9">
        <f>(L980/86400)+25569</f>
        <v>40899.25</v>
      </c>
      <c r="O980" s="9">
        <f>(M980/86400)+25569</f>
        <v>40905.25</v>
      </c>
      <c r="P980" t="b">
        <v>0</v>
      </c>
      <c r="Q980" t="b">
        <v>0</v>
      </c>
      <c r="R980" t="s">
        <v>28</v>
      </c>
      <c r="S980" t="str">
        <f>LEFT(R980,FIND("/",R980)-1)</f>
        <v>technology</v>
      </c>
      <c r="T980" t="str">
        <f>MID(R980,FIND("/",R980)+1,25)</f>
        <v>web</v>
      </c>
    </row>
    <row r="981" spans="1:20" x14ac:dyDescent="0.3">
      <c r="A981">
        <v>33</v>
      </c>
      <c r="B981" t="s">
        <v>109</v>
      </c>
      <c r="C981" s="3" t="s">
        <v>110</v>
      </c>
      <c r="D981">
        <v>50200</v>
      </c>
      <c r="E981">
        <v>189666</v>
      </c>
      <c r="F981" s="4">
        <f>E981/D981</f>
        <v>3.7782071713147412</v>
      </c>
      <c r="G981" t="s">
        <v>20</v>
      </c>
      <c r="H981">
        <v>5419</v>
      </c>
      <c r="I981" s="5">
        <f>E981/H981</f>
        <v>35.000184535892231</v>
      </c>
      <c r="J981" t="s">
        <v>21</v>
      </c>
      <c r="K981" t="s">
        <v>22</v>
      </c>
      <c r="L981">
        <v>1412485200</v>
      </c>
      <c r="M981">
        <v>1415685600</v>
      </c>
      <c r="N981" s="9">
        <f>(L981/86400)+25569</f>
        <v>41917.208333333336</v>
      </c>
      <c r="O981" s="9">
        <f>(M981/86400)+25569</f>
        <v>41954.25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MID(R981,FIND("/",R981)+1,25)</f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E982/D982</f>
        <v>0.40281762295081969</v>
      </c>
      <c r="G982" t="s">
        <v>14</v>
      </c>
      <c r="H982">
        <v>742</v>
      </c>
      <c r="I982" s="5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>(L982/86400)+25569</f>
        <v>42307.208333333328</v>
      </c>
      <c r="O982" s="9">
        <f>(M982/86400)+25569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MID(R982,FIND("/",R982)+1,25)</f>
        <v>nonfiction</v>
      </c>
    </row>
    <row r="983" spans="1:20" x14ac:dyDescent="0.3">
      <c r="A983">
        <v>264</v>
      </c>
      <c r="B983" t="s">
        <v>580</v>
      </c>
      <c r="C983" s="3" t="s">
        <v>581</v>
      </c>
      <c r="D983">
        <v>45600</v>
      </c>
      <c r="E983">
        <v>165375</v>
      </c>
      <c r="F983" s="4">
        <f>E983/D983</f>
        <v>3.6266447368421053</v>
      </c>
      <c r="G983" t="s">
        <v>20</v>
      </c>
      <c r="H983">
        <v>5512</v>
      </c>
      <c r="I983" s="5">
        <f>E983/H983</f>
        <v>30.002721335268504</v>
      </c>
      <c r="J983" t="s">
        <v>21</v>
      </c>
      <c r="K983" t="s">
        <v>22</v>
      </c>
      <c r="L983">
        <v>1360648800</v>
      </c>
      <c r="M983">
        <v>1362031200</v>
      </c>
      <c r="N983" s="9">
        <f>(L983/86400)+25569</f>
        <v>41317.25</v>
      </c>
      <c r="O983" s="9">
        <f>(M983/86400)+25569</f>
        <v>41333.25</v>
      </c>
      <c r="P983" t="b">
        <v>0</v>
      </c>
      <c r="Q983" t="b">
        <v>0</v>
      </c>
      <c r="R983" t="s">
        <v>33</v>
      </c>
      <c r="S983" t="str">
        <f>LEFT(R983,FIND("/",R983)-1)</f>
        <v>theater</v>
      </c>
      <c r="T983" t="str">
        <f>MID(R983,FIND("/",R983)+1,25)</f>
        <v>plays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E984/D984</f>
        <v>0.84930555555555554</v>
      </c>
      <c r="G984" t="s">
        <v>14</v>
      </c>
      <c r="H984">
        <v>75</v>
      </c>
      <c r="I984" s="5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>(L984/86400)+25569</f>
        <v>40743.208333333336</v>
      </c>
      <c r="O984" s="9">
        <f>(M984/86400)+25569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MID(R984,FIND("/",R984)+1,25)</f>
        <v>documentary</v>
      </c>
    </row>
    <row r="985" spans="1:20" x14ac:dyDescent="0.3">
      <c r="A985">
        <v>225</v>
      </c>
      <c r="B985" t="s">
        <v>503</v>
      </c>
      <c r="C985" s="3" t="s">
        <v>504</v>
      </c>
      <c r="D985">
        <v>67800</v>
      </c>
      <c r="E985">
        <v>176398</v>
      </c>
      <c r="F985" s="4">
        <f>E985/D985</f>
        <v>2.6017404129793511</v>
      </c>
      <c r="G985" t="s">
        <v>20</v>
      </c>
      <c r="H985">
        <v>5880</v>
      </c>
      <c r="I985" s="5">
        <f>E985/H985</f>
        <v>29.999659863945578</v>
      </c>
      <c r="J985" t="s">
        <v>21</v>
      </c>
      <c r="K985" t="s">
        <v>22</v>
      </c>
      <c r="L985">
        <v>1399093200</v>
      </c>
      <c r="M985">
        <v>1399093200</v>
      </c>
      <c r="N985" s="9">
        <f>(L985/86400)+25569</f>
        <v>41762.208333333336</v>
      </c>
      <c r="O985" s="9">
        <f>(M985/86400)+25569</f>
        <v>41762.208333333336</v>
      </c>
      <c r="P985" t="b">
        <v>1</v>
      </c>
      <c r="Q985" t="b">
        <v>0</v>
      </c>
      <c r="R985" t="s">
        <v>23</v>
      </c>
      <c r="S985" t="str">
        <f>LEFT(R985,FIND("/",R985)-1)</f>
        <v>music</v>
      </c>
      <c r="T985" t="str">
        <f>MID(R985,FIND("/",R985)+1,25)</f>
        <v>rock</v>
      </c>
    </row>
    <row r="986" spans="1:20" x14ac:dyDescent="0.3">
      <c r="A986">
        <v>370</v>
      </c>
      <c r="B986" t="s">
        <v>792</v>
      </c>
      <c r="C986" s="3" t="s">
        <v>793</v>
      </c>
      <c r="D986">
        <v>112300</v>
      </c>
      <c r="E986">
        <v>178965</v>
      </c>
      <c r="F986" s="4">
        <f>E986/D986</f>
        <v>1.593633125556545</v>
      </c>
      <c r="G986" t="s">
        <v>20</v>
      </c>
      <c r="H986">
        <v>5966</v>
      </c>
      <c r="I986" s="5">
        <f>E986/H986</f>
        <v>29.997485752598056</v>
      </c>
      <c r="J986" t="s">
        <v>21</v>
      </c>
      <c r="K986" t="s">
        <v>22</v>
      </c>
      <c r="L986">
        <v>1555304400</v>
      </c>
      <c r="M986">
        <v>1555822800</v>
      </c>
      <c r="N986" s="9">
        <f>(L986/86400)+25569</f>
        <v>43570.208333333328</v>
      </c>
      <c r="O986" s="9">
        <f>(M986/86400)+25569</f>
        <v>43576.208333333328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MID(R986,FIND("/",R986)+1,25)</f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E987/D987</f>
        <v>0.67129542790152408</v>
      </c>
      <c r="G987" t="s">
        <v>14</v>
      </c>
      <c r="H987">
        <v>4405</v>
      </c>
      <c r="I987" s="5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>(L987/86400)+25569</f>
        <v>41614.25</v>
      </c>
      <c r="O987" s="9">
        <f>(M987/86400)+25569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MID(R987,FIND("/",R987)+1,25)</f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E988/D988</f>
        <v>0.40307692307692305</v>
      </c>
      <c r="G988" t="s">
        <v>14</v>
      </c>
      <c r="H988">
        <v>92</v>
      </c>
      <c r="I988" s="5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>(L988/86400)+25569</f>
        <v>40638.208333333336</v>
      </c>
      <c r="O988" s="9">
        <f>(M988/86400)+25569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MID(R988,FIND("/",R988)+1,25)</f>
        <v>rock</v>
      </c>
    </row>
    <row r="989" spans="1:20" x14ac:dyDescent="0.3">
      <c r="A989">
        <v>43</v>
      </c>
      <c r="B989" t="s">
        <v>131</v>
      </c>
      <c r="C989" s="3" t="s">
        <v>132</v>
      </c>
      <c r="D989">
        <v>90200</v>
      </c>
      <c r="E989">
        <v>167717</v>
      </c>
      <c r="F989" s="4">
        <f>E989/D989</f>
        <v>1.859390243902439</v>
      </c>
      <c r="G989" t="s">
        <v>20</v>
      </c>
      <c r="H989">
        <v>6212</v>
      </c>
      <c r="I989" s="5">
        <f>E989/H989</f>
        <v>26.998873148744366</v>
      </c>
      <c r="J989" t="s">
        <v>21</v>
      </c>
      <c r="K989" t="s">
        <v>22</v>
      </c>
      <c r="L989">
        <v>1406178000</v>
      </c>
      <c r="M989">
        <v>1407560400</v>
      </c>
      <c r="N989" s="9">
        <f>(L989/86400)+25569</f>
        <v>41844.208333333336</v>
      </c>
      <c r="O989" s="9">
        <f>(M989/86400)+25569</f>
        <v>41860.208333333336</v>
      </c>
      <c r="P989" t="b">
        <v>0</v>
      </c>
      <c r="Q989" t="b">
        <v>0</v>
      </c>
      <c r="R989" t="s">
        <v>133</v>
      </c>
      <c r="S989" t="str">
        <f>LEFT(R989,FIND("/",R989)-1)</f>
        <v>publishing</v>
      </c>
      <c r="T989" t="str">
        <f>MID(R989,FIND("/",R989)+1,25)</f>
        <v>radio &amp; podcasts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E990/D990</f>
        <v>0.52117021276595743</v>
      </c>
      <c r="G990" t="s">
        <v>14</v>
      </c>
      <c r="H990">
        <v>64</v>
      </c>
      <c r="I990" s="5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>(L990/86400)+25569</f>
        <v>42686.25</v>
      </c>
      <c r="O990" s="9">
        <f>(M990/86400)+25569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MID(R990,FIND("/",R990)+1,25)</f>
        <v>radio &amp; podcasts</v>
      </c>
    </row>
    <row r="991" spans="1:20" x14ac:dyDescent="0.3">
      <c r="A991">
        <v>451</v>
      </c>
      <c r="B991" t="s">
        <v>950</v>
      </c>
      <c r="C991" s="3" t="s">
        <v>951</v>
      </c>
      <c r="D991">
        <v>148400</v>
      </c>
      <c r="E991">
        <v>182302</v>
      </c>
      <c r="F991" s="4">
        <f>E991/D991</f>
        <v>1.2284501347708894</v>
      </c>
      <c r="G991" t="s">
        <v>20</v>
      </c>
      <c r="H991">
        <v>6286</v>
      </c>
      <c r="I991" s="5">
        <f>E991/H991</f>
        <v>29.001272669424118</v>
      </c>
      <c r="J991" t="s">
        <v>21</v>
      </c>
      <c r="K991" t="s">
        <v>22</v>
      </c>
      <c r="L991">
        <v>1500440400</v>
      </c>
      <c r="M991">
        <v>1503118800</v>
      </c>
      <c r="N991" s="9">
        <f>(L991/86400)+25569</f>
        <v>42935.208333333328</v>
      </c>
      <c r="O991" s="9">
        <f>(M991/86400)+25569</f>
        <v>42966.208333333328</v>
      </c>
      <c r="P991" t="b">
        <v>0</v>
      </c>
      <c r="Q991" t="b">
        <v>0</v>
      </c>
      <c r="R991" t="s">
        <v>23</v>
      </c>
      <c r="S991" t="str">
        <f>LEFT(R991,FIND("/",R991)-1)</f>
        <v>music</v>
      </c>
      <c r="T991" t="str">
        <f>MID(R991,FIND("/",R991)+1,25)</f>
        <v>rock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E992/D992</f>
        <v>0.87679487179487181</v>
      </c>
      <c r="G992" t="s">
        <v>14</v>
      </c>
      <c r="H992">
        <v>64</v>
      </c>
      <c r="I992" s="5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>(L992/86400)+25569</f>
        <v>42432.25</v>
      </c>
      <c r="O992" s="9">
        <f>(M992/86400)+25569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MID(R992,FIND("/",R992)+1,25)</f>
        <v>drama</v>
      </c>
    </row>
    <row r="993" spans="1:20" ht="31.2" x14ac:dyDescent="0.3">
      <c r="A993">
        <v>610</v>
      </c>
      <c r="B993" t="s">
        <v>1262</v>
      </c>
      <c r="C993" s="3" t="s">
        <v>1263</v>
      </c>
      <c r="D993">
        <v>42800</v>
      </c>
      <c r="E993">
        <v>179356</v>
      </c>
      <c r="F993" s="4">
        <f>E993/D993</f>
        <v>4.1905607476635511</v>
      </c>
      <c r="G993" t="s">
        <v>20</v>
      </c>
      <c r="H993">
        <v>6406</v>
      </c>
      <c r="I993" s="5">
        <f>E993/H993</f>
        <v>27.998126756166094</v>
      </c>
      <c r="J993" t="s">
        <v>21</v>
      </c>
      <c r="K993" t="s">
        <v>22</v>
      </c>
      <c r="L993">
        <v>1355637600</v>
      </c>
      <c r="M993">
        <v>1356847200</v>
      </c>
      <c r="N993" s="9">
        <f>(L993/86400)+25569</f>
        <v>41259.25</v>
      </c>
      <c r="O993" s="9">
        <f>(M993/86400)+25569</f>
        <v>41273.25</v>
      </c>
      <c r="P993" t="b">
        <v>0</v>
      </c>
      <c r="Q993" t="b">
        <v>0</v>
      </c>
      <c r="R993" t="s">
        <v>33</v>
      </c>
      <c r="S993" t="str">
        <f>LEFT(R993,FIND("/",R993)-1)</f>
        <v>theater</v>
      </c>
      <c r="T993" t="str">
        <f>MID(R993,FIND("/",R993)+1,25)</f>
        <v>plays</v>
      </c>
    </row>
    <row r="994" spans="1:20" x14ac:dyDescent="0.3">
      <c r="A994">
        <v>249</v>
      </c>
      <c r="B994" t="s">
        <v>550</v>
      </c>
      <c r="C994" s="3" t="s">
        <v>551</v>
      </c>
      <c r="D994">
        <v>61500</v>
      </c>
      <c r="E994">
        <v>168095</v>
      </c>
      <c r="F994" s="4">
        <f>E994/D994</f>
        <v>2.7332520325203253</v>
      </c>
      <c r="G994" t="s">
        <v>20</v>
      </c>
      <c r="H994">
        <v>6465</v>
      </c>
      <c r="I994" s="5">
        <f>E994/H994</f>
        <v>26.000773395204948</v>
      </c>
      <c r="J994" t="s">
        <v>21</v>
      </c>
      <c r="K994" t="s">
        <v>22</v>
      </c>
      <c r="L994">
        <v>1420178400</v>
      </c>
      <c r="M994">
        <v>1420783200</v>
      </c>
      <c r="N994" s="9">
        <f>(L994/86400)+25569</f>
        <v>42006.25</v>
      </c>
      <c r="O994" s="9">
        <f>(M994/86400)+25569</f>
        <v>42013.25</v>
      </c>
      <c r="P994" t="b">
        <v>0</v>
      </c>
      <c r="Q994" t="b">
        <v>0</v>
      </c>
      <c r="R994" t="s">
        <v>206</v>
      </c>
      <c r="S994" t="str">
        <f>LEFT(R994,FIND("/",R994)-1)</f>
        <v>publishing</v>
      </c>
      <c r="T994" t="str">
        <f>MID(R994,FIND("/",R994)+1,25)</f>
        <v>translations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E995/D995</f>
        <v>0.77632653061224488</v>
      </c>
      <c r="G995" t="s">
        <v>74</v>
      </c>
      <c r="H995">
        <v>75</v>
      </c>
      <c r="I995" s="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(L995/86400)+25569</f>
        <v>42362.25</v>
      </c>
      <c r="O995" s="9">
        <f>(M995/86400)+25569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MID(R995,FIND("/",R995)+1,25)</f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E996/D996</f>
        <v>0.52496810772501767</v>
      </c>
      <c r="G996" t="s">
        <v>14</v>
      </c>
      <c r="H996">
        <v>842</v>
      </c>
      <c r="I996" s="5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>(L996/86400)+25569</f>
        <v>41929.208333333336</v>
      </c>
      <c r="O996" s="9">
        <f>(M996/86400)+25569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MID(R996,FIND("/",R996)+1,25)</f>
        <v>translations</v>
      </c>
    </row>
    <row r="997" spans="1:20" ht="31.2" x14ac:dyDescent="0.3">
      <c r="A997">
        <v>697</v>
      </c>
      <c r="B997" t="s">
        <v>1433</v>
      </c>
      <c r="C997" s="3" t="s">
        <v>1434</v>
      </c>
      <c r="D997">
        <v>128900</v>
      </c>
      <c r="E997">
        <v>196960</v>
      </c>
      <c r="F997" s="4">
        <f>E997/D997</f>
        <v>1.5280062063615205</v>
      </c>
      <c r="G997" t="s">
        <v>20</v>
      </c>
      <c r="H997">
        <v>7295</v>
      </c>
      <c r="I997" s="5">
        <f>E997/H997</f>
        <v>26.999314599040439</v>
      </c>
      <c r="J997" t="s">
        <v>21</v>
      </c>
      <c r="K997" t="s">
        <v>22</v>
      </c>
      <c r="L997">
        <v>1522472400</v>
      </c>
      <c r="M997">
        <v>1522645200</v>
      </c>
      <c r="N997" s="9">
        <f>(L997/86400)+25569</f>
        <v>43190.208333333328</v>
      </c>
      <c r="O997" s="9">
        <f>(M997/86400)+25569</f>
        <v>43192.208333333328</v>
      </c>
      <c r="P997" t="b">
        <v>0</v>
      </c>
      <c r="Q997" t="b">
        <v>0</v>
      </c>
      <c r="R997" t="s">
        <v>50</v>
      </c>
      <c r="S997" t="str">
        <f>LEFT(R997,FIND("/",R997)-1)</f>
        <v>music</v>
      </c>
      <c r="T997" t="str">
        <f>MID(R997,FIND("/",R997)+1,25)</f>
        <v>electric music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63:F1001" si="0">E998/D998</f>
        <v>0.72939393939393937</v>
      </c>
      <c r="G998" t="s">
        <v>14</v>
      </c>
      <c r="H998">
        <v>112</v>
      </c>
      <c r="I998" s="5">
        <f t="shared" ref="I963:I1001" si="1"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ref="N963:N1001" si="2">(L998/86400)+25569</f>
        <v>41276.25</v>
      </c>
      <c r="O998" s="9">
        <f t="shared" ref="O963:O1001" si="3">(M998/86400)+25569</f>
        <v>41306.25</v>
      </c>
      <c r="P998" t="b">
        <v>0</v>
      </c>
      <c r="Q998" t="b">
        <v>0</v>
      </c>
      <c r="R998" t="s">
        <v>33</v>
      </c>
      <c r="S998" t="str">
        <f t="shared" ref="S963:S1001" si="4">LEFT(R998,FIND("/",R998)-1)</f>
        <v>theater</v>
      </c>
      <c r="T998" t="str">
        <f t="shared" ref="T963:T1001" si="5">MID(R998,FIND("/",R998)+1,25)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0"/>
        <v>0.60565789473684206</v>
      </c>
      <c r="G999" t="s">
        <v>74</v>
      </c>
      <c r="H999">
        <v>139</v>
      </c>
      <c r="I999" s="5">
        <f t="shared" si="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2"/>
        <v>41659.25</v>
      </c>
      <c r="O999" s="9">
        <f t="shared" si="3"/>
        <v>41664.25</v>
      </c>
      <c r="P999" t="b">
        <v>0</v>
      </c>
      <c r="Q999" t="b">
        <v>0</v>
      </c>
      <c r="R999" t="s">
        <v>33</v>
      </c>
      <c r="S999" t="str">
        <f t="shared" si="4"/>
        <v>theater</v>
      </c>
      <c r="T999" t="str">
        <f t="shared" si="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0"/>
        <v>0.5679129129129129</v>
      </c>
      <c r="G1000" t="s">
        <v>14</v>
      </c>
      <c r="H1000">
        <v>374</v>
      </c>
      <c r="I1000" s="5">
        <f t="shared" si="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2"/>
        <v>40220.25</v>
      </c>
      <c r="O1000" s="9">
        <f t="shared" si="3"/>
        <v>40234.25</v>
      </c>
      <c r="P1000" t="b">
        <v>0</v>
      </c>
      <c r="Q1000" t="b">
        <v>1</v>
      </c>
      <c r="R1000" t="s">
        <v>60</v>
      </c>
      <c r="S1000" t="str">
        <f t="shared" si="4"/>
        <v>music</v>
      </c>
      <c r="T1000" t="str">
        <f t="shared" si="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0"/>
        <v>0.56542754275427543</v>
      </c>
      <c r="G1001" t="s">
        <v>74</v>
      </c>
      <c r="H1001">
        <v>1122</v>
      </c>
      <c r="I1001" s="5">
        <f t="shared" si="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2"/>
        <v>42550.208333333328</v>
      </c>
      <c r="O1001" s="9">
        <f t="shared" si="3"/>
        <v>42557.208333333328</v>
      </c>
      <c r="P1001" t="b">
        <v>0</v>
      </c>
      <c r="Q1001" t="b">
        <v>0</v>
      </c>
      <c r="R1001" t="s">
        <v>17</v>
      </c>
      <c r="S1001" t="str">
        <f t="shared" si="4"/>
        <v>food</v>
      </c>
      <c r="T1001" t="str">
        <f t="shared" si="5"/>
        <v>food trucks</v>
      </c>
    </row>
  </sheetData>
  <autoFilter ref="A1:T1001" xr:uid="{00000000-0001-0000-0000-000000000000}">
    <sortState xmlns:xlrd2="http://schemas.microsoft.com/office/spreadsheetml/2017/richdata2" ref="A3:T997">
      <sortCondition ref="H1:H1001"/>
    </sortState>
  </autoFilter>
  <conditionalFormatting sqref="F2:F1048576">
    <cfRule type="cellIs" dxfId="37" priority="1" operator="greaterThanOrEqual">
      <formula>2</formula>
    </cfRule>
    <cfRule type="cellIs" dxfId="36" priority="2" operator="between">
      <formula>1</formula>
      <formula>1.99999</formula>
    </cfRule>
    <cfRule type="cellIs" dxfId="35" priority="3" operator="lessThan">
      <formula>1</formula>
    </cfRule>
  </conditionalFormatting>
  <conditionalFormatting sqref="G1:G1048576">
    <cfRule type="containsText" dxfId="34" priority="4" operator="containsText" text="canceled">
      <formula>NOT(ISERROR(SEARCH("canceled",G1)))</formula>
    </cfRule>
    <cfRule type="containsText" dxfId="33" priority="5" operator="containsText" text="live">
      <formula>NOT(ISERROR(SEARCH("live",G1)))</formula>
    </cfRule>
    <cfRule type="containsText" dxfId="32" priority="6" operator="containsText" text="successful">
      <formula>NOT(ISERROR(SEARCH("successful",G1)))</formula>
    </cfRule>
    <cfRule type="containsText" dxfId="31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B7C6-0B51-4AC5-AF4D-4D9CE60F3363}">
  <dimension ref="A1:L566"/>
  <sheetViews>
    <sheetView topLeftCell="B1" workbookViewId="0">
      <selection activeCell="K3" sqref="K3"/>
    </sheetView>
  </sheetViews>
  <sheetFormatPr defaultRowHeight="15.6" x14ac:dyDescent="0.3"/>
  <cols>
    <col min="2" max="2" width="11.3984375" bestFit="1" customWidth="1"/>
    <col min="8" max="8" width="11.59765625" bestFit="1" customWidth="1"/>
    <col min="9" max="9" width="10.69921875" customWidth="1"/>
    <col min="10" max="10" width="6.8984375" customWidth="1"/>
  </cols>
  <sheetData>
    <row r="1" spans="1:12" x14ac:dyDescent="0.3">
      <c r="A1" s="12" t="s">
        <v>2107</v>
      </c>
      <c r="B1" s="13">
        <f>SUMIF(Crowdfunding!G:G,"successful",Crowdfunding!H:H)</f>
        <v>480898</v>
      </c>
      <c r="D1" t="s">
        <v>4</v>
      </c>
      <c r="E1" t="s">
        <v>5</v>
      </c>
      <c r="H1" s="12" t="s">
        <v>2114</v>
      </c>
      <c r="I1" s="18">
        <f>SUM(L2:L365)</f>
        <v>213164</v>
      </c>
      <c r="J1" s="11"/>
      <c r="K1" t="s">
        <v>4</v>
      </c>
      <c r="L1" t="s">
        <v>5</v>
      </c>
    </row>
    <row r="2" spans="1:12" x14ac:dyDescent="0.3">
      <c r="A2" s="14" t="s">
        <v>2106</v>
      </c>
      <c r="B2" s="15">
        <f>B1/COUNTIF(Crowdfunding!G:G,"successful")</f>
        <v>851.14690265486729</v>
      </c>
      <c r="D2" t="s">
        <v>20</v>
      </c>
      <c r="E2">
        <v>16</v>
      </c>
      <c r="H2" s="14" t="s">
        <v>2106</v>
      </c>
      <c r="I2" s="15">
        <f>AVERAGE(L2:L365)</f>
        <v>585.61538461538464</v>
      </c>
      <c r="J2" s="11"/>
      <c r="K2" t="s">
        <v>14</v>
      </c>
      <c r="L2">
        <v>0</v>
      </c>
    </row>
    <row r="3" spans="1:12" x14ac:dyDescent="0.3">
      <c r="A3" s="14" t="s">
        <v>2108</v>
      </c>
      <c r="B3" s="15">
        <f>MODE(E:E)</f>
        <v>80</v>
      </c>
      <c r="D3" t="s">
        <v>20</v>
      </c>
      <c r="E3">
        <v>26</v>
      </c>
      <c r="H3" s="14" t="s">
        <v>2108</v>
      </c>
      <c r="I3" s="15">
        <f>MODE(L2:L365)</f>
        <v>1</v>
      </c>
      <c r="J3" s="11"/>
      <c r="K3" t="s">
        <v>14</v>
      </c>
      <c r="L3">
        <v>0</v>
      </c>
    </row>
    <row r="4" spans="1:12" x14ac:dyDescent="0.3">
      <c r="A4" s="14" t="s">
        <v>2109</v>
      </c>
      <c r="B4" s="15">
        <f>MEDIAN(E:E)</f>
        <v>201</v>
      </c>
      <c r="D4" t="s">
        <v>20</v>
      </c>
      <c r="E4">
        <v>27</v>
      </c>
      <c r="H4" s="14" t="s">
        <v>2109</v>
      </c>
      <c r="I4" s="15">
        <f>MEDIAN(L2:L365)</f>
        <v>114.5</v>
      </c>
      <c r="J4" s="11"/>
      <c r="K4" t="s">
        <v>14</v>
      </c>
      <c r="L4">
        <v>1</v>
      </c>
    </row>
    <row r="5" spans="1:12" x14ac:dyDescent="0.3">
      <c r="A5" s="14" t="s">
        <v>2110</v>
      </c>
      <c r="B5" s="15">
        <f>MIN(E:E)</f>
        <v>16</v>
      </c>
      <c r="D5" t="s">
        <v>20</v>
      </c>
      <c r="E5">
        <v>32</v>
      </c>
      <c r="H5" s="14" t="s">
        <v>2110</v>
      </c>
      <c r="I5" s="15">
        <f>MIN(L2:L365)</f>
        <v>0</v>
      </c>
      <c r="J5" s="11"/>
      <c r="K5" t="s">
        <v>14</v>
      </c>
      <c r="L5">
        <v>1</v>
      </c>
    </row>
    <row r="6" spans="1:12" x14ac:dyDescent="0.3">
      <c r="A6" s="14" t="s">
        <v>2111</v>
      </c>
      <c r="B6" s="15">
        <f>MAX(E:E)</f>
        <v>7295</v>
      </c>
      <c r="D6" t="s">
        <v>20</v>
      </c>
      <c r="E6">
        <v>32</v>
      </c>
      <c r="H6" s="14" t="s">
        <v>2111</v>
      </c>
      <c r="I6" s="15">
        <f>MAX(L2:L365)</f>
        <v>6080</v>
      </c>
      <c r="J6" s="11"/>
      <c r="K6" t="s">
        <v>14</v>
      </c>
      <c r="L6">
        <v>1</v>
      </c>
    </row>
    <row r="7" spans="1:12" x14ac:dyDescent="0.3">
      <c r="A7" s="14" t="s">
        <v>2112</v>
      </c>
      <c r="B7" s="15">
        <f>_xlfn.VAR.P(E:E)</f>
        <v>1603373.7324019109</v>
      </c>
      <c r="D7" t="s">
        <v>20</v>
      </c>
      <c r="E7">
        <v>34</v>
      </c>
      <c r="H7" s="14" t="s">
        <v>2112</v>
      </c>
      <c r="I7" s="15">
        <f>_xlfn.VAR.P(L2:L365)</f>
        <v>921574.68174133555</v>
      </c>
      <c r="J7" s="11"/>
      <c r="K7" t="s">
        <v>14</v>
      </c>
      <c r="L7">
        <v>1</v>
      </c>
    </row>
    <row r="8" spans="1:12" ht="16.2" thickBot="1" x14ac:dyDescent="0.35">
      <c r="A8" s="16" t="s">
        <v>2113</v>
      </c>
      <c r="B8" s="17">
        <f>_xlfn.STDEV.P(E:E)</f>
        <v>1266.2439466397898</v>
      </c>
      <c r="D8" t="s">
        <v>20</v>
      </c>
      <c r="E8">
        <v>40</v>
      </c>
      <c r="H8" s="16" t="s">
        <v>2113</v>
      </c>
      <c r="I8" s="17">
        <f>_xlfn.STDEV.P(L2:L365)</f>
        <v>959.98681331637863</v>
      </c>
      <c r="J8" s="11"/>
      <c r="K8" t="s">
        <v>14</v>
      </c>
      <c r="L8">
        <v>1</v>
      </c>
    </row>
    <row r="9" spans="1:12" x14ac:dyDescent="0.3">
      <c r="D9" t="s">
        <v>20</v>
      </c>
      <c r="E9">
        <v>41</v>
      </c>
      <c r="K9" t="s">
        <v>14</v>
      </c>
      <c r="L9">
        <v>1</v>
      </c>
    </row>
    <row r="10" spans="1:12" x14ac:dyDescent="0.3">
      <c r="D10" t="s">
        <v>20</v>
      </c>
      <c r="E10">
        <v>41</v>
      </c>
      <c r="K10" t="s">
        <v>14</v>
      </c>
      <c r="L10">
        <v>1</v>
      </c>
    </row>
    <row r="11" spans="1:12" x14ac:dyDescent="0.3">
      <c r="D11" t="s">
        <v>20</v>
      </c>
      <c r="E11">
        <v>42</v>
      </c>
      <c r="K11" t="s">
        <v>14</v>
      </c>
      <c r="L11">
        <v>1</v>
      </c>
    </row>
    <row r="12" spans="1:12" x14ac:dyDescent="0.3">
      <c r="D12" t="s">
        <v>20</v>
      </c>
      <c r="E12">
        <v>43</v>
      </c>
      <c r="K12" t="s">
        <v>14</v>
      </c>
      <c r="L12">
        <v>1</v>
      </c>
    </row>
    <row r="13" spans="1:12" x14ac:dyDescent="0.3">
      <c r="D13" t="s">
        <v>20</v>
      </c>
      <c r="E13">
        <v>43</v>
      </c>
      <c r="K13" t="s">
        <v>14</v>
      </c>
      <c r="L13">
        <v>1</v>
      </c>
    </row>
    <row r="14" spans="1:12" x14ac:dyDescent="0.3">
      <c r="D14" t="s">
        <v>20</v>
      </c>
      <c r="E14">
        <v>48</v>
      </c>
      <c r="K14" t="s">
        <v>14</v>
      </c>
      <c r="L14">
        <v>1</v>
      </c>
    </row>
    <row r="15" spans="1:12" x14ac:dyDescent="0.3">
      <c r="D15" t="s">
        <v>20</v>
      </c>
      <c r="E15">
        <v>48</v>
      </c>
      <c r="K15" t="s">
        <v>14</v>
      </c>
      <c r="L15">
        <v>1</v>
      </c>
    </row>
    <row r="16" spans="1:12" x14ac:dyDescent="0.3">
      <c r="D16" t="s">
        <v>20</v>
      </c>
      <c r="E16">
        <v>48</v>
      </c>
      <c r="K16" t="s">
        <v>14</v>
      </c>
      <c r="L16">
        <v>1</v>
      </c>
    </row>
    <row r="17" spans="4:12" x14ac:dyDescent="0.3">
      <c r="D17" t="s">
        <v>20</v>
      </c>
      <c r="E17">
        <v>50</v>
      </c>
      <c r="K17" t="s">
        <v>14</v>
      </c>
      <c r="L17">
        <v>1</v>
      </c>
    </row>
    <row r="18" spans="4:12" x14ac:dyDescent="0.3">
      <c r="D18" t="s">
        <v>20</v>
      </c>
      <c r="E18">
        <v>50</v>
      </c>
      <c r="K18" t="s">
        <v>14</v>
      </c>
      <c r="L18">
        <v>1</v>
      </c>
    </row>
    <row r="19" spans="4:12" x14ac:dyDescent="0.3">
      <c r="D19" t="s">
        <v>20</v>
      </c>
      <c r="E19">
        <v>50</v>
      </c>
      <c r="K19" t="s">
        <v>14</v>
      </c>
      <c r="L19">
        <v>1</v>
      </c>
    </row>
    <row r="20" spans="4:12" x14ac:dyDescent="0.3">
      <c r="D20" t="s">
        <v>20</v>
      </c>
      <c r="E20">
        <v>52</v>
      </c>
      <c r="K20" t="s">
        <v>14</v>
      </c>
      <c r="L20">
        <v>1</v>
      </c>
    </row>
    <row r="21" spans="4:12" x14ac:dyDescent="0.3">
      <c r="D21" t="s">
        <v>20</v>
      </c>
      <c r="E21">
        <v>53</v>
      </c>
      <c r="K21" t="s">
        <v>14</v>
      </c>
      <c r="L21">
        <v>5</v>
      </c>
    </row>
    <row r="22" spans="4:12" x14ac:dyDescent="0.3">
      <c r="D22" t="s">
        <v>20</v>
      </c>
      <c r="E22">
        <v>53</v>
      </c>
      <c r="K22" t="s">
        <v>14</v>
      </c>
      <c r="L22">
        <v>5</v>
      </c>
    </row>
    <row r="23" spans="4:12" x14ac:dyDescent="0.3">
      <c r="D23" t="s">
        <v>20</v>
      </c>
      <c r="E23">
        <v>54</v>
      </c>
      <c r="K23" t="s">
        <v>14</v>
      </c>
      <c r="L23">
        <v>6</v>
      </c>
    </row>
    <row r="24" spans="4:12" x14ac:dyDescent="0.3">
      <c r="D24" t="s">
        <v>20</v>
      </c>
      <c r="E24">
        <v>55</v>
      </c>
      <c r="K24" t="s">
        <v>14</v>
      </c>
      <c r="L24">
        <v>7</v>
      </c>
    </row>
    <row r="25" spans="4:12" x14ac:dyDescent="0.3">
      <c r="D25" t="s">
        <v>20</v>
      </c>
      <c r="E25">
        <v>56</v>
      </c>
      <c r="K25" t="s">
        <v>14</v>
      </c>
      <c r="L25">
        <v>7</v>
      </c>
    </row>
    <row r="26" spans="4:12" x14ac:dyDescent="0.3">
      <c r="D26" t="s">
        <v>20</v>
      </c>
      <c r="E26">
        <v>59</v>
      </c>
      <c r="K26" t="s">
        <v>14</v>
      </c>
      <c r="L26">
        <v>9</v>
      </c>
    </row>
    <row r="27" spans="4:12" x14ac:dyDescent="0.3">
      <c r="D27" t="s">
        <v>20</v>
      </c>
      <c r="E27">
        <v>62</v>
      </c>
      <c r="K27" t="s">
        <v>14</v>
      </c>
      <c r="L27">
        <v>9</v>
      </c>
    </row>
    <row r="28" spans="4:12" x14ac:dyDescent="0.3">
      <c r="D28" t="s">
        <v>20</v>
      </c>
      <c r="E28">
        <v>64</v>
      </c>
      <c r="K28" t="s">
        <v>14</v>
      </c>
      <c r="L28">
        <v>10</v>
      </c>
    </row>
    <row r="29" spans="4:12" x14ac:dyDescent="0.3">
      <c r="D29" t="s">
        <v>20</v>
      </c>
      <c r="E29">
        <v>65</v>
      </c>
      <c r="K29" t="s">
        <v>14</v>
      </c>
      <c r="L29">
        <v>10</v>
      </c>
    </row>
    <row r="30" spans="4:12" x14ac:dyDescent="0.3">
      <c r="D30" t="s">
        <v>20</v>
      </c>
      <c r="E30">
        <v>65</v>
      </c>
      <c r="K30" t="s">
        <v>14</v>
      </c>
      <c r="L30">
        <v>10</v>
      </c>
    </row>
    <row r="31" spans="4:12" x14ac:dyDescent="0.3">
      <c r="D31" t="s">
        <v>20</v>
      </c>
      <c r="E31">
        <v>67</v>
      </c>
      <c r="K31" t="s">
        <v>14</v>
      </c>
      <c r="L31">
        <v>10</v>
      </c>
    </row>
    <row r="32" spans="4:12" x14ac:dyDescent="0.3">
      <c r="D32" t="s">
        <v>20</v>
      </c>
      <c r="E32">
        <v>68</v>
      </c>
      <c r="K32" t="s">
        <v>14</v>
      </c>
      <c r="L32">
        <v>12</v>
      </c>
    </row>
    <row r="33" spans="4:12" x14ac:dyDescent="0.3">
      <c r="D33" t="s">
        <v>20</v>
      </c>
      <c r="E33">
        <v>69</v>
      </c>
      <c r="K33" t="s">
        <v>14</v>
      </c>
      <c r="L33">
        <v>12</v>
      </c>
    </row>
    <row r="34" spans="4:12" x14ac:dyDescent="0.3">
      <c r="D34" t="s">
        <v>20</v>
      </c>
      <c r="E34">
        <v>69</v>
      </c>
      <c r="K34" t="s">
        <v>14</v>
      </c>
      <c r="L34">
        <v>13</v>
      </c>
    </row>
    <row r="35" spans="4:12" x14ac:dyDescent="0.3">
      <c r="D35" t="s">
        <v>20</v>
      </c>
      <c r="E35">
        <v>70</v>
      </c>
      <c r="K35" t="s">
        <v>14</v>
      </c>
      <c r="L35">
        <v>13</v>
      </c>
    </row>
    <row r="36" spans="4:12" x14ac:dyDescent="0.3">
      <c r="D36" t="s">
        <v>20</v>
      </c>
      <c r="E36">
        <v>71</v>
      </c>
      <c r="K36" t="s">
        <v>14</v>
      </c>
      <c r="L36">
        <v>14</v>
      </c>
    </row>
    <row r="37" spans="4:12" x14ac:dyDescent="0.3">
      <c r="D37" t="s">
        <v>20</v>
      </c>
      <c r="E37">
        <v>72</v>
      </c>
      <c r="K37" t="s">
        <v>14</v>
      </c>
      <c r="L37">
        <v>14</v>
      </c>
    </row>
    <row r="38" spans="4:12" x14ac:dyDescent="0.3">
      <c r="D38" t="s">
        <v>20</v>
      </c>
      <c r="E38">
        <v>76</v>
      </c>
      <c r="K38" t="s">
        <v>14</v>
      </c>
      <c r="L38">
        <v>15</v>
      </c>
    </row>
    <row r="39" spans="4:12" x14ac:dyDescent="0.3">
      <c r="D39" t="s">
        <v>20</v>
      </c>
      <c r="E39">
        <v>76</v>
      </c>
      <c r="K39" t="s">
        <v>14</v>
      </c>
      <c r="L39">
        <v>15</v>
      </c>
    </row>
    <row r="40" spans="4:12" x14ac:dyDescent="0.3">
      <c r="D40" t="s">
        <v>20</v>
      </c>
      <c r="E40">
        <v>78</v>
      </c>
      <c r="K40" t="s">
        <v>14</v>
      </c>
      <c r="L40">
        <v>15</v>
      </c>
    </row>
    <row r="41" spans="4:12" x14ac:dyDescent="0.3">
      <c r="D41" t="s">
        <v>20</v>
      </c>
      <c r="E41">
        <v>78</v>
      </c>
      <c r="K41" t="s">
        <v>14</v>
      </c>
      <c r="L41">
        <v>15</v>
      </c>
    </row>
    <row r="42" spans="4:12" x14ac:dyDescent="0.3">
      <c r="D42" t="s">
        <v>20</v>
      </c>
      <c r="E42">
        <v>80</v>
      </c>
      <c r="K42" t="s">
        <v>14</v>
      </c>
      <c r="L42">
        <v>15</v>
      </c>
    </row>
    <row r="43" spans="4:12" x14ac:dyDescent="0.3">
      <c r="D43" t="s">
        <v>20</v>
      </c>
      <c r="E43">
        <v>80</v>
      </c>
      <c r="K43" t="s">
        <v>14</v>
      </c>
      <c r="L43">
        <v>15</v>
      </c>
    </row>
    <row r="44" spans="4:12" x14ac:dyDescent="0.3">
      <c r="D44" t="s">
        <v>20</v>
      </c>
      <c r="E44">
        <v>80</v>
      </c>
      <c r="K44" t="s">
        <v>14</v>
      </c>
      <c r="L44">
        <v>16</v>
      </c>
    </row>
    <row r="45" spans="4:12" x14ac:dyDescent="0.3">
      <c r="D45" t="s">
        <v>20</v>
      </c>
      <c r="E45">
        <v>80</v>
      </c>
      <c r="K45" t="s">
        <v>14</v>
      </c>
      <c r="L45">
        <v>16</v>
      </c>
    </row>
    <row r="46" spans="4:12" x14ac:dyDescent="0.3">
      <c r="D46" t="s">
        <v>20</v>
      </c>
      <c r="E46">
        <v>80</v>
      </c>
      <c r="K46" t="s">
        <v>14</v>
      </c>
      <c r="L46">
        <v>16</v>
      </c>
    </row>
    <row r="47" spans="4:12" x14ac:dyDescent="0.3">
      <c r="D47" t="s">
        <v>20</v>
      </c>
      <c r="E47">
        <v>80</v>
      </c>
      <c r="K47" t="s">
        <v>14</v>
      </c>
      <c r="L47">
        <v>16</v>
      </c>
    </row>
    <row r="48" spans="4:12" x14ac:dyDescent="0.3">
      <c r="D48" t="s">
        <v>20</v>
      </c>
      <c r="E48">
        <v>81</v>
      </c>
      <c r="K48" t="s">
        <v>14</v>
      </c>
      <c r="L48">
        <v>17</v>
      </c>
    </row>
    <row r="49" spans="4:12" x14ac:dyDescent="0.3">
      <c r="D49" t="s">
        <v>20</v>
      </c>
      <c r="E49">
        <v>82</v>
      </c>
      <c r="K49" t="s">
        <v>14</v>
      </c>
      <c r="L49">
        <v>17</v>
      </c>
    </row>
    <row r="50" spans="4:12" x14ac:dyDescent="0.3">
      <c r="D50" t="s">
        <v>20</v>
      </c>
      <c r="E50">
        <v>82</v>
      </c>
      <c r="K50" t="s">
        <v>14</v>
      </c>
      <c r="L50">
        <v>17</v>
      </c>
    </row>
    <row r="51" spans="4:12" x14ac:dyDescent="0.3">
      <c r="D51" t="s">
        <v>20</v>
      </c>
      <c r="E51">
        <v>83</v>
      </c>
      <c r="K51" t="s">
        <v>14</v>
      </c>
      <c r="L51">
        <v>18</v>
      </c>
    </row>
    <row r="52" spans="4:12" x14ac:dyDescent="0.3">
      <c r="D52" t="s">
        <v>20</v>
      </c>
      <c r="E52">
        <v>83</v>
      </c>
      <c r="K52" t="s">
        <v>14</v>
      </c>
      <c r="L52">
        <v>18</v>
      </c>
    </row>
    <row r="53" spans="4:12" x14ac:dyDescent="0.3">
      <c r="D53" t="s">
        <v>20</v>
      </c>
      <c r="E53">
        <v>84</v>
      </c>
      <c r="K53" t="s">
        <v>14</v>
      </c>
      <c r="L53">
        <v>19</v>
      </c>
    </row>
    <row r="54" spans="4:12" x14ac:dyDescent="0.3">
      <c r="D54" t="s">
        <v>20</v>
      </c>
      <c r="E54">
        <v>84</v>
      </c>
      <c r="K54" t="s">
        <v>14</v>
      </c>
      <c r="L54">
        <v>19</v>
      </c>
    </row>
    <row r="55" spans="4:12" x14ac:dyDescent="0.3">
      <c r="D55" t="s">
        <v>20</v>
      </c>
      <c r="E55">
        <v>85</v>
      </c>
      <c r="K55" t="s">
        <v>14</v>
      </c>
      <c r="L55">
        <v>19</v>
      </c>
    </row>
    <row r="56" spans="4:12" x14ac:dyDescent="0.3">
      <c r="D56" t="s">
        <v>20</v>
      </c>
      <c r="E56">
        <v>85</v>
      </c>
      <c r="K56" t="s">
        <v>14</v>
      </c>
      <c r="L56">
        <v>21</v>
      </c>
    </row>
    <row r="57" spans="4:12" x14ac:dyDescent="0.3">
      <c r="D57" t="s">
        <v>20</v>
      </c>
      <c r="E57">
        <v>85</v>
      </c>
      <c r="K57" t="s">
        <v>14</v>
      </c>
      <c r="L57">
        <v>21</v>
      </c>
    </row>
    <row r="58" spans="4:12" x14ac:dyDescent="0.3">
      <c r="D58" t="s">
        <v>20</v>
      </c>
      <c r="E58">
        <v>85</v>
      </c>
      <c r="K58" t="s">
        <v>14</v>
      </c>
      <c r="L58">
        <v>21</v>
      </c>
    </row>
    <row r="59" spans="4:12" x14ac:dyDescent="0.3">
      <c r="D59" t="s">
        <v>20</v>
      </c>
      <c r="E59">
        <v>85</v>
      </c>
      <c r="K59" t="s">
        <v>14</v>
      </c>
      <c r="L59">
        <v>22</v>
      </c>
    </row>
    <row r="60" spans="4:12" x14ac:dyDescent="0.3">
      <c r="D60" t="s">
        <v>20</v>
      </c>
      <c r="E60">
        <v>85</v>
      </c>
      <c r="K60" t="s">
        <v>14</v>
      </c>
      <c r="L60">
        <v>23</v>
      </c>
    </row>
    <row r="61" spans="4:12" x14ac:dyDescent="0.3">
      <c r="D61" t="s">
        <v>20</v>
      </c>
      <c r="E61">
        <v>86</v>
      </c>
      <c r="K61" t="s">
        <v>14</v>
      </c>
      <c r="L61">
        <v>24</v>
      </c>
    </row>
    <row r="62" spans="4:12" x14ac:dyDescent="0.3">
      <c r="D62" t="s">
        <v>20</v>
      </c>
      <c r="E62">
        <v>86</v>
      </c>
      <c r="K62" t="s">
        <v>14</v>
      </c>
      <c r="L62">
        <v>24</v>
      </c>
    </row>
    <row r="63" spans="4:12" x14ac:dyDescent="0.3">
      <c r="D63" t="s">
        <v>20</v>
      </c>
      <c r="E63">
        <v>86</v>
      </c>
      <c r="K63" t="s">
        <v>14</v>
      </c>
      <c r="L63">
        <v>24</v>
      </c>
    </row>
    <row r="64" spans="4:12" x14ac:dyDescent="0.3">
      <c r="D64" t="s">
        <v>20</v>
      </c>
      <c r="E64">
        <v>87</v>
      </c>
      <c r="K64" t="s">
        <v>14</v>
      </c>
      <c r="L64">
        <v>25</v>
      </c>
    </row>
    <row r="65" spans="4:12" x14ac:dyDescent="0.3">
      <c r="D65" t="s">
        <v>20</v>
      </c>
      <c r="E65">
        <v>87</v>
      </c>
      <c r="K65" t="s">
        <v>14</v>
      </c>
      <c r="L65">
        <v>25</v>
      </c>
    </row>
    <row r="66" spans="4:12" x14ac:dyDescent="0.3">
      <c r="D66" t="s">
        <v>20</v>
      </c>
      <c r="E66">
        <v>87</v>
      </c>
      <c r="K66" t="s">
        <v>14</v>
      </c>
      <c r="L66">
        <v>26</v>
      </c>
    </row>
    <row r="67" spans="4:12" x14ac:dyDescent="0.3">
      <c r="D67" t="s">
        <v>20</v>
      </c>
      <c r="E67">
        <v>88</v>
      </c>
      <c r="K67" t="s">
        <v>14</v>
      </c>
      <c r="L67">
        <v>26</v>
      </c>
    </row>
    <row r="68" spans="4:12" x14ac:dyDescent="0.3">
      <c r="D68" t="s">
        <v>20</v>
      </c>
      <c r="E68">
        <v>88</v>
      </c>
      <c r="K68" t="s">
        <v>14</v>
      </c>
      <c r="L68">
        <v>26</v>
      </c>
    </row>
    <row r="69" spans="4:12" x14ac:dyDescent="0.3">
      <c r="D69" t="s">
        <v>20</v>
      </c>
      <c r="E69">
        <v>88</v>
      </c>
      <c r="K69" t="s">
        <v>14</v>
      </c>
      <c r="L69">
        <v>27</v>
      </c>
    </row>
    <row r="70" spans="4:12" x14ac:dyDescent="0.3">
      <c r="D70" t="s">
        <v>20</v>
      </c>
      <c r="E70">
        <v>88</v>
      </c>
      <c r="K70" t="s">
        <v>14</v>
      </c>
      <c r="L70">
        <v>27</v>
      </c>
    </row>
    <row r="71" spans="4:12" x14ac:dyDescent="0.3">
      <c r="D71" t="s">
        <v>20</v>
      </c>
      <c r="E71">
        <v>89</v>
      </c>
      <c r="K71" t="s">
        <v>14</v>
      </c>
      <c r="L71">
        <v>29</v>
      </c>
    </row>
    <row r="72" spans="4:12" x14ac:dyDescent="0.3">
      <c r="D72" t="s">
        <v>20</v>
      </c>
      <c r="E72">
        <v>89</v>
      </c>
      <c r="K72" t="s">
        <v>14</v>
      </c>
      <c r="L72">
        <v>30</v>
      </c>
    </row>
    <row r="73" spans="4:12" x14ac:dyDescent="0.3">
      <c r="D73" t="s">
        <v>20</v>
      </c>
      <c r="E73">
        <v>91</v>
      </c>
      <c r="K73" t="s">
        <v>14</v>
      </c>
      <c r="L73">
        <v>30</v>
      </c>
    </row>
    <row r="74" spans="4:12" x14ac:dyDescent="0.3">
      <c r="D74" t="s">
        <v>20</v>
      </c>
      <c r="E74">
        <v>92</v>
      </c>
      <c r="K74" t="s">
        <v>14</v>
      </c>
      <c r="L74">
        <v>31</v>
      </c>
    </row>
    <row r="75" spans="4:12" x14ac:dyDescent="0.3">
      <c r="D75" t="s">
        <v>20</v>
      </c>
      <c r="E75">
        <v>92</v>
      </c>
      <c r="K75" t="s">
        <v>14</v>
      </c>
      <c r="L75">
        <v>31</v>
      </c>
    </row>
    <row r="76" spans="4:12" x14ac:dyDescent="0.3">
      <c r="D76" t="s">
        <v>20</v>
      </c>
      <c r="E76">
        <v>92</v>
      </c>
      <c r="K76" t="s">
        <v>14</v>
      </c>
      <c r="L76">
        <v>31</v>
      </c>
    </row>
    <row r="77" spans="4:12" x14ac:dyDescent="0.3">
      <c r="D77" t="s">
        <v>20</v>
      </c>
      <c r="E77">
        <v>92</v>
      </c>
      <c r="K77" t="s">
        <v>14</v>
      </c>
      <c r="L77">
        <v>31</v>
      </c>
    </row>
    <row r="78" spans="4:12" x14ac:dyDescent="0.3">
      <c r="D78" t="s">
        <v>20</v>
      </c>
      <c r="E78">
        <v>92</v>
      </c>
      <c r="K78" t="s">
        <v>14</v>
      </c>
      <c r="L78">
        <v>31</v>
      </c>
    </row>
    <row r="79" spans="4:12" x14ac:dyDescent="0.3">
      <c r="D79" t="s">
        <v>20</v>
      </c>
      <c r="E79">
        <v>93</v>
      </c>
      <c r="K79" t="s">
        <v>14</v>
      </c>
      <c r="L79">
        <v>32</v>
      </c>
    </row>
    <row r="80" spans="4:12" x14ac:dyDescent="0.3">
      <c r="D80" t="s">
        <v>20</v>
      </c>
      <c r="E80">
        <v>94</v>
      </c>
      <c r="K80" t="s">
        <v>14</v>
      </c>
      <c r="L80">
        <v>32</v>
      </c>
    </row>
    <row r="81" spans="4:12" x14ac:dyDescent="0.3">
      <c r="D81" t="s">
        <v>20</v>
      </c>
      <c r="E81">
        <v>94</v>
      </c>
      <c r="K81" t="s">
        <v>14</v>
      </c>
      <c r="L81">
        <v>33</v>
      </c>
    </row>
    <row r="82" spans="4:12" x14ac:dyDescent="0.3">
      <c r="D82" t="s">
        <v>20</v>
      </c>
      <c r="E82">
        <v>94</v>
      </c>
      <c r="K82" t="s">
        <v>14</v>
      </c>
      <c r="L82">
        <v>33</v>
      </c>
    </row>
    <row r="83" spans="4:12" x14ac:dyDescent="0.3">
      <c r="D83" t="s">
        <v>20</v>
      </c>
      <c r="E83">
        <v>95</v>
      </c>
      <c r="K83" t="s">
        <v>14</v>
      </c>
      <c r="L83">
        <v>33</v>
      </c>
    </row>
    <row r="84" spans="4:12" x14ac:dyDescent="0.3">
      <c r="D84" t="s">
        <v>20</v>
      </c>
      <c r="E84">
        <v>96</v>
      </c>
      <c r="K84" t="s">
        <v>14</v>
      </c>
      <c r="L84">
        <v>34</v>
      </c>
    </row>
    <row r="85" spans="4:12" x14ac:dyDescent="0.3">
      <c r="D85" t="s">
        <v>20</v>
      </c>
      <c r="E85">
        <v>96</v>
      </c>
      <c r="K85" t="s">
        <v>14</v>
      </c>
      <c r="L85">
        <v>35</v>
      </c>
    </row>
    <row r="86" spans="4:12" x14ac:dyDescent="0.3">
      <c r="D86" t="s">
        <v>20</v>
      </c>
      <c r="E86">
        <v>96</v>
      </c>
      <c r="K86" t="s">
        <v>14</v>
      </c>
      <c r="L86">
        <v>35</v>
      </c>
    </row>
    <row r="87" spans="4:12" x14ac:dyDescent="0.3">
      <c r="D87" t="s">
        <v>20</v>
      </c>
      <c r="E87">
        <v>97</v>
      </c>
      <c r="K87" t="s">
        <v>14</v>
      </c>
      <c r="L87">
        <v>35</v>
      </c>
    </row>
    <row r="88" spans="4:12" x14ac:dyDescent="0.3">
      <c r="D88" t="s">
        <v>20</v>
      </c>
      <c r="E88">
        <v>98</v>
      </c>
      <c r="K88" t="s">
        <v>14</v>
      </c>
      <c r="L88">
        <v>36</v>
      </c>
    </row>
    <row r="89" spans="4:12" x14ac:dyDescent="0.3">
      <c r="D89" t="s">
        <v>20</v>
      </c>
      <c r="E89">
        <v>98</v>
      </c>
      <c r="K89" t="s">
        <v>14</v>
      </c>
      <c r="L89">
        <v>37</v>
      </c>
    </row>
    <row r="90" spans="4:12" x14ac:dyDescent="0.3">
      <c r="D90" t="s">
        <v>20</v>
      </c>
      <c r="E90">
        <v>100</v>
      </c>
      <c r="K90" t="s">
        <v>14</v>
      </c>
      <c r="L90">
        <v>37</v>
      </c>
    </row>
    <row r="91" spans="4:12" x14ac:dyDescent="0.3">
      <c r="D91" t="s">
        <v>20</v>
      </c>
      <c r="E91">
        <v>100</v>
      </c>
      <c r="K91" t="s">
        <v>14</v>
      </c>
      <c r="L91">
        <v>37</v>
      </c>
    </row>
    <row r="92" spans="4:12" x14ac:dyDescent="0.3">
      <c r="D92" t="s">
        <v>20</v>
      </c>
      <c r="E92">
        <v>101</v>
      </c>
      <c r="K92" t="s">
        <v>14</v>
      </c>
      <c r="L92">
        <v>38</v>
      </c>
    </row>
    <row r="93" spans="4:12" x14ac:dyDescent="0.3">
      <c r="D93" t="s">
        <v>20</v>
      </c>
      <c r="E93">
        <v>101</v>
      </c>
      <c r="K93" t="s">
        <v>14</v>
      </c>
      <c r="L93">
        <v>38</v>
      </c>
    </row>
    <row r="94" spans="4:12" x14ac:dyDescent="0.3">
      <c r="D94" t="s">
        <v>20</v>
      </c>
      <c r="E94">
        <v>102</v>
      </c>
      <c r="K94" t="s">
        <v>14</v>
      </c>
      <c r="L94">
        <v>38</v>
      </c>
    </row>
    <row r="95" spans="4:12" x14ac:dyDescent="0.3">
      <c r="D95" t="s">
        <v>20</v>
      </c>
      <c r="E95">
        <v>102</v>
      </c>
      <c r="K95" t="s">
        <v>14</v>
      </c>
      <c r="L95">
        <v>39</v>
      </c>
    </row>
    <row r="96" spans="4:12" x14ac:dyDescent="0.3">
      <c r="D96" t="s">
        <v>20</v>
      </c>
      <c r="E96">
        <v>103</v>
      </c>
      <c r="K96" t="s">
        <v>14</v>
      </c>
      <c r="L96">
        <v>40</v>
      </c>
    </row>
    <row r="97" spans="4:12" x14ac:dyDescent="0.3">
      <c r="D97" t="s">
        <v>20</v>
      </c>
      <c r="E97">
        <v>103</v>
      </c>
      <c r="K97" t="s">
        <v>14</v>
      </c>
      <c r="L97">
        <v>40</v>
      </c>
    </row>
    <row r="98" spans="4:12" x14ac:dyDescent="0.3">
      <c r="D98" t="s">
        <v>20</v>
      </c>
      <c r="E98">
        <v>105</v>
      </c>
      <c r="K98" t="s">
        <v>14</v>
      </c>
      <c r="L98">
        <v>40</v>
      </c>
    </row>
    <row r="99" spans="4:12" x14ac:dyDescent="0.3">
      <c r="D99" t="s">
        <v>20</v>
      </c>
      <c r="E99">
        <v>106</v>
      </c>
      <c r="K99" t="s">
        <v>14</v>
      </c>
      <c r="L99">
        <v>41</v>
      </c>
    </row>
    <row r="100" spans="4:12" x14ac:dyDescent="0.3">
      <c r="D100" t="s">
        <v>20</v>
      </c>
      <c r="E100">
        <v>106</v>
      </c>
      <c r="K100" t="s">
        <v>14</v>
      </c>
      <c r="L100">
        <v>41</v>
      </c>
    </row>
    <row r="101" spans="4:12" x14ac:dyDescent="0.3">
      <c r="D101" t="s">
        <v>20</v>
      </c>
      <c r="E101">
        <v>107</v>
      </c>
      <c r="K101" t="s">
        <v>14</v>
      </c>
      <c r="L101">
        <v>42</v>
      </c>
    </row>
    <row r="102" spans="4:12" x14ac:dyDescent="0.3">
      <c r="D102" t="s">
        <v>20</v>
      </c>
      <c r="E102">
        <v>107</v>
      </c>
      <c r="K102" t="s">
        <v>14</v>
      </c>
      <c r="L102">
        <v>44</v>
      </c>
    </row>
    <row r="103" spans="4:12" x14ac:dyDescent="0.3">
      <c r="D103" t="s">
        <v>20</v>
      </c>
      <c r="E103">
        <v>107</v>
      </c>
      <c r="K103" t="s">
        <v>14</v>
      </c>
      <c r="L103">
        <v>44</v>
      </c>
    </row>
    <row r="104" spans="4:12" x14ac:dyDescent="0.3">
      <c r="D104" t="s">
        <v>20</v>
      </c>
      <c r="E104">
        <v>107</v>
      </c>
      <c r="K104" t="s">
        <v>14</v>
      </c>
      <c r="L104">
        <v>45</v>
      </c>
    </row>
    <row r="105" spans="4:12" x14ac:dyDescent="0.3">
      <c r="D105" t="s">
        <v>20</v>
      </c>
      <c r="E105">
        <v>107</v>
      </c>
      <c r="K105" t="s">
        <v>14</v>
      </c>
      <c r="L105">
        <v>46</v>
      </c>
    </row>
    <row r="106" spans="4:12" x14ac:dyDescent="0.3">
      <c r="D106" t="s">
        <v>20</v>
      </c>
      <c r="E106">
        <v>110</v>
      </c>
      <c r="K106" t="s">
        <v>14</v>
      </c>
      <c r="L106">
        <v>47</v>
      </c>
    </row>
    <row r="107" spans="4:12" x14ac:dyDescent="0.3">
      <c r="D107" t="s">
        <v>20</v>
      </c>
      <c r="E107">
        <v>110</v>
      </c>
      <c r="K107" t="s">
        <v>14</v>
      </c>
      <c r="L107">
        <v>48</v>
      </c>
    </row>
    <row r="108" spans="4:12" x14ac:dyDescent="0.3">
      <c r="D108" t="s">
        <v>20</v>
      </c>
      <c r="E108">
        <v>110</v>
      </c>
      <c r="K108" t="s">
        <v>14</v>
      </c>
      <c r="L108">
        <v>49</v>
      </c>
    </row>
    <row r="109" spans="4:12" x14ac:dyDescent="0.3">
      <c r="D109" t="s">
        <v>20</v>
      </c>
      <c r="E109">
        <v>110</v>
      </c>
      <c r="K109" t="s">
        <v>14</v>
      </c>
      <c r="L109">
        <v>49</v>
      </c>
    </row>
    <row r="110" spans="4:12" x14ac:dyDescent="0.3">
      <c r="D110" t="s">
        <v>20</v>
      </c>
      <c r="E110">
        <v>111</v>
      </c>
      <c r="K110" t="s">
        <v>14</v>
      </c>
      <c r="L110">
        <v>52</v>
      </c>
    </row>
    <row r="111" spans="4:12" x14ac:dyDescent="0.3">
      <c r="D111" t="s">
        <v>20</v>
      </c>
      <c r="E111">
        <v>112</v>
      </c>
      <c r="K111" t="s">
        <v>14</v>
      </c>
      <c r="L111">
        <v>53</v>
      </c>
    </row>
    <row r="112" spans="4:12" x14ac:dyDescent="0.3">
      <c r="D112" t="s">
        <v>20</v>
      </c>
      <c r="E112">
        <v>112</v>
      </c>
      <c r="K112" t="s">
        <v>14</v>
      </c>
      <c r="L112">
        <v>54</v>
      </c>
    </row>
    <row r="113" spans="4:12" x14ac:dyDescent="0.3">
      <c r="D113" t="s">
        <v>20</v>
      </c>
      <c r="E113">
        <v>112</v>
      </c>
      <c r="K113" t="s">
        <v>14</v>
      </c>
      <c r="L113">
        <v>55</v>
      </c>
    </row>
    <row r="114" spans="4:12" x14ac:dyDescent="0.3">
      <c r="D114" t="s">
        <v>20</v>
      </c>
      <c r="E114">
        <v>113</v>
      </c>
      <c r="K114" t="s">
        <v>14</v>
      </c>
      <c r="L114">
        <v>55</v>
      </c>
    </row>
    <row r="115" spans="4:12" x14ac:dyDescent="0.3">
      <c r="D115" t="s">
        <v>20</v>
      </c>
      <c r="E115">
        <v>113</v>
      </c>
      <c r="K115" t="s">
        <v>14</v>
      </c>
      <c r="L115">
        <v>56</v>
      </c>
    </row>
    <row r="116" spans="4:12" x14ac:dyDescent="0.3">
      <c r="D116" t="s">
        <v>20</v>
      </c>
      <c r="E116">
        <v>114</v>
      </c>
      <c r="K116" t="s">
        <v>14</v>
      </c>
      <c r="L116">
        <v>56</v>
      </c>
    </row>
    <row r="117" spans="4:12" x14ac:dyDescent="0.3">
      <c r="D117" t="s">
        <v>20</v>
      </c>
      <c r="E117">
        <v>114</v>
      </c>
      <c r="K117" t="s">
        <v>14</v>
      </c>
      <c r="L117">
        <v>57</v>
      </c>
    </row>
    <row r="118" spans="4:12" x14ac:dyDescent="0.3">
      <c r="D118" t="s">
        <v>20</v>
      </c>
      <c r="E118">
        <v>114</v>
      </c>
      <c r="K118" t="s">
        <v>14</v>
      </c>
      <c r="L118">
        <v>57</v>
      </c>
    </row>
    <row r="119" spans="4:12" x14ac:dyDescent="0.3">
      <c r="D119" t="s">
        <v>20</v>
      </c>
      <c r="E119">
        <v>115</v>
      </c>
      <c r="K119" t="s">
        <v>14</v>
      </c>
      <c r="L119">
        <v>58</v>
      </c>
    </row>
    <row r="120" spans="4:12" x14ac:dyDescent="0.3">
      <c r="D120" t="s">
        <v>20</v>
      </c>
      <c r="E120">
        <v>116</v>
      </c>
      <c r="K120" t="s">
        <v>14</v>
      </c>
      <c r="L120">
        <v>60</v>
      </c>
    </row>
    <row r="121" spans="4:12" x14ac:dyDescent="0.3">
      <c r="D121" t="s">
        <v>20</v>
      </c>
      <c r="E121">
        <v>116</v>
      </c>
      <c r="K121" t="s">
        <v>14</v>
      </c>
      <c r="L121">
        <v>62</v>
      </c>
    </row>
    <row r="122" spans="4:12" x14ac:dyDescent="0.3">
      <c r="D122" t="s">
        <v>20</v>
      </c>
      <c r="E122">
        <v>117</v>
      </c>
      <c r="K122" t="s">
        <v>14</v>
      </c>
      <c r="L122">
        <v>62</v>
      </c>
    </row>
    <row r="123" spans="4:12" x14ac:dyDescent="0.3">
      <c r="D123" t="s">
        <v>20</v>
      </c>
      <c r="E123">
        <v>117</v>
      </c>
      <c r="K123" t="s">
        <v>14</v>
      </c>
      <c r="L123">
        <v>63</v>
      </c>
    </row>
    <row r="124" spans="4:12" x14ac:dyDescent="0.3">
      <c r="D124" t="s">
        <v>20</v>
      </c>
      <c r="E124">
        <v>119</v>
      </c>
      <c r="K124" t="s">
        <v>14</v>
      </c>
      <c r="L124">
        <v>63</v>
      </c>
    </row>
    <row r="125" spans="4:12" x14ac:dyDescent="0.3">
      <c r="D125" t="s">
        <v>20</v>
      </c>
      <c r="E125">
        <v>121</v>
      </c>
      <c r="K125" t="s">
        <v>14</v>
      </c>
      <c r="L125">
        <v>64</v>
      </c>
    </row>
    <row r="126" spans="4:12" x14ac:dyDescent="0.3">
      <c r="D126" t="s">
        <v>20</v>
      </c>
      <c r="E126">
        <v>121</v>
      </c>
      <c r="K126" t="s">
        <v>14</v>
      </c>
      <c r="L126">
        <v>64</v>
      </c>
    </row>
    <row r="127" spans="4:12" x14ac:dyDescent="0.3">
      <c r="D127" t="s">
        <v>20</v>
      </c>
      <c r="E127">
        <v>121</v>
      </c>
      <c r="K127" t="s">
        <v>14</v>
      </c>
      <c r="L127">
        <v>64</v>
      </c>
    </row>
    <row r="128" spans="4:12" x14ac:dyDescent="0.3">
      <c r="D128" t="s">
        <v>20</v>
      </c>
      <c r="E128">
        <v>122</v>
      </c>
      <c r="K128" t="s">
        <v>14</v>
      </c>
      <c r="L128">
        <v>64</v>
      </c>
    </row>
    <row r="129" spans="4:12" x14ac:dyDescent="0.3">
      <c r="D129" t="s">
        <v>20</v>
      </c>
      <c r="E129">
        <v>122</v>
      </c>
      <c r="K129" t="s">
        <v>14</v>
      </c>
      <c r="L129">
        <v>65</v>
      </c>
    </row>
    <row r="130" spans="4:12" x14ac:dyDescent="0.3">
      <c r="D130" t="s">
        <v>20</v>
      </c>
      <c r="E130">
        <v>122</v>
      </c>
      <c r="K130" t="s">
        <v>14</v>
      </c>
      <c r="L130">
        <v>65</v>
      </c>
    </row>
    <row r="131" spans="4:12" x14ac:dyDescent="0.3">
      <c r="D131" t="s">
        <v>20</v>
      </c>
      <c r="E131">
        <v>122</v>
      </c>
      <c r="K131" t="s">
        <v>14</v>
      </c>
      <c r="L131">
        <v>67</v>
      </c>
    </row>
    <row r="132" spans="4:12" x14ac:dyDescent="0.3">
      <c r="D132" t="s">
        <v>20</v>
      </c>
      <c r="E132">
        <v>123</v>
      </c>
      <c r="K132" t="s">
        <v>14</v>
      </c>
      <c r="L132">
        <v>67</v>
      </c>
    </row>
    <row r="133" spans="4:12" x14ac:dyDescent="0.3">
      <c r="D133" t="s">
        <v>20</v>
      </c>
      <c r="E133">
        <v>123</v>
      </c>
      <c r="K133" t="s">
        <v>14</v>
      </c>
      <c r="L133">
        <v>67</v>
      </c>
    </row>
    <row r="134" spans="4:12" x14ac:dyDescent="0.3">
      <c r="D134" t="s">
        <v>20</v>
      </c>
      <c r="E134">
        <v>123</v>
      </c>
      <c r="K134" t="s">
        <v>14</v>
      </c>
      <c r="L134">
        <v>67</v>
      </c>
    </row>
    <row r="135" spans="4:12" x14ac:dyDescent="0.3">
      <c r="D135" t="s">
        <v>20</v>
      </c>
      <c r="E135">
        <v>125</v>
      </c>
      <c r="K135" t="s">
        <v>14</v>
      </c>
      <c r="L135">
        <v>67</v>
      </c>
    </row>
    <row r="136" spans="4:12" x14ac:dyDescent="0.3">
      <c r="D136" t="s">
        <v>20</v>
      </c>
      <c r="E136">
        <v>126</v>
      </c>
      <c r="K136" t="s">
        <v>14</v>
      </c>
      <c r="L136">
        <v>67</v>
      </c>
    </row>
    <row r="137" spans="4:12" x14ac:dyDescent="0.3">
      <c r="D137" t="s">
        <v>20</v>
      </c>
      <c r="E137">
        <v>126</v>
      </c>
      <c r="K137" t="s">
        <v>14</v>
      </c>
      <c r="L137">
        <v>67</v>
      </c>
    </row>
    <row r="138" spans="4:12" x14ac:dyDescent="0.3">
      <c r="D138" t="s">
        <v>20</v>
      </c>
      <c r="E138">
        <v>126</v>
      </c>
      <c r="K138" t="s">
        <v>14</v>
      </c>
      <c r="L138">
        <v>70</v>
      </c>
    </row>
    <row r="139" spans="4:12" x14ac:dyDescent="0.3">
      <c r="D139" t="s">
        <v>20</v>
      </c>
      <c r="E139">
        <v>126</v>
      </c>
      <c r="K139" t="s">
        <v>14</v>
      </c>
      <c r="L139">
        <v>71</v>
      </c>
    </row>
    <row r="140" spans="4:12" x14ac:dyDescent="0.3">
      <c r="D140" t="s">
        <v>20</v>
      </c>
      <c r="E140">
        <v>126</v>
      </c>
      <c r="K140" t="s">
        <v>14</v>
      </c>
      <c r="L140">
        <v>73</v>
      </c>
    </row>
    <row r="141" spans="4:12" x14ac:dyDescent="0.3">
      <c r="D141" t="s">
        <v>20</v>
      </c>
      <c r="E141">
        <v>127</v>
      </c>
      <c r="K141" t="s">
        <v>14</v>
      </c>
      <c r="L141">
        <v>73</v>
      </c>
    </row>
    <row r="142" spans="4:12" x14ac:dyDescent="0.3">
      <c r="D142" t="s">
        <v>20</v>
      </c>
      <c r="E142">
        <v>127</v>
      </c>
      <c r="K142" t="s">
        <v>14</v>
      </c>
      <c r="L142">
        <v>75</v>
      </c>
    </row>
    <row r="143" spans="4:12" x14ac:dyDescent="0.3">
      <c r="D143" t="s">
        <v>20</v>
      </c>
      <c r="E143">
        <v>128</v>
      </c>
      <c r="K143" t="s">
        <v>14</v>
      </c>
      <c r="L143">
        <v>75</v>
      </c>
    </row>
    <row r="144" spans="4:12" x14ac:dyDescent="0.3">
      <c r="D144" t="s">
        <v>20</v>
      </c>
      <c r="E144">
        <v>128</v>
      </c>
      <c r="K144" t="s">
        <v>14</v>
      </c>
      <c r="L144">
        <v>75</v>
      </c>
    </row>
    <row r="145" spans="4:12" x14ac:dyDescent="0.3">
      <c r="D145" t="s">
        <v>20</v>
      </c>
      <c r="E145">
        <v>129</v>
      </c>
      <c r="K145" t="s">
        <v>14</v>
      </c>
      <c r="L145">
        <v>75</v>
      </c>
    </row>
    <row r="146" spans="4:12" x14ac:dyDescent="0.3">
      <c r="D146" t="s">
        <v>20</v>
      </c>
      <c r="E146">
        <v>129</v>
      </c>
      <c r="K146" t="s">
        <v>14</v>
      </c>
      <c r="L146">
        <v>76</v>
      </c>
    </row>
    <row r="147" spans="4:12" x14ac:dyDescent="0.3">
      <c r="D147" t="s">
        <v>20</v>
      </c>
      <c r="E147">
        <v>130</v>
      </c>
      <c r="K147" t="s">
        <v>14</v>
      </c>
      <c r="L147">
        <v>77</v>
      </c>
    </row>
    <row r="148" spans="4:12" x14ac:dyDescent="0.3">
      <c r="D148" t="s">
        <v>20</v>
      </c>
      <c r="E148">
        <v>130</v>
      </c>
      <c r="K148" t="s">
        <v>14</v>
      </c>
      <c r="L148">
        <v>77</v>
      </c>
    </row>
    <row r="149" spans="4:12" x14ac:dyDescent="0.3">
      <c r="D149" t="s">
        <v>20</v>
      </c>
      <c r="E149">
        <v>131</v>
      </c>
      <c r="K149" t="s">
        <v>14</v>
      </c>
      <c r="L149">
        <v>77</v>
      </c>
    </row>
    <row r="150" spans="4:12" x14ac:dyDescent="0.3">
      <c r="D150" t="s">
        <v>20</v>
      </c>
      <c r="E150">
        <v>131</v>
      </c>
      <c r="K150" t="s">
        <v>14</v>
      </c>
      <c r="L150">
        <v>78</v>
      </c>
    </row>
    <row r="151" spans="4:12" x14ac:dyDescent="0.3">
      <c r="D151" t="s">
        <v>20</v>
      </c>
      <c r="E151">
        <v>131</v>
      </c>
      <c r="K151" t="s">
        <v>14</v>
      </c>
      <c r="L151">
        <v>78</v>
      </c>
    </row>
    <row r="152" spans="4:12" x14ac:dyDescent="0.3">
      <c r="D152" t="s">
        <v>20</v>
      </c>
      <c r="E152">
        <v>131</v>
      </c>
      <c r="K152" t="s">
        <v>14</v>
      </c>
      <c r="L152">
        <v>79</v>
      </c>
    </row>
    <row r="153" spans="4:12" x14ac:dyDescent="0.3">
      <c r="D153" t="s">
        <v>20</v>
      </c>
      <c r="E153">
        <v>131</v>
      </c>
      <c r="K153" t="s">
        <v>14</v>
      </c>
      <c r="L153">
        <v>80</v>
      </c>
    </row>
    <row r="154" spans="4:12" x14ac:dyDescent="0.3">
      <c r="D154" t="s">
        <v>20</v>
      </c>
      <c r="E154">
        <v>132</v>
      </c>
      <c r="K154" t="s">
        <v>14</v>
      </c>
      <c r="L154">
        <v>80</v>
      </c>
    </row>
    <row r="155" spans="4:12" x14ac:dyDescent="0.3">
      <c r="D155" t="s">
        <v>20</v>
      </c>
      <c r="E155">
        <v>132</v>
      </c>
      <c r="K155" t="s">
        <v>14</v>
      </c>
      <c r="L155">
        <v>82</v>
      </c>
    </row>
    <row r="156" spans="4:12" x14ac:dyDescent="0.3">
      <c r="D156" t="s">
        <v>20</v>
      </c>
      <c r="E156">
        <v>132</v>
      </c>
      <c r="K156" t="s">
        <v>14</v>
      </c>
      <c r="L156">
        <v>83</v>
      </c>
    </row>
    <row r="157" spans="4:12" x14ac:dyDescent="0.3">
      <c r="D157" t="s">
        <v>20</v>
      </c>
      <c r="E157">
        <v>133</v>
      </c>
      <c r="K157" t="s">
        <v>14</v>
      </c>
      <c r="L157">
        <v>83</v>
      </c>
    </row>
    <row r="158" spans="4:12" x14ac:dyDescent="0.3">
      <c r="D158" t="s">
        <v>20</v>
      </c>
      <c r="E158">
        <v>133</v>
      </c>
      <c r="K158" t="s">
        <v>14</v>
      </c>
      <c r="L158">
        <v>84</v>
      </c>
    </row>
    <row r="159" spans="4:12" x14ac:dyDescent="0.3">
      <c r="D159" t="s">
        <v>20</v>
      </c>
      <c r="E159">
        <v>133</v>
      </c>
      <c r="K159" t="s">
        <v>14</v>
      </c>
      <c r="L159">
        <v>86</v>
      </c>
    </row>
    <row r="160" spans="4:12" x14ac:dyDescent="0.3">
      <c r="D160" t="s">
        <v>20</v>
      </c>
      <c r="E160">
        <v>134</v>
      </c>
      <c r="K160" t="s">
        <v>14</v>
      </c>
      <c r="L160">
        <v>86</v>
      </c>
    </row>
    <row r="161" spans="4:12" x14ac:dyDescent="0.3">
      <c r="D161" t="s">
        <v>20</v>
      </c>
      <c r="E161">
        <v>134</v>
      </c>
      <c r="K161" t="s">
        <v>14</v>
      </c>
      <c r="L161">
        <v>86</v>
      </c>
    </row>
    <row r="162" spans="4:12" x14ac:dyDescent="0.3">
      <c r="D162" t="s">
        <v>20</v>
      </c>
      <c r="E162">
        <v>134</v>
      </c>
      <c r="K162" t="s">
        <v>14</v>
      </c>
      <c r="L162">
        <v>87</v>
      </c>
    </row>
    <row r="163" spans="4:12" x14ac:dyDescent="0.3">
      <c r="D163" t="s">
        <v>20</v>
      </c>
      <c r="E163">
        <v>135</v>
      </c>
      <c r="K163" t="s">
        <v>14</v>
      </c>
      <c r="L163">
        <v>88</v>
      </c>
    </row>
    <row r="164" spans="4:12" x14ac:dyDescent="0.3">
      <c r="D164" t="s">
        <v>20</v>
      </c>
      <c r="E164">
        <v>135</v>
      </c>
      <c r="K164" t="s">
        <v>14</v>
      </c>
      <c r="L164">
        <v>91</v>
      </c>
    </row>
    <row r="165" spans="4:12" x14ac:dyDescent="0.3">
      <c r="D165" t="s">
        <v>20</v>
      </c>
      <c r="E165">
        <v>135</v>
      </c>
      <c r="K165" t="s">
        <v>14</v>
      </c>
      <c r="L165">
        <v>92</v>
      </c>
    </row>
    <row r="166" spans="4:12" x14ac:dyDescent="0.3">
      <c r="D166" t="s">
        <v>20</v>
      </c>
      <c r="E166">
        <v>136</v>
      </c>
      <c r="K166" t="s">
        <v>14</v>
      </c>
      <c r="L166">
        <v>92</v>
      </c>
    </row>
    <row r="167" spans="4:12" x14ac:dyDescent="0.3">
      <c r="D167" t="s">
        <v>20</v>
      </c>
      <c r="E167">
        <v>137</v>
      </c>
      <c r="K167" t="s">
        <v>14</v>
      </c>
      <c r="L167">
        <v>92</v>
      </c>
    </row>
    <row r="168" spans="4:12" x14ac:dyDescent="0.3">
      <c r="D168" t="s">
        <v>20</v>
      </c>
      <c r="E168">
        <v>137</v>
      </c>
      <c r="K168" t="s">
        <v>14</v>
      </c>
      <c r="L168">
        <v>94</v>
      </c>
    </row>
    <row r="169" spans="4:12" x14ac:dyDescent="0.3">
      <c r="D169" t="s">
        <v>20</v>
      </c>
      <c r="E169">
        <v>138</v>
      </c>
      <c r="K169" t="s">
        <v>14</v>
      </c>
      <c r="L169">
        <v>94</v>
      </c>
    </row>
    <row r="170" spans="4:12" x14ac:dyDescent="0.3">
      <c r="D170" t="s">
        <v>20</v>
      </c>
      <c r="E170">
        <v>138</v>
      </c>
      <c r="K170" t="s">
        <v>14</v>
      </c>
      <c r="L170">
        <v>100</v>
      </c>
    </row>
    <row r="171" spans="4:12" x14ac:dyDescent="0.3">
      <c r="D171" t="s">
        <v>20</v>
      </c>
      <c r="E171">
        <v>138</v>
      </c>
      <c r="K171" t="s">
        <v>14</v>
      </c>
      <c r="L171">
        <v>101</v>
      </c>
    </row>
    <row r="172" spans="4:12" x14ac:dyDescent="0.3">
      <c r="D172" t="s">
        <v>20</v>
      </c>
      <c r="E172">
        <v>139</v>
      </c>
      <c r="K172" t="s">
        <v>14</v>
      </c>
      <c r="L172">
        <v>102</v>
      </c>
    </row>
    <row r="173" spans="4:12" x14ac:dyDescent="0.3">
      <c r="D173" t="s">
        <v>20</v>
      </c>
      <c r="E173">
        <v>139</v>
      </c>
      <c r="K173" t="s">
        <v>14</v>
      </c>
      <c r="L173">
        <v>104</v>
      </c>
    </row>
    <row r="174" spans="4:12" x14ac:dyDescent="0.3">
      <c r="D174" t="s">
        <v>20</v>
      </c>
      <c r="E174">
        <v>140</v>
      </c>
      <c r="K174" t="s">
        <v>14</v>
      </c>
      <c r="L174">
        <v>105</v>
      </c>
    </row>
    <row r="175" spans="4:12" x14ac:dyDescent="0.3">
      <c r="D175" t="s">
        <v>20</v>
      </c>
      <c r="E175">
        <v>140</v>
      </c>
      <c r="K175" t="s">
        <v>14</v>
      </c>
      <c r="L175">
        <v>105</v>
      </c>
    </row>
    <row r="176" spans="4:12" x14ac:dyDescent="0.3">
      <c r="D176" t="s">
        <v>20</v>
      </c>
      <c r="E176">
        <v>140</v>
      </c>
      <c r="K176" t="s">
        <v>14</v>
      </c>
      <c r="L176">
        <v>106</v>
      </c>
    </row>
    <row r="177" spans="4:12" x14ac:dyDescent="0.3">
      <c r="D177" t="s">
        <v>20</v>
      </c>
      <c r="E177">
        <v>142</v>
      </c>
      <c r="K177" t="s">
        <v>14</v>
      </c>
      <c r="L177">
        <v>107</v>
      </c>
    </row>
    <row r="178" spans="4:12" x14ac:dyDescent="0.3">
      <c r="D178" t="s">
        <v>20</v>
      </c>
      <c r="E178">
        <v>142</v>
      </c>
      <c r="K178" t="s">
        <v>14</v>
      </c>
      <c r="L178">
        <v>108</v>
      </c>
    </row>
    <row r="179" spans="4:12" x14ac:dyDescent="0.3">
      <c r="D179" t="s">
        <v>20</v>
      </c>
      <c r="E179">
        <v>142</v>
      </c>
      <c r="K179" t="s">
        <v>14</v>
      </c>
      <c r="L179">
        <v>111</v>
      </c>
    </row>
    <row r="180" spans="4:12" x14ac:dyDescent="0.3">
      <c r="D180" t="s">
        <v>20</v>
      </c>
      <c r="E180">
        <v>142</v>
      </c>
      <c r="K180" t="s">
        <v>14</v>
      </c>
      <c r="L180">
        <v>112</v>
      </c>
    </row>
    <row r="181" spans="4:12" x14ac:dyDescent="0.3">
      <c r="D181" t="s">
        <v>20</v>
      </c>
      <c r="E181">
        <v>143</v>
      </c>
      <c r="K181" t="s">
        <v>14</v>
      </c>
      <c r="L181">
        <v>112</v>
      </c>
    </row>
    <row r="182" spans="4:12" x14ac:dyDescent="0.3">
      <c r="D182" t="s">
        <v>20</v>
      </c>
      <c r="E182">
        <v>144</v>
      </c>
      <c r="K182" t="s">
        <v>14</v>
      </c>
      <c r="L182">
        <v>113</v>
      </c>
    </row>
    <row r="183" spans="4:12" x14ac:dyDescent="0.3">
      <c r="D183" t="s">
        <v>20</v>
      </c>
      <c r="E183">
        <v>144</v>
      </c>
      <c r="K183" t="s">
        <v>14</v>
      </c>
      <c r="L183">
        <v>114</v>
      </c>
    </row>
    <row r="184" spans="4:12" x14ac:dyDescent="0.3">
      <c r="D184" t="s">
        <v>20</v>
      </c>
      <c r="E184">
        <v>144</v>
      </c>
      <c r="K184" t="s">
        <v>14</v>
      </c>
      <c r="L184">
        <v>115</v>
      </c>
    </row>
    <row r="185" spans="4:12" x14ac:dyDescent="0.3">
      <c r="D185" t="s">
        <v>20</v>
      </c>
      <c r="E185">
        <v>144</v>
      </c>
      <c r="K185" t="s">
        <v>14</v>
      </c>
      <c r="L185">
        <v>117</v>
      </c>
    </row>
    <row r="186" spans="4:12" x14ac:dyDescent="0.3">
      <c r="D186" t="s">
        <v>20</v>
      </c>
      <c r="E186">
        <v>146</v>
      </c>
      <c r="K186" t="s">
        <v>14</v>
      </c>
      <c r="L186">
        <v>118</v>
      </c>
    </row>
    <row r="187" spans="4:12" x14ac:dyDescent="0.3">
      <c r="D187" t="s">
        <v>20</v>
      </c>
      <c r="E187">
        <v>147</v>
      </c>
      <c r="K187" t="s">
        <v>14</v>
      </c>
      <c r="L187">
        <v>120</v>
      </c>
    </row>
    <row r="188" spans="4:12" x14ac:dyDescent="0.3">
      <c r="D188" t="s">
        <v>20</v>
      </c>
      <c r="E188">
        <v>147</v>
      </c>
      <c r="K188" t="s">
        <v>14</v>
      </c>
      <c r="L188">
        <v>120</v>
      </c>
    </row>
    <row r="189" spans="4:12" x14ac:dyDescent="0.3">
      <c r="D189" t="s">
        <v>20</v>
      </c>
      <c r="E189">
        <v>147</v>
      </c>
      <c r="K189" t="s">
        <v>14</v>
      </c>
      <c r="L189">
        <v>121</v>
      </c>
    </row>
    <row r="190" spans="4:12" x14ac:dyDescent="0.3">
      <c r="D190" t="s">
        <v>20</v>
      </c>
      <c r="E190">
        <v>148</v>
      </c>
      <c r="K190" t="s">
        <v>14</v>
      </c>
      <c r="L190">
        <v>127</v>
      </c>
    </row>
    <row r="191" spans="4:12" x14ac:dyDescent="0.3">
      <c r="D191" t="s">
        <v>20</v>
      </c>
      <c r="E191">
        <v>148</v>
      </c>
      <c r="K191" t="s">
        <v>14</v>
      </c>
      <c r="L191">
        <v>128</v>
      </c>
    </row>
    <row r="192" spans="4:12" x14ac:dyDescent="0.3">
      <c r="D192" t="s">
        <v>20</v>
      </c>
      <c r="E192">
        <v>149</v>
      </c>
      <c r="K192" t="s">
        <v>14</v>
      </c>
      <c r="L192">
        <v>130</v>
      </c>
    </row>
    <row r="193" spans="4:12" x14ac:dyDescent="0.3">
      <c r="D193" t="s">
        <v>20</v>
      </c>
      <c r="E193">
        <v>149</v>
      </c>
      <c r="K193" t="s">
        <v>14</v>
      </c>
      <c r="L193">
        <v>131</v>
      </c>
    </row>
    <row r="194" spans="4:12" x14ac:dyDescent="0.3">
      <c r="D194" t="s">
        <v>20</v>
      </c>
      <c r="E194">
        <v>150</v>
      </c>
      <c r="K194" t="s">
        <v>14</v>
      </c>
      <c r="L194">
        <v>132</v>
      </c>
    </row>
    <row r="195" spans="4:12" x14ac:dyDescent="0.3">
      <c r="D195" t="s">
        <v>20</v>
      </c>
      <c r="E195">
        <v>150</v>
      </c>
      <c r="K195" t="s">
        <v>14</v>
      </c>
      <c r="L195">
        <v>133</v>
      </c>
    </row>
    <row r="196" spans="4:12" x14ac:dyDescent="0.3">
      <c r="D196" t="s">
        <v>20</v>
      </c>
      <c r="E196">
        <v>154</v>
      </c>
      <c r="K196" t="s">
        <v>14</v>
      </c>
      <c r="L196">
        <v>133</v>
      </c>
    </row>
    <row r="197" spans="4:12" x14ac:dyDescent="0.3">
      <c r="D197" t="s">
        <v>20</v>
      </c>
      <c r="E197">
        <v>154</v>
      </c>
      <c r="K197" t="s">
        <v>14</v>
      </c>
      <c r="L197">
        <v>136</v>
      </c>
    </row>
    <row r="198" spans="4:12" x14ac:dyDescent="0.3">
      <c r="D198" t="s">
        <v>20</v>
      </c>
      <c r="E198">
        <v>154</v>
      </c>
      <c r="K198" t="s">
        <v>14</v>
      </c>
      <c r="L198">
        <v>137</v>
      </c>
    </row>
    <row r="199" spans="4:12" x14ac:dyDescent="0.3">
      <c r="D199" t="s">
        <v>20</v>
      </c>
      <c r="E199">
        <v>154</v>
      </c>
      <c r="K199" t="s">
        <v>14</v>
      </c>
      <c r="L199">
        <v>141</v>
      </c>
    </row>
    <row r="200" spans="4:12" x14ac:dyDescent="0.3">
      <c r="D200" t="s">
        <v>20</v>
      </c>
      <c r="E200">
        <v>155</v>
      </c>
      <c r="K200" t="s">
        <v>14</v>
      </c>
      <c r="L200">
        <v>143</v>
      </c>
    </row>
    <row r="201" spans="4:12" x14ac:dyDescent="0.3">
      <c r="D201" t="s">
        <v>20</v>
      </c>
      <c r="E201">
        <v>155</v>
      </c>
      <c r="K201" t="s">
        <v>14</v>
      </c>
      <c r="L201">
        <v>147</v>
      </c>
    </row>
    <row r="202" spans="4:12" x14ac:dyDescent="0.3">
      <c r="D202" t="s">
        <v>20</v>
      </c>
      <c r="E202">
        <v>155</v>
      </c>
      <c r="K202" t="s">
        <v>14</v>
      </c>
      <c r="L202">
        <v>151</v>
      </c>
    </row>
    <row r="203" spans="4:12" x14ac:dyDescent="0.3">
      <c r="D203" t="s">
        <v>20</v>
      </c>
      <c r="E203">
        <v>155</v>
      </c>
      <c r="K203" t="s">
        <v>14</v>
      </c>
      <c r="L203">
        <v>154</v>
      </c>
    </row>
    <row r="204" spans="4:12" x14ac:dyDescent="0.3">
      <c r="D204" t="s">
        <v>20</v>
      </c>
      <c r="E204">
        <v>156</v>
      </c>
      <c r="K204" t="s">
        <v>14</v>
      </c>
      <c r="L204">
        <v>156</v>
      </c>
    </row>
    <row r="205" spans="4:12" x14ac:dyDescent="0.3">
      <c r="D205" t="s">
        <v>20</v>
      </c>
      <c r="E205">
        <v>156</v>
      </c>
      <c r="K205" t="s">
        <v>14</v>
      </c>
      <c r="L205">
        <v>157</v>
      </c>
    </row>
    <row r="206" spans="4:12" x14ac:dyDescent="0.3">
      <c r="D206" t="s">
        <v>20</v>
      </c>
      <c r="E206">
        <v>157</v>
      </c>
      <c r="K206" t="s">
        <v>14</v>
      </c>
      <c r="L206">
        <v>162</v>
      </c>
    </row>
    <row r="207" spans="4:12" x14ac:dyDescent="0.3">
      <c r="D207" t="s">
        <v>20</v>
      </c>
      <c r="E207">
        <v>157</v>
      </c>
      <c r="K207" t="s">
        <v>14</v>
      </c>
      <c r="L207">
        <v>168</v>
      </c>
    </row>
    <row r="208" spans="4:12" x14ac:dyDescent="0.3">
      <c r="D208" t="s">
        <v>20</v>
      </c>
      <c r="E208">
        <v>157</v>
      </c>
      <c r="K208" t="s">
        <v>14</v>
      </c>
      <c r="L208">
        <v>180</v>
      </c>
    </row>
    <row r="209" spans="4:12" x14ac:dyDescent="0.3">
      <c r="D209" t="s">
        <v>20</v>
      </c>
      <c r="E209">
        <v>157</v>
      </c>
      <c r="K209" t="s">
        <v>14</v>
      </c>
      <c r="L209">
        <v>181</v>
      </c>
    </row>
    <row r="210" spans="4:12" x14ac:dyDescent="0.3">
      <c r="D210" t="s">
        <v>20</v>
      </c>
      <c r="E210">
        <v>157</v>
      </c>
      <c r="K210" t="s">
        <v>14</v>
      </c>
      <c r="L210">
        <v>183</v>
      </c>
    </row>
    <row r="211" spans="4:12" x14ac:dyDescent="0.3">
      <c r="D211" t="s">
        <v>20</v>
      </c>
      <c r="E211">
        <v>158</v>
      </c>
      <c r="K211" t="s">
        <v>14</v>
      </c>
      <c r="L211">
        <v>186</v>
      </c>
    </row>
    <row r="212" spans="4:12" x14ac:dyDescent="0.3">
      <c r="D212" t="s">
        <v>20</v>
      </c>
      <c r="E212">
        <v>158</v>
      </c>
      <c r="K212" t="s">
        <v>14</v>
      </c>
      <c r="L212">
        <v>191</v>
      </c>
    </row>
    <row r="213" spans="4:12" x14ac:dyDescent="0.3">
      <c r="D213" t="s">
        <v>20</v>
      </c>
      <c r="E213">
        <v>159</v>
      </c>
      <c r="K213" t="s">
        <v>14</v>
      </c>
      <c r="L213">
        <v>191</v>
      </c>
    </row>
    <row r="214" spans="4:12" x14ac:dyDescent="0.3">
      <c r="D214" t="s">
        <v>20</v>
      </c>
      <c r="E214">
        <v>159</v>
      </c>
      <c r="K214" t="s">
        <v>14</v>
      </c>
      <c r="L214">
        <v>200</v>
      </c>
    </row>
    <row r="215" spans="4:12" x14ac:dyDescent="0.3">
      <c r="D215" t="s">
        <v>20</v>
      </c>
      <c r="E215">
        <v>159</v>
      </c>
      <c r="K215" t="s">
        <v>14</v>
      </c>
      <c r="L215">
        <v>210</v>
      </c>
    </row>
    <row r="216" spans="4:12" x14ac:dyDescent="0.3">
      <c r="D216" t="s">
        <v>20</v>
      </c>
      <c r="E216">
        <v>160</v>
      </c>
      <c r="K216" t="s">
        <v>14</v>
      </c>
      <c r="L216">
        <v>210</v>
      </c>
    </row>
    <row r="217" spans="4:12" x14ac:dyDescent="0.3">
      <c r="D217" t="s">
        <v>20</v>
      </c>
      <c r="E217">
        <v>160</v>
      </c>
      <c r="K217" t="s">
        <v>14</v>
      </c>
      <c r="L217">
        <v>225</v>
      </c>
    </row>
    <row r="218" spans="4:12" x14ac:dyDescent="0.3">
      <c r="D218" t="s">
        <v>20</v>
      </c>
      <c r="E218">
        <v>161</v>
      </c>
      <c r="K218" t="s">
        <v>14</v>
      </c>
      <c r="L218">
        <v>226</v>
      </c>
    </row>
    <row r="219" spans="4:12" x14ac:dyDescent="0.3">
      <c r="D219" t="s">
        <v>20</v>
      </c>
      <c r="E219">
        <v>163</v>
      </c>
      <c r="K219" t="s">
        <v>14</v>
      </c>
      <c r="L219">
        <v>243</v>
      </c>
    </row>
    <row r="220" spans="4:12" x14ac:dyDescent="0.3">
      <c r="D220" t="s">
        <v>20</v>
      </c>
      <c r="E220">
        <v>163</v>
      </c>
      <c r="K220" t="s">
        <v>14</v>
      </c>
      <c r="L220">
        <v>243</v>
      </c>
    </row>
    <row r="221" spans="4:12" x14ac:dyDescent="0.3">
      <c r="D221" t="s">
        <v>20</v>
      </c>
      <c r="E221">
        <v>164</v>
      </c>
      <c r="K221" t="s">
        <v>14</v>
      </c>
      <c r="L221">
        <v>245</v>
      </c>
    </row>
    <row r="222" spans="4:12" x14ac:dyDescent="0.3">
      <c r="D222" t="s">
        <v>20</v>
      </c>
      <c r="E222">
        <v>164</v>
      </c>
      <c r="K222" t="s">
        <v>14</v>
      </c>
      <c r="L222">
        <v>245</v>
      </c>
    </row>
    <row r="223" spans="4:12" x14ac:dyDescent="0.3">
      <c r="D223" t="s">
        <v>20</v>
      </c>
      <c r="E223">
        <v>164</v>
      </c>
      <c r="K223" t="s">
        <v>14</v>
      </c>
      <c r="L223">
        <v>248</v>
      </c>
    </row>
    <row r="224" spans="4:12" x14ac:dyDescent="0.3">
      <c r="D224" t="s">
        <v>20</v>
      </c>
      <c r="E224">
        <v>164</v>
      </c>
      <c r="K224" t="s">
        <v>14</v>
      </c>
      <c r="L224">
        <v>252</v>
      </c>
    </row>
    <row r="225" spans="4:12" x14ac:dyDescent="0.3">
      <c r="D225" t="s">
        <v>20</v>
      </c>
      <c r="E225">
        <v>164</v>
      </c>
      <c r="K225" t="s">
        <v>14</v>
      </c>
      <c r="L225">
        <v>253</v>
      </c>
    </row>
    <row r="226" spans="4:12" x14ac:dyDescent="0.3">
      <c r="D226" t="s">
        <v>20</v>
      </c>
      <c r="E226">
        <v>165</v>
      </c>
      <c r="K226" t="s">
        <v>14</v>
      </c>
      <c r="L226">
        <v>257</v>
      </c>
    </row>
    <row r="227" spans="4:12" x14ac:dyDescent="0.3">
      <c r="D227" t="s">
        <v>20</v>
      </c>
      <c r="E227">
        <v>165</v>
      </c>
      <c r="K227" t="s">
        <v>14</v>
      </c>
      <c r="L227">
        <v>263</v>
      </c>
    </row>
    <row r="228" spans="4:12" x14ac:dyDescent="0.3">
      <c r="D228" t="s">
        <v>20</v>
      </c>
      <c r="E228">
        <v>165</v>
      </c>
      <c r="K228" t="s">
        <v>14</v>
      </c>
      <c r="L228">
        <v>296</v>
      </c>
    </row>
    <row r="229" spans="4:12" x14ac:dyDescent="0.3">
      <c r="D229" t="s">
        <v>20</v>
      </c>
      <c r="E229">
        <v>165</v>
      </c>
      <c r="K229" t="s">
        <v>14</v>
      </c>
      <c r="L229">
        <v>326</v>
      </c>
    </row>
    <row r="230" spans="4:12" x14ac:dyDescent="0.3">
      <c r="D230" t="s">
        <v>20</v>
      </c>
      <c r="E230">
        <v>166</v>
      </c>
      <c r="K230" t="s">
        <v>14</v>
      </c>
      <c r="L230">
        <v>328</v>
      </c>
    </row>
    <row r="231" spans="4:12" x14ac:dyDescent="0.3">
      <c r="D231" t="s">
        <v>20</v>
      </c>
      <c r="E231">
        <v>168</v>
      </c>
      <c r="K231" t="s">
        <v>14</v>
      </c>
      <c r="L231">
        <v>331</v>
      </c>
    </row>
    <row r="232" spans="4:12" x14ac:dyDescent="0.3">
      <c r="D232" t="s">
        <v>20</v>
      </c>
      <c r="E232">
        <v>168</v>
      </c>
      <c r="K232" t="s">
        <v>14</v>
      </c>
      <c r="L232">
        <v>347</v>
      </c>
    </row>
    <row r="233" spans="4:12" x14ac:dyDescent="0.3">
      <c r="D233" t="s">
        <v>20</v>
      </c>
      <c r="E233">
        <v>169</v>
      </c>
      <c r="K233" t="s">
        <v>14</v>
      </c>
      <c r="L233">
        <v>355</v>
      </c>
    </row>
    <row r="234" spans="4:12" x14ac:dyDescent="0.3">
      <c r="D234" t="s">
        <v>20</v>
      </c>
      <c r="E234">
        <v>170</v>
      </c>
      <c r="K234" t="s">
        <v>14</v>
      </c>
      <c r="L234">
        <v>362</v>
      </c>
    </row>
    <row r="235" spans="4:12" x14ac:dyDescent="0.3">
      <c r="D235" t="s">
        <v>20</v>
      </c>
      <c r="E235">
        <v>170</v>
      </c>
      <c r="K235" t="s">
        <v>14</v>
      </c>
      <c r="L235">
        <v>374</v>
      </c>
    </row>
    <row r="236" spans="4:12" x14ac:dyDescent="0.3">
      <c r="D236" t="s">
        <v>20</v>
      </c>
      <c r="E236">
        <v>170</v>
      </c>
      <c r="K236" t="s">
        <v>14</v>
      </c>
      <c r="L236">
        <v>393</v>
      </c>
    </row>
    <row r="237" spans="4:12" x14ac:dyDescent="0.3">
      <c r="D237" t="s">
        <v>20</v>
      </c>
      <c r="E237">
        <v>172</v>
      </c>
      <c r="K237" t="s">
        <v>14</v>
      </c>
      <c r="L237">
        <v>395</v>
      </c>
    </row>
    <row r="238" spans="4:12" x14ac:dyDescent="0.3">
      <c r="D238" t="s">
        <v>20</v>
      </c>
      <c r="E238">
        <v>173</v>
      </c>
      <c r="K238" t="s">
        <v>14</v>
      </c>
      <c r="L238">
        <v>418</v>
      </c>
    </row>
    <row r="239" spans="4:12" x14ac:dyDescent="0.3">
      <c r="D239" t="s">
        <v>20</v>
      </c>
      <c r="E239">
        <v>174</v>
      </c>
      <c r="K239" t="s">
        <v>14</v>
      </c>
      <c r="L239">
        <v>424</v>
      </c>
    </row>
    <row r="240" spans="4:12" x14ac:dyDescent="0.3">
      <c r="D240" t="s">
        <v>20</v>
      </c>
      <c r="E240">
        <v>174</v>
      </c>
      <c r="K240" t="s">
        <v>14</v>
      </c>
      <c r="L240">
        <v>435</v>
      </c>
    </row>
    <row r="241" spans="4:12" x14ac:dyDescent="0.3">
      <c r="D241" t="s">
        <v>20</v>
      </c>
      <c r="E241">
        <v>175</v>
      </c>
      <c r="K241" t="s">
        <v>14</v>
      </c>
      <c r="L241">
        <v>441</v>
      </c>
    </row>
    <row r="242" spans="4:12" x14ac:dyDescent="0.3">
      <c r="D242" t="s">
        <v>20</v>
      </c>
      <c r="E242">
        <v>176</v>
      </c>
      <c r="K242" t="s">
        <v>14</v>
      </c>
      <c r="L242">
        <v>452</v>
      </c>
    </row>
    <row r="243" spans="4:12" x14ac:dyDescent="0.3">
      <c r="D243" t="s">
        <v>20</v>
      </c>
      <c r="E243">
        <v>179</v>
      </c>
      <c r="K243" t="s">
        <v>14</v>
      </c>
      <c r="L243">
        <v>452</v>
      </c>
    </row>
    <row r="244" spans="4:12" x14ac:dyDescent="0.3">
      <c r="D244" t="s">
        <v>20</v>
      </c>
      <c r="E244">
        <v>180</v>
      </c>
      <c r="K244" t="s">
        <v>14</v>
      </c>
      <c r="L244">
        <v>454</v>
      </c>
    </row>
    <row r="245" spans="4:12" x14ac:dyDescent="0.3">
      <c r="D245" t="s">
        <v>20</v>
      </c>
      <c r="E245">
        <v>180</v>
      </c>
      <c r="K245" t="s">
        <v>14</v>
      </c>
      <c r="L245">
        <v>504</v>
      </c>
    </row>
    <row r="246" spans="4:12" x14ac:dyDescent="0.3">
      <c r="D246" t="s">
        <v>20</v>
      </c>
      <c r="E246">
        <v>180</v>
      </c>
      <c r="K246" t="s">
        <v>14</v>
      </c>
      <c r="L246">
        <v>513</v>
      </c>
    </row>
    <row r="247" spans="4:12" x14ac:dyDescent="0.3">
      <c r="D247" t="s">
        <v>20</v>
      </c>
      <c r="E247">
        <v>180</v>
      </c>
      <c r="K247" t="s">
        <v>14</v>
      </c>
      <c r="L247">
        <v>523</v>
      </c>
    </row>
    <row r="248" spans="4:12" x14ac:dyDescent="0.3">
      <c r="D248" t="s">
        <v>20</v>
      </c>
      <c r="E248">
        <v>181</v>
      </c>
      <c r="K248" t="s">
        <v>14</v>
      </c>
      <c r="L248">
        <v>526</v>
      </c>
    </row>
    <row r="249" spans="4:12" x14ac:dyDescent="0.3">
      <c r="D249" t="s">
        <v>20</v>
      </c>
      <c r="E249">
        <v>181</v>
      </c>
      <c r="K249" t="s">
        <v>14</v>
      </c>
      <c r="L249">
        <v>535</v>
      </c>
    </row>
    <row r="250" spans="4:12" x14ac:dyDescent="0.3">
      <c r="D250" t="s">
        <v>20</v>
      </c>
      <c r="E250">
        <v>182</v>
      </c>
      <c r="K250" t="s">
        <v>14</v>
      </c>
      <c r="L250">
        <v>554</v>
      </c>
    </row>
    <row r="251" spans="4:12" x14ac:dyDescent="0.3">
      <c r="D251" t="s">
        <v>20</v>
      </c>
      <c r="E251">
        <v>183</v>
      </c>
      <c r="K251" t="s">
        <v>14</v>
      </c>
      <c r="L251">
        <v>558</v>
      </c>
    </row>
    <row r="252" spans="4:12" x14ac:dyDescent="0.3">
      <c r="D252" t="s">
        <v>20</v>
      </c>
      <c r="E252">
        <v>183</v>
      </c>
      <c r="K252" t="s">
        <v>14</v>
      </c>
      <c r="L252">
        <v>558</v>
      </c>
    </row>
    <row r="253" spans="4:12" x14ac:dyDescent="0.3">
      <c r="D253" t="s">
        <v>20</v>
      </c>
      <c r="E253">
        <v>184</v>
      </c>
      <c r="K253" t="s">
        <v>14</v>
      </c>
      <c r="L253">
        <v>575</v>
      </c>
    </row>
    <row r="254" spans="4:12" x14ac:dyDescent="0.3">
      <c r="D254" t="s">
        <v>20</v>
      </c>
      <c r="E254">
        <v>185</v>
      </c>
      <c r="K254" t="s">
        <v>14</v>
      </c>
      <c r="L254">
        <v>579</v>
      </c>
    </row>
    <row r="255" spans="4:12" x14ac:dyDescent="0.3">
      <c r="D255" t="s">
        <v>20</v>
      </c>
      <c r="E255">
        <v>186</v>
      </c>
      <c r="K255" t="s">
        <v>14</v>
      </c>
      <c r="L255">
        <v>594</v>
      </c>
    </row>
    <row r="256" spans="4:12" x14ac:dyDescent="0.3">
      <c r="D256" t="s">
        <v>20</v>
      </c>
      <c r="E256">
        <v>186</v>
      </c>
      <c r="K256" t="s">
        <v>14</v>
      </c>
      <c r="L256">
        <v>602</v>
      </c>
    </row>
    <row r="257" spans="4:12" x14ac:dyDescent="0.3">
      <c r="D257" t="s">
        <v>20</v>
      </c>
      <c r="E257">
        <v>186</v>
      </c>
      <c r="K257" t="s">
        <v>14</v>
      </c>
      <c r="L257">
        <v>605</v>
      </c>
    </row>
    <row r="258" spans="4:12" x14ac:dyDescent="0.3">
      <c r="D258" t="s">
        <v>20</v>
      </c>
      <c r="E258">
        <v>186</v>
      </c>
      <c r="K258" t="s">
        <v>14</v>
      </c>
      <c r="L258">
        <v>648</v>
      </c>
    </row>
    <row r="259" spans="4:12" x14ac:dyDescent="0.3">
      <c r="D259" t="s">
        <v>20</v>
      </c>
      <c r="E259">
        <v>186</v>
      </c>
      <c r="K259" t="s">
        <v>14</v>
      </c>
      <c r="L259">
        <v>648</v>
      </c>
    </row>
    <row r="260" spans="4:12" x14ac:dyDescent="0.3">
      <c r="D260" t="s">
        <v>20</v>
      </c>
      <c r="E260">
        <v>187</v>
      </c>
      <c r="K260" t="s">
        <v>14</v>
      </c>
      <c r="L260">
        <v>656</v>
      </c>
    </row>
    <row r="261" spans="4:12" x14ac:dyDescent="0.3">
      <c r="D261" t="s">
        <v>20</v>
      </c>
      <c r="E261">
        <v>189</v>
      </c>
      <c r="K261" t="s">
        <v>14</v>
      </c>
      <c r="L261">
        <v>662</v>
      </c>
    </row>
    <row r="262" spans="4:12" x14ac:dyDescent="0.3">
      <c r="D262" t="s">
        <v>20</v>
      </c>
      <c r="E262">
        <v>189</v>
      </c>
      <c r="K262" t="s">
        <v>14</v>
      </c>
      <c r="L262">
        <v>672</v>
      </c>
    </row>
    <row r="263" spans="4:12" x14ac:dyDescent="0.3">
      <c r="D263" t="s">
        <v>20</v>
      </c>
      <c r="E263">
        <v>190</v>
      </c>
      <c r="K263" t="s">
        <v>14</v>
      </c>
      <c r="L263">
        <v>674</v>
      </c>
    </row>
    <row r="264" spans="4:12" x14ac:dyDescent="0.3">
      <c r="D264" t="s">
        <v>20</v>
      </c>
      <c r="E264">
        <v>190</v>
      </c>
      <c r="K264" t="s">
        <v>14</v>
      </c>
      <c r="L264">
        <v>676</v>
      </c>
    </row>
    <row r="265" spans="4:12" x14ac:dyDescent="0.3">
      <c r="D265" t="s">
        <v>20</v>
      </c>
      <c r="E265">
        <v>191</v>
      </c>
      <c r="K265" t="s">
        <v>14</v>
      </c>
      <c r="L265">
        <v>679</v>
      </c>
    </row>
    <row r="266" spans="4:12" x14ac:dyDescent="0.3">
      <c r="D266" t="s">
        <v>20</v>
      </c>
      <c r="E266">
        <v>191</v>
      </c>
      <c r="K266" t="s">
        <v>14</v>
      </c>
      <c r="L266">
        <v>679</v>
      </c>
    </row>
    <row r="267" spans="4:12" x14ac:dyDescent="0.3">
      <c r="D267" t="s">
        <v>20</v>
      </c>
      <c r="E267">
        <v>191</v>
      </c>
      <c r="K267" t="s">
        <v>14</v>
      </c>
      <c r="L267">
        <v>714</v>
      </c>
    </row>
    <row r="268" spans="4:12" x14ac:dyDescent="0.3">
      <c r="D268" t="s">
        <v>20</v>
      </c>
      <c r="E268">
        <v>192</v>
      </c>
      <c r="K268" t="s">
        <v>14</v>
      </c>
      <c r="L268">
        <v>742</v>
      </c>
    </row>
    <row r="269" spans="4:12" x14ac:dyDescent="0.3">
      <c r="D269" t="s">
        <v>20</v>
      </c>
      <c r="E269">
        <v>192</v>
      </c>
      <c r="K269" t="s">
        <v>14</v>
      </c>
      <c r="L269">
        <v>747</v>
      </c>
    </row>
    <row r="270" spans="4:12" x14ac:dyDescent="0.3">
      <c r="D270" t="s">
        <v>20</v>
      </c>
      <c r="E270">
        <v>193</v>
      </c>
      <c r="K270" t="s">
        <v>14</v>
      </c>
      <c r="L270">
        <v>750</v>
      </c>
    </row>
    <row r="271" spans="4:12" x14ac:dyDescent="0.3">
      <c r="D271" t="s">
        <v>20</v>
      </c>
      <c r="E271">
        <v>194</v>
      </c>
      <c r="K271" t="s">
        <v>14</v>
      </c>
      <c r="L271">
        <v>750</v>
      </c>
    </row>
    <row r="272" spans="4:12" x14ac:dyDescent="0.3">
      <c r="D272" t="s">
        <v>20</v>
      </c>
      <c r="E272">
        <v>194</v>
      </c>
      <c r="K272" t="s">
        <v>14</v>
      </c>
      <c r="L272">
        <v>752</v>
      </c>
    </row>
    <row r="273" spans="4:12" x14ac:dyDescent="0.3">
      <c r="D273" t="s">
        <v>20</v>
      </c>
      <c r="E273">
        <v>194</v>
      </c>
      <c r="K273" t="s">
        <v>14</v>
      </c>
      <c r="L273">
        <v>774</v>
      </c>
    </row>
    <row r="274" spans="4:12" x14ac:dyDescent="0.3">
      <c r="D274" t="s">
        <v>20</v>
      </c>
      <c r="E274">
        <v>194</v>
      </c>
      <c r="K274" t="s">
        <v>14</v>
      </c>
      <c r="L274">
        <v>782</v>
      </c>
    </row>
    <row r="275" spans="4:12" x14ac:dyDescent="0.3">
      <c r="D275" t="s">
        <v>20</v>
      </c>
      <c r="E275">
        <v>195</v>
      </c>
      <c r="K275" t="s">
        <v>14</v>
      </c>
      <c r="L275">
        <v>792</v>
      </c>
    </row>
    <row r="276" spans="4:12" x14ac:dyDescent="0.3">
      <c r="D276" t="s">
        <v>20</v>
      </c>
      <c r="E276">
        <v>195</v>
      </c>
      <c r="K276" t="s">
        <v>14</v>
      </c>
      <c r="L276">
        <v>803</v>
      </c>
    </row>
    <row r="277" spans="4:12" x14ac:dyDescent="0.3">
      <c r="D277" t="s">
        <v>20</v>
      </c>
      <c r="E277">
        <v>196</v>
      </c>
      <c r="K277" t="s">
        <v>14</v>
      </c>
      <c r="L277">
        <v>830</v>
      </c>
    </row>
    <row r="278" spans="4:12" x14ac:dyDescent="0.3">
      <c r="D278" t="s">
        <v>20</v>
      </c>
      <c r="E278">
        <v>198</v>
      </c>
      <c r="K278" t="s">
        <v>14</v>
      </c>
      <c r="L278">
        <v>830</v>
      </c>
    </row>
    <row r="279" spans="4:12" x14ac:dyDescent="0.3">
      <c r="D279" t="s">
        <v>20</v>
      </c>
      <c r="E279">
        <v>198</v>
      </c>
      <c r="K279" t="s">
        <v>14</v>
      </c>
      <c r="L279">
        <v>831</v>
      </c>
    </row>
    <row r="280" spans="4:12" x14ac:dyDescent="0.3">
      <c r="D280" t="s">
        <v>20</v>
      </c>
      <c r="E280">
        <v>198</v>
      </c>
      <c r="K280" t="s">
        <v>14</v>
      </c>
      <c r="L280">
        <v>838</v>
      </c>
    </row>
    <row r="281" spans="4:12" x14ac:dyDescent="0.3">
      <c r="D281" t="s">
        <v>20</v>
      </c>
      <c r="E281">
        <v>199</v>
      </c>
      <c r="K281" t="s">
        <v>14</v>
      </c>
      <c r="L281">
        <v>842</v>
      </c>
    </row>
    <row r="282" spans="4:12" x14ac:dyDescent="0.3">
      <c r="D282" t="s">
        <v>20</v>
      </c>
      <c r="E282">
        <v>199</v>
      </c>
      <c r="K282" t="s">
        <v>14</v>
      </c>
      <c r="L282">
        <v>846</v>
      </c>
    </row>
    <row r="283" spans="4:12" x14ac:dyDescent="0.3">
      <c r="D283" t="s">
        <v>20</v>
      </c>
      <c r="E283">
        <v>199</v>
      </c>
      <c r="K283" t="s">
        <v>14</v>
      </c>
      <c r="L283">
        <v>859</v>
      </c>
    </row>
    <row r="284" spans="4:12" x14ac:dyDescent="0.3">
      <c r="D284" t="s">
        <v>20</v>
      </c>
      <c r="E284">
        <v>201</v>
      </c>
      <c r="K284" t="s">
        <v>14</v>
      </c>
      <c r="L284">
        <v>886</v>
      </c>
    </row>
    <row r="285" spans="4:12" x14ac:dyDescent="0.3">
      <c r="D285" t="s">
        <v>20</v>
      </c>
      <c r="E285">
        <v>202</v>
      </c>
      <c r="K285" t="s">
        <v>14</v>
      </c>
      <c r="L285">
        <v>889</v>
      </c>
    </row>
    <row r="286" spans="4:12" x14ac:dyDescent="0.3">
      <c r="D286" t="s">
        <v>20</v>
      </c>
      <c r="E286">
        <v>202</v>
      </c>
      <c r="K286" t="s">
        <v>14</v>
      </c>
      <c r="L286">
        <v>908</v>
      </c>
    </row>
    <row r="287" spans="4:12" x14ac:dyDescent="0.3">
      <c r="D287" t="s">
        <v>20</v>
      </c>
      <c r="E287">
        <v>203</v>
      </c>
      <c r="K287" t="s">
        <v>14</v>
      </c>
      <c r="L287">
        <v>923</v>
      </c>
    </row>
    <row r="288" spans="4:12" x14ac:dyDescent="0.3">
      <c r="D288" t="s">
        <v>20</v>
      </c>
      <c r="E288">
        <v>203</v>
      </c>
      <c r="K288" t="s">
        <v>14</v>
      </c>
      <c r="L288">
        <v>926</v>
      </c>
    </row>
    <row r="289" spans="4:12" x14ac:dyDescent="0.3">
      <c r="D289" t="s">
        <v>20</v>
      </c>
      <c r="E289">
        <v>205</v>
      </c>
      <c r="K289" t="s">
        <v>14</v>
      </c>
      <c r="L289">
        <v>931</v>
      </c>
    </row>
    <row r="290" spans="4:12" x14ac:dyDescent="0.3">
      <c r="D290" t="s">
        <v>20</v>
      </c>
      <c r="E290">
        <v>206</v>
      </c>
      <c r="K290" t="s">
        <v>14</v>
      </c>
      <c r="L290">
        <v>934</v>
      </c>
    </row>
    <row r="291" spans="4:12" x14ac:dyDescent="0.3">
      <c r="D291" t="s">
        <v>20</v>
      </c>
      <c r="E291">
        <v>207</v>
      </c>
      <c r="K291" t="s">
        <v>14</v>
      </c>
      <c r="L291">
        <v>940</v>
      </c>
    </row>
    <row r="292" spans="4:12" x14ac:dyDescent="0.3">
      <c r="D292" t="s">
        <v>20</v>
      </c>
      <c r="E292">
        <v>207</v>
      </c>
      <c r="K292" t="s">
        <v>14</v>
      </c>
      <c r="L292">
        <v>941</v>
      </c>
    </row>
    <row r="293" spans="4:12" x14ac:dyDescent="0.3">
      <c r="D293" t="s">
        <v>20</v>
      </c>
      <c r="E293">
        <v>209</v>
      </c>
      <c r="K293" t="s">
        <v>14</v>
      </c>
      <c r="L293">
        <v>955</v>
      </c>
    </row>
    <row r="294" spans="4:12" x14ac:dyDescent="0.3">
      <c r="D294" t="s">
        <v>20</v>
      </c>
      <c r="E294">
        <v>210</v>
      </c>
      <c r="K294" t="s">
        <v>14</v>
      </c>
      <c r="L294">
        <v>1000</v>
      </c>
    </row>
    <row r="295" spans="4:12" x14ac:dyDescent="0.3">
      <c r="D295" t="s">
        <v>20</v>
      </c>
      <c r="E295">
        <v>211</v>
      </c>
      <c r="K295" t="s">
        <v>14</v>
      </c>
      <c r="L295">
        <v>1028</v>
      </c>
    </row>
    <row r="296" spans="4:12" x14ac:dyDescent="0.3">
      <c r="D296" t="s">
        <v>20</v>
      </c>
      <c r="E296">
        <v>211</v>
      </c>
      <c r="K296" t="s">
        <v>14</v>
      </c>
      <c r="L296">
        <v>1059</v>
      </c>
    </row>
    <row r="297" spans="4:12" x14ac:dyDescent="0.3">
      <c r="D297" t="s">
        <v>20</v>
      </c>
      <c r="E297">
        <v>214</v>
      </c>
      <c r="K297" t="s">
        <v>14</v>
      </c>
      <c r="L297">
        <v>1063</v>
      </c>
    </row>
    <row r="298" spans="4:12" x14ac:dyDescent="0.3">
      <c r="D298" t="s">
        <v>20</v>
      </c>
      <c r="E298">
        <v>216</v>
      </c>
      <c r="K298" t="s">
        <v>14</v>
      </c>
      <c r="L298">
        <v>1068</v>
      </c>
    </row>
    <row r="299" spans="4:12" x14ac:dyDescent="0.3">
      <c r="D299" t="s">
        <v>20</v>
      </c>
      <c r="E299">
        <v>217</v>
      </c>
      <c r="K299" t="s">
        <v>14</v>
      </c>
      <c r="L299">
        <v>1072</v>
      </c>
    </row>
    <row r="300" spans="4:12" x14ac:dyDescent="0.3">
      <c r="D300" t="s">
        <v>20</v>
      </c>
      <c r="E300">
        <v>218</v>
      </c>
      <c r="K300" t="s">
        <v>14</v>
      </c>
      <c r="L300">
        <v>1120</v>
      </c>
    </row>
    <row r="301" spans="4:12" x14ac:dyDescent="0.3">
      <c r="D301" t="s">
        <v>20</v>
      </c>
      <c r="E301">
        <v>218</v>
      </c>
      <c r="K301" t="s">
        <v>14</v>
      </c>
      <c r="L301">
        <v>1121</v>
      </c>
    </row>
    <row r="302" spans="4:12" x14ac:dyDescent="0.3">
      <c r="D302" t="s">
        <v>20</v>
      </c>
      <c r="E302">
        <v>219</v>
      </c>
      <c r="K302" t="s">
        <v>14</v>
      </c>
      <c r="L302">
        <v>1130</v>
      </c>
    </row>
    <row r="303" spans="4:12" x14ac:dyDescent="0.3">
      <c r="D303" t="s">
        <v>20</v>
      </c>
      <c r="E303">
        <v>220</v>
      </c>
      <c r="K303" t="s">
        <v>14</v>
      </c>
      <c r="L303">
        <v>1181</v>
      </c>
    </row>
    <row r="304" spans="4:12" x14ac:dyDescent="0.3">
      <c r="D304" t="s">
        <v>20</v>
      </c>
      <c r="E304">
        <v>220</v>
      </c>
      <c r="K304" t="s">
        <v>14</v>
      </c>
      <c r="L304">
        <v>1194</v>
      </c>
    </row>
    <row r="305" spans="4:12" x14ac:dyDescent="0.3">
      <c r="D305" t="s">
        <v>20</v>
      </c>
      <c r="E305">
        <v>221</v>
      </c>
      <c r="K305" t="s">
        <v>14</v>
      </c>
      <c r="L305">
        <v>1198</v>
      </c>
    </row>
    <row r="306" spans="4:12" x14ac:dyDescent="0.3">
      <c r="D306" t="s">
        <v>20</v>
      </c>
      <c r="E306">
        <v>221</v>
      </c>
      <c r="K306" t="s">
        <v>14</v>
      </c>
      <c r="L306">
        <v>1220</v>
      </c>
    </row>
    <row r="307" spans="4:12" x14ac:dyDescent="0.3">
      <c r="D307" t="s">
        <v>20</v>
      </c>
      <c r="E307">
        <v>222</v>
      </c>
      <c r="K307" t="s">
        <v>14</v>
      </c>
      <c r="L307">
        <v>1221</v>
      </c>
    </row>
    <row r="308" spans="4:12" x14ac:dyDescent="0.3">
      <c r="D308" t="s">
        <v>20</v>
      </c>
      <c r="E308">
        <v>222</v>
      </c>
      <c r="K308" t="s">
        <v>14</v>
      </c>
      <c r="L308">
        <v>1225</v>
      </c>
    </row>
    <row r="309" spans="4:12" x14ac:dyDescent="0.3">
      <c r="D309" t="s">
        <v>20</v>
      </c>
      <c r="E309">
        <v>223</v>
      </c>
      <c r="K309" t="s">
        <v>14</v>
      </c>
      <c r="L309">
        <v>1229</v>
      </c>
    </row>
    <row r="310" spans="4:12" x14ac:dyDescent="0.3">
      <c r="D310" t="s">
        <v>20</v>
      </c>
      <c r="E310">
        <v>225</v>
      </c>
      <c r="K310" t="s">
        <v>14</v>
      </c>
      <c r="L310">
        <v>1257</v>
      </c>
    </row>
    <row r="311" spans="4:12" x14ac:dyDescent="0.3">
      <c r="D311" t="s">
        <v>20</v>
      </c>
      <c r="E311">
        <v>226</v>
      </c>
      <c r="K311" t="s">
        <v>14</v>
      </c>
      <c r="L311">
        <v>1258</v>
      </c>
    </row>
    <row r="312" spans="4:12" x14ac:dyDescent="0.3">
      <c r="D312" t="s">
        <v>20</v>
      </c>
      <c r="E312">
        <v>226</v>
      </c>
      <c r="K312" t="s">
        <v>14</v>
      </c>
      <c r="L312">
        <v>1274</v>
      </c>
    </row>
    <row r="313" spans="4:12" x14ac:dyDescent="0.3">
      <c r="D313" t="s">
        <v>20</v>
      </c>
      <c r="E313">
        <v>227</v>
      </c>
      <c r="K313" t="s">
        <v>14</v>
      </c>
      <c r="L313">
        <v>1296</v>
      </c>
    </row>
    <row r="314" spans="4:12" x14ac:dyDescent="0.3">
      <c r="D314" t="s">
        <v>20</v>
      </c>
      <c r="E314">
        <v>233</v>
      </c>
      <c r="K314" t="s">
        <v>14</v>
      </c>
      <c r="L314">
        <v>1335</v>
      </c>
    </row>
    <row r="315" spans="4:12" x14ac:dyDescent="0.3">
      <c r="D315" t="s">
        <v>20</v>
      </c>
      <c r="E315">
        <v>234</v>
      </c>
      <c r="K315" t="s">
        <v>14</v>
      </c>
      <c r="L315">
        <v>1368</v>
      </c>
    </row>
    <row r="316" spans="4:12" x14ac:dyDescent="0.3">
      <c r="D316" t="s">
        <v>20</v>
      </c>
      <c r="E316">
        <v>235</v>
      </c>
      <c r="K316" t="s">
        <v>14</v>
      </c>
      <c r="L316">
        <v>1439</v>
      </c>
    </row>
    <row r="317" spans="4:12" x14ac:dyDescent="0.3">
      <c r="D317" t="s">
        <v>20</v>
      </c>
      <c r="E317">
        <v>236</v>
      </c>
      <c r="K317" t="s">
        <v>14</v>
      </c>
      <c r="L317">
        <v>1467</v>
      </c>
    </row>
    <row r="318" spans="4:12" x14ac:dyDescent="0.3">
      <c r="D318" t="s">
        <v>20</v>
      </c>
      <c r="E318">
        <v>236</v>
      </c>
      <c r="K318" t="s">
        <v>14</v>
      </c>
      <c r="L318">
        <v>1467</v>
      </c>
    </row>
    <row r="319" spans="4:12" x14ac:dyDescent="0.3">
      <c r="D319" t="s">
        <v>20</v>
      </c>
      <c r="E319">
        <v>237</v>
      </c>
      <c r="K319" t="s">
        <v>14</v>
      </c>
      <c r="L319">
        <v>1482</v>
      </c>
    </row>
    <row r="320" spans="4:12" x14ac:dyDescent="0.3">
      <c r="D320" t="s">
        <v>20</v>
      </c>
      <c r="E320">
        <v>238</v>
      </c>
      <c r="K320" t="s">
        <v>14</v>
      </c>
      <c r="L320">
        <v>1538</v>
      </c>
    </row>
    <row r="321" spans="4:12" x14ac:dyDescent="0.3">
      <c r="D321" t="s">
        <v>20</v>
      </c>
      <c r="E321">
        <v>238</v>
      </c>
      <c r="K321" t="s">
        <v>14</v>
      </c>
      <c r="L321">
        <v>1596</v>
      </c>
    </row>
    <row r="322" spans="4:12" x14ac:dyDescent="0.3">
      <c r="D322" t="s">
        <v>20</v>
      </c>
      <c r="E322">
        <v>239</v>
      </c>
      <c r="K322" t="s">
        <v>14</v>
      </c>
      <c r="L322">
        <v>1608</v>
      </c>
    </row>
    <row r="323" spans="4:12" x14ac:dyDescent="0.3">
      <c r="D323" t="s">
        <v>20</v>
      </c>
      <c r="E323">
        <v>241</v>
      </c>
      <c r="K323" t="s">
        <v>14</v>
      </c>
      <c r="L323">
        <v>1625</v>
      </c>
    </row>
    <row r="324" spans="4:12" x14ac:dyDescent="0.3">
      <c r="D324" t="s">
        <v>20</v>
      </c>
      <c r="E324">
        <v>244</v>
      </c>
      <c r="K324" t="s">
        <v>14</v>
      </c>
      <c r="L324">
        <v>1657</v>
      </c>
    </row>
    <row r="325" spans="4:12" x14ac:dyDescent="0.3">
      <c r="D325" t="s">
        <v>20</v>
      </c>
      <c r="E325">
        <v>244</v>
      </c>
      <c r="K325" t="s">
        <v>14</v>
      </c>
      <c r="L325">
        <v>1684</v>
      </c>
    </row>
    <row r="326" spans="4:12" x14ac:dyDescent="0.3">
      <c r="D326" t="s">
        <v>20</v>
      </c>
      <c r="E326">
        <v>245</v>
      </c>
      <c r="K326" t="s">
        <v>14</v>
      </c>
      <c r="L326">
        <v>1691</v>
      </c>
    </row>
    <row r="327" spans="4:12" x14ac:dyDescent="0.3">
      <c r="D327" t="s">
        <v>20</v>
      </c>
      <c r="E327">
        <v>246</v>
      </c>
      <c r="K327" t="s">
        <v>14</v>
      </c>
      <c r="L327">
        <v>1748</v>
      </c>
    </row>
    <row r="328" spans="4:12" x14ac:dyDescent="0.3">
      <c r="D328" t="s">
        <v>20</v>
      </c>
      <c r="E328">
        <v>246</v>
      </c>
      <c r="K328" t="s">
        <v>14</v>
      </c>
      <c r="L328">
        <v>1758</v>
      </c>
    </row>
    <row r="329" spans="4:12" x14ac:dyDescent="0.3">
      <c r="D329" t="s">
        <v>20</v>
      </c>
      <c r="E329">
        <v>247</v>
      </c>
      <c r="K329" t="s">
        <v>14</v>
      </c>
      <c r="L329">
        <v>1784</v>
      </c>
    </row>
    <row r="330" spans="4:12" x14ac:dyDescent="0.3">
      <c r="D330" t="s">
        <v>20</v>
      </c>
      <c r="E330">
        <v>247</v>
      </c>
      <c r="K330" t="s">
        <v>14</v>
      </c>
      <c r="L330">
        <v>1790</v>
      </c>
    </row>
    <row r="331" spans="4:12" x14ac:dyDescent="0.3">
      <c r="D331" t="s">
        <v>20</v>
      </c>
      <c r="E331">
        <v>249</v>
      </c>
      <c r="K331" t="s">
        <v>14</v>
      </c>
      <c r="L331">
        <v>1796</v>
      </c>
    </row>
    <row r="332" spans="4:12" x14ac:dyDescent="0.3">
      <c r="D332" t="s">
        <v>20</v>
      </c>
      <c r="E332">
        <v>249</v>
      </c>
      <c r="K332" t="s">
        <v>14</v>
      </c>
      <c r="L332">
        <v>1825</v>
      </c>
    </row>
    <row r="333" spans="4:12" x14ac:dyDescent="0.3">
      <c r="D333" t="s">
        <v>20</v>
      </c>
      <c r="E333">
        <v>250</v>
      </c>
      <c r="K333" t="s">
        <v>14</v>
      </c>
      <c r="L333">
        <v>1886</v>
      </c>
    </row>
    <row r="334" spans="4:12" x14ac:dyDescent="0.3">
      <c r="D334" t="s">
        <v>20</v>
      </c>
      <c r="E334">
        <v>252</v>
      </c>
      <c r="K334" t="s">
        <v>14</v>
      </c>
      <c r="L334">
        <v>1910</v>
      </c>
    </row>
    <row r="335" spans="4:12" x14ac:dyDescent="0.3">
      <c r="D335" t="s">
        <v>20</v>
      </c>
      <c r="E335">
        <v>253</v>
      </c>
      <c r="K335" t="s">
        <v>14</v>
      </c>
      <c r="L335">
        <v>1979</v>
      </c>
    </row>
    <row r="336" spans="4:12" x14ac:dyDescent="0.3">
      <c r="D336" t="s">
        <v>20</v>
      </c>
      <c r="E336">
        <v>254</v>
      </c>
      <c r="K336" t="s">
        <v>14</v>
      </c>
      <c r="L336">
        <v>1999</v>
      </c>
    </row>
    <row r="337" spans="4:12" x14ac:dyDescent="0.3">
      <c r="D337" t="s">
        <v>20</v>
      </c>
      <c r="E337">
        <v>255</v>
      </c>
      <c r="K337" t="s">
        <v>14</v>
      </c>
      <c r="L337">
        <v>2025</v>
      </c>
    </row>
    <row r="338" spans="4:12" x14ac:dyDescent="0.3">
      <c r="D338" t="s">
        <v>20</v>
      </c>
      <c r="E338">
        <v>261</v>
      </c>
      <c r="K338" t="s">
        <v>14</v>
      </c>
      <c r="L338">
        <v>2062</v>
      </c>
    </row>
    <row r="339" spans="4:12" x14ac:dyDescent="0.3">
      <c r="D339" t="s">
        <v>20</v>
      </c>
      <c r="E339">
        <v>261</v>
      </c>
      <c r="K339" t="s">
        <v>14</v>
      </c>
      <c r="L339">
        <v>2072</v>
      </c>
    </row>
    <row r="340" spans="4:12" x14ac:dyDescent="0.3">
      <c r="D340" t="s">
        <v>20</v>
      </c>
      <c r="E340">
        <v>264</v>
      </c>
      <c r="K340" t="s">
        <v>14</v>
      </c>
      <c r="L340">
        <v>2108</v>
      </c>
    </row>
    <row r="341" spans="4:12" x14ac:dyDescent="0.3">
      <c r="D341" t="s">
        <v>20</v>
      </c>
      <c r="E341">
        <v>266</v>
      </c>
      <c r="K341" t="s">
        <v>14</v>
      </c>
      <c r="L341">
        <v>2176</v>
      </c>
    </row>
    <row r="342" spans="4:12" x14ac:dyDescent="0.3">
      <c r="D342" t="s">
        <v>20</v>
      </c>
      <c r="E342">
        <v>268</v>
      </c>
      <c r="K342" t="s">
        <v>14</v>
      </c>
      <c r="L342">
        <v>2179</v>
      </c>
    </row>
    <row r="343" spans="4:12" x14ac:dyDescent="0.3">
      <c r="D343" t="s">
        <v>20</v>
      </c>
      <c r="E343">
        <v>269</v>
      </c>
      <c r="K343" t="s">
        <v>14</v>
      </c>
      <c r="L343">
        <v>2201</v>
      </c>
    </row>
    <row r="344" spans="4:12" x14ac:dyDescent="0.3">
      <c r="D344" t="s">
        <v>20</v>
      </c>
      <c r="E344">
        <v>270</v>
      </c>
      <c r="K344" t="s">
        <v>14</v>
      </c>
      <c r="L344">
        <v>2253</v>
      </c>
    </row>
    <row r="345" spans="4:12" x14ac:dyDescent="0.3">
      <c r="D345" t="s">
        <v>20</v>
      </c>
      <c r="E345">
        <v>272</v>
      </c>
      <c r="K345" t="s">
        <v>14</v>
      </c>
      <c r="L345">
        <v>2307</v>
      </c>
    </row>
    <row r="346" spans="4:12" x14ac:dyDescent="0.3">
      <c r="D346" t="s">
        <v>20</v>
      </c>
      <c r="E346">
        <v>275</v>
      </c>
      <c r="K346" t="s">
        <v>14</v>
      </c>
      <c r="L346">
        <v>2468</v>
      </c>
    </row>
    <row r="347" spans="4:12" x14ac:dyDescent="0.3">
      <c r="D347" t="s">
        <v>20</v>
      </c>
      <c r="E347">
        <v>279</v>
      </c>
      <c r="K347" t="s">
        <v>14</v>
      </c>
      <c r="L347">
        <v>2604</v>
      </c>
    </row>
    <row r="348" spans="4:12" x14ac:dyDescent="0.3">
      <c r="D348" t="s">
        <v>20</v>
      </c>
      <c r="E348">
        <v>280</v>
      </c>
      <c r="K348" t="s">
        <v>14</v>
      </c>
      <c r="L348">
        <v>2690</v>
      </c>
    </row>
    <row r="349" spans="4:12" x14ac:dyDescent="0.3">
      <c r="D349" t="s">
        <v>20</v>
      </c>
      <c r="E349">
        <v>282</v>
      </c>
      <c r="K349" t="s">
        <v>14</v>
      </c>
      <c r="L349">
        <v>2779</v>
      </c>
    </row>
    <row r="350" spans="4:12" x14ac:dyDescent="0.3">
      <c r="D350" t="s">
        <v>20</v>
      </c>
      <c r="E350">
        <v>288</v>
      </c>
      <c r="K350" t="s">
        <v>14</v>
      </c>
      <c r="L350">
        <v>2915</v>
      </c>
    </row>
    <row r="351" spans="4:12" x14ac:dyDescent="0.3">
      <c r="D351" t="s">
        <v>20</v>
      </c>
      <c r="E351">
        <v>290</v>
      </c>
      <c r="K351" t="s">
        <v>14</v>
      </c>
      <c r="L351">
        <v>2928</v>
      </c>
    </row>
    <row r="352" spans="4:12" x14ac:dyDescent="0.3">
      <c r="D352" t="s">
        <v>20</v>
      </c>
      <c r="E352">
        <v>295</v>
      </c>
      <c r="K352" t="s">
        <v>14</v>
      </c>
      <c r="L352">
        <v>2955</v>
      </c>
    </row>
    <row r="353" spans="4:12" x14ac:dyDescent="0.3">
      <c r="D353" t="s">
        <v>20</v>
      </c>
      <c r="E353">
        <v>296</v>
      </c>
      <c r="K353" t="s">
        <v>14</v>
      </c>
      <c r="L353">
        <v>3015</v>
      </c>
    </row>
    <row r="354" spans="4:12" x14ac:dyDescent="0.3">
      <c r="D354" t="s">
        <v>20</v>
      </c>
      <c r="E354">
        <v>297</v>
      </c>
      <c r="K354" t="s">
        <v>14</v>
      </c>
      <c r="L354">
        <v>3182</v>
      </c>
    </row>
    <row r="355" spans="4:12" x14ac:dyDescent="0.3">
      <c r="D355" t="s">
        <v>20</v>
      </c>
      <c r="E355">
        <v>299</v>
      </c>
      <c r="K355" t="s">
        <v>14</v>
      </c>
      <c r="L355">
        <v>3304</v>
      </c>
    </row>
    <row r="356" spans="4:12" x14ac:dyDescent="0.3">
      <c r="D356" t="s">
        <v>20</v>
      </c>
      <c r="E356">
        <v>300</v>
      </c>
      <c r="K356" t="s">
        <v>14</v>
      </c>
      <c r="L356">
        <v>3387</v>
      </c>
    </row>
    <row r="357" spans="4:12" x14ac:dyDescent="0.3">
      <c r="D357" t="s">
        <v>20</v>
      </c>
      <c r="E357">
        <v>300</v>
      </c>
      <c r="K357" t="s">
        <v>14</v>
      </c>
      <c r="L357">
        <v>3410</v>
      </c>
    </row>
    <row r="358" spans="4:12" x14ac:dyDescent="0.3">
      <c r="D358" t="s">
        <v>20</v>
      </c>
      <c r="E358">
        <v>303</v>
      </c>
      <c r="K358" t="s">
        <v>14</v>
      </c>
      <c r="L358">
        <v>3483</v>
      </c>
    </row>
    <row r="359" spans="4:12" x14ac:dyDescent="0.3">
      <c r="D359" t="s">
        <v>20</v>
      </c>
      <c r="E359">
        <v>307</v>
      </c>
      <c r="K359" t="s">
        <v>14</v>
      </c>
      <c r="L359">
        <v>3868</v>
      </c>
    </row>
    <row r="360" spans="4:12" x14ac:dyDescent="0.3">
      <c r="D360" t="s">
        <v>20</v>
      </c>
      <c r="E360">
        <v>307</v>
      </c>
      <c r="K360" t="s">
        <v>14</v>
      </c>
      <c r="L360">
        <v>4405</v>
      </c>
    </row>
    <row r="361" spans="4:12" x14ac:dyDescent="0.3">
      <c r="D361" t="s">
        <v>20</v>
      </c>
      <c r="E361">
        <v>316</v>
      </c>
      <c r="K361" t="s">
        <v>14</v>
      </c>
      <c r="L361">
        <v>4428</v>
      </c>
    </row>
    <row r="362" spans="4:12" x14ac:dyDescent="0.3">
      <c r="D362" t="s">
        <v>20</v>
      </c>
      <c r="E362">
        <v>323</v>
      </c>
      <c r="K362" t="s">
        <v>14</v>
      </c>
      <c r="L362">
        <v>4697</v>
      </c>
    </row>
    <row r="363" spans="4:12" x14ac:dyDescent="0.3">
      <c r="D363" t="s">
        <v>20</v>
      </c>
      <c r="E363">
        <v>329</v>
      </c>
      <c r="K363" t="s">
        <v>14</v>
      </c>
      <c r="L363">
        <v>5497</v>
      </c>
    </row>
    <row r="364" spans="4:12" x14ac:dyDescent="0.3">
      <c r="D364" t="s">
        <v>20</v>
      </c>
      <c r="E364">
        <v>330</v>
      </c>
      <c r="K364" t="s">
        <v>14</v>
      </c>
      <c r="L364">
        <v>5681</v>
      </c>
    </row>
    <row r="365" spans="4:12" x14ac:dyDescent="0.3">
      <c r="D365" t="s">
        <v>20</v>
      </c>
      <c r="E365">
        <v>331</v>
      </c>
      <c r="K365" t="s">
        <v>14</v>
      </c>
      <c r="L365">
        <v>6080</v>
      </c>
    </row>
    <row r="366" spans="4:12" x14ac:dyDescent="0.3">
      <c r="D366" t="s">
        <v>20</v>
      </c>
      <c r="E366">
        <v>336</v>
      </c>
    </row>
    <row r="367" spans="4:12" x14ac:dyDescent="0.3">
      <c r="D367" t="s">
        <v>20</v>
      </c>
      <c r="E367">
        <v>337</v>
      </c>
    </row>
    <row r="368" spans="4:12" x14ac:dyDescent="0.3">
      <c r="D368" t="s">
        <v>20</v>
      </c>
      <c r="E368">
        <v>340</v>
      </c>
    </row>
    <row r="369" spans="4:5" x14ac:dyDescent="0.3">
      <c r="D369" t="s">
        <v>20</v>
      </c>
      <c r="E369">
        <v>361</v>
      </c>
    </row>
    <row r="370" spans="4:5" x14ac:dyDescent="0.3">
      <c r="D370" t="s">
        <v>20</v>
      </c>
      <c r="E370">
        <v>363</v>
      </c>
    </row>
    <row r="371" spans="4:5" x14ac:dyDescent="0.3">
      <c r="D371" t="s">
        <v>20</v>
      </c>
      <c r="E371">
        <v>366</v>
      </c>
    </row>
    <row r="372" spans="4:5" x14ac:dyDescent="0.3">
      <c r="D372" t="s">
        <v>20</v>
      </c>
      <c r="E372">
        <v>369</v>
      </c>
    </row>
    <row r="373" spans="4:5" x14ac:dyDescent="0.3">
      <c r="D373" t="s">
        <v>20</v>
      </c>
      <c r="E373">
        <v>374</v>
      </c>
    </row>
    <row r="374" spans="4:5" x14ac:dyDescent="0.3">
      <c r="D374" t="s">
        <v>20</v>
      </c>
      <c r="E374">
        <v>375</v>
      </c>
    </row>
    <row r="375" spans="4:5" x14ac:dyDescent="0.3">
      <c r="D375" t="s">
        <v>20</v>
      </c>
      <c r="E375">
        <v>381</v>
      </c>
    </row>
    <row r="376" spans="4:5" x14ac:dyDescent="0.3">
      <c r="D376" t="s">
        <v>20</v>
      </c>
      <c r="E376">
        <v>381</v>
      </c>
    </row>
    <row r="377" spans="4:5" x14ac:dyDescent="0.3">
      <c r="D377" t="s">
        <v>20</v>
      </c>
      <c r="E377">
        <v>393</v>
      </c>
    </row>
    <row r="378" spans="4:5" x14ac:dyDescent="0.3">
      <c r="D378" t="s">
        <v>20</v>
      </c>
      <c r="E378">
        <v>397</v>
      </c>
    </row>
    <row r="379" spans="4:5" x14ac:dyDescent="0.3">
      <c r="D379" t="s">
        <v>20</v>
      </c>
      <c r="E379">
        <v>409</v>
      </c>
    </row>
    <row r="380" spans="4:5" x14ac:dyDescent="0.3">
      <c r="D380" t="s">
        <v>20</v>
      </c>
      <c r="E380">
        <v>411</v>
      </c>
    </row>
    <row r="381" spans="4:5" x14ac:dyDescent="0.3">
      <c r="D381" t="s">
        <v>20</v>
      </c>
      <c r="E381">
        <v>419</v>
      </c>
    </row>
    <row r="382" spans="4:5" x14ac:dyDescent="0.3">
      <c r="D382" t="s">
        <v>20</v>
      </c>
      <c r="E382">
        <v>432</v>
      </c>
    </row>
    <row r="383" spans="4:5" x14ac:dyDescent="0.3">
      <c r="D383" t="s">
        <v>20</v>
      </c>
      <c r="E383">
        <v>452</v>
      </c>
    </row>
    <row r="384" spans="4:5" x14ac:dyDescent="0.3">
      <c r="D384" t="s">
        <v>20</v>
      </c>
      <c r="E384">
        <v>454</v>
      </c>
    </row>
    <row r="385" spans="4:5" x14ac:dyDescent="0.3">
      <c r="D385" t="s">
        <v>20</v>
      </c>
      <c r="E385">
        <v>460</v>
      </c>
    </row>
    <row r="386" spans="4:5" x14ac:dyDescent="0.3">
      <c r="D386" t="s">
        <v>20</v>
      </c>
      <c r="E386">
        <v>462</v>
      </c>
    </row>
    <row r="387" spans="4:5" x14ac:dyDescent="0.3">
      <c r="D387" t="s">
        <v>20</v>
      </c>
      <c r="E387">
        <v>470</v>
      </c>
    </row>
    <row r="388" spans="4:5" x14ac:dyDescent="0.3">
      <c r="D388" t="s">
        <v>20</v>
      </c>
      <c r="E388">
        <v>480</v>
      </c>
    </row>
    <row r="389" spans="4:5" x14ac:dyDescent="0.3">
      <c r="D389" t="s">
        <v>20</v>
      </c>
      <c r="E389">
        <v>484</v>
      </c>
    </row>
    <row r="390" spans="4:5" x14ac:dyDescent="0.3">
      <c r="D390" t="s">
        <v>20</v>
      </c>
      <c r="E390">
        <v>498</v>
      </c>
    </row>
    <row r="391" spans="4:5" x14ac:dyDescent="0.3">
      <c r="D391" t="s">
        <v>20</v>
      </c>
      <c r="E391">
        <v>524</v>
      </c>
    </row>
    <row r="392" spans="4:5" x14ac:dyDescent="0.3">
      <c r="D392" t="s">
        <v>20</v>
      </c>
      <c r="E392">
        <v>533</v>
      </c>
    </row>
    <row r="393" spans="4:5" x14ac:dyDescent="0.3">
      <c r="D393" t="s">
        <v>20</v>
      </c>
      <c r="E393">
        <v>536</v>
      </c>
    </row>
    <row r="394" spans="4:5" x14ac:dyDescent="0.3">
      <c r="D394" t="s">
        <v>20</v>
      </c>
      <c r="E394">
        <v>546</v>
      </c>
    </row>
    <row r="395" spans="4:5" x14ac:dyDescent="0.3">
      <c r="D395" t="s">
        <v>20</v>
      </c>
      <c r="E395">
        <v>554</v>
      </c>
    </row>
    <row r="396" spans="4:5" x14ac:dyDescent="0.3">
      <c r="D396" t="s">
        <v>20</v>
      </c>
      <c r="E396">
        <v>555</v>
      </c>
    </row>
    <row r="397" spans="4:5" x14ac:dyDescent="0.3">
      <c r="D397" t="s">
        <v>20</v>
      </c>
      <c r="E397">
        <v>589</v>
      </c>
    </row>
    <row r="398" spans="4:5" x14ac:dyDescent="0.3">
      <c r="D398" t="s">
        <v>20</v>
      </c>
      <c r="E398">
        <v>645</v>
      </c>
    </row>
    <row r="399" spans="4:5" x14ac:dyDescent="0.3">
      <c r="D399" t="s">
        <v>20</v>
      </c>
      <c r="E399">
        <v>659</v>
      </c>
    </row>
    <row r="400" spans="4:5" x14ac:dyDescent="0.3">
      <c r="D400" t="s">
        <v>20</v>
      </c>
      <c r="E400">
        <v>676</v>
      </c>
    </row>
    <row r="401" spans="4:5" x14ac:dyDescent="0.3">
      <c r="D401" t="s">
        <v>20</v>
      </c>
      <c r="E401">
        <v>723</v>
      </c>
    </row>
    <row r="402" spans="4:5" x14ac:dyDescent="0.3">
      <c r="D402" t="s">
        <v>20</v>
      </c>
      <c r="E402">
        <v>762</v>
      </c>
    </row>
    <row r="403" spans="4:5" x14ac:dyDescent="0.3">
      <c r="D403" t="s">
        <v>20</v>
      </c>
      <c r="E403">
        <v>768</v>
      </c>
    </row>
    <row r="404" spans="4:5" x14ac:dyDescent="0.3">
      <c r="D404" t="s">
        <v>20</v>
      </c>
      <c r="E404">
        <v>820</v>
      </c>
    </row>
    <row r="405" spans="4:5" x14ac:dyDescent="0.3">
      <c r="D405" t="s">
        <v>20</v>
      </c>
      <c r="E405">
        <v>890</v>
      </c>
    </row>
    <row r="406" spans="4:5" x14ac:dyDescent="0.3">
      <c r="D406" t="s">
        <v>20</v>
      </c>
      <c r="E406">
        <v>903</v>
      </c>
    </row>
    <row r="407" spans="4:5" x14ac:dyDescent="0.3">
      <c r="D407" t="s">
        <v>20</v>
      </c>
      <c r="E407">
        <v>909</v>
      </c>
    </row>
    <row r="408" spans="4:5" x14ac:dyDescent="0.3">
      <c r="D408" t="s">
        <v>20</v>
      </c>
      <c r="E408">
        <v>943</v>
      </c>
    </row>
    <row r="409" spans="4:5" x14ac:dyDescent="0.3">
      <c r="D409" t="s">
        <v>20</v>
      </c>
      <c r="E409">
        <v>980</v>
      </c>
    </row>
    <row r="410" spans="4:5" x14ac:dyDescent="0.3">
      <c r="D410" t="s">
        <v>20</v>
      </c>
      <c r="E410">
        <v>1015</v>
      </c>
    </row>
    <row r="411" spans="4:5" x14ac:dyDescent="0.3">
      <c r="D411" t="s">
        <v>20</v>
      </c>
      <c r="E411">
        <v>1022</v>
      </c>
    </row>
    <row r="412" spans="4:5" x14ac:dyDescent="0.3">
      <c r="D412" t="s">
        <v>20</v>
      </c>
      <c r="E412">
        <v>1052</v>
      </c>
    </row>
    <row r="413" spans="4:5" x14ac:dyDescent="0.3">
      <c r="D413" t="s">
        <v>20</v>
      </c>
      <c r="E413">
        <v>1071</v>
      </c>
    </row>
    <row r="414" spans="4:5" x14ac:dyDescent="0.3">
      <c r="D414" t="s">
        <v>20</v>
      </c>
      <c r="E414">
        <v>1071</v>
      </c>
    </row>
    <row r="415" spans="4:5" x14ac:dyDescent="0.3">
      <c r="D415" t="s">
        <v>20</v>
      </c>
      <c r="E415">
        <v>1073</v>
      </c>
    </row>
    <row r="416" spans="4:5" x14ac:dyDescent="0.3">
      <c r="D416" t="s">
        <v>20</v>
      </c>
      <c r="E416">
        <v>1095</v>
      </c>
    </row>
    <row r="417" spans="4:5" x14ac:dyDescent="0.3">
      <c r="D417" t="s">
        <v>20</v>
      </c>
      <c r="E417">
        <v>1101</v>
      </c>
    </row>
    <row r="418" spans="4:5" x14ac:dyDescent="0.3">
      <c r="D418" t="s">
        <v>20</v>
      </c>
      <c r="E418">
        <v>1113</v>
      </c>
    </row>
    <row r="419" spans="4:5" x14ac:dyDescent="0.3">
      <c r="D419" t="s">
        <v>20</v>
      </c>
      <c r="E419">
        <v>1137</v>
      </c>
    </row>
    <row r="420" spans="4:5" x14ac:dyDescent="0.3">
      <c r="D420" t="s">
        <v>20</v>
      </c>
      <c r="E420">
        <v>1140</v>
      </c>
    </row>
    <row r="421" spans="4:5" x14ac:dyDescent="0.3">
      <c r="D421" t="s">
        <v>20</v>
      </c>
      <c r="E421">
        <v>1152</v>
      </c>
    </row>
    <row r="422" spans="4:5" x14ac:dyDescent="0.3">
      <c r="D422" t="s">
        <v>20</v>
      </c>
      <c r="E422">
        <v>1170</v>
      </c>
    </row>
    <row r="423" spans="4:5" x14ac:dyDescent="0.3">
      <c r="D423" t="s">
        <v>20</v>
      </c>
      <c r="E423">
        <v>1249</v>
      </c>
    </row>
    <row r="424" spans="4:5" x14ac:dyDescent="0.3">
      <c r="D424" t="s">
        <v>20</v>
      </c>
      <c r="E424">
        <v>1267</v>
      </c>
    </row>
    <row r="425" spans="4:5" x14ac:dyDescent="0.3">
      <c r="D425" t="s">
        <v>20</v>
      </c>
      <c r="E425">
        <v>1280</v>
      </c>
    </row>
    <row r="426" spans="4:5" x14ac:dyDescent="0.3">
      <c r="D426" t="s">
        <v>20</v>
      </c>
      <c r="E426">
        <v>1297</v>
      </c>
    </row>
    <row r="427" spans="4:5" x14ac:dyDescent="0.3">
      <c r="D427" t="s">
        <v>20</v>
      </c>
      <c r="E427">
        <v>1345</v>
      </c>
    </row>
    <row r="428" spans="4:5" x14ac:dyDescent="0.3">
      <c r="D428" t="s">
        <v>20</v>
      </c>
      <c r="E428">
        <v>1354</v>
      </c>
    </row>
    <row r="429" spans="4:5" x14ac:dyDescent="0.3">
      <c r="D429" t="s">
        <v>20</v>
      </c>
      <c r="E429">
        <v>1385</v>
      </c>
    </row>
    <row r="430" spans="4:5" x14ac:dyDescent="0.3">
      <c r="D430" t="s">
        <v>20</v>
      </c>
      <c r="E430">
        <v>1396</v>
      </c>
    </row>
    <row r="431" spans="4:5" x14ac:dyDescent="0.3">
      <c r="D431" t="s">
        <v>20</v>
      </c>
      <c r="E431">
        <v>1396</v>
      </c>
    </row>
    <row r="432" spans="4:5" x14ac:dyDescent="0.3">
      <c r="D432" t="s">
        <v>20</v>
      </c>
      <c r="E432">
        <v>1425</v>
      </c>
    </row>
    <row r="433" spans="4:5" x14ac:dyDescent="0.3">
      <c r="D433" t="s">
        <v>20</v>
      </c>
      <c r="E433">
        <v>1442</v>
      </c>
    </row>
    <row r="434" spans="4:5" x14ac:dyDescent="0.3">
      <c r="D434" t="s">
        <v>20</v>
      </c>
      <c r="E434">
        <v>1460</v>
      </c>
    </row>
    <row r="435" spans="4:5" x14ac:dyDescent="0.3">
      <c r="D435" t="s">
        <v>20</v>
      </c>
      <c r="E435">
        <v>1467</v>
      </c>
    </row>
    <row r="436" spans="4:5" x14ac:dyDescent="0.3">
      <c r="D436" t="s">
        <v>20</v>
      </c>
      <c r="E436">
        <v>1470</v>
      </c>
    </row>
    <row r="437" spans="4:5" x14ac:dyDescent="0.3">
      <c r="D437" t="s">
        <v>20</v>
      </c>
      <c r="E437">
        <v>1518</v>
      </c>
    </row>
    <row r="438" spans="4:5" x14ac:dyDescent="0.3">
      <c r="D438" t="s">
        <v>20</v>
      </c>
      <c r="E438">
        <v>1539</v>
      </c>
    </row>
    <row r="439" spans="4:5" x14ac:dyDescent="0.3">
      <c r="D439" t="s">
        <v>20</v>
      </c>
      <c r="E439">
        <v>1548</v>
      </c>
    </row>
    <row r="440" spans="4:5" x14ac:dyDescent="0.3">
      <c r="D440" t="s">
        <v>20</v>
      </c>
      <c r="E440">
        <v>1559</v>
      </c>
    </row>
    <row r="441" spans="4:5" x14ac:dyDescent="0.3">
      <c r="D441" t="s">
        <v>20</v>
      </c>
      <c r="E441">
        <v>1561</v>
      </c>
    </row>
    <row r="442" spans="4:5" x14ac:dyDescent="0.3">
      <c r="D442" t="s">
        <v>20</v>
      </c>
      <c r="E442">
        <v>1572</v>
      </c>
    </row>
    <row r="443" spans="4:5" x14ac:dyDescent="0.3">
      <c r="D443" t="s">
        <v>20</v>
      </c>
      <c r="E443">
        <v>1573</v>
      </c>
    </row>
    <row r="444" spans="4:5" x14ac:dyDescent="0.3">
      <c r="D444" t="s">
        <v>20</v>
      </c>
      <c r="E444">
        <v>1600</v>
      </c>
    </row>
    <row r="445" spans="4:5" x14ac:dyDescent="0.3">
      <c r="D445" t="s">
        <v>20</v>
      </c>
      <c r="E445">
        <v>1604</v>
      </c>
    </row>
    <row r="446" spans="4:5" x14ac:dyDescent="0.3">
      <c r="D446" t="s">
        <v>20</v>
      </c>
      <c r="E446">
        <v>1605</v>
      </c>
    </row>
    <row r="447" spans="4:5" x14ac:dyDescent="0.3">
      <c r="D447" t="s">
        <v>20</v>
      </c>
      <c r="E447">
        <v>1606</v>
      </c>
    </row>
    <row r="448" spans="4:5" x14ac:dyDescent="0.3">
      <c r="D448" t="s">
        <v>20</v>
      </c>
      <c r="E448">
        <v>1613</v>
      </c>
    </row>
    <row r="449" spans="4:5" x14ac:dyDescent="0.3">
      <c r="D449" t="s">
        <v>20</v>
      </c>
      <c r="E449">
        <v>1621</v>
      </c>
    </row>
    <row r="450" spans="4:5" x14ac:dyDescent="0.3">
      <c r="D450" t="s">
        <v>20</v>
      </c>
      <c r="E450">
        <v>1629</v>
      </c>
    </row>
    <row r="451" spans="4:5" x14ac:dyDescent="0.3">
      <c r="D451" t="s">
        <v>20</v>
      </c>
      <c r="E451">
        <v>1681</v>
      </c>
    </row>
    <row r="452" spans="4:5" x14ac:dyDescent="0.3">
      <c r="D452" t="s">
        <v>20</v>
      </c>
      <c r="E452">
        <v>1684</v>
      </c>
    </row>
    <row r="453" spans="4:5" x14ac:dyDescent="0.3">
      <c r="D453" t="s">
        <v>20</v>
      </c>
      <c r="E453">
        <v>1690</v>
      </c>
    </row>
    <row r="454" spans="4:5" x14ac:dyDescent="0.3">
      <c r="D454" t="s">
        <v>20</v>
      </c>
      <c r="E454">
        <v>1697</v>
      </c>
    </row>
    <row r="455" spans="4:5" x14ac:dyDescent="0.3">
      <c r="D455" t="s">
        <v>20</v>
      </c>
      <c r="E455">
        <v>1703</v>
      </c>
    </row>
    <row r="456" spans="4:5" x14ac:dyDescent="0.3">
      <c r="D456" t="s">
        <v>20</v>
      </c>
      <c r="E456">
        <v>1713</v>
      </c>
    </row>
    <row r="457" spans="4:5" x14ac:dyDescent="0.3">
      <c r="D457" t="s">
        <v>20</v>
      </c>
      <c r="E457">
        <v>1773</v>
      </c>
    </row>
    <row r="458" spans="4:5" x14ac:dyDescent="0.3">
      <c r="D458" t="s">
        <v>20</v>
      </c>
      <c r="E458">
        <v>1782</v>
      </c>
    </row>
    <row r="459" spans="4:5" x14ac:dyDescent="0.3">
      <c r="D459" t="s">
        <v>20</v>
      </c>
      <c r="E459">
        <v>1784</v>
      </c>
    </row>
    <row r="460" spans="4:5" x14ac:dyDescent="0.3">
      <c r="D460" t="s">
        <v>20</v>
      </c>
      <c r="E460">
        <v>1785</v>
      </c>
    </row>
    <row r="461" spans="4:5" x14ac:dyDescent="0.3">
      <c r="D461" t="s">
        <v>20</v>
      </c>
      <c r="E461">
        <v>1797</v>
      </c>
    </row>
    <row r="462" spans="4:5" x14ac:dyDescent="0.3">
      <c r="D462" t="s">
        <v>20</v>
      </c>
      <c r="E462">
        <v>1815</v>
      </c>
    </row>
    <row r="463" spans="4:5" x14ac:dyDescent="0.3">
      <c r="D463" t="s">
        <v>20</v>
      </c>
      <c r="E463">
        <v>1821</v>
      </c>
    </row>
    <row r="464" spans="4:5" x14ac:dyDescent="0.3">
      <c r="D464" t="s">
        <v>20</v>
      </c>
      <c r="E464">
        <v>1866</v>
      </c>
    </row>
    <row r="465" spans="4:5" x14ac:dyDescent="0.3">
      <c r="D465" t="s">
        <v>20</v>
      </c>
      <c r="E465">
        <v>1884</v>
      </c>
    </row>
    <row r="466" spans="4:5" x14ac:dyDescent="0.3">
      <c r="D466" t="s">
        <v>20</v>
      </c>
      <c r="E466">
        <v>1887</v>
      </c>
    </row>
    <row r="467" spans="4:5" x14ac:dyDescent="0.3">
      <c r="D467" t="s">
        <v>20</v>
      </c>
      <c r="E467">
        <v>1894</v>
      </c>
    </row>
    <row r="468" spans="4:5" x14ac:dyDescent="0.3">
      <c r="D468" t="s">
        <v>20</v>
      </c>
      <c r="E468">
        <v>1902</v>
      </c>
    </row>
    <row r="469" spans="4:5" x14ac:dyDescent="0.3">
      <c r="D469" t="s">
        <v>20</v>
      </c>
      <c r="E469">
        <v>1917</v>
      </c>
    </row>
    <row r="470" spans="4:5" x14ac:dyDescent="0.3">
      <c r="D470" t="s">
        <v>20</v>
      </c>
      <c r="E470">
        <v>1965</v>
      </c>
    </row>
    <row r="471" spans="4:5" x14ac:dyDescent="0.3">
      <c r="D471" t="s">
        <v>20</v>
      </c>
      <c r="E471">
        <v>1989</v>
      </c>
    </row>
    <row r="472" spans="4:5" x14ac:dyDescent="0.3">
      <c r="D472" t="s">
        <v>20</v>
      </c>
      <c r="E472">
        <v>1991</v>
      </c>
    </row>
    <row r="473" spans="4:5" x14ac:dyDescent="0.3">
      <c r="D473" t="s">
        <v>20</v>
      </c>
      <c r="E473">
        <v>2013</v>
      </c>
    </row>
    <row r="474" spans="4:5" x14ac:dyDescent="0.3">
      <c r="D474" t="s">
        <v>20</v>
      </c>
      <c r="E474">
        <v>2038</v>
      </c>
    </row>
    <row r="475" spans="4:5" x14ac:dyDescent="0.3">
      <c r="D475" t="s">
        <v>20</v>
      </c>
      <c r="E475">
        <v>2043</v>
      </c>
    </row>
    <row r="476" spans="4:5" x14ac:dyDescent="0.3">
      <c r="D476" t="s">
        <v>20</v>
      </c>
      <c r="E476">
        <v>2053</v>
      </c>
    </row>
    <row r="477" spans="4:5" x14ac:dyDescent="0.3">
      <c r="D477" t="s">
        <v>20</v>
      </c>
      <c r="E477">
        <v>2080</v>
      </c>
    </row>
    <row r="478" spans="4:5" x14ac:dyDescent="0.3">
      <c r="D478" t="s">
        <v>20</v>
      </c>
      <c r="E478">
        <v>2100</v>
      </c>
    </row>
    <row r="479" spans="4:5" x14ac:dyDescent="0.3">
      <c r="D479" t="s">
        <v>20</v>
      </c>
      <c r="E479">
        <v>2105</v>
      </c>
    </row>
    <row r="480" spans="4:5" x14ac:dyDescent="0.3">
      <c r="D480" t="s">
        <v>20</v>
      </c>
      <c r="E480">
        <v>2106</v>
      </c>
    </row>
    <row r="481" spans="4:5" x14ac:dyDescent="0.3">
      <c r="D481" t="s">
        <v>20</v>
      </c>
      <c r="E481">
        <v>2107</v>
      </c>
    </row>
    <row r="482" spans="4:5" x14ac:dyDescent="0.3">
      <c r="D482" t="s">
        <v>20</v>
      </c>
      <c r="E482">
        <v>2120</v>
      </c>
    </row>
    <row r="483" spans="4:5" x14ac:dyDescent="0.3">
      <c r="D483" t="s">
        <v>20</v>
      </c>
      <c r="E483">
        <v>2144</v>
      </c>
    </row>
    <row r="484" spans="4:5" x14ac:dyDescent="0.3">
      <c r="D484" t="s">
        <v>20</v>
      </c>
      <c r="E484">
        <v>2188</v>
      </c>
    </row>
    <row r="485" spans="4:5" x14ac:dyDescent="0.3">
      <c r="D485" t="s">
        <v>20</v>
      </c>
      <c r="E485">
        <v>2218</v>
      </c>
    </row>
    <row r="486" spans="4:5" x14ac:dyDescent="0.3">
      <c r="D486" t="s">
        <v>20</v>
      </c>
      <c r="E486">
        <v>2220</v>
      </c>
    </row>
    <row r="487" spans="4:5" x14ac:dyDescent="0.3">
      <c r="D487" t="s">
        <v>20</v>
      </c>
      <c r="E487">
        <v>2230</v>
      </c>
    </row>
    <row r="488" spans="4:5" x14ac:dyDescent="0.3">
      <c r="D488" t="s">
        <v>20</v>
      </c>
      <c r="E488">
        <v>2237</v>
      </c>
    </row>
    <row r="489" spans="4:5" x14ac:dyDescent="0.3">
      <c r="D489" t="s">
        <v>20</v>
      </c>
      <c r="E489">
        <v>2261</v>
      </c>
    </row>
    <row r="490" spans="4:5" x14ac:dyDescent="0.3">
      <c r="D490" t="s">
        <v>20</v>
      </c>
      <c r="E490">
        <v>2266</v>
      </c>
    </row>
    <row r="491" spans="4:5" x14ac:dyDescent="0.3">
      <c r="D491" t="s">
        <v>20</v>
      </c>
      <c r="E491">
        <v>2283</v>
      </c>
    </row>
    <row r="492" spans="4:5" x14ac:dyDescent="0.3">
      <c r="D492" t="s">
        <v>20</v>
      </c>
      <c r="E492">
        <v>2289</v>
      </c>
    </row>
    <row r="493" spans="4:5" x14ac:dyDescent="0.3">
      <c r="D493" t="s">
        <v>20</v>
      </c>
      <c r="E493">
        <v>2293</v>
      </c>
    </row>
    <row r="494" spans="4:5" x14ac:dyDescent="0.3">
      <c r="D494" t="s">
        <v>20</v>
      </c>
      <c r="E494">
        <v>2320</v>
      </c>
    </row>
    <row r="495" spans="4:5" x14ac:dyDescent="0.3">
      <c r="D495" t="s">
        <v>20</v>
      </c>
      <c r="E495">
        <v>2326</v>
      </c>
    </row>
    <row r="496" spans="4:5" x14ac:dyDescent="0.3">
      <c r="D496" t="s">
        <v>20</v>
      </c>
      <c r="E496">
        <v>2331</v>
      </c>
    </row>
    <row r="497" spans="4:5" x14ac:dyDescent="0.3">
      <c r="D497" t="s">
        <v>20</v>
      </c>
      <c r="E497">
        <v>2346</v>
      </c>
    </row>
    <row r="498" spans="4:5" x14ac:dyDescent="0.3">
      <c r="D498" t="s">
        <v>20</v>
      </c>
      <c r="E498">
        <v>2353</v>
      </c>
    </row>
    <row r="499" spans="4:5" x14ac:dyDescent="0.3">
      <c r="D499" t="s">
        <v>20</v>
      </c>
      <c r="E499">
        <v>2409</v>
      </c>
    </row>
    <row r="500" spans="4:5" x14ac:dyDescent="0.3">
      <c r="D500" t="s">
        <v>20</v>
      </c>
      <c r="E500">
        <v>2414</v>
      </c>
    </row>
    <row r="501" spans="4:5" x14ac:dyDescent="0.3">
      <c r="D501" t="s">
        <v>20</v>
      </c>
      <c r="E501">
        <v>2431</v>
      </c>
    </row>
    <row r="502" spans="4:5" x14ac:dyDescent="0.3">
      <c r="D502" t="s">
        <v>20</v>
      </c>
      <c r="E502">
        <v>2436</v>
      </c>
    </row>
    <row r="503" spans="4:5" x14ac:dyDescent="0.3">
      <c r="D503" t="s">
        <v>20</v>
      </c>
      <c r="E503">
        <v>2441</v>
      </c>
    </row>
    <row r="504" spans="4:5" x14ac:dyDescent="0.3">
      <c r="D504" t="s">
        <v>20</v>
      </c>
      <c r="E504">
        <v>2443</v>
      </c>
    </row>
    <row r="505" spans="4:5" x14ac:dyDescent="0.3">
      <c r="D505" t="s">
        <v>20</v>
      </c>
      <c r="E505">
        <v>2443</v>
      </c>
    </row>
    <row r="506" spans="4:5" x14ac:dyDescent="0.3">
      <c r="D506" t="s">
        <v>20</v>
      </c>
      <c r="E506">
        <v>2468</v>
      </c>
    </row>
    <row r="507" spans="4:5" x14ac:dyDescent="0.3">
      <c r="D507" t="s">
        <v>20</v>
      </c>
      <c r="E507">
        <v>2475</v>
      </c>
    </row>
    <row r="508" spans="4:5" x14ac:dyDescent="0.3">
      <c r="D508" t="s">
        <v>20</v>
      </c>
      <c r="E508">
        <v>2489</v>
      </c>
    </row>
    <row r="509" spans="4:5" x14ac:dyDescent="0.3">
      <c r="D509" t="s">
        <v>20</v>
      </c>
      <c r="E509">
        <v>2506</v>
      </c>
    </row>
    <row r="510" spans="4:5" x14ac:dyDescent="0.3">
      <c r="D510" t="s">
        <v>20</v>
      </c>
      <c r="E510">
        <v>2526</v>
      </c>
    </row>
    <row r="511" spans="4:5" x14ac:dyDescent="0.3">
      <c r="D511" t="s">
        <v>20</v>
      </c>
      <c r="E511">
        <v>2528</v>
      </c>
    </row>
    <row r="512" spans="4:5" x14ac:dyDescent="0.3">
      <c r="D512" t="s">
        <v>20</v>
      </c>
      <c r="E512">
        <v>2551</v>
      </c>
    </row>
    <row r="513" spans="4:5" x14ac:dyDescent="0.3">
      <c r="D513" t="s">
        <v>20</v>
      </c>
      <c r="E513">
        <v>2662</v>
      </c>
    </row>
    <row r="514" spans="4:5" x14ac:dyDescent="0.3">
      <c r="D514" t="s">
        <v>20</v>
      </c>
      <c r="E514">
        <v>2673</v>
      </c>
    </row>
    <row r="515" spans="4:5" x14ac:dyDescent="0.3">
      <c r="D515" t="s">
        <v>20</v>
      </c>
      <c r="E515">
        <v>2693</v>
      </c>
    </row>
    <row r="516" spans="4:5" x14ac:dyDescent="0.3">
      <c r="D516" t="s">
        <v>20</v>
      </c>
      <c r="E516">
        <v>2725</v>
      </c>
    </row>
    <row r="517" spans="4:5" x14ac:dyDescent="0.3">
      <c r="D517" t="s">
        <v>20</v>
      </c>
      <c r="E517">
        <v>2739</v>
      </c>
    </row>
    <row r="518" spans="4:5" x14ac:dyDescent="0.3">
      <c r="D518" t="s">
        <v>20</v>
      </c>
      <c r="E518">
        <v>2756</v>
      </c>
    </row>
    <row r="519" spans="4:5" x14ac:dyDescent="0.3">
      <c r="D519" t="s">
        <v>20</v>
      </c>
      <c r="E519">
        <v>2768</v>
      </c>
    </row>
    <row r="520" spans="4:5" x14ac:dyDescent="0.3">
      <c r="D520" t="s">
        <v>20</v>
      </c>
      <c r="E520">
        <v>2805</v>
      </c>
    </row>
    <row r="521" spans="4:5" x14ac:dyDescent="0.3">
      <c r="D521" t="s">
        <v>20</v>
      </c>
      <c r="E521">
        <v>2857</v>
      </c>
    </row>
    <row r="522" spans="4:5" x14ac:dyDescent="0.3">
      <c r="D522" t="s">
        <v>20</v>
      </c>
      <c r="E522">
        <v>2875</v>
      </c>
    </row>
    <row r="523" spans="4:5" x14ac:dyDescent="0.3">
      <c r="D523" t="s">
        <v>20</v>
      </c>
      <c r="E523">
        <v>2893</v>
      </c>
    </row>
    <row r="524" spans="4:5" x14ac:dyDescent="0.3">
      <c r="D524" t="s">
        <v>20</v>
      </c>
      <c r="E524">
        <v>2985</v>
      </c>
    </row>
    <row r="525" spans="4:5" x14ac:dyDescent="0.3">
      <c r="D525" t="s">
        <v>20</v>
      </c>
      <c r="E525">
        <v>3016</v>
      </c>
    </row>
    <row r="526" spans="4:5" x14ac:dyDescent="0.3">
      <c r="D526" t="s">
        <v>20</v>
      </c>
      <c r="E526">
        <v>3036</v>
      </c>
    </row>
    <row r="527" spans="4:5" x14ac:dyDescent="0.3">
      <c r="D527" t="s">
        <v>20</v>
      </c>
      <c r="E527">
        <v>3059</v>
      </c>
    </row>
    <row r="528" spans="4:5" x14ac:dyDescent="0.3">
      <c r="D528" t="s">
        <v>20</v>
      </c>
      <c r="E528">
        <v>3063</v>
      </c>
    </row>
    <row r="529" spans="4:5" x14ac:dyDescent="0.3">
      <c r="D529" t="s">
        <v>20</v>
      </c>
      <c r="E529">
        <v>3116</v>
      </c>
    </row>
    <row r="530" spans="4:5" x14ac:dyDescent="0.3">
      <c r="D530" t="s">
        <v>20</v>
      </c>
      <c r="E530">
        <v>3131</v>
      </c>
    </row>
    <row r="531" spans="4:5" x14ac:dyDescent="0.3">
      <c r="D531" t="s">
        <v>20</v>
      </c>
      <c r="E531">
        <v>3177</v>
      </c>
    </row>
    <row r="532" spans="4:5" x14ac:dyDescent="0.3">
      <c r="D532" t="s">
        <v>20</v>
      </c>
      <c r="E532">
        <v>3205</v>
      </c>
    </row>
    <row r="533" spans="4:5" x14ac:dyDescent="0.3">
      <c r="D533" t="s">
        <v>20</v>
      </c>
      <c r="E533">
        <v>3272</v>
      </c>
    </row>
    <row r="534" spans="4:5" x14ac:dyDescent="0.3">
      <c r="D534" t="s">
        <v>20</v>
      </c>
      <c r="E534">
        <v>3308</v>
      </c>
    </row>
    <row r="535" spans="4:5" x14ac:dyDescent="0.3">
      <c r="D535" t="s">
        <v>20</v>
      </c>
      <c r="E535">
        <v>3318</v>
      </c>
    </row>
    <row r="536" spans="4:5" x14ac:dyDescent="0.3">
      <c r="D536" t="s">
        <v>20</v>
      </c>
      <c r="E536">
        <v>3376</v>
      </c>
    </row>
    <row r="537" spans="4:5" x14ac:dyDescent="0.3">
      <c r="D537" t="s">
        <v>20</v>
      </c>
      <c r="E537">
        <v>3388</v>
      </c>
    </row>
    <row r="538" spans="4:5" x14ac:dyDescent="0.3">
      <c r="D538" t="s">
        <v>20</v>
      </c>
      <c r="E538">
        <v>3533</v>
      </c>
    </row>
    <row r="539" spans="4:5" x14ac:dyDescent="0.3">
      <c r="D539" t="s">
        <v>20</v>
      </c>
      <c r="E539">
        <v>3537</v>
      </c>
    </row>
    <row r="540" spans="4:5" x14ac:dyDescent="0.3">
      <c r="D540" t="s">
        <v>20</v>
      </c>
      <c r="E540">
        <v>3594</v>
      </c>
    </row>
    <row r="541" spans="4:5" x14ac:dyDescent="0.3">
      <c r="D541" t="s">
        <v>20</v>
      </c>
      <c r="E541">
        <v>3596</v>
      </c>
    </row>
    <row r="542" spans="4:5" x14ac:dyDescent="0.3">
      <c r="D542" t="s">
        <v>20</v>
      </c>
      <c r="E542">
        <v>3657</v>
      </c>
    </row>
    <row r="543" spans="4:5" x14ac:dyDescent="0.3">
      <c r="D543" t="s">
        <v>20</v>
      </c>
      <c r="E543">
        <v>3727</v>
      </c>
    </row>
    <row r="544" spans="4:5" x14ac:dyDescent="0.3">
      <c r="D544" t="s">
        <v>20</v>
      </c>
      <c r="E544">
        <v>3742</v>
      </c>
    </row>
    <row r="545" spans="4:5" x14ac:dyDescent="0.3">
      <c r="D545" t="s">
        <v>20</v>
      </c>
      <c r="E545">
        <v>3777</v>
      </c>
    </row>
    <row r="546" spans="4:5" x14ac:dyDescent="0.3">
      <c r="D546" t="s">
        <v>20</v>
      </c>
      <c r="E546">
        <v>3934</v>
      </c>
    </row>
    <row r="547" spans="4:5" x14ac:dyDescent="0.3">
      <c r="D547" t="s">
        <v>20</v>
      </c>
      <c r="E547">
        <v>4006</v>
      </c>
    </row>
    <row r="548" spans="4:5" x14ac:dyDescent="0.3">
      <c r="D548" t="s">
        <v>20</v>
      </c>
      <c r="E548">
        <v>4065</v>
      </c>
    </row>
    <row r="549" spans="4:5" x14ac:dyDescent="0.3">
      <c r="D549" t="s">
        <v>20</v>
      </c>
      <c r="E549">
        <v>4233</v>
      </c>
    </row>
    <row r="550" spans="4:5" x14ac:dyDescent="0.3">
      <c r="D550" t="s">
        <v>20</v>
      </c>
      <c r="E550">
        <v>4289</v>
      </c>
    </row>
    <row r="551" spans="4:5" x14ac:dyDescent="0.3">
      <c r="D551" t="s">
        <v>20</v>
      </c>
      <c r="E551">
        <v>4358</v>
      </c>
    </row>
    <row r="552" spans="4:5" x14ac:dyDescent="0.3">
      <c r="D552" t="s">
        <v>20</v>
      </c>
      <c r="E552">
        <v>4498</v>
      </c>
    </row>
    <row r="553" spans="4:5" x14ac:dyDescent="0.3">
      <c r="D553" t="s">
        <v>20</v>
      </c>
      <c r="E553">
        <v>4799</v>
      </c>
    </row>
    <row r="554" spans="4:5" x14ac:dyDescent="0.3">
      <c r="D554" t="s">
        <v>20</v>
      </c>
      <c r="E554">
        <v>5139</v>
      </c>
    </row>
    <row r="555" spans="4:5" x14ac:dyDescent="0.3">
      <c r="D555" t="s">
        <v>20</v>
      </c>
      <c r="E555">
        <v>5168</v>
      </c>
    </row>
    <row r="556" spans="4:5" x14ac:dyDescent="0.3">
      <c r="D556" t="s">
        <v>20</v>
      </c>
      <c r="E556">
        <v>5180</v>
      </c>
    </row>
    <row r="557" spans="4:5" x14ac:dyDescent="0.3">
      <c r="D557" t="s">
        <v>20</v>
      </c>
      <c r="E557">
        <v>5203</v>
      </c>
    </row>
    <row r="558" spans="4:5" x14ac:dyDescent="0.3">
      <c r="D558" t="s">
        <v>20</v>
      </c>
      <c r="E558">
        <v>5419</v>
      </c>
    </row>
    <row r="559" spans="4:5" x14ac:dyDescent="0.3">
      <c r="D559" t="s">
        <v>20</v>
      </c>
      <c r="E559">
        <v>5512</v>
      </c>
    </row>
    <row r="560" spans="4:5" x14ac:dyDescent="0.3">
      <c r="D560" t="s">
        <v>20</v>
      </c>
      <c r="E560">
        <v>5880</v>
      </c>
    </row>
    <row r="561" spans="4:5" x14ac:dyDescent="0.3">
      <c r="D561" t="s">
        <v>20</v>
      </c>
      <c r="E561">
        <v>5966</v>
      </c>
    </row>
    <row r="562" spans="4:5" x14ac:dyDescent="0.3">
      <c r="D562" t="s">
        <v>20</v>
      </c>
      <c r="E562">
        <v>6212</v>
      </c>
    </row>
    <row r="563" spans="4:5" x14ac:dyDescent="0.3">
      <c r="D563" t="s">
        <v>20</v>
      </c>
      <c r="E563">
        <v>6286</v>
      </c>
    </row>
    <row r="564" spans="4:5" x14ac:dyDescent="0.3">
      <c r="D564" t="s">
        <v>20</v>
      </c>
      <c r="E564">
        <v>6406</v>
      </c>
    </row>
    <row r="565" spans="4:5" x14ac:dyDescent="0.3">
      <c r="D565" t="s">
        <v>20</v>
      </c>
      <c r="E565">
        <v>6465</v>
      </c>
    </row>
    <row r="566" spans="4:5" x14ac:dyDescent="0.3">
      <c r="D566" t="s">
        <v>20</v>
      </c>
      <c r="E566">
        <v>7295</v>
      </c>
    </row>
  </sheetData>
  <sortState xmlns:xlrd2="http://schemas.microsoft.com/office/spreadsheetml/2017/richdata2" ref="H2:L365">
    <sortCondition ref="L5:L365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CDC3-20B1-41F3-9ED3-8F601CD9936B}">
  <dimension ref="A1:H13"/>
  <sheetViews>
    <sheetView workbookViewId="0">
      <selection activeCell="D29" sqref="D29"/>
    </sheetView>
  </sheetViews>
  <sheetFormatPr defaultRowHeight="15.6" x14ac:dyDescent="0.3"/>
  <cols>
    <col min="1" max="1" width="20.296875" customWidth="1"/>
    <col min="2" max="2" width="15.796875" bestFit="1" customWidth="1"/>
    <col min="3" max="3" width="13" bestFit="1" customWidth="1"/>
    <col min="4" max="4" width="15.59765625" bestFit="1" customWidth="1"/>
    <col min="5" max="5" width="12.3984375" bestFit="1" customWidth="1"/>
    <col min="6" max="6" width="15.296875" bestFit="1" customWidth="1"/>
    <col min="7" max="7" width="12.3984375" bestFit="1" customWidth="1"/>
    <col min="8" max="8" width="18.09765625" bestFit="1" customWidth="1"/>
  </cols>
  <sheetData>
    <row r="1" spans="1:8" x14ac:dyDescent="0.3">
      <c r="A1" t="s">
        <v>2086</v>
      </c>
      <c r="B1" t="s">
        <v>2104</v>
      </c>
      <c r="C1" t="s">
        <v>2087</v>
      </c>
      <c r="D1" t="s">
        <v>2088</v>
      </c>
      <c r="E1" t="s">
        <v>2089</v>
      </c>
      <c r="F1" t="s">
        <v>2105</v>
      </c>
      <c r="G1" t="s">
        <v>2090</v>
      </c>
      <c r="H1" t="s">
        <v>2091</v>
      </c>
    </row>
    <row r="2" spans="1:8" x14ac:dyDescent="0.3">
      <c r="A2" s="10" t="s">
        <v>2092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0" t="s">
        <v>2093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0" t="s">
        <v>2094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0" t="s">
        <v>2095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0" t="s">
        <v>2096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0" t="s">
        <v>2097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0" t="s">
        <v>2098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0" t="s">
        <v>2099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0" t="s">
        <v>2100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0" t="s">
        <v>2101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0" t="s">
        <v>2102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3">
      <c r="A13" s="10" t="s">
        <v>2103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7E6CFBA8EC6478D56DF2F4C1F4464" ma:contentTypeVersion="9" ma:contentTypeDescription="Create a new document." ma:contentTypeScope="" ma:versionID="f73af585d2c8e2c63dfd441efb21a7cc">
  <xsd:schema xmlns:xsd="http://www.w3.org/2001/XMLSchema" xmlns:xs="http://www.w3.org/2001/XMLSchema" xmlns:p="http://schemas.microsoft.com/office/2006/metadata/properties" xmlns:ns3="670bd9e9-dd11-4c7c-a71f-b0d094b05be7" xmlns:ns4="46dffae5-1097-4788-aa13-150985673926" targetNamespace="http://schemas.microsoft.com/office/2006/metadata/properties" ma:root="true" ma:fieldsID="8e4c6ef9acb736a6ec1f92042b740ee6" ns3:_="" ns4:_="">
    <xsd:import namespace="670bd9e9-dd11-4c7c-a71f-b0d094b05be7"/>
    <xsd:import namespace="46dffae5-1097-4788-aa13-1509856739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bd9e9-dd11-4c7c-a71f-b0d094b05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ffae5-1097-4788-aa13-150985673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783CF-B8E2-4CA1-BD17-EE61EB322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bd9e9-dd11-4c7c-a71f-b0d094b05be7"/>
    <ds:schemaRef ds:uri="46dffae5-1097-4788-aa13-150985673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A67F5-2B86-4AF9-A85D-DEC2B1A98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0C046-1F61-4701-A570-2EA8D24BBD8E}">
  <ds:schemaRefs>
    <ds:schemaRef ds:uri="670bd9e9-dd11-4c7c-a71f-b0d094b05be7"/>
    <ds:schemaRef ds:uri="http://schemas.microsoft.com/office/2006/documentManagement/types"/>
    <ds:schemaRef ds:uri="46dffae5-1097-4788-aa13-150985673926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Pivot-Parent</vt:lpstr>
      <vt:lpstr>Pivot-Sub</vt:lpstr>
      <vt:lpstr>Line Chart</vt:lpstr>
      <vt:lpstr>Sheet5</vt:lpstr>
      <vt:lpstr>Crowdfunding</vt:lpstr>
      <vt:lpstr>Statisical Analysis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Dr. Karoly Bozan</cp:lastModifiedBy>
  <cp:lastPrinted>2024-10-20T20:32:32Z</cp:lastPrinted>
  <dcterms:created xsi:type="dcterms:W3CDTF">2021-09-29T18:52:28Z</dcterms:created>
  <dcterms:modified xsi:type="dcterms:W3CDTF">2024-10-21T21:56:46Z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0x010100AA97E6CFBA8EC6478D56DF2F4C1F4464</vt:lpwstr>
  </property>
</Properties>
</file>