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23" i="1" l="1"/>
  <c r="B41" i="1"/>
  <c r="B45" i="1"/>
  <c r="D45" i="1" s="1"/>
  <c r="B46" i="1"/>
  <c r="B44" i="1"/>
  <c r="B43" i="1"/>
  <c r="B40" i="1"/>
  <c r="C46" i="1"/>
  <c r="C44" i="1"/>
  <c r="B47" i="1"/>
  <c r="D43" i="1"/>
  <c r="D32" i="1"/>
  <c r="C32" i="1"/>
  <c r="B35" i="1"/>
  <c r="B33" i="1"/>
  <c r="B34" i="1"/>
  <c r="B32" i="1"/>
  <c r="B30" i="1"/>
  <c r="B29" i="1"/>
  <c r="C35" i="1"/>
  <c r="C33" i="1"/>
  <c r="B36" i="1"/>
  <c r="D34" i="1"/>
  <c r="D23" i="1"/>
  <c r="D21" i="1"/>
  <c r="B19" i="1"/>
  <c r="B18" i="1"/>
  <c r="B21" i="1"/>
  <c r="C24" i="1"/>
  <c r="C22" i="1"/>
  <c r="B25" i="1"/>
  <c r="C23" i="1" s="1"/>
  <c r="B24" i="1"/>
  <c r="B22" i="1"/>
  <c r="D5" i="1"/>
  <c r="D4" i="1"/>
  <c r="D3" i="1"/>
  <c r="B5" i="1"/>
  <c r="B4" i="1"/>
  <c r="C21" i="1" l="1"/>
  <c r="E23" i="1"/>
  <c r="E21" i="1"/>
  <c r="C43" i="1"/>
  <c r="C47" i="1" s="1"/>
  <c r="C45" i="1"/>
  <c r="E45" i="1"/>
  <c r="C34" i="1"/>
  <c r="C36" i="1"/>
  <c r="E34" i="1"/>
  <c r="E32" i="1"/>
  <c r="C25" i="1"/>
  <c r="C10" i="1"/>
  <c r="E43" i="1" l="1"/>
</calcChain>
</file>

<file path=xl/sharedStrings.xml><?xml version="1.0" encoding="utf-8"?>
<sst xmlns="http://schemas.openxmlformats.org/spreadsheetml/2006/main" count="51" uniqueCount="29">
  <si>
    <t>640 x 512</t>
  </si>
  <si>
    <t>1280 x 1024</t>
  </si>
  <si>
    <t>1920 x 1536</t>
  </si>
  <si>
    <t>throughputs à supporter (Mpix/s)</t>
  </si>
  <si>
    <t>entrant</t>
  </si>
  <si>
    <t>sortie SDI</t>
  </si>
  <si>
    <t>throughput de la DDR (Mpix/s)</t>
  </si>
  <si>
    <t>capacité</t>
  </si>
  <si>
    <t>efficacité</t>
  </si>
  <si>
    <t>résultat</t>
  </si>
  <si>
    <t>Lorsque le throughput total demandé à la DDR dépasse la capacité de la DDR, les Throughput Controller commencent à gérer des pertes.</t>
  </si>
  <si>
    <t>Ceci permet de réduire le throughput demandé par les écritures, mais les throughput des lectures restent les mêmes.</t>
  </si>
  <si>
    <t>L'efficacité de la DDR a été mesurée au point limite où les Throughput Controller (GIGE et SDI) n'ont pas encore de perte.</t>
  </si>
  <si>
    <t>Comme les Throughput Controller gèrent les pertes par image entière, il faut que ceux-ci aient des FIFO assez profonds pour le surplus de pixels pendant 1 image.</t>
  </si>
  <si>
    <t>Situation en 640 x 512</t>
  </si>
  <si>
    <t>Écriture GIGE</t>
  </si>
  <si>
    <t>Lecture GIGE</t>
  </si>
  <si>
    <t>Écriture SDI</t>
  </si>
  <si>
    <t>Lecture SDI</t>
  </si>
  <si>
    <t>demande
(Mpix/s)</t>
  </si>
  <si>
    <t>sortie GIGE</t>
  </si>
  <si>
    <t>réel
(Mpix/s)</t>
  </si>
  <si>
    <t>Total</t>
  </si>
  <si>
    <t>temps
demande
(s)</t>
  </si>
  <si>
    <t>profondeur
FIFO axis64</t>
  </si>
  <si>
    <t>Nb pixels GIGE</t>
  </si>
  <si>
    <t>Nb pixels SDI</t>
  </si>
  <si>
    <t>Situation en 1280 x 1024</t>
  </si>
  <si>
    <t>Situation en 1920 x 1536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</si>
</sst>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1" max="1" width="14.42578125" customWidth="1"/>
    <col min="3" max="3" width="10.7109375" bestFit="1" customWidth="1"/>
    <col min="5" max="5" width="11.140625" bestFit="1" customWidth="1"/>
  </cols>
  <sheetData>
    <row r="1" spans="1:4" x14ac:dyDescent="0.25">
      <c r="A1" s="5" t="s">
        <v>3</v>
      </c>
    </row>
    <row r="2" spans="1:4" x14ac:dyDescent="0.25">
      <c r="A2" s="1"/>
      <c r="B2" s="1" t="s">
        <v>4</v>
      </c>
      <c r="C2" s="1" t="s">
        <v>20</v>
      </c>
      <c r="D2" s="1" t="s">
        <v>5</v>
      </c>
    </row>
    <row r="3" spans="1:4" x14ac:dyDescent="0.25">
      <c r="A3" s="1" t="s">
        <v>0</v>
      </c>
      <c r="B3" s="1">
        <v>340</v>
      </c>
      <c r="C3" s="7">
        <v>84.9</v>
      </c>
      <c r="D3" s="7">
        <f>640*512*60/1000000</f>
        <v>19.660799999999998</v>
      </c>
    </row>
    <row r="4" spans="1:4" x14ac:dyDescent="0.25">
      <c r="A4" s="1" t="s">
        <v>1</v>
      </c>
      <c r="B4" s="1">
        <f>4*80</f>
        <v>320</v>
      </c>
      <c r="C4" s="7">
        <v>84.9</v>
      </c>
      <c r="D4" s="7">
        <f>1280*1024*30/1000000</f>
        <v>39.321599999999997</v>
      </c>
    </row>
    <row r="5" spans="1:4" x14ac:dyDescent="0.25">
      <c r="A5" s="1" t="s">
        <v>2</v>
      </c>
      <c r="B5" s="1">
        <f>4*70</f>
        <v>280</v>
      </c>
      <c r="C5" s="7">
        <v>84.9</v>
      </c>
      <c r="D5" s="7">
        <f>1920*1536*30/1000000</f>
        <v>88.473600000000005</v>
      </c>
    </row>
    <row r="8" spans="1:4" x14ac:dyDescent="0.25">
      <c r="A8" s="5" t="s">
        <v>6</v>
      </c>
    </row>
    <row r="9" spans="1:4" x14ac:dyDescent="0.25">
      <c r="A9" s="1" t="s">
        <v>7</v>
      </c>
      <c r="B9" s="1" t="s">
        <v>8</v>
      </c>
      <c r="C9" s="1" t="s">
        <v>9</v>
      </c>
    </row>
    <row r="10" spans="1:4" x14ac:dyDescent="0.25">
      <c r="A10" s="1">
        <v>800</v>
      </c>
      <c r="B10" s="6">
        <v>0.85</v>
      </c>
      <c r="C10" s="1">
        <f>A10*B10</f>
        <v>680</v>
      </c>
    </row>
    <row r="11" spans="1:4" x14ac:dyDescent="0.25">
      <c r="A11" t="s">
        <v>12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13</v>
      </c>
    </row>
    <row r="17" spans="1:5" x14ac:dyDescent="0.25">
      <c r="A17" s="5" t="s">
        <v>14</v>
      </c>
    </row>
    <row r="18" spans="1:5" x14ac:dyDescent="0.25">
      <c r="A18" s="5" t="s">
        <v>25</v>
      </c>
      <c r="B18">
        <f>640*514</f>
        <v>328960</v>
      </c>
    </row>
    <row r="19" spans="1:5" x14ac:dyDescent="0.25">
      <c r="A19" s="5" t="s">
        <v>26</v>
      </c>
      <c r="B19">
        <f>640*514</f>
        <v>328960</v>
      </c>
    </row>
    <row r="20" spans="1:5" ht="45" customHeight="1" x14ac:dyDescent="0.25">
      <c r="A20" s="1"/>
      <c r="B20" s="4" t="s">
        <v>19</v>
      </c>
      <c r="C20" s="4" t="s">
        <v>21</v>
      </c>
      <c r="D20" s="4" t="s">
        <v>23</v>
      </c>
      <c r="E20" s="4" t="s">
        <v>24</v>
      </c>
    </row>
    <row r="21" spans="1:5" x14ac:dyDescent="0.25">
      <c r="A21" s="1" t="s">
        <v>15</v>
      </c>
      <c r="B21" s="7">
        <f>B3</f>
        <v>340</v>
      </c>
      <c r="C21" s="7">
        <f>IF($B25 &lt; $C$10,B21,($C$10-$C22-$C24)/2)</f>
        <v>287.71960000000001</v>
      </c>
      <c r="D21" s="8">
        <f>B18/(B21*1000000)</f>
        <v>9.6752941176470584E-4</v>
      </c>
      <c r="E21" s="9">
        <f>(B21-C21)*1000000*D21 / 4</f>
        <v>12645.706164705878</v>
      </c>
    </row>
    <row r="22" spans="1:5" x14ac:dyDescent="0.25">
      <c r="A22" s="1" t="s">
        <v>16</v>
      </c>
      <c r="B22" s="7">
        <f>C3</f>
        <v>84.9</v>
      </c>
      <c r="C22" s="7">
        <f>B22</f>
        <v>84.9</v>
      </c>
      <c r="D22" s="8"/>
      <c r="E22" s="9"/>
    </row>
    <row r="23" spans="1:5" x14ac:dyDescent="0.25">
      <c r="A23" s="1" t="s">
        <v>17</v>
      </c>
      <c r="B23" s="7">
        <f>B3</f>
        <v>340</v>
      </c>
      <c r="C23" s="7">
        <f>IF($B25 &lt; $C$10,B23,($C$10-$C22-$C24)/2)</f>
        <v>287.71960000000001</v>
      </c>
      <c r="D23" s="8">
        <f>B19/(B23*1000000)</f>
        <v>9.6752941176470584E-4</v>
      </c>
      <c r="E23" s="9">
        <f t="shared" ref="E22:E23" si="0">(B23-C23)*1000000*D23 / 4</f>
        <v>12645.706164705878</v>
      </c>
    </row>
    <row r="24" spans="1:5" ht="15.75" thickBot="1" x14ac:dyDescent="0.3">
      <c r="A24" s="2" t="s">
        <v>18</v>
      </c>
      <c r="B24" s="10">
        <f>D3</f>
        <v>19.660799999999998</v>
      </c>
      <c r="C24" s="10">
        <f>B24</f>
        <v>19.660799999999998</v>
      </c>
      <c r="D24" s="8"/>
      <c r="E24" s="9"/>
    </row>
    <row r="25" spans="1:5" ht="15.75" thickTop="1" x14ac:dyDescent="0.25">
      <c r="A25" s="3" t="s">
        <v>22</v>
      </c>
      <c r="B25" s="11">
        <f>SUM(B21:B24)</f>
        <v>784.56079999999997</v>
      </c>
      <c r="C25" s="11">
        <f>SUM(C21:C24)</f>
        <v>680</v>
      </c>
    </row>
    <row r="28" spans="1:5" x14ac:dyDescent="0.25">
      <c r="A28" s="5" t="s">
        <v>27</v>
      </c>
    </row>
    <row r="29" spans="1:5" x14ac:dyDescent="0.25">
      <c r="A29" s="5" t="s">
        <v>25</v>
      </c>
      <c r="B29">
        <f>1280*1026</f>
        <v>1313280</v>
      </c>
    </row>
    <row r="30" spans="1:5" x14ac:dyDescent="0.25">
      <c r="A30" s="5" t="s">
        <v>26</v>
      </c>
      <c r="B30">
        <f>1280*1026</f>
        <v>1313280</v>
      </c>
    </row>
    <row r="31" spans="1:5" ht="60" x14ac:dyDescent="0.25">
      <c r="A31" s="1"/>
      <c r="B31" s="4" t="s">
        <v>19</v>
      </c>
      <c r="C31" s="4" t="s">
        <v>21</v>
      </c>
      <c r="D31" s="4" t="s">
        <v>23</v>
      </c>
      <c r="E31" s="4" t="s">
        <v>24</v>
      </c>
    </row>
    <row r="32" spans="1:5" x14ac:dyDescent="0.25">
      <c r="A32" s="1" t="s">
        <v>15</v>
      </c>
      <c r="B32" s="7">
        <f>B4</f>
        <v>320</v>
      </c>
      <c r="C32" s="7">
        <f>IF($B36 &lt; $C$10,B32,($C$10-$C33-$C35)/2)</f>
        <v>277.88920000000002</v>
      </c>
      <c r="D32" s="8">
        <f>B29/(B32*1000000)</f>
        <v>4.104E-3</v>
      </c>
      <c r="E32" s="9">
        <f>(B32-C32)*1000000*D32 / 4</f>
        <v>43205.680799999987</v>
      </c>
    </row>
    <row r="33" spans="1:5" x14ac:dyDescent="0.25">
      <c r="A33" s="1" t="s">
        <v>16</v>
      </c>
      <c r="B33" s="7">
        <f>C4</f>
        <v>84.9</v>
      </c>
      <c r="C33" s="7">
        <f>B33</f>
        <v>84.9</v>
      </c>
      <c r="D33" s="8"/>
      <c r="E33" s="9"/>
    </row>
    <row r="34" spans="1:5" x14ac:dyDescent="0.25">
      <c r="A34" s="1" t="s">
        <v>17</v>
      </c>
      <c r="B34" s="7">
        <f>B4</f>
        <v>320</v>
      </c>
      <c r="C34" s="7">
        <f>IF($B36 &lt; $C$10,B34,($C$10-$C33-$C35)/2)</f>
        <v>277.88920000000002</v>
      </c>
      <c r="D34" s="8">
        <f>B30/(B34*1000000)</f>
        <v>4.104E-3</v>
      </c>
      <c r="E34" s="9">
        <f t="shared" ref="E34" si="1">(B34-C34)*1000000*D34 / 4</f>
        <v>43205.680799999987</v>
      </c>
    </row>
    <row r="35" spans="1:5" ht="15.75" thickBot="1" x14ac:dyDescent="0.3">
      <c r="A35" s="2" t="s">
        <v>18</v>
      </c>
      <c r="B35" s="10">
        <f>D4</f>
        <v>39.321599999999997</v>
      </c>
      <c r="C35" s="10">
        <f>B35</f>
        <v>39.321599999999997</v>
      </c>
      <c r="D35" s="8"/>
      <c r="E35" s="9"/>
    </row>
    <row r="36" spans="1:5" ht="15.75" thickTop="1" x14ac:dyDescent="0.25">
      <c r="A36" s="3" t="s">
        <v>22</v>
      </c>
      <c r="B36" s="11">
        <f>SUM(B32:B35)</f>
        <v>764.22159999999997</v>
      </c>
      <c r="C36" s="11">
        <f>SUM(C32:C35)</f>
        <v>680</v>
      </c>
    </row>
    <row r="39" spans="1:5" x14ac:dyDescent="0.25">
      <c r="A39" s="5" t="s">
        <v>28</v>
      </c>
    </row>
    <row r="40" spans="1:5" x14ac:dyDescent="0.25">
      <c r="A40" s="5" t="s">
        <v>25</v>
      </c>
      <c r="B40">
        <f>1920*1538</f>
        <v>2952960</v>
      </c>
    </row>
    <row r="41" spans="1:5" x14ac:dyDescent="0.25">
      <c r="A41" s="5" t="s">
        <v>26</v>
      </c>
      <c r="B41">
        <f>1920*1538</f>
        <v>2952960</v>
      </c>
    </row>
    <row r="42" spans="1:5" ht="60" x14ac:dyDescent="0.25">
      <c r="A42" s="1"/>
      <c r="B42" s="4" t="s">
        <v>19</v>
      </c>
      <c r="C42" s="4" t="s">
        <v>21</v>
      </c>
      <c r="D42" s="4" t="s">
        <v>23</v>
      </c>
      <c r="E42" s="4" t="s">
        <v>24</v>
      </c>
    </row>
    <row r="43" spans="1:5" x14ac:dyDescent="0.25">
      <c r="A43" s="1" t="s">
        <v>15</v>
      </c>
      <c r="B43" s="7">
        <f>B5</f>
        <v>280</v>
      </c>
      <c r="C43" s="7">
        <f>IF($B47 &lt; $C$10,B43,($C$10-$C44-$C46)/2)</f>
        <v>253.31319999999999</v>
      </c>
      <c r="D43" s="8">
        <f>B40/(B43*1000000)</f>
        <v>1.0546285714285715E-2</v>
      </c>
      <c r="E43" s="9">
        <f>(B43-C43)*1000000*D43 / 4</f>
        <v>70361.654400000014</v>
      </c>
    </row>
    <row r="44" spans="1:5" x14ac:dyDescent="0.25">
      <c r="A44" s="1" t="s">
        <v>16</v>
      </c>
      <c r="B44" s="7">
        <f>C5</f>
        <v>84.9</v>
      </c>
      <c r="C44" s="7">
        <f>B44</f>
        <v>84.9</v>
      </c>
      <c r="D44" s="8"/>
      <c r="E44" s="9"/>
    </row>
    <row r="45" spans="1:5" x14ac:dyDescent="0.25">
      <c r="A45" s="1" t="s">
        <v>17</v>
      </c>
      <c r="B45" s="7">
        <f>B5</f>
        <v>280</v>
      </c>
      <c r="C45" s="7">
        <f>IF($B47 &lt; $C$10,B45,($C$10-$C44-$C46)/2)</f>
        <v>253.31319999999999</v>
      </c>
      <c r="D45" s="8">
        <f>B41/(B45*1000000)</f>
        <v>1.0546285714285715E-2</v>
      </c>
      <c r="E45" s="9">
        <f t="shared" ref="E45" si="2">(B45-C45)*1000000*D45 / 4</f>
        <v>70361.654400000014</v>
      </c>
    </row>
    <row r="46" spans="1:5" ht="15.75" thickBot="1" x14ac:dyDescent="0.3">
      <c r="A46" s="2" t="s">
        <v>18</v>
      </c>
      <c r="B46" s="10">
        <f>D5</f>
        <v>88.473600000000005</v>
      </c>
      <c r="C46" s="10">
        <f>B46</f>
        <v>88.473600000000005</v>
      </c>
      <c r="D46" s="8"/>
      <c r="E46" s="9"/>
    </row>
    <row r="47" spans="1:5" ht="15.75" thickTop="1" x14ac:dyDescent="0.25">
      <c r="A47" s="3" t="s">
        <v>22</v>
      </c>
      <c r="B47" s="11">
        <f>SUM(B43:B46)</f>
        <v>733.37360000000001</v>
      </c>
      <c r="C47" s="11">
        <f>SUM(C43:C46)</f>
        <v>680</v>
      </c>
    </row>
  </sheetData>
  <pageMargins left="0.7" right="0.7" top="0.75" bottom="0.75" header="0.3" footer="0.3"/>
  <pageSetup orientation="portrait" horizontalDpi="0" verticalDpi="0" r:id="rId1"/>
  <ignoredErrors>
    <ignoredError sqref="C23 C34 C45" formula="1"/>
    <ignoredError sqref="D34 D4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2021-03-31T17:49:17Z</dcterms:modified>
</cp:coreProperties>
</file>