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OneDrive\DoutoradoICOMP\PhDThesis_Gabriel\chapters\results\Fase 2\"/>
    </mc:Choice>
  </mc:AlternateContent>
  <xr:revisionPtr revIDLastSave="0" documentId="13_ncr:1_{BFC71676-B521-424B-94B6-C4485B9172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ostas a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F18" i="1"/>
  <c r="F17" i="1"/>
  <c r="G35" i="1"/>
  <c r="H35" i="1"/>
  <c r="I35" i="1"/>
  <c r="J35" i="1"/>
  <c r="K35" i="1"/>
  <c r="L35" i="1"/>
  <c r="M35" i="1"/>
  <c r="N35" i="1"/>
  <c r="O35" i="1"/>
  <c r="F35" i="1"/>
  <c r="G34" i="1"/>
  <c r="H34" i="1"/>
  <c r="I34" i="1"/>
  <c r="J34" i="1"/>
  <c r="K34" i="1"/>
  <c r="L34" i="1"/>
  <c r="M34" i="1"/>
  <c r="N34" i="1"/>
  <c r="O34" i="1"/>
  <c r="F34" i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M15" i="1"/>
  <c r="M16" i="1" s="1"/>
  <c r="N15" i="1"/>
  <c r="N16" i="1" s="1"/>
  <c r="O15" i="1"/>
  <c r="O16" i="1" s="1"/>
  <c r="F15" i="1"/>
  <c r="F16" i="1" s="1"/>
  <c r="P39" i="1"/>
  <c r="P38" i="1"/>
  <c r="P37" i="1"/>
  <c r="G32" i="1"/>
  <c r="H32" i="1"/>
  <c r="I32" i="1"/>
  <c r="J32" i="1"/>
  <c r="K32" i="1"/>
  <c r="L32" i="1"/>
  <c r="M32" i="1"/>
  <c r="N32" i="1"/>
  <c r="O32" i="1"/>
  <c r="F32" i="1"/>
  <c r="G14" i="1"/>
  <c r="H14" i="1"/>
  <c r="I14" i="1"/>
  <c r="J14" i="1"/>
  <c r="K14" i="1"/>
  <c r="L14" i="1"/>
  <c r="M14" i="1"/>
  <c r="N14" i="1"/>
  <c r="O14" i="1"/>
  <c r="F14" i="1"/>
  <c r="G31" i="1"/>
  <c r="H31" i="1"/>
  <c r="I31" i="1"/>
  <c r="J31" i="1"/>
  <c r="K31" i="1"/>
  <c r="L31" i="1"/>
  <c r="M31" i="1"/>
  <c r="N31" i="1"/>
  <c r="O31" i="1"/>
  <c r="F31" i="1"/>
  <c r="J19" i="1" l="1"/>
  <c r="K19" i="1"/>
  <c r="N19" i="1"/>
  <c r="J33" i="1"/>
  <c r="J21" i="1"/>
  <c r="I33" i="1"/>
  <c r="I21" i="1"/>
  <c r="M19" i="1"/>
  <c r="L19" i="1"/>
  <c r="F33" i="1"/>
  <c r="F21" i="1"/>
  <c r="H33" i="1"/>
  <c r="H21" i="1"/>
  <c r="O33" i="1"/>
  <c r="O21" i="1"/>
  <c r="G33" i="1"/>
  <c r="G21" i="1"/>
  <c r="N33" i="1"/>
  <c r="N21" i="1"/>
  <c r="I19" i="1"/>
  <c r="M33" i="1"/>
  <c r="M21" i="1"/>
  <c r="H19" i="1"/>
  <c r="L33" i="1"/>
  <c r="L21" i="1"/>
  <c r="O19" i="1"/>
  <c r="G19" i="1"/>
  <c r="K33" i="1"/>
  <c r="K21" i="1"/>
  <c r="F19" i="1"/>
  <c r="J36" i="1"/>
  <c r="F46" i="1"/>
  <c r="G46" i="1" s="1"/>
  <c r="N36" i="1"/>
  <c r="M36" i="1"/>
  <c r="L36" i="1"/>
  <c r="K36" i="1"/>
  <c r="G36" i="1"/>
  <c r="I36" i="1"/>
  <c r="F36" i="1"/>
  <c r="H36" i="1"/>
  <c r="F45" i="1"/>
  <c r="G45" i="1" s="1"/>
  <c r="O36" i="1"/>
  <c r="F43" i="1"/>
  <c r="G43" i="1" s="1"/>
  <c r="F50" i="1"/>
  <c r="G50" i="1" s="1"/>
  <c r="F49" i="1"/>
  <c r="G49" i="1" s="1"/>
  <c r="F42" i="1"/>
  <c r="G42" i="1" s="1"/>
  <c r="F48" i="1"/>
  <c r="G48" i="1" s="1"/>
  <c r="F47" i="1"/>
  <c r="G47" i="1" s="1"/>
  <c r="F44" i="1"/>
  <c r="G44" i="1" s="1"/>
  <c r="G51" i="1" l="1"/>
</calcChain>
</file>

<file path=xl/sharedStrings.xml><?xml version="1.0" encoding="utf-8"?>
<sst xmlns="http://schemas.openxmlformats.org/spreadsheetml/2006/main" count="167" uniqueCount="161">
  <si>
    <t>Carimbo de data/hora</t>
  </si>
  <si>
    <t>Endereço de e-mail</t>
  </si>
  <si>
    <t>Nome do Participante</t>
  </si>
  <si>
    <t>(UP1) Estudar com OFVA melhora minha participação na aula</t>
  </si>
  <si>
    <t>(UP2) Usar OFVA na aula aumenta o entendimento do conteúdo estudado</t>
  </si>
  <si>
    <t>(UP3) Usar OFVA melhora meu aprendizado do conteúdo estudado</t>
  </si>
  <si>
    <t>(UP4) Eu acho útil estudar usando OFVA</t>
  </si>
  <si>
    <t>(SP1) Acho que estudar usando OFVA é prazeroso.</t>
  </si>
  <si>
    <t>(SP2) O processo de usar OFVA é agradável</t>
  </si>
  <si>
    <t>(SP3) Eu me divirto estudando com OFVA</t>
  </si>
  <si>
    <t>(IU1) Assumindo que eu tenha acesso a um OFVA, eu pretendo usá-lo para estudar</t>
  </si>
  <si>
    <t>(IU2) Dado que eu tenha acesso a um OFVA, eu prevejo que eu o usaria para estudar</t>
  </si>
  <si>
    <t>(IU3) Eu pretendo usar um OFVA para estudar nos próximos meses.</t>
  </si>
  <si>
    <t>Você se sentiu à vontade ao estudar com o OFVA? Porque?</t>
  </si>
  <si>
    <t>O que foi fácil ao usar o OFVA Quadro Trigonométrico?</t>
  </si>
  <si>
    <t>O que foi difícil ao usar o OFVA Quadro Trigonométrico?</t>
  </si>
  <si>
    <t>O que você mudaria para melhorar o OFVA Quadro Trigonométrico?</t>
  </si>
  <si>
    <t>denalyloveyou@gmail.com</t>
  </si>
  <si>
    <t>Dênaly de Araújo Nogueira</t>
  </si>
  <si>
    <t>Sim, achei uma experiência muito confortável e muito útil.</t>
  </si>
  <si>
    <t>Foi mais fácil localizar os ângulos.</t>
  </si>
  <si>
    <t>Não achei nada muito complicado.</t>
  </si>
  <si>
    <t>Apenas a questão da conexão, que as vezes dava uma leve caída, mas nada demais.</t>
  </si>
  <si>
    <t>josevitormoura159@gmail.com</t>
  </si>
  <si>
    <t>Jose Vitor Moura de Lima</t>
  </si>
  <si>
    <t>eu me senti a vontade porque o OFVA melhorou muito meu entendimento do assunto</t>
  </si>
  <si>
    <t xml:space="preserve">foi bem mas fácil descobrir o seno e o cosseno e a relação entre graus e radianos   </t>
  </si>
  <si>
    <t>o mas difícil que eu achei foi o tangente, pra mim foi esse</t>
  </si>
  <si>
    <t>pra mim eu não mudaria nada</t>
  </si>
  <si>
    <t>mariaeduardamc27@gmail.com</t>
  </si>
  <si>
    <t>Maria Eduarda Camargo Prates</t>
  </si>
  <si>
    <t>sim, pois achei interessante a proposta e foi bem válido para as demais matérias escolar</t>
  </si>
  <si>
    <t>ao entender sobre os graus, radianos, o conteúdo em si nos ajudou em atividades de matemática e física</t>
  </si>
  <si>
    <t>sobre o sen e cos, os cálculos são meio confusos, mas foram bem explicados</t>
  </si>
  <si>
    <t>acho que nada</t>
  </si>
  <si>
    <t>lyra.yasmim02@gmail.com</t>
  </si>
  <si>
    <t>yasmim de souza lyra</t>
  </si>
  <si>
    <t>sim, achei muito interessante e facilita bastante nosso aprendizado...</t>
  </si>
  <si>
    <t xml:space="preserve">achei muito fácil a parte em que segue mesmo ponto de linha oque eu coloco e ele facilita na resoluções de questões.  </t>
  </si>
  <si>
    <t>só as partes de identificação dos números.</t>
  </si>
  <si>
    <t>colocaria para mostrar todos o respectivos numero na qual o ponteiro indica, fora isso ele esta perfeito.</t>
  </si>
  <si>
    <t>willenfodao@gmail.com</t>
  </si>
  <si>
    <t>WILLEN ALEXANDRE DA SILVA ROCHA</t>
  </si>
  <si>
    <t>SENTI,POIS USAR A OFVA  LHE AJUDA MUITO COM OS ÁNGULOS E LHE MANTEM ENTRETIDO POR HORAS QUE VOCÊ POR HORAS.</t>
  </si>
  <si>
    <t>ELA LHE INFORMA A TANGENTE E OS ÁNGULOS.</t>
  </si>
  <si>
    <t>EU NÃO SENTI DIFILCUDADE EM USAR A OFVA.</t>
  </si>
  <si>
    <t>NA MINHA OPNIÃO SÓ AS QUESTÕES DOS BUGS SENDO AJEITADOS.</t>
  </si>
  <si>
    <t>orlensamuca21@gmail.com</t>
  </si>
  <si>
    <t>Orlen Samuel Rodrigues da Silva</t>
  </si>
  <si>
    <t>Sim. pois é muito mas divertido estudar com OFVA</t>
  </si>
  <si>
    <t>Foi muito fácil ver os angulos, coseno, seno e a tangente</t>
  </si>
  <si>
    <t xml:space="preserve">alguns bugs dificultaram a minha experiência </t>
  </si>
  <si>
    <t xml:space="preserve">resolveria os bugs e melhoraria a velocidade que o ponteiro se move e também a precisão </t>
  </si>
  <si>
    <t>nilmarmacedo243@gmail.com</t>
  </si>
  <si>
    <t>nilmar macedo lima</t>
  </si>
  <si>
    <t>sim porque ele é bem fácil de ser usado</t>
  </si>
  <si>
    <t>tudo</t>
  </si>
  <si>
    <t>nada</t>
  </si>
  <si>
    <t>limajessicadacosta@gmail.com</t>
  </si>
  <si>
    <t>jessica da costa lima</t>
  </si>
  <si>
    <t>Sim, Porque ajudou bastante no meu aprendizagem</t>
  </si>
  <si>
    <t xml:space="preserve">Em apenas fazer os calculo </t>
  </si>
  <si>
    <t>Em nada</t>
  </si>
  <si>
    <t>luizdavisilvasouza@gmail.com</t>
  </si>
  <si>
    <t>Luiz Davi da Silva Souza</t>
  </si>
  <si>
    <t>Sim, porque é um material fácil de manipular e me ajudou bastante a aprender.</t>
  </si>
  <si>
    <t>Tudo, com o auxilio do professor foi bem simples de manipular a máquina.</t>
  </si>
  <si>
    <t>Nada</t>
  </si>
  <si>
    <t>Seria legal se indicasse o ângulo em que o ponteiro está indicando.</t>
  </si>
  <si>
    <t>jamillycarvalho@gmail.com</t>
  </si>
  <si>
    <t>Jamilly Carvalho de Araújo</t>
  </si>
  <si>
    <t>eltonryan.bt0@gmail.com</t>
  </si>
  <si>
    <t>Elton Ryan Bastos Tavares</t>
  </si>
  <si>
    <t>Sim, porque é uma máquina nova para mim e me causou interesse em aprender a usar.</t>
  </si>
  <si>
    <t>Sim, graças a orientação do professor e companhia foi muito fácil aprender a usar.</t>
  </si>
  <si>
    <t>Não, a dificuldade de pode ter surgido foi mais por falta de atenção mesmo..</t>
  </si>
  <si>
    <t>Não sei, acredito que já esteja bastante aceitável a qualidade e tudo em geral.</t>
  </si>
  <si>
    <t>jamillycarvalho422@gmail.com</t>
  </si>
  <si>
    <t xml:space="preserve">Jamilly Carvalho de Araújo </t>
  </si>
  <si>
    <t>sim, porque eu consegui utilizar sem dificuldades.</t>
  </si>
  <si>
    <t>achei tudo fácil, o objeto foi fácil de ser utilizado.</t>
  </si>
  <si>
    <t>não teve nada difícil, teve umas partes que eu não entendia algumas coisas, mas logo se resolvia.</t>
  </si>
  <si>
    <t>eu realmente não mudaria nada, foi fácil de aprender e entender, então não acho que precise mudar algo.</t>
  </si>
  <si>
    <t>vitorialara3300@gmail.com</t>
  </si>
  <si>
    <t>Lara Vitória do Carmo Martins</t>
  </si>
  <si>
    <t>Sim. Facilitou muito para meu entendimento.</t>
  </si>
  <si>
    <t>Achar o seno, cosseno e tangente.</t>
  </si>
  <si>
    <t>Achar o ângulo.</t>
  </si>
  <si>
    <t>O aparelho utilizado demonstrou falhas quando utilizava. Poderia melhor para que não aconteça muitas vezes.</t>
  </si>
  <si>
    <t>2021304226@ifam.edu.bt</t>
  </si>
  <si>
    <t>carlos ramos de lima</t>
  </si>
  <si>
    <t>sim, a interação com o  OFVA  torna Agradável o estudo</t>
  </si>
  <si>
    <t xml:space="preserve">tudo </t>
  </si>
  <si>
    <t>para  mim nada</t>
  </si>
  <si>
    <t xml:space="preserve">acho que nada </t>
  </si>
  <si>
    <t>scofontes7@gmail.com</t>
  </si>
  <si>
    <t>Henrique de Oliveira Bentes</t>
  </si>
  <si>
    <t>Sim. Porque facilita demais o trabalho das aulas e deixa elas mais divertidas e participativas assim as tornando mais produtivas.</t>
  </si>
  <si>
    <t>Todo o processo eu acredito que foi fácil.</t>
  </si>
  <si>
    <t>Alguns problemas de conexão aqui e ali, mas nada que não poderia melhorar.</t>
  </si>
  <si>
    <t>Ter um investimento nesse tipo de Objeto de Aprendizado melhoraria em 1000%, por conta da baixa renda acredito eu ainda há alguns probleminhas, porém, a experiência foi maravilhosa e certamente voltaria a usar e se possível usaria em todas as aulas, nunca experimentei algo assim antes, simplesmente inverbalizavel.</t>
  </si>
  <si>
    <t>isabrynysilva@gmail.com</t>
  </si>
  <si>
    <t>Marlory Isabryny Oliveira da Silva</t>
  </si>
  <si>
    <t>Sim. Senti mais facilidade no aprendizado e é uma forma mais divertida,sendo assim, me senti mais "atraída" para utilizar o objeto e aprender o assunto nele tratado.</t>
  </si>
  <si>
    <t>Não diria que foi fácil pois senti uma dificuldade ao manusear o instrumento,mas a partir do momento que adquiri experiência se tornou algo mais prático, facilitando assim o entendimento do assunto e causando curiosidades sobre como o OFVA poderia me ajudar a estudar.</t>
  </si>
  <si>
    <t>No início somente manusear o objeto,mas com prática se torna mais fácil e divertido.</t>
  </si>
  <si>
    <t>Somente aumentaria um pouco a velocidade do objeto.</t>
  </si>
  <si>
    <t>harrisonambrosio360@gmail.com</t>
  </si>
  <si>
    <t>Harrison Ambrosio Oliveira do Nascimento</t>
  </si>
  <si>
    <t>Sim e muito, eu até aprendi a regra de três o professor teve muita paciência comigo.</t>
  </si>
  <si>
    <t>Foi descobrir onde está os ângulos.</t>
  </si>
  <si>
    <t>Foi difícil fazer a regra de três pra achar o radiano, só que daí o professor me ensinou.</t>
  </si>
  <si>
    <t>Ele trava as vezes, eu melhoraria só mesmo pra parar de travar.</t>
  </si>
  <si>
    <t>emile.monteiro40@gmail.com</t>
  </si>
  <si>
    <t>Emile Monteiro da Silva</t>
  </si>
  <si>
    <t>Sim, com as instruções do professor ficou bem fácil de usar, e o OFVA não é tão complicado de usar.</t>
  </si>
  <si>
    <t>Foi fácil responder as questões usando o OFVA por que além de poder girar a seta que tem nele facilmente, ele dava o ângulo correto.</t>
  </si>
  <si>
    <t>Se girasse muito rápido ele travava um pouco, mas nada de mas.</t>
  </si>
  <si>
    <t>A leitura poderia ser mas fácil, por que quando gira muito rápido a seta ele trava um pouco, aí da uns bugs, apenas isso.</t>
  </si>
  <si>
    <t>luizana1131@gmail.com</t>
  </si>
  <si>
    <t>Ana Luíza Soares Trancoso</t>
  </si>
  <si>
    <t>Sim. A aprendizagem se tornou mais divertida e descontraída. Todos ainda estavam aprendendo então sempre nos ajudávamos.</t>
  </si>
  <si>
    <t>A dinâmica era simples, o que tornou fácil de usar. Compreender a posição dos ângulos também foi infinitamente mais prático.</t>
  </si>
  <si>
    <t>O aparelho travava de vez em quando mas acredito que seja compreensível, tendo em vista que é um objeto novo.</t>
  </si>
  <si>
    <t>Além da instabilidade do aparelho, acredito que mais nada.</t>
  </si>
  <si>
    <t>2021304048@ifam.edu.br</t>
  </si>
  <si>
    <t>Elyandrewa Eduarda Lopes Garcês</t>
  </si>
  <si>
    <t>Gostei bastante, os métodos parecem mais fáceis de lidar.</t>
  </si>
  <si>
    <t>Enxergar os quadrantes e graus.</t>
  </si>
  <si>
    <t>A divisão/simplificação de frações, não que no método normal seja melhor.</t>
  </si>
  <si>
    <t>O OFVA é um ótimo método de aprendizado, nada que uma touchscreen boa não resolva!</t>
  </si>
  <si>
    <t>Grupo A</t>
  </si>
  <si>
    <t>Grupo B</t>
  </si>
  <si>
    <t>UP1</t>
  </si>
  <si>
    <t>UP2</t>
  </si>
  <si>
    <t>UP3</t>
  </si>
  <si>
    <t>UP4</t>
  </si>
  <si>
    <t>SP1</t>
  </si>
  <si>
    <t>SP2</t>
  </si>
  <si>
    <t>SP3</t>
  </si>
  <si>
    <t>U1</t>
  </si>
  <si>
    <t>U2</t>
  </si>
  <si>
    <t>U3</t>
  </si>
  <si>
    <t>Mediana</t>
  </si>
  <si>
    <t>Média</t>
  </si>
  <si>
    <t>Variância</t>
  </si>
  <si>
    <t>Desvio Padrão</t>
  </si>
  <si>
    <t>coeficiente de variação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</si>
  <si>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</si>
  <si>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</si>
  <si>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</si>
  <si>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</si>
  <si>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</si>
  <si>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</si>
  <si>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</si>
  <si>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</si>
  <si>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</si>
  <si>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CAMILA ALFAIA DE SOUZA</t>
  </si>
  <si>
    <t>FANNY DE ALMEIDA FEITOSA</t>
  </si>
  <si>
    <t>HACALIAS DE ALMEIDA FEITOSA</t>
  </si>
  <si>
    <t>GRUPO A - NÃO USARAM O 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</si>
</sst>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9"/>
      <color rgb="FF4682B4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2" fontId="0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10" fontId="2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6"/>
  <sheetViews>
    <sheetView tabSelected="1" workbookViewId="0">
      <pane ySplit="1" topLeftCell="A2" activePane="bottomLeft" state="frozen"/>
      <selection pane="bottomLeft" activeCell="E41" sqref="E41"/>
    </sheetView>
  </sheetViews>
  <sheetFormatPr defaultColWidth="12.5703125" defaultRowHeight="15.75" customHeight="1" x14ac:dyDescent="0.2"/>
  <cols>
    <col min="1" max="1" width="18.85546875" customWidth="1"/>
    <col min="2" max="2" width="29.140625" bestFit="1" customWidth="1"/>
    <col min="3" max="3" width="4" bestFit="1" customWidth="1"/>
    <col min="4" max="4" width="4.28515625" bestFit="1" customWidth="1"/>
    <col min="5" max="5" width="26.7109375" customWidth="1"/>
    <col min="6" max="25" width="18.85546875" customWidth="1"/>
  </cols>
  <sheetData>
    <row r="1" spans="1:19" ht="12.75" x14ac:dyDescent="0.2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2.75" x14ac:dyDescent="0.2">
      <c r="A2" s="2">
        <v>44537.931534097224</v>
      </c>
      <c r="B2" s="3" t="s">
        <v>77</v>
      </c>
      <c r="C2" s="3"/>
      <c r="D2" s="3"/>
      <c r="E2" s="3" t="s">
        <v>78</v>
      </c>
      <c r="F2" s="3">
        <v>7</v>
      </c>
      <c r="G2" s="3">
        <v>7</v>
      </c>
      <c r="H2" s="3">
        <v>6</v>
      </c>
      <c r="I2" s="3">
        <v>7</v>
      </c>
      <c r="J2" s="3">
        <v>7</v>
      </c>
      <c r="K2" s="3">
        <v>6</v>
      </c>
      <c r="L2" s="3">
        <v>7</v>
      </c>
      <c r="M2" s="3">
        <v>7</v>
      </c>
      <c r="N2" s="3">
        <v>7</v>
      </c>
      <c r="O2" s="3">
        <v>7</v>
      </c>
      <c r="P2" s="3" t="s">
        <v>79</v>
      </c>
      <c r="Q2" s="3" t="s">
        <v>80</v>
      </c>
      <c r="R2" s="3" t="s">
        <v>81</v>
      </c>
      <c r="S2" s="3" t="s">
        <v>82</v>
      </c>
    </row>
    <row r="3" spans="1:19" ht="15.75" customHeight="1" x14ac:dyDescent="0.2">
      <c r="A3" t="s">
        <v>131</v>
      </c>
    </row>
    <row r="4" spans="1:19" ht="12.75" x14ac:dyDescent="0.2">
      <c r="A4" s="2">
        <v>44537.482170011572</v>
      </c>
      <c r="B4" s="3" t="s">
        <v>63</v>
      </c>
      <c r="C4" s="3">
        <v>372</v>
      </c>
      <c r="D4" s="3"/>
      <c r="E4" s="3" t="s">
        <v>64</v>
      </c>
      <c r="F4" s="3">
        <v>7</v>
      </c>
      <c r="G4" s="3">
        <v>7</v>
      </c>
      <c r="H4" s="3">
        <v>7</v>
      </c>
      <c r="I4" s="3">
        <v>7</v>
      </c>
      <c r="J4" s="3">
        <v>6</v>
      </c>
      <c r="K4" s="3">
        <v>7</v>
      </c>
      <c r="L4" s="3">
        <v>7</v>
      </c>
      <c r="M4" s="3">
        <v>7</v>
      </c>
      <c r="N4" s="3">
        <v>7</v>
      </c>
      <c r="O4" s="3">
        <v>7</v>
      </c>
      <c r="P4" s="3" t="s">
        <v>65</v>
      </c>
      <c r="Q4" s="3" t="s">
        <v>66</v>
      </c>
      <c r="R4" s="3" t="s">
        <v>67</v>
      </c>
      <c r="S4" s="3" t="s">
        <v>68</v>
      </c>
    </row>
    <row r="5" spans="1:19" ht="12.75" x14ac:dyDescent="0.2">
      <c r="A5" s="2">
        <v>44537.492740995367</v>
      </c>
      <c r="B5" s="3" t="s">
        <v>69</v>
      </c>
      <c r="C5" s="3">
        <v>363</v>
      </c>
      <c r="D5" s="3"/>
      <c r="E5" s="3" t="s">
        <v>70</v>
      </c>
      <c r="F5" s="3">
        <v>7</v>
      </c>
      <c r="G5" s="3">
        <v>7</v>
      </c>
      <c r="H5" s="3">
        <v>7</v>
      </c>
      <c r="I5" s="3">
        <v>7</v>
      </c>
      <c r="J5" s="3">
        <v>6</v>
      </c>
      <c r="K5" s="3">
        <v>7</v>
      </c>
      <c r="L5" s="3">
        <v>7</v>
      </c>
      <c r="M5" s="3">
        <v>7</v>
      </c>
      <c r="N5" s="3">
        <v>7</v>
      </c>
      <c r="O5" s="3">
        <v>7</v>
      </c>
    </row>
    <row r="6" spans="1:19" ht="12.75" x14ac:dyDescent="0.2">
      <c r="A6" s="2">
        <v>44537.50531359954</v>
      </c>
      <c r="B6" s="3" t="s">
        <v>71</v>
      </c>
      <c r="C6" s="3"/>
      <c r="D6" s="3"/>
      <c r="E6" s="3" t="s">
        <v>72</v>
      </c>
      <c r="F6" s="3">
        <v>7</v>
      </c>
      <c r="G6" s="3">
        <v>7</v>
      </c>
      <c r="H6" s="3">
        <v>7</v>
      </c>
      <c r="I6" s="3">
        <v>7</v>
      </c>
      <c r="J6" s="3">
        <v>7</v>
      </c>
      <c r="K6" s="3">
        <v>7</v>
      </c>
      <c r="L6" s="3">
        <v>7</v>
      </c>
      <c r="M6" s="3">
        <v>7</v>
      </c>
      <c r="N6" s="3">
        <v>7</v>
      </c>
      <c r="O6" s="3">
        <v>7</v>
      </c>
      <c r="P6" s="3" t="s">
        <v>73</v>
      </c>
      <c r="Q6" s="3" t="s">
        <v>74</v>
      </c>
      <c r="R6" s="3" t="s">
        <v>75</v>
      </c>
      <c r="S6" s="3" t="s">
        <v>76</v>
      </c>
    </row>
    <row r="7" spans="1:19" ht="12.75" x14ac:dyDescent="0.2">
      <c r="A7" s="2">
        <v>44539.432077222227</v>
      </c>
      <c r="B7" s="3" t="s">
        <v>89</v>
      </c>
      <c r="C7" s="3">
        <v>350</v>
      </c>
      <c r="D7" s="3"/>
      <c r="E7" s="3" t="s">
        <v>90</v>
      </c>
      <c r="F7" s="3">
        <v>6</v>
      </c>
      <c r="G7" s="3">
        <v>7</v>
      </c>
      <c r="H7" s="3">
        <v>7</v>
      </c>
      <c r="I7" s="3">
        <v>7</v>
      </c>
      <c r="J7" s="3">
        <v>6</v>
      </c>
      <c r="K7" s="3">
        <v>6</v>
      </c>
      <c r="L7" s="3">
        <v>6</v>
      </c>
      <c r="M7" s="3">
        <v>7</v>
      </c>
      <c r="N7" s="3">
        <v>7</v>
      </c>
      <c r="O7" s="3">
        <v>6</v>
      </c>
      <c r="P7" s="3" t="s">
        <v>91</v>
      </c>
      <c r="Q7" s="3" t="s">
        <v>92</v>
      </c>
      <c r="R7" s="3" t="s">
        <v>93</v>
      </c>
      <c r="S7" s="3" t="s">
        <v>94</v>
      </c>
    </row>
    <row r="8" spans="1:19" ht="12.75" x14ac:dyDescent="0.2">
      <c r="A8" s="2">
        <v>44540.656516076386</v>
      </c>
      <c r="B8" s="3" t="s">
        <v>95</v>
      </c>
      <c r="C8" s="3">
        <v>361</v>
      </c>
      <c r="D8" s="3"/>
      <c r="E8" s="3" t="s">
        <v>96</v>
      </c>
      <c r="F8" s="3">
        <v>6</v>
      </c>
      <c r="G8" s="3">
        <v>7</v>
      </c>
      <c r="H8" s="3">
        <v>7</v>
      </c>
      <c r="I8" s="3">
        <v>7</v>
      </c>
      <c r="J8" s="3">
        <v>7</v>
      </c>
      <c r="K8" s="3">
        <v>7</v>
      </c>
      <c r="L8" s="3">
        <v>7</v>
      </c>
      <c r="M8" s="3">
        <v>7</v>
      </c>
      <c r="N8" s="3">
        <v>7</v>
      </c>
      <c r="O8" s="3">
        <v>7</v>
      </c>
      <c r="P8" s="3" t="s">
        <v>97</v>
      </c>
      <c r="Q8" s="3" t="s">
        <v>98</v>
      </c>
      <c r="R8" s="3" t="s">
        <v>99</v>
      </c>
      <c r="S8" s="3" t="s">
        <v>100</v>
      </c>
    </row>
    <row r="9" spans="1:19" ht="12.75" x14ac:dyDescent="0.2">
      <c r="A9" s="2">
        <v>44543.590906400466</v>
      </c>
      <c r="B9" s="3" t="s">
        <v>101</v>
      </c>
      <c r="C9" s="3">
        <v>374</v>
      </c>
      <c r="D9" s="3"/>
      <c r="E9" s="3" t="s">
        <v>102</v>
      </c>
      <c r="F9" s="3">
        <v>7</v>
      </c>
      <c r="G9" s="3">
        <v>7</v>
      </c>
      <c r="H9" s="3">
        <v>7</v>
      </c>
      <c r="I9" s="3">
        <v>7</v>
      </c>
      <c r="J9" s="3">
        <v>7</v>
      </c>
      <c r="K9" s="3">
        <v>6</v>
      </c>
      <c r="L9" s="3">
        <v>7</v>
      </c>
      <c r="M9" s="3">
        <v>7</v>
      </c>
      <c r="N9" s="3">
        <v>7</v>
      </c>
      <c r="O9" s="3">
        <v>7</v>
      </c>
      <c r="P9" s="3" t="s">
        <v>103</v>
      </c>
      <c r="Q9" s="3" t="s">
        <v>104</v>
      </c>
      <c r="R9" s="3" t="s">
        <v>105</v>
      </c>
      <c r="S9" s="3" t="s">
        <v>106</v>
      </c>
    </row>
    <row r="10" spans="1:19" ht="12.75" x14ac:dyDescent="0.2">
      <c r="A10" s="2">
        <v>44543.591105300926</v>
      </c>
      <c r="B10" s="3" t="s">
        <v>107</v>
      </c>
      <c r="C10" s="3">
        <v>360</v>
      </c>
      <c r="D10" s="3"/>
      <c r="E10" s="3" t="s">
        <v>108</v>
      </c>
      <c r="F10" s="3">
        <v>7</v>
      </c>
      <c r="G10" s="3">
        <v>7</v>
      </c>
      <c r="H10" s="3">
        <v>5</v>
      </c>
      <c r="I10" s="3">
        <v>6</v>
      </c>
      <c r="J10" s="3">
        <v>7</v>
      </c>
      <c r="K10" s="3">
        <v>7</v>
      </c>
      <c r="L10" s="3">
        <v>7</v>
      </c>
      <c r="M10" s="3">
        <v>4</v>
      </c>
      <c r="N10" s="3">
        <v>5</v>
      </c>
      <c r="O10" s="3">
        <v>5</v>
      </c>
      <c r="P10" s="3" t="s">
        <v>109</v>
      </c>
      <c r="Q10" s="3" t="s">
        <v>110</v>
      </c>
      <c r="R10" s="3" t="s">
        <v>111</v>
      </c>
      <c r="S10" s="3" t="s">
        <v>112</v>
      </c>
    </row>
    <row r="11" spans="1:19" ht="12.75" x14ac:dyDescent="0.2">
      <c r="A11" s="2">
        <v>44543.593329502313</v>
      </c>
      <c r="B11" s="3" t="s">
        <v>113</v>
      </c>
      <c r="C11" s="3">
        <v>355</v>
      </c>
      <c r="D11" s="3"/>
      <c r="E11" s="3" t="s">
        <v>114</v>
      </c>
      <c r="F11" s="3">
        <v>7</v>
      </c>
      <c r="G11" s="3">
        <v>7</v>
      </c>
      <c r="H11" s="3">
        <v>7</v>
      </c>
      <c r="I11" s="3">
        <v>6</v>
      </c>
      <c r="J11" s="3">
        <v>6</v>
      </c>
      <c r="K11" s="3">
        <v>7</v>
      </c>
      <c r="L11" s="3">
        <v>7</v>
      </c>
      <c r="M11" s="3">
        <v>5</v>
      </c>
      <c r="N11" s="3">
        <v>6</v>
      </c>
      <c r="O11" s="3">
        <v>4</v>
      </c>
      <c r="P11" s="3" t="s">
        <v>115</v>
      </c>
      <c r="Q11" s="3" t="s">
        <v>116</v>
      </c>
      <c r="R11" s="3" t="s">
        <v>117</v>
      </c>
      <c r="S11" s="3" t="s">
        <v>118</v>
      </c>
    </row>
    <row r="12" spans="1:19" ht="12.75" x14ac:dyDescent="0.2">
      <c r="A12" s="2">
        <v>44543.598960543983</v>
      </c>
      <c r="B12" s="3" t="s">
        <v>119</v>
      </c>
      <c r="C12" s="3">
        <v>345</v>
      </c>
      <c r="D12" s="3"/>
      <c r="E12" s="3" t="s">
        <v>120</v>
      </c>
      <c r="F12" s="3">
        <v>7</v>
      </c>
      <c r="G12" s="3">
        <v>7</v>
      </c>
      <c r="H12" s="3">
        <v>7</v>
      </c>
      <c r="I12" s="3">
        <v>7</v>
      </c>
      <c r="J12" s="3">
        <v>7</v>
      </c>
      <c r="K12" s="3">
        <v>7</v>
      </c>
      <c r="L12" s="3">
        <v>7</v>
      </c>
      <c r="M12" s="3">
        <v>7</v>
      </c>
      <c r="N12" s="3">
        <v>7</v>
      </c>
      <c r="O12" s="3">
        <v>7</v>
      </c>
      <c r="P12" s="3" t="s">
        <v>121</v>
      </c>
      <c r="Q12" s="3" t="s">
        <v>122</v>
      </c>
      <c r="R12" s="3" t="s">
        <v>123</v>
      </c>
      <c r="S12" s="3" t="s">
        <v>124</v>
      </c>
    </row>
    <row r="13" spans="1:19" ht="12.75" x14ac:dyDescent="0.2">
      <c r="A13" s="2">
        <v>44543.702957442132</v>
      </c>
      <c r="B13" s="3" t="s">
        <v>125</v>
      </c>
      <c r="C13" s="3">
        <v>354</v>
      </c>
      <c r="D13" s="3"/>
      <c r="E13" s="3" t="s">
        <v>126</v>
      </c>
      <c r="F13" s="3">
        <v>6</v>
      </c>
      <c r="G13" s="3">
        <v>7</v>
      </c>
      <c r="H13" s="3">
        <v>6</v>
      </c>
      <c r="I13" s="3">
        <v>7</v>
      </c>
      <c r="J13" s="3">
        <v>5</v>
      </c>
      <c r="K13" s="3">
        <v>6</v>
      </c>
      <c r="L13" s="3">
        <v>6</v>
      </c>
      <c r="M13" s="3">
        <v>5</v>
      </c>
      <c r="N13" s="3">
        <v>6</v>
      </c>
      <c r="O13" s="3">
        <v>5</v>
      </c>
      <c r="P13" s="3" t="s">
        <v>127</v>
      </c>
      <c r="Q13" s="3" t="s">
        <v>128</v>
      </c>
      <c r="R13" s="3" t="s">
        <v>129</v>
      </c>
      <c r="S13" s="3" t="s">
        <v>130</v>
      </c>
    </row>
    <row r="14" spans="1:19" ht="15.75" customHeight="1" x14ac:dyDescent="0.2">
      <c r="E14" s="3" t="s">
        <v>143</v>
      </c>
      <c r="F14">
        <f>MEDIAN(F4:F13)</f>
        <v>7</v>
      </c>
      <c r="G14">
        <f>MEDIAN(G4:G13)</f>
        <v>7</v>
      </c>
      <c r="H14">
        <f>MEDIAN(H4:H13)</f>
        <v>7</v>
      </c>
      <c r="I14">
        <f>MEDIAN(I4:I13)</f>
        <v>7</v>
      </c>
      <c r="J14">
        <f>MEDIAN(J4:J13)</f>
        <v>6.5</v>
      </c>
      <c r="K14">
        <f>MEDIAN(K4:K13)</f>
        <v>7</v>
      </c>
      <c r="L14">
        <f>MEDIAN(L4:L13)</f>
        <v>7</v>
      </c>
      <c r="M14">
        <f>MEDIAN(M4:M13)</f>
        <v>7</v>
      </c>
      <c r="N14">
        <f>MEDIAN(N4:N13)</f>
        <v>7</v>
      </c>
      <c r="O14">
        <f>MEDIAN(O4:O13)</f>
        <v>7</v>
      </c>
    </row>
    <row r="15" spans="1:19" ht="15.75" customHeight="1" x14ac:dyDescent="0.2">
      <c r="E15" s="3" t="s">
        <v>144</v>
      </c>
      <c r="F15" s="4">
        <f>AVERAGE(F4:F13)</f>
        <v>6.7</v>
      </c>
      <c r="G15" s="4">
        <f>AVERAGE(G4:G13)</f>
        <v>7</v>
      </c>
      <c r="H15" s="4">
        <f>AVERAGE(H4:H13)</f>
        <v>6.7</v>
      </c>
      <c r="I15" s="4">
        <f>AVERAGE(I4:I13)</f>
        <v>6.8</v>
      </c>
      <c r="J15" s="4">
        <f>AVERAGE(J4:J13)</f>
        <v>6.4</v>
      </c>
      <c r="K15" s="4">
        <f>AVERAGE(K4:K13)</f>
        <v>6.7</v>
      </c>
      <c r="L15" s="4">
        <f>AVERAGE(L4:L13)</f>
        <v>6.8</v>
      </c>
      <c r="M15" s="4">
        <f>AVERAGE(M4:M13)</f>
        <v>6.3</v>
      </c>
      <c r="N15" s="4">
        <f>AVERAGE(N4:N13)</f>
        <v>6.6</v>
      </c>
      <c r="O15" s="4">
        <f>AVERAGE(O4:O13)</f>
        <v>6.2</v>
      </c>
    </row>
    <row r="16" spans="1:19" ht="15.75" customHeight="1" x14ac:dyDescent="0.2">
      <c r="F16" s="5">
        <f>F15/7</f>
        <v>0.95714285714285718</v>
      </c>
      <c r="G16" s="5">
        <f t="shared" ref="G16:O16" si="0">G15/7</f>
        <v>1</v>
      </c>
      <c r="H16" s="5">
        <f t="shared" si="0"/>
        <v>0.95714285714285718</v>
      </c>
      <c r="I16" s="5">
        <f t="shared" si="0"/>
        <v>0.97142857142857142</v>
      </c>
      <c r="J16" s="5">
        <f t="shared" si="0"/>
        <v>0.91428571428571437</v>
      </c>
      <c r="K16" s="5">
        <f t="shared" si="0"/>
        <v>0.95714285714285718</v>
      </c>
      <c r="L16" s="5">
        <f t="shared" si="0"/>
        <v>0.97142857142857142</v>
      </c>
      <c r="M16" s="5">
        <f t="shared" si="0"/>
        <v>0.9</v>
      </c>
      <c r="N16" s="5">
        <f t="shared" si="0"/>
        <v>0.94285714285714284</v>
      </c>
      <c r="O16" s="5">
        <f t="shared" si="0"/>
        <v>0.88571428571428579</v>
      </c>
    </row>
    <row r="17" spans="1:19" ht="15.75" customHeight="1" x14ac:dyDescent="0.2">
      <c r="E17" s="3" t="s">
        <v>145</v>
      </c>
      <c r="F17">
        <f>_xlfn.VAR.S(F4:F13)</f>
        <v>0.23333333333333334</v>
      </c>
      <c r="G17">
        <f>_xlfn.VAR.S(G4:G13)</f>
        <v>0</v>
      </c>
      <c r="H17">
        <f>_xlfn.VAR.S(H4:H13)</f>
        <v>0.45555555555555549</v>
      </c>
      <c r="I17">
        <f>_xlfn.VAR.S(I4:I13)</f>
        <v>0.17777777777777776</v>
      </c>
      <c r="J17">
        <f>_xlfn.VAR.S(J4:J13)</f>
        <v>0.48888888888888637</v>
      </c>
      <c r="K17">
        <f>_xlfn.VAR.S(K4:K13)</f>
        <v>0.23333333333333334</v>
      </c>
      <c r="L17">
        <f>_xlfn.VAR.S(L4:L13)</f>
        <v>0.17777777777777773</v>
      </c>
      <c r="M17">
        <f>_xlfn.VAR.S(M4:M13)</f>
        <v>1.344444444444447</v>
      </c>
      <c r="N17">
        <f>_xlfn.VAR.S(N4:N13)</f>
        <v>0.48888888888888882</v>
      </c>
      <c r="O17">
        <f>_xlfn.VAR.S(O4:O13)</f>
        <v>1.2888888888888914</v>
      </c>
    </row>
    <row r="18" spans="1:19" ht="15.75" customHeight="1" x14ac:dyDescent="0.2">
      <c r="E18" s="3" t="s">
        <v>146</v>
      </c>
      <c r="F18">
        <f>_xlfn.STDEV.S(F4:F13)</f>
        <v>0.48304589153964794</v>
      </c>
      <c r="G18">
        <f>_xlfn.STDEV.S(G4:G13)</f>
        <v>0</v>
      </c>
      <c r="H18">
        <f>_xlfn.STDEV.S(H4:H13)</f>
        <v>0.67494855771055284</v>
      </c>
      <c r="I18">
        <f>_xlfn.STDEV.S(I4:I13)</f>
        <v>0.4216370213557839</v>
      </c>
      <c r="J18">
        <f>_xlfn.STDEV.S(J4:J13)</f>
        <v>0.6992058987800992</v>
      </c>
      <c r="K18">
        <f>_xlfn.STDEV.S(K4:K13)</f>
        <v>0.48304589153964794</v>
      </c>
      <c r="L18">
        <f>_xlfn.STDEV.S(L4:L13)</f>
        <v>0.42163702135578385</v>
      </c>
      <c r="M18">
        <f>_xlfn.STDEV.S(M4:M13)</f>
        <v>1.1595018087284068</v>
      </c>
      <c r="N18">
        <f>_xlfn.STDEV.S(N4:N13)</f>
        <v>0.69920589878010098</v>
      </c>
      <c r="O18">
        <f>_xlfn.STDEV.S(O4:O13)</f>
        <v>1.1352924243950946</v>
      </c>
    </row>
    <row r="19" spans="1:19" ht="15.75" customHeight="1" x14ac:dyDescent="0.2">
      <c r="E19" s="3" t="s">
        <v>147</v>
      </c>
      <c r="F19">
        <f>F18/F15</f>
        <v>7.2096401722335515E-2</v>
      </c>
      <c r="G19">
        <f t="shared" ref="G19:O19" si="1">G18/G15</f>
        <v>0</v>
      </c>
      <c r="H19">
        <f t="shared" si="1"/>
        <v>0.10073859070306758</v>
      </c>
      <c r="I19">
        <f t="shared" si="1"/>
        <v>6.2005444317027043E-2</v>
      </c>
      <c r="J19">
        <f t="shared" si="1"/>
        <v>0.10925092168439049</v>
      </c>
      <c r="K19">
        <f t="shared" si="1"/>
        <v>7.2096401722335515E-2</v>
      </c>
      <c r="L19">
        <f t="shared" si="1"/>
        <v>6.2005444317027036E-2</v>
      </c>
      <c r="M19">
        <f t="shared" si="1"/>
        <v>0.18404790614736616</v>
      </c>
      <c r="N19">
        <f t="shared" si="1"/>
        <v>0.10594028769395469</v>
      </c>
      <c r="O19">
        <f t="shared" si="1"/>
        <v>0.18311168135404751</v>
      </c>
    </row>
    <row r="20" spans="1:19" ht="15.75" customHeight="1" x14ac:dyDescent="0.2">
      <c r="E20" s="3"/>
    </row>
    <row r="21" spans="1:19" ht="15.75" customHeight="1" x14ac:dyDescent="0.2">
      <c r="A21" t="s">
        <v>132</v>
      </c>
      <c r="F21" s="5">
        <f>(COUNT(F22:F30)-COUNTIF(F22:F30,"&lt;"&amp;F32))/COUNT(F22:F30)</f>
        <v>0.88888888888888884</v>
      </c>
      <c r="G21" s="5">
        <f t="shared" ref="G21:O21" si="2">(COUNT(G22:G30)-COUNTIF(G22:G30,"&lt;"&amp;G32))/COUNT(G22:G30)</f>
        <v>0.88888888888888884</v>
      </c>
      <c r="H21" s="5">
        <f t="shared" si="2"/>
        <v>0.88888888888888884</v>
      </c>
      <c r="I21" s="5">
        <f t="shared" si="2"/>
        <v>1</v>
      </c>
      <c r="J21" s="5">
        <f t="shared" si="2"/>
        <v>0.66666666666666663</v>
      </c>
      <c r="K21" s="5">
        <f t="shared" si="2"/>
        <v>0.66666666666666663</v>
      </c>
      <c r="L21" s="5">
        <f t="shared" si="2"/>
        <v>0.44444444444444442</v>
      </c>
      <c r="M21" s="5">
        <f t="shared" si="2"/>
        <v>0.66666666666666663</v>
      </c>
      <c r="N21" s="5">
        <f t="shared" si="2"/>
        <v>0.77777777777777779</v>
      </c>
      <c r="O21" s="5">
        <f t="shared" si="2"/>
        <v>0.55555555555555558</v>
      </c>
    </row>
    <row r="22" spans="1:19" ht="12.75" x14ac:dyDescent="0.2">
      <c r="A22" s="2">
        <v>44532.707916192128</v>
      </c>
      <c r="B22" s="3" t="s">
        <v>17</v>
      </c>
      <c r="C22" s="10">
        <v>352</v>
      </c>
      <c r="D22" s="11" t="s">
        <v>148</v>
      </c>
      <c r="E22" s="3" t="s">
        <v>18</v>
      </c>
      <c r="F22" s="3">
        <v>7</v>
      </c>
      <c r="G22" s="3">
        <v>7</v>
      </c>
      <c r="H22" s="3">
        <v>7</v>
      </c>
      <c r="I22" s="3">
        <v>7</v>
      </c>
      <c r="J22" s="3">
        <v>7</v>
      </c>
      <c r="K22" s="3">
        <v>7</v>
      </c>
      <c r="L22" s="3">
        <v>7</v>
      </c>
      <c r="M22" s="3">
        <v>7</v>
      </c>
      <c r="N22" s="3">
        <v>7</v>
      </c>
      <c r="O22" s="3">
        <v>7</v>
      </c>
      <c r="P22" s="3" t="s">
        <v>19</v>
      </c>
      <c r="Q22" s="3" t="s">
        <v>20</v>
      </c>
      <c r="R22" s="3" t="s">
        <v>21</v>
      </c>
      <c r="S22" s="3" t="s">
        <v>22</v>
      </c>
    </row>
    <row r="23" spans="1:19" ht="12.75" x14ac:dyDescent="0.2">
      <c r="A23" s="2">
        <v>44533.478944803239</v>
      </c>
      <c r="B23" s="3" t="s">
        <v>58</v>
      </c>
      <c r="C23" s="10">
        <v>364</v>
      </c>
      <c r="D23" s="11" t="s">
        <v>149</v>
      </c>
      <c r="E23" s="3" t="s">
        <v>59</v>
      </c>
      <c r="F23" s="3">
        <v>7</v>
      </c>
      <c r="G23" s="3">
        <v>7</v>
      </c>
      <c r="H23" s="3">
        <v>7</v>
      </c>
      <c r="I23" s="3">
        <v>7</v>
      </c>
      <c r="J23" s="3">
        <v>7</v>
      </c>
      <c r="K23" s="3">
        <v>7</v>
      </c>
      <c r="L23" s="3">
        <v>6</v>
      </c>
      <c r="M23" s="3">
        <v>6</v>
      </c>
      <c r="N23" s="3">
        <v>7</v>
      </c>
      <c r="O23" s="3">
        <v>6</v>
      </c>
      <c r="P23" s="3" t="s">
        <v>60</v>
      </c>
      <c r="R23" s="3" t="s">
        <v>61</v>
      </c>
      <c r="S23" s="3" t="s">
        <v>62</v>
      </c>
    </row>
    <row r="24" spans="1:19" ht="12.75" x14ac:dyDescent="0.2">
      <c r="A24" s="2">
        <v>44532.708973020832</v>
      </c>
      <c r="B24" s="3" t="s">
        <v>23</v>
      </c>
      <c r="C24" s="10">
        <v>368</v>
      </c>
      <c r="D24" s="11" t="s">
        <v>150</v>
      </c>
      <c r="E24" s="3" t="s">
        <v>24</v>
      </c>
      <c r="F24" s="3">
        <v>7</v>
      </c>
      <c r="G24" s="3">
        <v>6</v>
      </c>
      <c r="H24" s="3">
        <v>7</v>
      </c>
      <c r="I24" s="3">
        <v>7</v>
      </c>
      <c r="J24" s="3">
        <v>6</v>
      </c>
      <c r="K24" s="3">
        <v>6</v>
      </c>
      <c r="L24" s="3">
        <v>7</v>
      </c>
      <c r="M24" s="3">
        <v>6</v>
      </c>
      <c r="N24" s="3">
        <v>6</v>
      </c>
      <c r="O24" s="3">
        <v>6</v>
      </c>
      <c r="P24" s="3" t="s">
        <v>25</v>
      </c>
      <c r="Q24" s="3" t="s">
        <v>26</v>
      </c>
      <c r="R24" s="3" t="s">
        <v>27</v>
      </c>
      <c r="S24" s="3" t="s">
        <v>28</v>
      </c>
    </row>
    <row r="25" spans="1:19" ht="12.75" x14ac:dyDescent="0.2">
      <c r="A25" s="2">
        <v>44539.398907349532</v>
      </c>
      <c r="B25" s="3" t="s">
        <v>83</v>
      </c>
      <c r="C25" s="10">
        <v>370</v>
      </c>
      <c r="D25" s="11" t="s">
        <v>151</v>
      </c>
      <c r="E25" s="3" t="s">
        <v>84</v>
      </c>
      <c r="F25" s="3">
        <v>6</v>
      </c>
      <c r="G25" s="3">
        <v>7</v>
      </c>
      <c r="H25" s="3">
        <v>5</v>
      </c>
      <c r="I25" s="3">
        <v>7</v>
      </c>
      <c r="J25" s="3">
        <v>6</v>
      </c>
      <c r="K25" s="3">
        <v>6</v>
      </c>
      <c r="L25" s="3">
        <v>5</v>
      </c>
      <c r="M25" s="3">
        <v>7</v>
      </c>
      <c r="N25" s="3">
        <v>6</v>
      </c>
      <c r="O25" s="3">
        <v>7</v>
      </c>
      <c r="P25" s="3" t="s">
        <v>85</v>
      </c>
      <c r="Q25" s="3" t="s">
        <v>86</v>
      </c>
      <c r="R25" s="3" t="s">
        <v>87</v>
      </c>
      <c r="S25" s="3" t="s">
        <v>88</v>
      </c>
    </row>
    <row r="26" spans="1:19" ht="12.75" x14ac:dyDescent="0.2">
      <c r="A26" s="2">
        <v>44533.381716203701</v>
      </c>
      <c r="B26" s="3" t="s">
        <v>29</v>
      </c>
      <c r="C26" s="10">
        <v>373</v>
      </c>
      <c r="D26" s="11" t="s">
        <v>152</v>
      </c>
      <c r="E26" s="3" t="s">
        <v>30</v>
      </c>
      <c r="F26" s="3">
        <v>7</v>
      </c>
      <c r="G26" s="3">
        <v>7</v>
      </c>
      <c r="H26" s="3">
        <v>7</v>
      </c>
      <c r="I26" s="3">
        <v>7</v>
      </c>
      <c r="J26" s="3">
        <v>7</v>
      </c>
      <c r="K26" s="3">
        <v>7</v>
      </c>
      <c r="L26" s="3">
        <v>6</v>
      </c>
      <c r="M26" s="3">
        <v>6</v>
      </c>
      <c r="N26" s="3">
        <v>7</v>
      </c>
      <c r="O26" s="3">
        <v>6</v>
      </c>
      <c r="P26" s="3" t="s">
        <v>31</v>
      </c>
      <c r="Q26" s="3" t="s">
        <v>32</v>
      </c>
      <c r="R26" s="3" t="s">
        <v>33</v>
      </c>
      <c r="S26" s="3" t="s">
        <v>34</v>
      </c>
    </row>
    <row r="27" spans="1:19" ht="12.75" x14ac:dyDescent="0.2">
      <c r="A27" s="2">
        <v>44533.440184884261</v>
      </c>
      <c r="B27" s="3" t="s">
        <v>53</v>
      </c>
      <c r="C27" s="10">
        <v>376</v>
      </c>
      <c r="D27" s="11" t="s">
        <v>153</v>
      </c>
      <c r="E27" s="3" t="s">
        <v>54</v>
      </c>
      <c r="F27" s="3">
        <v>7</v>
      </c>
      <c r="G27" s="3">
        <v>7</v>
      </c>
      <c r="H27" s="3">
        <v>7</v>
      </c>
      <c r="I27" s="3">
        <v>7</v>
      </c>
      <c r="J27" s="3">
        <v>6</v>
      </c>
      <c r="K27" s="3">
        <v>7</v>
      </c>
      <c r="L27" s="3">
        <v>5</v>
      </c>
      <c r="M27" s="3">
        <v>7</v>
      </c>
      <c r="N27" s="3">
        <v>7</v>
      </c>
      <c r="O27" s="3">
        <v>4</v>
      </c>
      <c r="P27" s="3" t="s">
        <v>55</v>
      </c>
      <c r="Q27" s="3" t="s">
        <v>56</v>
      </c>
      <c r="R27" s="3" t="s">
        <v>57</v>
      </c>
      <c r="S27" s="3" t="s">
        <v>57</v>
      </c>
    </row>
    <row r="28" spans="1:19" ht="12.75" x14ac:dyDescent="0.2">
      <c r="A28" s="2">
        <v>44533.414467268522</v>
      </c>
      <c r="B28" s="3" t="s">
        <v>47</v>
      </c>
      <c r="C28" s="10">
        <v>377</v>
      </c>
      <c r="D28" s="11" t="s">
        <v>154</v>
      </c>
      <c r="E28" s="3" t="s">
        <v>48</v>
      </c>
      <c r="F28" s="3">
        <v>7</v>
      </c>
      <c r="G28" s="3">
        <v>7</v>
      </c>
      <c r="H28" s="3">
        <v>7</v>
      </c>
      <c r="I28" s="3">
        <v>7</v>
      </c>
      <c r="J28" s="3">
        <v>7</v>
      </c>
      <c r="K28" s="3">
        <v>7</v>
      </c>
      <c r="L28" s="3">
        <v>7</v>
      </c>
      <c r="M28" s="3">
        <v>7</v>
      </c>
      <c r="N28" s="3">
        <v>7</v>
      </c>
      <c r="O28" s="3">
        <v>7</v>
      </c>
      <c r="P28" s="3" t="s">
        <v>49</v>
      </c>
      <c r="Q28" s="3" t="s">
        <v>50</v>
      </c>
      <c r="R28" s="3" t="s">
        <v>51</v>
      </c>
      <c r="S28" s="3" t="s">
        <v>52</v>
      </c>
    </row>
    <row r="29" spans="1:19" ht="12.75" x14ac:dyDescent="0.2">
      <c r="A29" s="2">
        <v>44533.414293680558</v>
      </c>
      <c r="B29" s="3" t="s">
        <v>41</v>
      </c>
      <c r="C29" s="10">
        <v>382</v>
      </c>
      <c r="D29" s="11" t="s">
        <v>155</v>
      </c>
      <c r="E29" s="3" t="s">
        <v>42</v>
      </c>
      <c r="F29" s="3">
        <v>7</v>
      </c>
      <c r="G29" s="3">
        <v>7</v>
      </c>
      <c r="H29" s="3">
        <v>7</v>
      </c>
      <c r="I29" s="3">
        <v>7</v>
      </c>
      <c r="J29" s="3">
        <v>7</v>
      </c>
      <c r="K29" s="3">
        <v>7</v>
      </c>
      <c r="L29" s="3">
        <v>7</v>
      </c>
      <c r="M29" s="3">
        <v>7</v>
      </c>
      <c r="N29" s="3">
        <v>7</v>
      </c>
      <c r="O29" s="3">
        <v>7</v>
      </c>
      <c r="P29" s="3" t="s">
        <v>43</v>
      </c>
      <c r="Q29" s="3" t="s">
        <v>44</v>
      </c>
      <c r="R29" s="3" t="s">
        <v>45</v>
      </c>
      <c r="S29" s="3" t="s">
        <v>46</v>
      </c>
    </row>
    <row r="30" spans="1:19" ht="12.75" x14ac:dyDescent="0.2">
      <c r="A30" s="2">
        <v>44533.395346666672</v>
      </c>
      <c r="B30" s="3" t="s">
        <v>35</v>
      </c>
      <c r="C30" s="10">
        <v>383</v>
      </c>
      <c r="D30" s="11" t="s">
        <v>156</v>
      </c>
      <c r="E30" s="3" t="s">
        <v>36</v>
      </c>
      <c r="F30" s="3">
        <v>7</v>
      </c>
      <c r="G30" s="3">
        <v>7</v>
      </c>
      <c r="H30" s="3">
        <v>7</v>
      </c>
      <c r="I30" s="3">
        <v>7</v>
      </c>
      <c r="J30" s="3">
        <v>7</v>
      </c>
      <c r="K30" s="3">
        <v>6</v>
      </c>
      <c r="L30" s="3">
        <v>6</v>
      </c>
      <c r="M30" s="3">
        <v>7</v>
      </c>
      <c r="N30" s="3">
        <v>7</v>
      </c>
      <c r="O30" s="3">
        <v>7</v>
      </c>
      <c r="P30" s="3" t="s">
        <v>37</v>
      </c>
      <c r="Q30" s="3" t="s">
        <v>38</v>
      </c>
      <c r="R30" s="3" t="s">
        <v>39</v>
      </c>
      <c r="S30" s="3" t="s">
        <v>40</v>
      </c>
    </row>
    <row r="31" spans="1:19" ht="15.75" customHeight="1" x14ac:dyDescent="0.2">
      <c r="E31" s="3" t="s">
        <v>143</v>
      </c>
      <c r="F31">
        <f>MEDIAN(F22:F30)</f>
        <v>7</v>
      </c>
      <c r="G31">
        <f t="shared" ref="G31:O31" si="3">MEDIAN(G22:G30)</f>
        <v>7</v>
      </c>
      <c r="H31">
        <f t="shared" si="3"/>
        <v>7</v>
      </c>
      <c r="I31">
        <f t="shared" si="3"/>
        <v>7</v>
      </c>
      <c r="J31">
        <f t="shared" si="3"/>
        <v>7</v>
      </c>
      <c r="K31">
        <f t="shared" si="3"/>
        <v>7</v>
      </c>
      <c r="L31">
        <f t="shared" si="3"/>
        <v>6</v>
      </c>
      <c r="M31">
        <f t="shared" si="3"/>
        <v>7</v>
      </c>
      <c r="N31">
        <f t="shared" si="3"/>
        <v>7</v>
      </c>
      <c r="O31">
        <f t="shared" si="3"/>
        <v>7</v>
      </c>
    </row>
    <row r="32" spans="1:19" ht="15.75" customHeight="1" x14ac:dyDescent="0.2">
      <c r="E32" s="3" t="s">
        <v>144</v>
      </c>
      <c r="F32" s="4">
        <f>AVERAGE(F22:F30)</f>
        <v>6.8888888888888893</v>
      </c>
      <c r="G32" s="4">
        <f t="shared" ref="G32:O32" si="4">AVERAGE(G22:G30)</f>
        <v>6.8888888888888893</v>
      </c>
      <c r="H32" s="4">
        <f t="shared" si="4"/>
        <v>6.7777777777777777</v>
      </c>
      <c r="I32" s="4">
        <f t="shared" si="4"/>
        <v>7</v>
      </c>
      <c r="J32" s="4">
        <f t="shared" si="4"/>
        <v>6.666666666666667</v>
      </c>
      <c r="K32" s="4">
        <f t="shared" si="4"/>
        <v>6.666666666666667</v>
      </c>
      <c r="L32" s="4">
        <f t="shared" si="4"/>
        <v>6.2222222222222223</v>
      </c>
      <c r="M32" s="4">
        <f t="shared" si="4"/>
        <v>6.666666666666667</v>
      </c>
      <c r="N32" s="4">
        <f t="shared" si="4"/>
        <v>6.7777777777777777</v>
      </c>
      <c r="O32" s="4">
        <f t="shared" si="4"/>
        <v>6.333333333333333</v>
      </c>
    </row>
    <row r="33" spans="3:18" ht="15.75" customHeight="1" x14ac:dyDescent="0.2">
      <c r="F33" s="5">
        <f>F32/7</f>
        <v>0.98412698412698418</v>
      </c>
      <c r="G33" s="5">
        <f t="shared" ref="G33:O33" si="5">G32/7</f>
        <v>0.98412698412698418</v>
      </c>
      <c r="H33" s="5">
        <f t="shared" si="5"/>
        <v>0.96825396825396826</v>
      </c>
      <c r="I33" s="5">
        <f t="shared" si="5"/>
        <v>1</v>
      </c>
      <c r="J33" s="5">
        <f t="shared" si="5"/>
        <v>0.95238095238095244</v>
      </c>
      <c r="K33" s="5">
        <f t="shared" si="5"/>
        <v>0.95238095238095244</v>
      </c>
      <c r="L33" s="5">
        <f t="shared" si="5"/>
        <v>0.88888888888888895</v>
      </c>
      <c r="M33" s="5">
        <f t="shared" si="5"/>
        <v>0.95238095238095244</v>
      </c>
      <c r="N33" s="5">
        <f t="shared" si="5"/>
        <v>0.96825396825396826</v>
      </c>
      <c r="O33" s="5">
        <f t="shared" si="5"/>
        <v>0.90476190476190477</v>
      </c>
    </row>
    <row r="34" spans="3:18" ht="15.75" customHeight="1" x14ac:dyDescent="0.2">
      <c r="E34" s="3" t="s">
        <v>145</v>
      </c>
      <c r="F34">
        <f>_xlfn.VAR.S(F22:F30)</f>
        <v>0.11111111111111113</v>
      </c>
      <c r="G34">
        <f t="shared" ref="G34:O34" si="6">_xlfn.VAR.S(G22:G30)</f>
        <v>0.11111111111111113</v>
      </c>
      <c r="H34">
        <f t="shared" si="6"/>
        <v>0.44444444444444459</v>
      </c>
      <c r="I34">
        <f t="shared" si="6"/>
        <v>0</v>
      </c>
      <c r="J34">
        <f t="shared" si="6"/>
        <v>0.25</v>
      </c>
      <c r="K34">
        <f t="shared" si="6"/>
        <v>0.25</v>
      </c>
      <c r="L34">
        <f t="shared" si="6"/>
        <v>0.69444444444444287</v>
      </c>
      <c r="M34">
        <f t="shared" si="6"/>
        <v>0.25</v>
      </c>
      <c r="N34">
        <f t="shared" si="6"/>
        <v>0.19444444444444439</v>
      </c>
      <c r="O34">
        <f t="shared" si="6"/>
        <v>1</v>
      </c>
    </row>
    <row r="35" spans="3:18" ht="15.75" customHeight="1" x14ac:dyDescent="0.2">
      <c r="E35" s="3" t="s">
        <v>146</v>
      </c>
      <c r="F35">
        <f>_xlfn.STDEV.S(F22:F30)</f>
        <v>0.33333333333333337</v>
      </c>
      <c r="G35">
        <f t="shared" ref="G35:O35" si="7">_xlfn.STDEV.S(G22:G30)</f>
        <v>0.33333333333333337</v>
      </c>
      <c r="H35">
        <f t="shared" si="7"/>
        <v>0.66666666666666674</v>
      </c>
      <c r="I35">
        <f t="shared" si="7"/>
        <v>0</v>
      </c>
      <c r="J35">
        <f t="shared" si="7"/>
        <v>0.5</v>
      </c>
      <c r="K35">
        <f t="shared" si="7"/>
        <v>0.5</v>
      </c>
      <c r="L35">
        <f t="shared" si="7"/>
        <v>0.83333333333333237</v>
      </c>
      <c r="M35">
        <f t="shared" si="7"/>
        <v>0.5</v>
      </c>
      <c r="N35">
        <f t="shared" si="7"/>
        <v>0.44095855184409838</v>
      </c>
      <c r="O35">
        <f t="shared" si="7"/>
        <v>1</v>
      </c>
    </row>
    <row r="36" spans="3:18" ht="15.75" customHeight="1" x14ac:dyDescent="0.2">
      <c r="E36" s="3" t="s">
        <v>147</v>
      </c>
      <c r="F36">
        <f>F35/F32</f>
        <v>4.8387096774193554E-2</v>
      </c>
      <c r="G36">
        <f t="shared" ref="G36:O36" si="8">G35/G32</f>
        <v>4.8387096774193554E-2</v>
      </c>
      <c r="H36">
        <f t="shared" si="8"/>
        <v>9.836065573770493E-2</v>
      </c>
      <c r="I36">
        <f t="shared" si="8"/>
        <v>0</v>
      </c>
      <c r="J36">
        <f t="shared" si="8"/>
        <v>7.4999999999999997E-2</v>
      </c>
      <c r="K36">
        <f t="shared" si="8"/>
        <v>7.4999999999999997E-2</v>
      </c>
      <c r="L36">
        <f t="shared" si="8"/>
        <v>0.13392857142857126</v>
      </c>
      <c r="M36">
        <f t="shared" si="8"/>
        <v>7.4999999999999997E-2</v>
      </c>
      <c r="N36">
        <f t="shared" si="8"/>
        <v>6.5059458468801401E-2</v>
      </c>
      <c r="O36">
        <f t="shared" si="8"/>
        <v>0.15789473684210528</v>
      </c>
    </row>
    <row r="37" spans="3:18" ht="15.75" customHeight="1" x14ac:dyDescent="0.2">
      <c r="F37" s="6" t="s">
        <v>133</v>
      </c>
      <c r="G37" s="4">
        <v>6.8888888888888893</v>
      </c>
      <c r="H37" s="5">
        <v>0.98412698412698418</v>
      </c>
      <c r="I37" s="4"/>
      <c r="J37" s="7" t="s">
        <v>137</v>
      </c>
      <c r="K37" s="4">
        <v>6.666666666666667</v>
      </c>
      <c r="L37" s="5">
        <v>0.95238095238095244</v>
      </c>
      <c r="M37" s="5"/>
      <c r="N37" s="8" t="s">
        <v>140</v>
      </c>
      <c r="O37" s="4">
        <v>6.666666666666667</v>
      </c>
      <c r="P37" s="5">
        <f>O37/7</f>
        <v>0.95238095238095244</v>
      </c>
      <c r="Q37" s="4"/>
      <c r="R37" s="4"/>
    </row>
    <row r="38" spans="3:18" ht="15.75" customHeight="1" x14ac:dyDescent="0.2">
      <c r="F38" s="6" t="s">
        <v>134</v>
      </c>
      <c r="G38" s="4">
        <v>6.8888888888888893</v>
      </c>
      <c r="H38" s="5">
        <v>0.98412698412698418</v>
      </c>
      <c r="I38" s="5"/>
      <c r="J38" s="7" t="s">
        <v>138</v>
      </c>
      <c r="K38" s="4">
        <v>6.666666666666667</v>
      </c>
      <c r="L38" s="5">
        <v>0.95238095238095244</v>
      </c>
      <c r="M38" s="5"/>
      <c r="N38" s="8" t="s">
        <v>141</v>
      </c>
      <c r="O38" s="4">
        <v>6.7777777777777777</v>
      </c>
      <c r="P38" s="5">
        <f>O38/7</f>
        <v>0.96825396825396826</v>
      </c>
    </row>
    <row r="39" spans="3:18" ht="15.75" customHeight="1" x14ac:dyDescent="0.2">
      <c r="C39" s="9"/>
      <c r="D39" s="9"/>
      <c r="F39" s="6" t="s">
        <v>135</v>
      </c>
      <c r="G39" s="4">
        <v>6.7777777777777777</v>
      </c>
      <c r="H39" s="5">
        <v>0.96825396825396826</v>
      </c>
      <c r="J39" s="7" t="s">
        <v>139</v>
      </c>
      <c r="K39" s="4">
        <v>6.2222222222222223</v>
      </c>
      <c r="L39" s="5">
        <v>0.88888888888888895</v>
      </c>
      <c r="N39" s="8" t="s">
        <v>142</v>
      </c>
      <c r="O39" s="4">
        <v>6.333333333333333</v>
      </c>
      <c r="P39" s="5">
        <f>O39/7</f>
        <v>0.90476190476190477</v>
      </c>
    </row>
    <row r="40" spans="3:18" ht="15.75" customHeight="1" x14ac:dyDescent="0.2">
      <c r="C40" s="9"/>
      <c r="D40" s="9"/>
      <c r="F40" s="6" t="s">
        <v>136</v>
      </c>
      <c r="G40" s="4">
        <v>7</v>
      </c>
      <c r="H40" s="5">
        <v>1</v>
      </c>
      <c r="O40" s="5"/>
      <c r="P40" s="5"/>
      <c r="Q40" s="5"/>
    </row>
    <row r="42" spans="3:18" ht="15.75" customHeight="1" x14ac:dyDescent="0.2">
      <c r="F42" s="4">
        <f t="shared" ref="F42:F50" si="9">F22-$F$32</f>
        <v>0.11111111111111072</v>
      </c>
      <c r="G42" s="4">
        <f>ABS(F42)^2</f>
        <v>1.2345679012345592E-2</v>
      </c>
    </row>
    <row r="43" spans="3:18" ht="15.75" customHeight="1" x14ac:dyDescent="0.2">
      <c r="F43" s="4">
        <f t="shared" si="9"/>
        <v>0.11111111111111072</v>
      </c>
      <c r="G43" s="4">
        <f t="shared" ref="G43:G50" si="10">ABS(F43)^2</f>
        <v>1.2345679012345592E-2</v>
      </c>
    </row>
    <row r="44" spans="3:18" ht="15.75" customHeight="1" x14ac:dyDescent="0.2">
      <c r="F44" s="4">
        <f t="shared" si="9"/>
        <v>0.11111111111111072</v>
      </c>
      <c r="G44" s="4">
        <f t="shared" si="10"/>
        <v>1.2345679012345592E-2</v>
      </c>
    </row>
    <row r="45" spans="3:18" ht="15.75" customHeight="1" x14ac:dyDescent="0.2">
      <c r="F45" s="4">
        <f t="shared" si="9"/>
        <v>-0.88888888888888928</v>
      </c>
      <c r="G45" s="4">
        <f t="shared" si="10"/>
        <v>0.79012345679012419</v>
      </c>
      <c r="K45">
        <v>1</v>
      </c>
    </row>
    <row r="46" spans="3:18" ht="15.75" customHeight="1" x14ac:dyDescent="0.2">
      <c r="F46" s="4">
        <f t="shared" si="9"/>
        <v>0.11111111111111072</v>
      </c>
      <c r="G46" s="4">
        <f t="shared" si="10"/>
        <v>1.2345679012345592E-2</v>
      </c>
      <c r="K46">
        <v>2</v>
      </c>
    </row>
    <row r="47" spans="3:18" ht="15.75" customHeight="1" x14ac:dyDescent="0.2">
      <c r="F47" s="4">
        <f t="shared" si="9"/>
        <v>0.11111111111111072</v>
      </c>
      <c r="G47" s="4">
        <f t="shared" si="10"/>
        <v>1.2345679012345592E-2</v>
      </c>
      <c r="K47">
        <v>3</v>
      </c>
    </row>
    <row r="48" spans="3:18" ht="15.75" customHeight="1" x14ac:dyDescent="0.2">
      <c r="F48" s="4">
        <f t="shared" si="9"/>
        <v>0.11111111111111072</v>
      </c>
      <c r="G48" s="4">
        <f t="shared" si="10"/>
        <v>1.2345679012345592E-2</v>
      </c>
    </row>
    <row r="49" spans="1:11" ht="15.75" customHeight="1" x14ac:dyDescent="0.2">
      <c r="F49" s="4">
        <f t="shared" si="9"/>
        <v>0.11111111111111072</v>
      </c>
      <c r="G49" s="4">
        <f t="shared" si="10"/>
        <v>1.2345679012345592E-2</v>
      </c>
      <c r="K49">
        <v>5</v>
      </c>
    </row>
    <row r="50" spans="1:11" ht="15.75" customHeight="1" x14ac:dyDescent="0.2">
      <c r="F50" s="4">
        <f t="shared" si="9"/>
        <v>0.11111111111111072</v>
      </c>
      <c r="G50" s="4">
        <f t="shared" si="10"/>
        <v>1.2345679012345592E-2</v>
      </c>
      <c r="K50">
        <v>6</v>
      </c>
    </row>
    <row r="51" spans="1:11" ht="15.75" customHeight="1" x14ac:dyDescent="0.2">
      <c r="F51" s="4"/>
      <c r="G51" s="4">
        <f>SQRT(SUM(G42:G50)/(COUNT(G42:G50)-1))</f>
        <v>0.33333333333333337</v>
      </c>
      <c r="K51">
        <v>7</v>
      </c>
    </row>
    <row r="53" spans="1:11" ht="15.75" customHeight="1" x14ac:dyDescent="0.2">
      <c r="A53" s="12" t="s">
        <v>160</v>
      </c>
      <c r="B53" s="12"/>
    </row>
    <row r="54" spans="1:11" ht="15.75" customHeight="1" x14ac:dyDescent="0.2">
      <c r="A54">
        <v>349</v>
      </c>
      <c r="B54" t="s">
        <v>157</v>
      </c>
    </row>
    <row r="55" spans="1:11" ht="15.75" customHeight="1" x14ac:dyDescent="0.2">
      <c r="A55">
        <v>357</v>
      </c>
      <c r="B55" t="s">
        <v>158</v>
      </c>
    </row>
    <row r="56" spans="1:11" ht="15.75" customHeight="1" x14ac:dyDescent="0.2">
      <c r="A56">
        <v>359</v>
      </c>
      <c r="B56" t="s">
        <v>159</v>
      </c>
    </row>
  </sheetData>
  <sortState xmlns:xlrd2="http://schemas.microsoft.com/office/spreadsheetml/2017/richdata2" ref="A22:S30">
    <sortCondition ref="C22:C30"/>
  </sortState>
  <mergeCells count="1">
    <mergeCell ref="A53:B5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Leitão</cp:lastModifiedBy>
  <dcterms:created xsi:type="dcterms:W3CDTF">2022-08-02T22:02:52Z</dcterms:created>
  <dcterms:modified xsi:type="dcterms:W3CDTF">2022-08-06T22:44:53Z</dcterms:modified>
</cp:coreProperties>
</file>