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PhDThesis_Gabriel\chapters\results\Fase 3\A3\"/>
    </mc:Choice>
  </mc:AlternateContent>
  <xr:revisionPtr revIDLastSave="0" documentId="13_ncr:1_{22648E46-A6CD-43B0-8BA8-C2049D73C2FF}" xr6:coauthVersionLast="47" xr6:coauthVersionMax="47" xr10:uidLastSave="{00000000-0000-0000-0000-000000000000}"/>
  <bookViews>
    <workbookView xWindow="-120" yWindow="-120" windowWidth="29040" windowHeight="15840" tabRatio="794" activeTab="2" xr2:uid="{53642AE9-D591-4323-8F60-36E572824654}"/>
  </bookViews>
  <sheets>
    <sheet name="A3 - NT" sheetId="1" r:id="rId1"/>
    <sheet name="A3 - NP" sheetId="3" r:id="rId2"/>
    <sheet name="A3 - P" sheetId="10" r:id="rId3"/>
    <sheet name="A3 - Dúvida OK" sheetId="14" r:id="rId4"/>
    <sheet name="A3 - Assertividade" sheetId="16" r:id="rId5"/>
    <sheet name="A3 - NCQ" sheetId="49" r:id="rId6"/>
  </sheets>
  <definedNames>
    <definedName name="DadosExternos_1" localSheetId="4" hidden="1">'A3 - Assertividade'!#REF!</definedName>
    <definedName name="DadosExternos_1" localSheetId="3" hidden="1">'A3 - Dúvida OK'!#REF!</definedName>
    <definedName name="DadosExternos_1" localSheetId="5" hidden="1">'A3 - NCQ'!#REF!</definedName>
    <definedName name="DadosExternos_1" localSheetId="1" hidden="1">'A3 - NP'!#REF!</definedName>
    <definedName name="DadosExternos_1" localSheetId="2" hidden="1">'A3 - 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9" i="10"/>
  <c r="K20" i="10"/>
  <c r="K21" i="10"/>
  <c r="K22" i="10"/>
  <c r="K23" i="10"/>
  <c r="K24" i="10"/>
  <c r="K17" i="10"/>
  <c r="E18" i="10"/>
  <c r="F18" i="10"/>
  <c r="G18" i="10"/>
  <c r="H18" i="10"/>
  <c r="I18" i="10"/>
  <c r="J18" i="10"/>
  <c r="E19" i="10"/>
  <c r="F19" i="10"/>
  <c r="G19" i="10"/>
  <c r="H19" i="10"/>
  <c r="I19" i="10"/>
  <c r="J19" i="10"/>
  <c r="E20" i="10"/>
  <c r="F20" i="10"/>
  <c r="G20" i="10"/>
  <c r="G25" i="10" s="1"/>
  <c r="H20" i="10"/>
  <c r="I20" i="10"/>
  <c r="J20" i="10"/>
  <c r="E21" i="10"/>
  <c r="F21" i="10"/>
  <c r="G21" i="10"/>
  <c r="H21" i="10"/>
  <c r="I21" i="10"/>
  <c r="I25" i="10" s="1"/>
  <c r="J21" i="10"/>
  <c r="E22" i="10"/>
  <c r="F22" i="10"/>
  <c r="G22" i="10"/>
  <c r="H22" i="10"/>
  <c r="I22" i="10"/>
  <c r="J22" i="10"/>
  <c r="E23" i="10"/>
  <c r="F23" i="10"/>
  <c r="G23" i="10"/>
  <c r="H23" i="10"/>
  <c r="I23" i="10"/>
  <c r="J23" i="10"/>
  <c r="E24" i="10"/>
  <c r="F24" i="10"/>
  <c r="G24" i="10"/>
  <c r="H24" i="10"/>
  <c r="I24" i="10"/>
  <c r="J24" i="10"/>
  <c r="F17" i="10"/>
  <c r="G17" i="10"/>
  <c r="H17" i="10"/>
  <c r="I17" i="10"/>
  <c r="J17" i="10"/>
  <c r="E17" i="10"/>
  <c r="J25" i="10"/>
  <c r="H25" i="10"/>
  <c r="F25" i="10"/>
  <c r="E25" i="10"/>
  <c r="K14" i="49"/>
  <c r="E14" i="16"/>
  <c r="F14" i="16"/>
  <c r="G14" i="16"/>
  <c r="H14" i="16"/>
  <c r="I14" i="16"/>
  <c r="J14" i="16"/>
  <c r="K14" i="16"/>
  <c r="E13" i="3"/>
  <c r="Z54" i="3"/>
  <c r="Z53" i="3"/>
  <c r="Z52" i="3"/>
  <c r="Z51" i="3"/>
  <c r="Z50" i="3"/>
  <c r="Z43" i="3"/>
  <c r="Z42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C42" i="3"/>
  <c r="C41" i="3"/>
  <c r="C40" i="3"/>
  <c r="C39" i="3"/>
  <c r="Y53" i="3"/>
  <c r="Y52" i="3"/>
  <c r="Y51" i="3"/>
  <c r="Y54" i="3"/>
  <c r="Y50" i="3"/>
  <c r="X53" i="3"/>
  <c r="X52" i="3"/>
  <c r="X51" i="3"/>
  <c r="X54" i="3"/>
  <c r="X50" i="3"/>
  <c r="W53" i="3"/>
  <c r="W52" i="3"/>
  <c r="W51" i="3"/>
  <c r="W54" i="3"/>
  <c r="W50" i="3"/>
  <c r="V53" i="3"/>
  <c r="V52" i="3"/>
  <c r="V51" i="3"/>
  <c r="V54" i="3"/>
  <c r="V50" i="3"/>
  <c r="U53" i="3"/>
  <c r="U52" i="3"/>
  <c r="U51" i="3"/>
  <c r="U54" i="3"/>
  <c r="U50" i="3"/>
  <c r="T53" i="3"/>
  <c r="T52" i="3"/>
  <c r="T51" i="3"/>
  <c r="T54" i="3"/>
  <c r="T50" i="3"/>
  <c r="S53" i="3"/>
  <c r="S52" i="3"/>
  <c r="S51" i="3"/>
  <c r="S54" i="3"/>
  <c r="S50" i="3"/>
  <c r="R53" i="3"/>
  <c r="R52" i="3"/>
  <c r="R51" i="3"/>
  <c r="R54" i="3"/>
  <c r="R50" i="3"/>
  <c r="Q53" i="3"/>
  <c r="Q52" i="3"/>
  <c r="Q51" i="3"/>
  <c r="Q54" i="3"/>
  <c r="Q50" i="3"/>
  <c r="P53" i="3"/>
  <c r="P52" i="3"/>
  <c r="P51" i="3"/>
  <c r="P54" i="3"/>
  <c r="P50" i="3"/>
  <c r="O53" i="3"/>
  <c r="O52" i="3"/>
  <c r="O51" i="3"/>
  <c r="O54" i="3"/>
  <c r="O50" i="3"/>
  <c r="N53" i="3"/>
  <c r="N52" i="3"/>
  <c r="N51" i="3"/>
  <c r="N54" i="3"/>
  <c r="N50" i="3"/>
  <c r="M53" i="3"/>
  <c r="M52" i="3"/>
  <c r="M51" i="3"/>
  <c r="M54" i="3"/>
  <c r="M50" i="3"/>
  <c r="L52" i="3"/>
  <c r="L53" i="3"/>
  <c r="L50" i="3"/>
  <c r="L51" i="3"/>
  <c r="L54" i="3"/>
  <c r="K53" i="3"/>
  <c r="K52" i="3"/>
  <c r="K51" i="3"/>
  <c r="K54" i="3"/>
  <c r="K50" i="3"/>
  <c r="J53" i="3"/>
  <c r="J52" i="3"/>
  <c r="J51" i="3"/>
  <c r="J54" i="3"/>
  <c r="J50" i="3"/>
  <c r="I51" i="3"/>
  <c r="I52" i="3"/>
  <c r="I53" i="3"/>
  <c r="I54" i="3"/>
  <c r="I50" i="3"/>
  <c r="H53" i="3"/>
  <c r="H52" i="3"/>
  <c r="H51" i="3"/>
  <c r="H54" i="3"/>
  <c r="H50" i="3"/>
  <c r="C51" i="3"/>
  <c r="C52" i="3"/>
  <c r="C53" i="3"/>
  <c r="C50" i="3"/>
  <c r="AP49" i="3"/>
  <c r="AO49" i="3"/>
  <c r="AN49" i="3"/>
  <c r="AL49" i="3"/>
  <c r="AK49" i="3"/>
  <c r="AJ49" i="3"/>
  <c r="AH49" i="3"/>
  <c r="AG49" i="3"/>
  <c r="AF49" i="3"/>
  <c r="AD49" i="3"/>
  <c r="AC49" i="3"/>
  <c r="AB49" i="3"/>
  <c r="AN44" i="3"/>
  <c r="AJ44" i="3"/>
  <c r="AF44" i="3"/>
  <c r="AB44" i="3"/>
  <c r="H44" i="3"/>
  <c r="C44" i="3"/>
  <c r="K25" i="10" l="1"/>
  <c r="C55" i="3"/>
  <c r="C56" i="3" s="1"/>
  <c r="C57" i="3" s="1"/>
  <c r="Z55" i="3"/>
  <c r="R55" i="3"/>
  <c r="J55" i="3"/>
  <c r="O55" i="3"/>
  <c r="W55" i="3"/>
  <c r="I55" i="3"/>
  <c r="Q55" i="3"/>
  <c r="Y55" i="3"/>
  <c r="K55" i="3"/>
  <c r="S55" i="3"/>
  <c r="L55" i="3"/>
  <c r="T55" i="3"/>
  <c r="M55" i="3"/>
  <c r="U55" i="3"/>
  <c r="N55" i="3"/>
  <c r="P55" i="3"/>
  <c r="X55" i="3"/>
  <c r="H55" i="3"/>
  <c r="V55" i="3"/>
  <c r="AM49" i="3"/>
  <c r="AJ57" i="3" s="1"/>
  <c r="AE49" i="3"/>
  <c r="AB57" i="3" s="1"/>
  <c r="AQ49" i="3"/>
  <c r="AN56" i="3" s="1"/>
  <c r="AR44" i="3"/>
  <c r="AI49" i="3"/>
  <c r="AF56" i="3" s="1"/>
  <c r="H56" i="3" l="1"/>
  <c r="AB56" i="3"/>
  <c r="AN57" i="3"/>
  <c r="AF57" i="3"/>
  <c r="AJ56" i="3"/>
  <c r="AR56" i="3" l="1"/>
  <c r="H57" i="3"/>
  <c r="AR57" i="3" s="1"/>
  <c r="J29" i="14"/>
  <c r="I29" i="14"/>
  <c r="H29" i="14"/>
  <c r="G29" i="14"/>
  <c r="F29" i="14"/>
  <c r="E29" i="14"/>
  <c r="K28" i="14"/>
  <c r="J28" i="14"/>
  <c r="I28" i="14"/>
  <c r="H28" i="14"/>
  <c r="G28" i="14"/>
  <c r="F28" i="14"/>
  <c r="E28" i="14"/>
  <c r="J14" i="49" l="1"/>
  <c r="I14" i="49"/>
  <c r="H14" i="49"/>
  <c r="G14" i="49"/>
  <c r="F14" i="49"/>
  <c r="E14" i="49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91C21-DFDA-4734-9680-271F28AFD118}" keepAlive="1" name="Consulta - A3_Assertividade_v3" description="Conexão com a consulta 'A3_Assertividade_v3' na pasta de trabalho." type="5" refreshedVersion="0" background="1" saveData="1">
    <dbPr connection="Provider=Microsoft.Mashup.OleDb.1;Data Source=$Workbook$;Location=A3_Assertividade_v3;Extended Properties=&quot;&quot;" command="SELECT * FROM [A3_Assertividade_v3]"/>
  </connection>
  <connection id="2" xr16:uid="{0A510CED-E85B-4AA0-AFD4-9AC13E28B3F4}" keepAlive="1" name="Consulta - A3_Duvida_v3" description="Conexão com a consulta 'A3_Duvida_v3' na pasta de trabalho." type="5" refreshedVersion="0" background="1" saveData="1">
    <dbPr connection="Provider=Microsoft.Mashup.OleDb.1;Data Source=$Workbook$;Location=A3_Duvida_v3;Extended Properties=&quot;&quot;" command="SELECT * FROM [A3_Duvida_v3]"/>
  </connection>
  <connection id="3" xr16:uid="{EACFED91-C195-4DA6-89DD-197D81052357}" keepAlive="1" name="Consulta - A3_MediaPonderada_v3" description="Conexão com a consulta 'A3_MediaPonderada_v3' na pasta de trabalho." type="5" refreshedVersion="0" background="1" saveData="1">
    <dbPr connection="Provider=Microsoft.Mashup.OleDb.1;Data Source=$Workbook$;Location=A3_MediaPonderada_v3;Extended Properties=&quot;&quot;" command="SELECT * FROM [A3_MediaPonderada_v3]"/>
  </connection>
  <connection id="4" xr16:uid="{9A3120CE-6DBC-441C-8A08-12A15D9BF26B}" keepAlive="1" name="Consulta - A3_MediaTradicional_v3" description="Conexão com a consulta 'A3_MediaTradicional_v3' na pasta de trabalho." type="5" refreshedVersion="0" background="1" saveData="1">
    <dbPr connection="Provider=Microsoft.Mashup.OleDb.1;Data Source=$Workbook$;Location=A3_MediaTradicional_v3;Extended Properties=&quot;&quot;" command="SELECT * FROM [A3_MediaTradicional_v3]"/>
  </connection>
  <connection id="5" xr16:uid="{A476991A-5647-4152-AFF5-4033CE2E9F55}" keepAlive="1" name="Consulta - A3_NC_v3" description="Conexão com a consulta 'A3_NC_v3' na pasta de trabalho." type="5" refreshedVersion="8" background="1" saveData="1">
    <dbPr connection="Provider=Microsoft.Mashup.OleDb.1;Data Source=$Workbook$;Location=A3_NC_v3;Extended Properties=&quot;&quot;" command="SELECT * FROM [A3_NC_v3]"/>
  </connection>
  <connection id="6" xr16:uid="{82A706F0-9826-451F-9FAC-8580E73C7D81}" keepAlive="1" name="Consulta - A3_NCQ_v3" description="Conexão com a consulta 'A3_NCQ_v3' na pasta de trabalho." type="5" refreshedVersion="8" background="1" saveData="1">
    <dbPr connection="Provider=Microsoft.Mashup.OleDb.1;Data Source=$Workbook$;Location=A3_NCQ_v3;Extended Properties=&quot;&quot;" command="SELECT * FROM [A3_NCQ_v3]"/>
  </connection>
  <connection id="7" xr16:uid="{91CE878A-34AB-47A9-B16B-E10FEFC56386}" keepAlive="1" name="Consulta - A3_Prioridade_v3" description="Conexão com a consulta 'A3_Prioridade_v3' na pasta de trabalho." type="5" refreshedVersion="0" background="1" saveData="1">
    <dbPr connection="Provider=Microsoft.Mashup.OleDb.1;Data Source=$Workbook$;Location=A3_Prioridade_v3;Extended Properties=&quot;&quot;" command="SELECT * FROM [A3_Prioridade_v3]"/>
  </connection>
</connections>
</file>

<file path=xl/sharedStrings.xml><?xml version="1.0" encoding="utf-8"?>
<sst xmlns="http://schemas.openxmlformats.org/spreadsheetml/2006/main" count="259" uniqueCount="66">
  <si>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</si>
  <si>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</si>
  <si>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</si>
  <si>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</si>
  <si>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</si>
  <si>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</si>
  <si>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</si>
  <si>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</si>
  <si>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</si>
  <si>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</si>
  <si>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</si>
  <si>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</si>
  <si>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</si>
  <si>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</si>
  <si>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</si>
  <si>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</si>
  <si>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</si>
  <si>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</si>
  <si>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</si>
  <si>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</si>
  <si>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</si>
  <si>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</si>
  <si>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</si>
  <si>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C5</t>
  </si>
  <si>
    <t>C6</t>
  </si>
  <si>
    <t>Dúvida</t>
  </si>
  <si>
    <t>Dúvida Média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</si>
  <si>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</si>
  <si>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</si>
  <si>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</si>
  <si>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</si>
  <si>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</si>
  <si>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</si>
  <si>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</si>
  <si>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</si>
  <si>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</si>
  <si>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</si>
  <si>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</si>
  <si>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</si>
  <si>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</si>
  <si>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</si>
  <si>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</si>
  <si>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</si>
  <si>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</si>
  <si>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</si>
  <si>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</si>
  <si>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</si>
  <si>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</si>
  <si>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</si>
  <si>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</si>
  <si>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NP</t>
  </si>
  <si>
    <t>Dúvida Caso</t>
  </si>
  <si>
    <t>D</t>
  </si>
  <si>
    <t>DP</t>
  </si>
  <si>
    <t xml:space="preserve">Estudante </t>
  </si>
  <si>
    <t>NOS CASOS - AVALIAÇÃO</t>
  </si>
  <si>
    <t xml:space="preserve">Pesos </t>
  </si>
  <si>
    <t>Últ. Resp</t>
  </si>
  <si>
    <t>Confirmation</t>
  </si>
  <si>
    <t>Peso Final</t>
  </si>
  <si>
    <t>Peso Médio</t>
  </si>
  <si>
    <t>NP dos Casos</t>
  </si>
  <si>
    <t>evaluate</t>
  </si>
  <si>
    <t>Peso</t>
  </si>
  <si>
    <t>NP Casos</t>
  </si>
  <si>
    <t>A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</si>
</sst>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4" fillId="11" borderId="7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5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8" borderId="4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2" fontId="3" fillId="11" borderId="4" xfId="0" applyNumberFormat="1" applyFont="1" applyFill="1" applyBorder="1" applyAlignment="1">
      <alignment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0" fillId="13" borderId="2" xfId="0" applyNumberFormat="1" applyFon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/>
    </xf>
    <xf numFmtId="2" fontId="3" fillId="12" borderId="4" xfId="0" applyNumberFormat="1" applyFont="1" applyFill="1" applyBorder="1" applyAlignment="1">
      <alignment horizontal="center" vertical="center" wrapText="1"/>
    </xf>
    <xf numFmtId="2" fontId="3" fillId="12" borderId="6" xfId="0" applyNumberFormat="1" applyFont="1" applyFill="1" applyBorder="1" applyAlignment="1">
      <alignment horizontal="center" vertical="center" wrapText="1"/>
    </xf>
    <xf numFmtId="2" fontId="3" fillId="12" borderId="5" xfId="0" applyNumberFormat="1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2" fontId="3" fillId="11" borderId="6" xfId="0" applyNumberFormat="1" applyFont="1" applyFill="1" applyBorder="1" applyAlignment="1">
      <alignment horizontal="center" vertical="center" wrapText="1"/>
    </xf>
    <xf numFmtId="2" fontId="3" fillId="11" borderId="5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3" fillId="8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0" fillId="12" borderId="7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M18"/>
  <sheetViews>
    <sheetView workbookViewId="0">
      <selection activeCell="P15" sqref="P15"/>
    </sheetView>
  </sheetViews>
  <sheetFormatPr defaultRowHeight="15" x14ac:dyDescent="0.25"/>
  <cols>
    <col min="1" max="1" width="2" customWidth="1"/>
    <col min="2" max="2" width="12" customWidth="1"/>
    <col min="3" max="3" width="10.5703125" hidden="1" customWidth="1"/>
    <col min="4" max="4" width="11.7109375" customWidth="1"/>
    <col min="5" max="10" width="5.5703125" bestFit="1" customWidth="1"/>
    <col min="11" max="11" width="6.7109375" bestFit="1" customWidth="1"/>
    <col min="12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B1" s="1"/>
      <c r="C1" s="1"/>
      <c r="D1" s="1"/>
      <c r="E1" s="1"/>
      <c r="F1" s="1"/>
      <c r="G1" s="1"/>
    </row>
    <row r="3" spans="1:13" x14ac:dyDescent="0.25">
      <c r="A3" s="81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5" spans="1:13" x14ac:dyDescent="0.25">
      <c r="D5" s="8" t="s">
        <v>16</v>
      </c>
      <c r="E5" s="82" t="s">
        <v>17</v>
      </c>
      <c r="F5" s="83"/>
    </row>
    <row r="6" spans="1:13" x14ac:dyDescent="0.25">
      <c r="B6" s="78" t="s">
        <v>1</v>
      </c>
      <c r="C6" s="78"/>
      <c r="D6" s="27"/>
      <c r="E6" s="79" t="s">
        <v>32</v>
      </c>
      <c r="F6" s="80"/>
      <c r="G6" s="80"/>
      <c r="H6" s="80"/>
      <c r="I6" s="80"/>
      <c r="J6" s="80"/>
      <c r="K6" s="80"/>
    </row>
    <row r="7" spans="1:13" x14ac:dyDescent="0.25">
      <c r="B7" s="1" t="s">
        <v>2</v>
      </c>
      <c r="C7" s="1" t="s">
        <v>0</v>
      </c>
      <c r="D7" s="22" t="s">
        <v>8</v>
      </c>
      <c r="E7" s="28" t="s">
        <v>19</v>
      </c>
      <c r="F7" s="29" t="s">
        <v>20</v>
      </c>
      <c r="G7" s="28" t="s">
        <v>21</v>
      </c>
      <c r="H7" s="28" t="s">
        <v>22</v>
      </c>
      <c r="I7" s="29" t="s">
        <v>23</v>
      </c>
      <c r="J7" s="28" t="s">
        <v>24</v>
      </c>
      <c r="K7" s="28" t="s">
        <v>6</v>
      </c>
    </row>
    <row r="8" spans="1:13" x14ac:dyDescent="0.25">
      <c r="B8" s="1">
        <v>13</v>
      </c>
      <c r="C8" s="1">
        <v>352</v>
      </c>
      <c r="D8" s="12" t="s">
        <v>9</v>
      </c>
      <c r="E8" s="9">
        <v>0</v>
      </c>
      <c r="F8" s="9">
        <v>0</v>
      </c>
      <c r="G8" s="9">
        <v>10</v>
      </c>
      <c r="H8" s="9">
        <v>10</v>
      </c>
      <c r="I8" s="9">
        <v>10</v>
      </c>
      <c r="J8" s="9">
        <v>10</v>
      </c>
      <c r="K8" s="13">
        <v>6.6666666666666661</v>
      </c>
    </row>
    <row r="9" spans="1:13" x14ac:dyDescent="0.25">
      <c r="B9" s="1">
        <v>4</v>
      </c>
      <c r="C9" s="1">
        <v>364</v>
      </c>
      <c r="D9" s="21" t="s">
        <v>10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  <c r="J9" s="7">
        <v>10</v>
      </c>
      <c r="K9" s="4">
        <v>10</v>
      </c>
    </row>
    <row r="10" spans="1:13" x14ac:dyDescent="0.25">
      <c r="B10" s="1">
        <v>7</v>
      </c>
      <c r="C10" s="1">
        <v>368</v>
      </c>
      <c r="D10" s="12" t="s">
        <v>11</v>
      </c>
      <c r="E10" s="9">
        <v>10</v>
      </c>
      <c r="F10" s="9">
        <v>0</v>
      </c>
      <c r="G10" s="9">
        <v>10</v>
      </c>
      <c r="H10" s="9">
        <v>10</v>
      </c>
      <c r="I10" s="9">
        <v>10</v>
      </c>
      <c r="J10" s="9">
        <v>10</v>
      </c>
      <c r="K10" s="13">
        <v>8.3333333333333304</v>
      </c>
    </row>
    <row r="11" spans="1:13" x14ac:dyDescent="0.25">
      <c r="B11" s="1">
        <v>5</v>
      </c>
      <c r="C11" s="1">
        <v>370</v>
      </c>
      <c r="D11" s="21" t="s">
        <v>12</v>
      </c>
      <c r="E11" s="7">
        <v>10</v>
      </c>
      <c r="F11" s="7">
        <v>0</v>
      </c>
      <c r="G11" s="7">
        <v>10</v>
      </c>
      <c r="H11" s="7">
        <v>10</v>
      </c>
      <c r="I11" s="7">
        <v>10</v>
      </c>
      <c r="J11" s="7">
        <v>10</v>
      </c>
      <c r="K11" s="4">
        <v>8.3333333333333304</v>
      </c>
    </row>
    <row r="12" spans="1:13" x14ac:dyDescent="0.25">
      <c r="B12" s="1">
        <v>6</v>
      </c>
      <c r="C12" s="1">
        <v>373</v>
      </c>
      <c r="D12" s="12" t="s">
        <v>13</v>
      </c>
      <c r="E12" s="9">
        <v>10</v>
      </c>
      <c r="F12" s="9">
        <v>0</v>
      </c>
      <c r="G12" s="9">
        <v>10</v>
      </c>
      <c r="H12" s="9">
        <v>10</v>
      </c>
      <c r="I12" s="9">
        <v>10</v>
      </c>
      <c r="J12" s="9">
        <v>10</v>
      </c>
      <c r="K12" s="13">
        <v>8.3333333333333304</v>
      </c>
    </row>
    <row r="13" spans="1:13" x14ac:dyDescent="0.25">
      <c r="B13" s="1">
        <v>9</v>
      </c>
      <c r="C13" s="1">
        <v>377</v>
      </c>
      <c r="D13" s="21" t="s">
        <v>14</v>
      </c>
      <c r="E13" s="7">
        <v>10</v>
      </c>
      <c r="F13" s="7">
        <v>10</v>
      </c>
      <c r="G13" s="7">
        <v>10</v>
      </c>
      <c r="H13" s="7">
        <v>10</v>
      </c>
      <c r="I13" s="7">
        <v>10</v>
      </c>
      <c r="J13" s="7">
        <v>10</v>
      </c>
      <c r="K13" s="4">
        <v>10</v>
      </c>
    </row>
    <row r="14" spans="1:13" x14ac:dyDescent="0.25">
      <c r="B14" s="1">
        <v>12</v>
      </c>
      <c r="C14" s="1">
        <v>382</v>
      </c>
      <c r="D14" s="12" t="s">
        <v>15</v>
      </c>
      <c r="E14" s="9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13">
        <v>10</v>
      </c>
    </row>
    <row r="15" spans="1:13" x14ac:dyDescent="0.25">
      <c r="B15" s="1">
        <v>14</v>
      </c>
      <c r="C15" s="1">
        <v>383</v>
      </c>
      <c r="D15" s="21" t="s">
        <v>7</v>
      </c>
      <c r="E15" s="7">
        <v>10</v>
      </c>
      <c r="F15" s="7">
        <v>0</v>
      </c>
      <c r="G15" s="7">
        <v>10</v>
      </c>
      <c r="H15" s="7">
        <v>10</v>
      </c>
      <c r="I15" s="7">
        <v>10</v>
      </c>
      <c r="J15" s="7">
        <v>10</v>
      </c>
      <c r="K15" s="4">
        <v>8.3333333333333339</v>
      </c>
    </row>
    <row r="16" spans="1:13" x14ac:dyDescent="0.25">
      <c r="B16" s="1"/>
      <c r="C16" s="1"/>
      <c r="D16" s="5" t="s">
        <v>6</v>
      </c>
      <c r="E16" s="6">
        <f t="shared" ref="E16:K16" si="0">AVERAGE(E8:E15)</f>
        <v>8.75</v>
      </c>
      <c r="F16" s="6">
        <f t="shared" si="0"/>
        <v>3.75</v>
      </c>
      <c r="G16" s="6">
        <f t="shared" si="0"/>
        <v>10</v>
      </c>
      <c r="H16" s="6">
        <f t="shared" si="0"/>
        <v>10</v>
      </c>
      <c r="I16" s="6">
        <f t="shared" si="0"/>
        <v>10</v>
      </c>
      <c r="J16" s="6">
        <f t="shared" si="0"/>
        <v>10</v>
      </c>
      <c r="K16" s="11">
        <f t="shared" si="0"/>
        <v>8.7499999999999982</v>
      </c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</sheetData>
  <mergeCells count="4">
    <mergeCell ref="B6:C6"/>
    <mergeCell ref="E6:K6"/>
    <mergeCell ref="A3:M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AR57"/>
  <sheetViews>
    <sheetView zoomScaleNormal="100" workbookViewId="0">
      <selection activeCell="E14" sqref="E14"/>
    </sheetView>
  </sheetViews>
  <sheetFormatPr defaultRowHeight="15" x14ac:dyDescent="0.25"/>
  <cols>
    <col min="1" max="1" width="3.5703125" bestFit="1" customWidth="1"/>
    <col min="2" max="2" width="11.7109375" bestFit="1" customWidth="1"/>
    <col min="3" max="3" width="11" customWidth="1"/>
    <col min="4" max="4" width="11.7109375" bestFit="1" customWidth="1"/>
    <col min="5" max="6" width="6" bestFit="1" customWidth="1"/>
    <col min="7" max="7" width="11.28515625" customWidth="1"/>
    <col min="8" max="8" width="8.85546875" customWidth="1"/>
    <col min="9" max="12" width="7.7109375" bestFit="1" customWidth="1"/>
    <col min="13" max="13" width="15.140625" bestFit="1" customWidth="1"/>
    <col min="14" max="14" width="10.7109375" customWidth="1"/>
    <col min="15" max="26" width="10" customWidth="1"/>
    <col min="27" max="27" width="10.42578125" customWidth="1"/>
    <col min="28" max="28" width="3" bestFit="1" customWidth="1"/>
    <col min="29" max="30" width="12.5703125" bestFit="1" customWidth="1"/>
    <col min="31" max="31" width="9.85546875" bestFit="1" customWidth="1"/>
    <col min="32" max="34" width="3" bestFit="1" customWidth="1"/>
    <col min="35" max="35" width="9.85546875" bestFit="1" customWidth="1"/>
    <col min="36" max="38" width="3" bestFit="1" customWidth="1"/>
    <col min="39" max="39" width="9.85546875" bestFit="1" customWidth="1"/>
    <col min="40" max="40" width="3" bestFit="1" customWidth="1"/>
    <col min="41" max="42" width="4" bestFit="1" customWidth="1"/>
    <col min="43" max="43" width="9.85546875" bestFit="1" customWidth="1"/>
    <col min="44" max="44" width="7.28515625" bestFit="1" customWidth="1"/>
    <col min="45" max="47" width="3" bestFit="1" customWidth="1"/>
    <col min="48" max="48" width="6.5703125" bestFit="1" customWidth="1"/>
    <col min="49" max="54" width="3" bestFit="1" customWidth="1"/>
    <col min="55" max="55" width="6.5703125" bestFit="1" customWidth="1"/>
    <col min="56" max="61" width="3" bestFit="1" customWidth="1"/>
    <col min="62" max="62" width="6.5703125" bestFit="1" customWidth="1"/>
    <col min="63" max="68" width="3" bestFit="1" customWidth="1"/>
    <col min="69" max="69" width="6.5703125" bestFit="1" customWidth="1"/>
    <col min="70" max="75" width="3" bestFit="1" customWidth="1"/>
    <col min="76" max="76" width="6.5703125" bestFit="1" customWidth="1"/>
    <col min="77" max="82" width="3" bestFit="1" customWidth="1"/>
    <col min="83" max="83" width="12" bestFit="1" customWidth="1"/>
    <col min="84" max="86" width="3" bestFit="1" customWidth="1"/>
    <col min="87" max="90" width="12" bestFit="1" customWidth="1"/>
    <col min="91" max="91" width="4" bestFit="1" customWidth="1"/>
    <col min="92" max="93" width="12" bestFit="1" customWidth="1"/>
    <col min="94" max="94" width="4" bestFit="1" customWidth="1"/>
    <col min="95" max="95" width="12" bestFit="1" customWidth="1"/>
    <col min="96" max="96" width="3" bestFit="1" customWidth="1"/>
    <col min="97" max="98" width="12" bestFit="1" customWidth="1"/>
    <col min="99" max="99" width="5" bestFit="1" customWidth="1"/>
    <col min="100" max="101" width="3" bestFit="1" customWidth="1"/>
    <col min="102" max="102" width="12" bestFit="1" customWidth="1"/>
    <col min="103" max="105" width="3" bestFit="1" customWidth="1"/>
    <col min="106" max="106" width="12" bestFit="1" customWidth="1"/>
    <col min="107" max="108" width="3" bestFit="1" customWidth="1"/>
    <col min="109" max="118" width="12" bestFit="1" customWidth="1"/>
    <col min="119" max="126" width="3" bestFit="1" customWidth="1"/>
    <col min="127" max="127" width="12" bestFit="1" customWidth="1"/>
    <col min="128" max="128" width="4" bestFit="1" customWidth="1"/>
    <col min="129" max="129" width="3" bestFit="1" customWidth="1"/>
    <col min="130" max="131" width="12" bestFit="1" customWidth="1"/>
    <col min="132" max="132" width="3" bestFit="1" customWidth="1"/>
    <col min="133" max="136" width="12" bestFit="1" customWidth="1"/>
    <col min="137" max="137" width="5" bestFit="1" customWidth="1"/>
    <col min="138" max="143" width="3" bestFit="1" customWidth="1"/>
    <col min="144" max="144" width="12" bestFit="1" customWidth="1"/>
    <col min="145" max="145" width="3" bestFit="1" customWidth="1"/>
    <col min="146" max="148" width="12" bestFit="1" customWidth="1"/>
    <col min="149" max="149" width="3" bestFit="1" customWidth="1"/>
    <col min="150" max="156" width="12" bestFit="1" customWidth="1"/>
    <col min="157" max="162" width="3" bestFit="1" customWidth="1"/>
    <col min="163" max="173" width="12" bestFit="1" customWidth="1"/>
  </cols>
  <sheetData>
    <row r="2" spans="1:29" x14ac:dyDescent="0.25">
      <c r="A2" s="81" t="s">
        <v>33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x14ac:dyDescent="0.25">
      <c r="B3" s="78" t="s">
        <v>1</v>
      </c>
      <c r="C3" s="78"/>
      <c r="D3" s="113" t="s">
        <v>8</v>
      </c>
      <c r="E3" s="110" t="s">
        <v>32</v>
      </c>
      <c r="F3" s="110"/>
      <c r="G3" s="110"/>
      <c r="H3" s="110"/>
      <c r="I3" s="110"/>
      <c r="J3" s="110"/>
      <c r="K3" s="110"/>
    </row>
    <row r="4" spans="1:29" x14ac:dyDescent="0.25">
      <c r="B4" s="1" t="s">
        <v>2</v>
      </c>
      <c r="C4" s="1" t="s">
        <v>0</v>
      </c>
      <c r="D4" s="114"/>
      <c r="E4" s="28" t="s">
        <v>19</v>
      </c>
      <c r="F4" s="29" t="s">
        <v>20</v>
      </c>
      <c r="G4" s="28" t="s">
        <v>21</v>
      </c>
      <c r="H4" s="28" t="s">
        <v>22</v>
      </c>
      <c r="I4" s="29" t="s">
        <v>23</v>
      </c>
      <c r="J4" s="28" t="s">
        <v>24</v>
      </c>
      <c r="K4" s="28" t="s">
        <v>50</v>
      </c>
    </row>
    <row r="5" spans="1:29" x14ac:dyDescent="0.25">
      <c r="A5">
        <v>1</v>
      </c>
      <c r="B5" s="20">
        <v>13</v>
      </c>
      <c r="C5" s="20">
        <v>352</v>
      </c>
      <c r="D5" s="12" t="s">
        <v>9</v>
      </c>
      <c r="E5" s="74">
        <v>0</v>
      </c>
      <c r="F5" s="75">
        <v>2.6388888888888888</v>
      </c>
      <c r="G5" s="74">
        <v>10</v>
      </c>
      <c r="H5" s="75">
        <v>10</v>
      </c>
      <c r="I5" s="74">
        <v>10</v>
      </c>
      <c r="J5" s="75">
        <v>2</v>
      </c>
      <c r="K5" s="3">
        <v>5.7731481481481488</v>
      </c>
    </row>
    <row r="6" spans="1:29" x14ac:dyDescent="0.25">
      <c r="A6">
        <v>2</v>
      </c>
      <c r="B6" s="20">
        <v>4</v>
      </c>
      <c r="C6" s="20">
        <v>364</v>
      </c>
      <c r="D6" s="21" t="s">
        <v>10</v>
      </c>
      <c r="E6" s="73">
        <v>5.8333333333333339</v>
      </c>
      <c r="F6" s="73">
        <v>8.75</v>
      </c>
      <c r="G6" s="73">
        <v>2.916666666666667</v>
      </c>
      <c r="H6" s="73">
        <v>4.5</v>
      </c>
      <c r="I6" s="73">
        <v>2.5</v>
      </c>
      <c r="J6" s="73">
        <v>6.25</v>
      </c>
      <c r="K6" s="47">
        <v>5.1250000000000009</v>
      </c>
    </row>
    <row r="7" spans="1:29" x14ac:dyDescent="0.25">
      <c r="A7">
        <v>3</v>
      </c>
      <c r="B7" s="20">
        <v>7</v>
      </c>
      <c r="C7" s="20">
        <v>368</v>
      </c>
      <c r="D7" s="12" t="s">
        <v>11</v>
      </c>
      <c r="E7" s="74">
        <v>5</v>
      </c>
      <c r="F7" s="75">
        <v>6.25</v>
      </c>
      <c r="G7" s="74">
        <v>1.6666666666666665</v>
      </c>
      <c r="H7" s="75">
        <v>2.5</v>
      </c>
      <c r="I7" s="74">
        <v>2.7777777777777777</v>
      </c>
      <c r="J7" s="75">
        <v>10</v>
      </c>
      <c r="K7" s="3">
        <v>4.6990740740740744</v>
      </c>
    </row>
    <row r="8" spans="1:29" x14ac:dyDescent="0.25">
      <c r="A8">
        <v>4</v>
      </c>
      <c r="B8" s="20">
        <v>5</v>
      </c>
      <c r="C8" s="20">
        <v>370</v>
      </c>
      <c r="D8" s="21" t="s">
        <v>12</v>
      </c>
      <c r="E8" s="73">
        <v>8.75</v>
      </c>
      <c r="F8" s="73">
        <v>3.8157894736842106</v>
      </c>
      <c r="G8" s="73">
        <v>3.333333333333333</v>
      </c>
      <c r="H8" s="73">
        <v>10</v>
      </c>
      <c r="I8" s="73">
        <v>2.916666666666667</v>
      </c>
      <c r="J8" s="73">
        <v>7.5</v>
      </c>
      <c r="K8" s="47">
        <v>6.0526315789473681</v>
      </c>
    </row>
    <row r="9" spans="1:29" x14ac:dyDescent="0.25">
      <c r="A9">
        <v>5</v>
      </c>
      <c r="B9" s="20">
        <v>6</v>
      </c>
      <c r="C9" s="20">
        <v>373</v>
      </c>
      <c r="D9" s="12" t="s">
        <v>13</v>
      </c>
      <c r="E9" s="74">
        <v>1.1111111111111112</v>
      </c>
      <c r="F9" s="75">
        <v>4.3181818181818183</v>
      </c>
      <c r="G9" s="74">
        <v>10</v>
      </c>
      <c r="H9" s="75">
        <v>1.9444444444444444</v>
      </c>
      <c r="I9" s="74">
        <v>5.625</v>
      </c>
      <c r="J9" s="75">
        <v>3.2142857142857144</v>
      </c>
      <c r="K9" s="3">
        <v>4.3688371813371809</v>
      </c>
    </row>
    <row r="10" spans="1:29" x14ac:dyDescent="0.25">
      <c r="A10">
        <v>6</v>
      </c>
      <c r="B10" s="20">
        <v>9</v>
      </c>
      <c r="C10" s="20">
        <v>377</v>
      </c>
      <c r="D10" s="23" t="s">
        <v>14</v>
      </c>
      <c r="E10" s="73">
        <v>10</v>
      </c>
      <c r="F10" s="73">
        <v>6.875</v>
      </c>
      <c r="G10" s="73">
        <v>10</v>
      </c>
      <c r="H10" s="73">
        <v>2.916666666666667</v>
      </c>
      <c r="I10" s="73">
        <v>10</v>
      </c>
      <c r="J10" s="73">
        <v>7.5</v>
      </c>
      <c r="K10" s="47">
        <v>7.8819444444444429</v>
      </c>
    </row>
    <row r="11" spans="1:29" x14ac:dyDescent="0.25">
      <c r="A11">
        <v>7</v>
      </c>
      <c r="B11" s="20">
        <v>12</v>
      </c>
      <c r="C11" s="20">
        <v>382</v>
      </c>
      <c r="D11" s="12" t="s">
        <v>15</v>
      </c>
      <c r="E11" s="74">
        <v>10</v>
      </c>
      <c r="F11" s="75">
        <v>4.2105263157894735</v>
      </c>
      <c r="G11" s="74">
        <v>10</v>
      </c>
      <c r="H11" s="75">
        <v>5</v>
      </c>
      <c r="I11" s="74">
        <v>10</v>
      </c>
      <c r="J11" s="75">
        <v>3.8636363636363633</v>
      </c>
      <c r="K11" s="3">
        <v>7.1790271132376393</v>
      </c>
    </row>
    <row r="12" spans="1:29" x14ac:dyDescent="0.25">
      <c r="A12">
        <v>8</v>
      </c>
      <c r="B12" s="20">
        <v>14</v>
      </c>
      <c r="C12" s="20">
        <v>383</v>
      </c>
      <c r="D12" s="23" t="s">
        <v>7</v>
      </c>
      <c r="E12" s="73">
        <v>3.333333333333333</v>
      </c>
      <c r="F12" s="73">
        <v>0</v>
      </c>
      <c r="G12" s="73">
        <v>5</v>
      </c>
      <c r="H12" s="73">
        <v>7.5</v>
      </c>
      <c r="I12" s="73">
        <v>10</v>
      </c>
      <c r="J12" s="73">
        <v>10</v>
      </c>
      <c r="K12" s="47">
        <v>5.9722222222222223</v>
      </c>
    </row>
    <row r="13" spans="1:29" x14ac:dyDescent="0.25">
      <c r="A13">
        <v>9</v>
      </c>
      <c r="B13" s="1" t="s">
        <v>6</v>
      </c>
      <c r="C13" s="1">
        <v>383</v>
      </c>
      <c r="D13" s="76" t="s">
        <v>64</v>
      </c>
      <c r="E13" s="6">
        <f t="shared" ref="E13:K13" si="0">AVERAGE(E5:E12)</f>
        <v>5.5034722222222223</v>
      </c>
      <c r="F13" s="6">
        <f t="shared" si="0"/>
        <v>4.6072983120680489</v>
      </c>
      <c r="G13" s="6">
        <f t="shared" si="0"/>
        <v>6.6145833333333339</v>
      </c>
      <c r="H13" s="6">
        <f t="shared" si="0"/>
        <v>5.5451388888888893</v>
      </c>
      <c r="I13" s="6">
        <f t="shared" si="0"/>
        <v>6.7274305555555554</v>
      </c>
      <c r="J13" s="6">
        <f t="shared" si="0"/>
        <v>6.2909902597402603</v>
      </c>
      <c r="K13" s="11">
        <f t="shared" si="0"/>
        <v>5.8814855953013838</v>
      </c>
    </row>
    <row r="14" spans="1:29" x14ac:dyDescent="0.25">
      <c r="B14" s="1"/>
      <c r="C14" s="1"/>
      <c r="D14" s="1"/>
      <c r="E14" s="1"/>
      <c r="F14" s="1"/>
    </row>
    <row r="15" spans="1:29" x14ac:dyDescent="0.25">
      <c r="B15" s="1"/>
      <c r="C15" s="1"/>
      <c r="D15" s="1"/>
      <c r="E15" s="1"/>
      <c r="F15" s="1"/>
      <c r="G15" s="1"/>
    </row>
    <row r="16" spans="1:29" x14ac:dyDescent="0.25">
      <c r="A16" s="81" t="s">
        <v>34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11" x14ac:dyDescent="0.25">
      <c r="B17" s="78" t="s">
        <v>1</v>
      </c>
      <c r="C17" s="111"/>
      <c r="D17" s="113" t="s">
        <v>8</v>
      </c>
      <c r="E17" s="79" t="s">
        <v>32</v>
      </c>
      <c r="F17" s="80"/>
      <c r="G17" s="80"/>
      <c r="H17" s="80"/>
      <c r="I17" s="80"/>
      <c r="J17" s="80"/>
      <c r="K17" s="112"/>
    </row>
    <row r="18" spans="1:11" x14ac:dyDescent="0.25">
      <c r="B18" s="20" t="s">
        <v>2</v>
      </c>
      <c r="C18" s="20" t="s">
        <v>0</v>
      </c>
      <c r="D18" s="114"/>
      <c r="E18" s="28" t="s">
        <v>19</v>
      </c>
      <c r="F18" s="29" t="s">
        <v>20</v>
      </c>
      <c r="G18" s="28" t="s">
        <v>21</v>
      </c>
      <c r="H18" s="28" t="s">
        <v>22</v>
      </c>
      <c r="I18" s="29" t="s">
        <v>23</v>
      </c>
      <c r="J18" s="28" t="s">
        <v>24</v>
      </c>
      <c r="K18" s="28" t="s">
        <v>50</v>
      </c>
    </row>
    <row r="19" spans="1:11" x14ac:dyDescent="0.25">
      <c r="A19">
        <v>1</v>
      </c>
      <c r="B19" s="20">
        <v>13</v>
      </c>
      <c r="C19" s="20">
        <v>352</v>
      </c>
      <c r="D19" s="12" t="s">
        <v>9</v>
      </c>
      <c r="E19" s="74">
        <v>0</v>
      </c>
      <c r="F19" s="75">
        <v>7.5</v>
      </c>
      <c r="G19" s="74">
        <v>10</v>
      </c>
      <c r="H19" s="75">
        <v>10</v>
      </c>
      <c r="I19" s="74">
        <v>10</v>
      </c>
      <c r="J19" s="75">
        <v>10</v>
      </c>
      <c r="K19" s="3">
        <v>7.9166666666666661</v>
      </c>
    </row>
    <row r="20" spans="1:11" x14ac:dyDescent="0.25">
      <c r="A20">
        <v>2</v>
      </c>
      <c r="B20" s="20">
        <v>4</v>
      </c>
      <c r="C20" s="20">
        <v>364</v>
      </c>
      <c r="D20" s="23" t="s">
        <v>10</v>
      </c>
      <c r="E20" s="73">
        <v>10</v>
      </c>
      <c r="F20" s="73">
        <v>10</v>
      </c>
      <c r="G20" s="73">
        <v>10</v>
      </c>
      <c r="H20" s="73">
        <v>10</v>
      </c>
      <c r="I20" s="73">
        <v>10</v>
      </c>
      <c r="J20" s="73">
        <v>10</v>
      </c>
      <c r="K20" s="47">
        <v>10</v>
      </c>
    </row>
    <row r="21" spans="1:11" x14ac:dyDescent="0.25">
      <c r="A21">
        <v>3</v>
      </c>
      <c r="B21" s="20">
        <v>7</v>
      </c>
      <c r="C21" s="20">
        <v>368</v>
      </c>
      <c r="D21" s="12" t="s">
        <v>11</v>
      </c>
      <c r="E21" s="74">
        <v>10</v>
      </c>
      <c r="F21" s="75">
        <v>5</v>
      </c>
      <c r="G21" s="74">
        <v>10</v>
      </c>
      <c r="H21" s="75">
        <v>10</v>
      </c>
      <c r="I21" s="74">
        <v>10</v>
      </c>
      <c r="J21" s="75">
        <v>10</v>
      </c>
      <c r="K21" s="3">
        <v>9.1666666666666661</v>
      </c>
    </row>
    <row r="22" spans="1:11" x14ac:dyDescent="0.25">
      <c r="A22">
        <v>4</v>
      </c>
      <c r="B22" s="20">
        <v>5</v>
      </c>
      <c r="C22" s="20">
        <v>370</v>
      </c>
      <c r="D22" s="23" t="s">
        <v>12</v>
      </c>
      <c r="E22" s="73">
        <v>10</v>
      </c>
      <c r="F22" s="73">
        <v>2.5</v>
      </c>
      <c r="G22" s="73">
        <v>10</v>
      </c>
      <c r="H22" s="73">
        <v>10</v>
      </c>
      <c r="I22" s="73">
        <v>10</v>
      </c>
      <c r="J22" s="73">
        <v>10</v>
      </c>
      <c r="K22" s="47">
        <v>8.75</v>
      </c>
    </row>
    <row r="23" spans="1:11" x14ac:dyDescent="0.25">
      <c r="A23">
        <v>5</v>
      </c>
      <c r="B23" s="20">
        <v>6</v>
      </c>
      <c r="C23" s="20">
        <v>373</v>
      </c>
      <c r="D23" s="12" t="s">
        <v>13</v>
      </c>
      <c r="E23" s="74">
        <v>10</v>
      </c>
      <c r="F23" s="75">
        <v>7.5</v>
      </c>
      <c r="G23" s="74">
        <v>10</v>
      </c>
      <c r="H23" s="75">
        <v>10</v>
      </c>
      <c r="I23" s="74">
        <v>10</v>
      </c>
      <c r="J23" s="75">
        <v>10</v>
      </c>
      <c r="K23" s="3">
        <v>9.5833333333333339</v>
      </c>
    </row>
    <row r="24" spans="1:11" x14ac:dyDescent="0.25">
      <c r="A24">
        <v>6</v>
      </c>
      <c r="B24" s="20">
        <v>9</v>
      </c>
      <c r="C24" s="20">
        <v>377</v>
      </c>
      <c r="D24" s="23" t="s">
        <v>14</v>
      </c>
      <c r="E24" s="73">
        <v>10</v>
      </c>
      <c r="F24" s="73">
        <v>10</v>
      </c>
      <c r="G24" s="73">
        <v>10</v>
      </c>
      <c r="H24" s="73">
        <v>10</v>
      </c>
      <c r="I24" s="73">
        <v>10</v>
      </c>
      <c r="J24" s="73">
        <v>10</v>
      </c>
      <c r="K24" s="47">
        <v>10</v>
      </c>
    </row>
    <row r="25" spans="1:11" x14ac:dyDescent="0.25">
      <c r="A25">
        <v>7</v>
      </c>
      <c r="B25" s="20">
        <v>12</v>
      </c>
      <c r="C25" s="20">
        <v>382</v>
      </c>
      <c r="D25" s="12" t="s">
        <v>15</v>
      </c>
      <c r="E25" s="74">
        <v>10</v>
      </c>
      <c r="F25" s="75">
        <v>10</v>
      </c>
      <c r="G25" s="74">
        <v>10</v>
      </c>
      <c r="H25" s="75">
        <v>10</v>
      </c>
      <c r="I25" s="74">
        <v>10</v>
      </c>
      <c r="J25" s="75">
        <v>10</v>
      </c>
      <c r="K25" s="3">
        <v>10</v>
      </c>
    </row>
    <row r="26" spans="1:11" x14ac:dyDescent="0.25">
      <c r="A26">
        <v>8</v>
      </c>
      <c r="B26" s="20">
        <v>14</v>
      </c>
      <c r="C26" s="20">
        <v>383</v>
      </c>
      <c r="D26" s="23" t="s">
        <v>7</v>
      </c>
      <c r="E26" s="73">
        <v>10</v>
      </c>
      <c r="F26" s="73">
        <v>0</v>
      </c>
      <c r="G26" s="73">
        <v>10</v>
      </c>
      <c r="H26" s="73">
        <v>10</v>
      </c>
      <c r="I26" s="73">
        <v>10</v>
      </c>
      <c r="J26" s="73">
        <v>10</v>
      </c>
      <c r="K26" s="47">
        <v>8.3333333333333339</v>
      </c>
    </row>
    <row r="27" spans="1:11" x14ac:dyDescent="0.25">
      <c r="A27">
        <v>9</v>
      </c>
      <c r="B27" s="20" t="s">
        <v>6</v>
      </c>
      <c r="C27" s="20">
        <v>383</v>
      </c>
      <c r="D27" s="24" t="s">
        <v>64</v>
      </c>
      <c r="E27" s="6">
        <f t="shared" ref="E27:K27" si="1">AVERAGE(E19:E26)</f>
        <v>8.75</v>
      </c>
      <c r="F27" s="6">
        <f t="shared" si="1"/>
        <v>6.5625</v>
      </c>
      <c r="G27" s="6">
        <f t="shared" si="1"/>
        <v>10</v>
      </c>
      <c r="H27" s="6">
        <f t="shared" si="1"/>
        <v>10</v>
      </c>
      <c r="I27" s="6">
        <f t="shared" si="1"/>
        <v>10</v>
      </c>
      <c r="J27" s="6">
        <f t="shared" si="1"/>
        <v>10</v>
      </c>
      <c r="K27" s="11">
        <f t="shared" si="1"/>
        <v>9.2187499999999982</v>
      </c>
    </row>
    <row r="34" spans="1:44" x14ac:dyDescent="0.25">
      <c r="B34" t="s">
        <v>54</v>
      </c>
      <c r="C34">
        <v>12</v>
      </c>
    </row>
    <row r="35" spans="1:44" x14ac:dyDescent="0.25">
      <c r="A35" s="108" t="s">
        <v>55</v>
      </c>
      <c r="B35" s="57"/>
      <c r="C35" s="104">
        <v>27</v>
      </c>
      <c r="D35" s="104"/>
      <c r="E35" s="104"/>
      <c r="F35" s="104"/>
      <c r="G35" s="104"/>
      <c r="H35" s="104">
        <v>28</v>
      </c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 t="s">
        <v>42</v>
      </c>
      <c r="AC35" s="104"/>
      <c r="AD35" s="104"/>
      <c r="AE35" s="104"/>
      <c r="AF35" s="104" t="s">
        <v>43</v>
      </c>
      <c r="AG35" s="104"/>
      <c r="AH35" s="104"/>
      <c r="AI35" s="104"/>
      <c r="AJ35" s="104" t="s">
        <v>44</v>
      </c>
      <c r="AK35" s="104"/>
      <c r="AL35" s="104"/>
      <c r="AM35" s="104"/>
      <c r="AN35" s="104" t="s">
        <v>45</v>
      </c>
      <c r="AO35" s="104"/>
      <c r="AP35" s="104"/>
      <c r="AQ35" s="104"/>
    </row>
    <row r="36" spans="1:44" x14ac:dyDescent="0.25">
      <c r="A36" s="108"/>
      <c r="B36" s="32" t="s">
        <v>46</v>
      </c>
      <c r="C36" s="105" t="s">
        <v>56</v>
      </c>
      <c r="D36" s="106"/>
      <c r="E36" s="106"/>
      <c r="F36" s="107"/>
      <c r="G36" s="59" t="s">
        <v>57</v>
      </c>
      <c r="H36" s="105" t="s">
        <v>56</v>
      </c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7"/>
      <c r="AA36" s="59" t="s">
        <v>57</v>
      </c>
      <c r="AB36" s="105" t="s">
        <v>58</v>
      </c>
      <c r="AC36" s="106"/>
      <c r="AD36" s="106"/>
      <c r="AE36" s="59" t="s">
        <v>57</v>
      </c>
      <c r="AF36" s="105" t="s">
        <v>56</v>
      </c>
      <c r="AG36" s="106"/>
      <c r="AH36" s="107"/>
      <c r="AI36" s="59" t="s">
        <v>57</v>
      </c>
      <c r="AJ36" s="105" t="s">
        <v>56</v>
      </c>
      <c r="AK36" s="106"/>
      <c r="AL36" s="107"/>
      <c r="AM36" s="59" t="s">
        <v>57</v>
      </c>
      <c r="AN36" s="105" t="s">
        <v>56</v>
      </c>
      <c r="AO36" s="106"/>
      <c r="AP36" s="107"/>
      <c r="AQ36" s="32" t="s">
        <v>57</v>
      </c>
    </row>
    <row r="37" spans="1:44" x14ac:dyDescent="0.25">
      <c r="A37" s="108"/>
      <c r="B37" s="58" t="s">
        <v>62</v>
      </c>
      <c r="C37" s="58">
        <v>1895</v>
      </c>
      <c r="D37" s="32"/>
      <c r="E37" s="32"/>
      <c r="F37" s="32"/>
      <c r="G37" s="32"/>
      <c r="H37" s="32">
        <v>1624</v>
      </c>
      <c r="I37" s="32">
        <v>1634</v>
      </c>
      <c r="J37" s="32">
        <v>1639</v>
      </c>
      <c r="K37" s="32">
        <v>1646</v>
      </c>
      <c r="L37" s="58">
        <v>1670</v>
      </c>
      <c r="M37" s="58">
        <v>1672</v>
      </c>
      <c r="N37" s="65">
        <v>1677</v>
      </c>
      <c r="O37" s="65">
        <v>1681</v>
      </c>
      <c r="P37" s="65">
        <v>1743</v>
      </c>
      <c r="Q37" s="65">
        <v>1747</v>
      </c>
      <c r="R37" s="65">
        <v>1783</v>
      </c>
      <c r="S37" s="65">
        <v>1787</v>
      </c>
      <c r="T37" s="65">
        <v>1791</v>
      </c>
      <c r="U37" s="65">
        <v>1796</v>
      </c>
      <c r="V37" s="65">
        <v>1813</v>
      </c>
      <c r="W37" s="65">
        <v>1820</v>
      </c>
      <c r="X37" s="65">
        <v>1824</v>
      </c>
      <c r="Y37" s="65">
        <v>1826</v>
      </c>
      <c r="Z37" s="65">
        <v>1829</v>
      </c>
      <c r="AA37" s="65"/>
      <c r="AB37" s="59"/>
      <c r="AC37" s="65"/>
      <c r="AD37" s="65"/>
      <c r="AE37" s="59"/>
      <c r="AF37" s="59"/>
      <c r="AG37" s="65"/>
      <c r="AH37" s="66"/>
      <c r="AI37" s="59"/>
      <c r="AJ37" s="59"/>
      <c r="AK37" s="65"/>
      <c r="AL37" s="66"/>
      <c r="AM37" s="59"/>
      <c r="AN37" s="59"/>
      <c r="AO37" s="65"/>
      <c r="AP37" s="66"/>
      <c r="AQ37" s="32"/>
    </row>
    <row r="38" spans="1:44" x14ac:dyDescent="0.25">
      <c r="A38" s="108"/>
      <c r="B38" s="34" t="s">
        <v>3</v>
      </c>
      <c r="C38" s="97"/>
      <c r="D38" s="98"/>
      <c r="E38" s="98"/>
      <c r="F38" s="98"/>
      <c r="G38" s="99"/>
      <c r="H38" s="69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1"/>
      <c r="AB38" s="34">
        <v>30</v>
      </c>
      <c r="AC38" s="34"/>
      <c r="AD38" s="34"/>
      <c r="AE38" s="34">
        <v>30</v>
      </c>
      <c r="AF38" s="34">
        <v>20</v>
      </c>
      <c r="AG38" s="34">
        <v>60</v>
      </c>
      <c r="AH38" s="34">
        <v>20</v>
      </c>
      <c r="AI38" s="34">
        <v>20</v>
      </c>
      <c r="AJ38" s="34">
        <v>45</v>
      </c>
      <c r="AK38" s="34"/>
      <c r="AL38" s="34"/>
      <c r="AM38" s="34">
        <v>45</v>
      </c>
      <c r="AN38" s="34">
        <v>60</v>
      </c>
      <c r="AO38" s="34">
        <v>120</v>
      </c>
      <c r="AP38" s="34">
        <v>240</v>
      </c>
      <c r="AQ38" s="34">
        <v>240</v>
      </c>
    </row>
    <row r="39" spans="1:44" x14ac:dyDescent="0.25">
      <c r="A39" s="108"/>
      <c r="B39" s="34" t="s">
        <v>4</v>
      </c>
      <c r="C39" s="34" t="e">
        <f>IF(ISODD(COUNTIFS(#REF!,$B39,#REF!,$C$34,#REF!,$C$46)),4,0)</f>
        <v>#REF!</v>
      </c>
      <c r="D39" s="34"/>
      <c r="E39" s="34"/>
      <c r="F39" s="34"/>
      <c r="G39" s="67">
        <v>4</v>
      </c>
      <c r="H39" s="34" t="e">
        <f>IF(ISODD(COUNTIFS(#REF!,B39,#REF!,$C$34,#REF!,$H$46)),4,0)</f>
        <v>#REF!</v>
      </c>
      <c r="I39" s="34" t="e">
        <f>IF(ISODD(COUNTIFS(#REF!,B39,#REF!,$C$34,#REF!,$H$46)),4,0)</f>
        <v>#REF!</v>
      </c>
      <c r="J39" s="34" t="e">
        <f>IF(ISODD(COUNTIFS(#REF!,B39,#REF!,$C$34,#REF!,$H$46)),4,0)</f>
        <v>#REF!</v>
      </c>
      <c r="K39" s="34" t="e">
        <f>IF(ISODD(COUNTIFS(#REF!,B39,#REF!,$C$34,#REF!,$H$46)),4,0)</f>
        <v>#REF!</v>
      </c>
      <c r="L39" s="34" t="e">
        <f>IF(ISODD(COUNTIFS(#REF!,B39,#REF!,$C$34,#REF!,$H$46)),4,0)</f>
        <v>#REF!</v>
      </c>
      <c r="M39" s="34" t="e">
        <f>IF(ISODD(COUNTIFS(#REF!,B39,#REF!,$C$34,#REF!,$H$46)),4,0)</f>
        <v>#REF!</v>
      </c>
      <c r="N39" s="34" t="e">
        <f>IF(ISODD(COUNTIFS(#REF!,B39,#REF!,$C$34,#REF!,$H$46)),4,0)</f>
        <v>#REF!</v>
      </c>
      <c r="O39" s="34" t="e">
        <f>IF(ISODD(COUNTIFS(#REF!,B39,#REF!,$C$34,#REF!,$H$46)),4,0)</f>
        <v>#REF!</v>
      </c>
      <c r="P39" s="34" t="e">
        <f>IF(ISODD(COUNTIFS(#REF!,B39,#REF!,$C$34,#REF!,$H$46)),4,0)</f>
        <v>#REF!</v>
      </c>
      <c r="Q39" s="34" t="e">
        <f>IF(ISODD(COUNTIFS(#REF!,B39,#REF!,$C$34,#REF!,$H$46)),4,0)</f>
        <v>#REF!</v>
      </c>
      <c r="R39" s="34" t="e">
        <f>IF(ISODD(COUNTIFS(#REF!,B39,#REF!,$C$34,#REF!,$H$46)),4,0)</f>
        <v>#REF!</v>
      </c>
      <c r="S39" s="34" t="e">
        <f>IF(ISODD(COUNTIFS(#REF!,B39,#REF!,$C$34,#REF!,$H$46)),4,0)</f>
        <v>#REF!</v>
      </c>
      <c r="T39" s="34" t="e">
        <f>IF(ISODD(COUNTIFS(#REF!,B39,#REF!,$C$34,#REF!,$H$46)),4,0)</f>
        <v>#REF!</v>
      </c>
      <c r="U39" s="34" t="e">
        <f>IF(ISODD(COUNTIFS(#REF!,B39,#REF!,$C$34,#REF!,$H$46)),4,0)</f>
        <v>#REF!</v>
      </c>
      <c r="V39" s="34" t="e">
        <f>IF(ISODD(COUNTIFS(#REF!,B39,#REF!,$C$34,#REF!,$H$46)),4,0)</f>
        <v>#REF!</v>
      </c>
      <c r="W39" s="34" t="e">
        <f>IF(ISODD(COUNTIFS(#REF!,B39,#REF!,$C$34,#REF!,$H$46)),4,0)</f>
        <v>#REF!</v>
      </c>
      <c r="X39" s="34" t="e">
        <f>IF(ISODD(COUNTIFS(#REF!,B39,#REF!,$C$34,#REF!,$H$46)),4,0)</f>
        <v>#REF!</v>
      </c>
      <c r="Y39" s="34" t="e">
        <f>IF(ISODD(COUNTIFS(#REF!,B39,#REF!,$C$34,#REF!,$H$46)),4,0)</f>
        <v>#REF!</v>
      </c>
      <c r="Z39" s="34" t="e">
        <f>IF(ISODD(COUNTIFS(#REF!,B39,#REF!,$C$34,#REF!,$H$46)),4,0)</f>
        <v>#REF!</v>
      </c>
      <c r="AA39" s="34">
        <v>4</v>
      </c>
      <c r="AB39" s="88"/>
      <c r="AC39" s="89"/>
      <c r="AD39" s="89"/>
      <c r="AE39" s="90"/>
      <c r="AF39" s="88"/>
      <c r="AG39" s="89"/>
      <c r="AH39" s="89"/>
      <c r="AI39" s="90"/>
      <c r="AJ39" s="88"/>
      <c r="AK39" s="89"/>
      <c r="AL39" s="89"/>
      <c r="AM39" s="90"/>
      <c r="AN39" s="88"/>
      <c r="AO39" s="89"/>
      <c r="AP39" s="89"/>
      <c r="AQ39" s="90"/>
    </row>
    <row r="40" spans="1:44" x14ac:dyDescent="0.25">
      <c r="A40" s="108"/>
      <c r="B40" s="34" t="s">
        <v>5</v>
      </c>
      <c r="C40" s="34" t="e">
        <f>IF(ISODD(COUNTIFS(#REF!,$B40,#REF!,$C$34,#REF!,$C$46)),4,0)</f>
        <v>#REF!</v>
      </c>
      <c r="D40" s="34"/>
      <c r="E40" s="34"/>
      <c r="F40" s="34"/>
      <c r="G40" s="67">
        <v>4</v>
      </c>
      <c r="H40" s="34" t="e">
        <f>IF(ISODD(COUNTIFS(#REF!,B40,#REF!,$C$34,#REF!,$H$46)),4,0)</f>
        <v>#REF!</v>
      </c>
      <c r="I40" s="34" t="e">
        <f>IF(ISODD(COUNTIFS(#REF!,B40,#REF!,$C$34,#REF!,$H$46)),4,0)</f>
        <v>#REF!</v>
      </c>
      <c r="J40" s="34" t="e">
        <f>IF(ISODD(COUNTIFS(#REF!,B40,#REF!,$C$34,#REF!,$H$46)),4,0)</f>
        <v>#REF!</v>
      </c>
      <c r="K40" s="34" t="e">
        <f>IF(ISODD(COUNTIFS(#REF!,B40,#REF!,$C$34,#REF!,$H$46)),4,0)</f>
        <v>#REF!</v>
      </c>
      <c r="L40" s="34" t="e">
        <f>IF(ISODD(COUNTIFS(#REF!,B40,#REF!,$C$34,#REF!,$H$46)),4,0)</f>
        <v>#REF!</v>
      </c>
      <c r="M40" s="34" t="e">
        <f>IF(ISODD(COUNTIFS(#REF!,B40,#REF!,$C$34,#REF!,$H$46)),4,0)</f>
        <v>#REF!</v>
      </c>
      <c r="N40" s="34" t="e">
        <f>IF(ISODD(COUNTIFS(#REF!,B40,#REF!,$C$34,#REF!,$H$46)),4,0)</f>
        <v>#REF!</v>
      </c>
      <c r="O40" s="34" t="e">
        <f>IF(ISODD(COUNTIFS(#REF!,B40,#REF!,$C$34,#REF!,$H$46)),4,0)</f>
        <v>#REF!</v>
      </c>
      <c r="P40" s="34" t="e">
        <f>IF(ISODD(COUNTIFS(#REF!,B40,#REF!,$C$34,#REF!,$H$46)),4,0)</f>
        <v>#REF!</v>
      </c>
      <c r="Q40" s="34" t="e">
        <f>IF(ISODD(COUNTIFS(#REF!,B40,#REF!,$C$34,#REF!,$H$46)),4,0)</f>
        <v>#REF!</v>
      </c>
      <c r="R40" s="34" t="e">
        <f>IF(ISODD(COUNTIFS(#REF!,B40,#REF!,$C$34,#REF!,$H$46)),4,0)</f>
        <v>#REF!</v>
      </c>
      <c r="S40" s="34" t="e">
        <f>IF(ISODD(COUNTIFS(#REF!,B40,#REF!,$C$34,#REF!,$H$46)),4,0)</f>
        <v>#REF!</v>
      </c>
      <c r="T40" s="34" t="e">
        <f>IF(ISODD(COUNTIFS(#REF!,B40,#REF!,$C$34,#REF!,$H$46)),4,0)</f>
        <v>#REF!</v>
      </c>
      <c r="U40" s="34" t="e">
        <f>IF(ISODD(COUNTIFS(#REF!,B40,#REF!,$C$34,#REF!,$H$46)),4,0)</f>
        <v>#REF!</v>
      </c>
      <c r="V40" s="34" t="e">
        <f>IF(ISODD(COUNTIFS(#REF!,B40,#REF!,$C$34,#REF!,$H$46)),4,0)</f>
        <v>#REF!</v>
      </c>
      <c r="W40" s="34" t="e">
        <f>IF(ISODD(COUNTIFS(#REF!,B40,#REF!,$C$34,#REF!,$H$46)),4,0)</f>
        <v>#REF!</v>
      </c>
      <c r="X40" s="34" t="e">
        <f>IF(ISODD(COUNTIFS(#REF!,B40,#REF!,$C$34,#REF!,$H$46)),4,0)</f>
        <v>#REF!</v>
      </c>
      <c r="Y40" s="34" t="e">
        <f>IF(ISODD(COUNTIFS(#REF!,B40,#REF!,$C$34,#REF!,$H$46)),4,0)</f>
        <v>#REF!</v>
      </c>
      <c r="Z40" s="34" t="e">
        <f>IF(ISODD(COUNTIFS(#REF!,B40,#REF!,$C$34,#REF!,$H$46)),4,0)</f>
        <v>#REF!</v>
      </c>
      <c r="AA40" s="34">
        <v>4</v>
      </c>
      <c r="AB40" s="91"/>
      <c r="AC40" s="92"/>
      <c r="AD40" s="92"/>
      <c r="AE40" s="93"/>
      <c r="AF40" s="91"/>
      <c r="AG40" s="92"/>
      <c r="AH40" s="92"/>
      <c r="AI40" s="93"/>
      <c r="AJ40" s="91"/>
      <c r="AK40" s="92"/>
      <c r="AL40" s="92"/>
      <c r="AM40" s="93"/>
      <c r="AN40" s="91"/>
      <c r="AO40" s="92"/>
      <c r="AP40" s="92"/>
      <c r="AQ40" s="93"/>
    </row>
    <row r="41" spans="1:44" x14ac:dyDescent="0.25">
      <c r="A41" s="108"/>
      <c r="B41" s="34" t="s">
        <v>36</v>
      </c>
      <c r="C41" s="34" t="e">
        <f>IF(ISODD(COUNTIFS(#REF!,$B41,#REF!,$C$34,#REF!,$C$46)),4,0)</f>
        <v>#REF!</v>
      </c>
      <c r="D41" s="34"/>
      <c r="E41" s="34"/>
      <c r="F41" s="34"/>
      <c r="G41" s="67">
        <v>0</v>
      </c>
      <c r="H41" s="34" t="e">
        <f>IF(ISODD(COUNTIFS(#REF!,B41,#REF!,$C$34,#REF!,$H$46)),2,0)</f>
        <v>#REF!</v>
      </c>
      <c r="I41" s="34" t="e">
        <f>IF(ISODD(COUNTIFS(#REF!,B41,#REF!,$C$34,#REF!,$H$46)),4,0)</f>
        <v>#REF!</v>
      </c>
      <c r="J41" s="34" t="e">
        <f>IF(ISODD(COUNTIFS(#REF!,B41,#REF!,$C$34,#REF!,$H$46)),2,0)</f>
        <v>#REF!</v>
      </c>
      <c r="K41" s="34" t="e">
        <f>IF(ISODD(COUNTIFS(#REF!,B41,#REF!,$C$34,#REF!,$H$46)),2,0)</f>
        <v>#REF!</v>
      </c>
      <c r="L41" s="34" t="e">
        <f>IF(ISODD(COUNTIFS(#REF!,B41,#REF!,$C$34,#REF!,$H$46)),2,0)</f>
        <v>#REF!</v>
      </c>
      <c r="M41" s="34" t="e">
        <f>IF(ISODD(COUNTIFS(#REF!,B41,#REF!,$C$34,#REF!,$H$46)),2,0)</f>
        <v>#REF!</v>
      </c>
      <c r="N41" s="34" t="e">
        <f>IF(ISODD(COUNTIFS(#REF!,B41,#REF!,$C$34,#REF!,$H$46)),2,0)</f>
        <v>#REF!</v>
      </c>
      <c r="O41" s="34" t="e">
        <f>IF(ISODD(COUNTIFS(#REF!,B41,#REF!,$C$34,#REF!,$H$46)),2,0)</f>
        <v>#REF!</v>
      </c>
      <c r="P41" s="34" t="e">
        <f>IF(ISODD(COUNTIFS(#REF!,B41,#REF!,$C$34,#REF!,$H$46)),2,0)</f>
        <v>#REF!</v>
      </c>
      <c r="Q41" s="34" t="e">
        <f>IF(ISODD(COUNTIFS(#REF!,B41,#REF!,$C$34,#REF!,$H$46)),2,0)</f>
        <v>#REF!</v>
      </c>
      <c r="R41" s="34" t="e">
        <f>IF(ISODD(COUNTIFS(#REF!,B41,#REF!,$C$34,#REF!,$H$46)),2,0)</f>
        <v>#REF!</v>
      </c>
      <c r="S41" s="34" t="e">
        <f>IF(ISODD(COUNTIFS(#REF!,B41,#REF!,$C$34,#REF!,$H$46)),2,0)</f>
        <v>#REF!</v>
      </c>
      <c r="T41" s="34" t="e">
        <f>IF(ISODD(COUNTIFS(#REF!,B41,#REF!,$C$34,#REF!,$H$46)),2,0)</f>
        <v>#REF!</v>
      </c>
      <c r="U41" s="34" t="e">
        <f>IF(ISODD(COUNTIFS(#REF!,B41,#REF!,$C$34,#REF!,$H$46)),2,0)</f>
        <v>#REF!</v>
      </c>
      <c r="V41" s="34" t="e">
        <f>IF(ISODD(COUNTIFS(#REF!,B41,#REF!,$C$34,#REF!,$H$46)),2,0)</f>
        <v>#REF!</v>
      </c>
      <c r="W41" s="34" t="e">
        <f>IF(ISODD(COUNTIFS(#REF!,B41,#REF!,$C$34,#REF!,$H$46)),2,0)</f>
        <v>#REF!</v>
      </c>
      <c r="X41" s="34" t="e">
        <f>IF(ISODD(COUNTIFS(#REF!,B41,#REF!,$C$34,#REF!,$H$46)),2,0)</f>
        <v>#REF!</v>
      </c>
      <c r="Y41" s="34" t="e">
        <f>IF(ISODD(COUNTIFS(#REF!,B41,#REF!,$C$34,#REF!,$H$46)),2,0)</f>
        <v>#REF!</v>
      </c>
      <c r="Z41" s="34" t="e">
        <f>IF(ISODD(COUNTIFS(#REF!,B41,#REF!,$C$34,#REF!,$H$46)),2,0)</f>
        <v>#REF!</v>
      </c>
      <c r="AA41" s="34">
        <v>0</v>
      </c>
      <c r="AB41" s="91"/>
      <c r="AC41" s="92"/>
      <c r="AD41" s="92"/>
      <c r="AE41" s="93"/>
      <c r="AF41" s="91"/>
      <c r="AG41" s="92"/>
      <c r="AH41" s="92"/>
      <c r="AI41" s="93"/>
      <c r="AJ41" s="91"/>
      <c r="AK41" s="92"/>
      <c r="AL41" s="92"/>
      <c r="AM41" s="93"/>
      <c r="AN41" s="91"/>
      <c r="AO41" s="92"/>
      <c r="AP41" s="92"/>
      <c r="AQ41" s="93"/>
    </row>
    <row r="42" spans="1:44" x14ac:dyDescent="0.25">
      <c r="A42" s="108"/>
      <c r="B42" s="34" t="s">
        <v>37</v>
      </c>
      <c r="C42" s="34" t="e">
        <f>IF(ISODD(COUNTIFS(#REF!,$B42,#REF!,$C$34,#REF!,$C$46)),4,0)</f>
        <v>#REF!</v>
      </c>
      <c r="D42" s="34"/>
      <c r="E42" s="34"/>
      <c r="F42" s="34"/>
      <c r="G42" s="67">
        <v>0</v>
      </c>
      <c r="H42" s="34" t="e">
        <f>IF(ISODD(COUNTIFS(#REF!,B42,#REF!,$C$34,#REF!,$H$46)),2,0)</f>
        <v>#REF!</v>
      </c>
      <c r="I42" s="34" t="e">
        <f>IF(ISODD(COUNTIFS(#REF!,B42,#REF!,$C$34,#REF!,$H$46)),4,0)</f>
        <v>#REF!</v>
      </c>
      <c r="J42" s="34" t="e">
        <f>IF(ISODD(COUNTIFS(#REF!,B42,#REF!,$C$34,#REF!,$H$46)),2,0)</f>
        <v>#REF!</v>
      </c>
      <c r="K42" s="34" t="e">
        <f>IF(ISODD(COUNTIFS(#REF!,B42,#REF!,$C$34,#REF!,$H$46)),2,0)</f>
        <v>#REF!</v>
      </c>
      <c r="L42" s="34" t="e">
        <f>IF(ISODD(COUNTIFS(#REF!,B42,#REF!,$C$34,#REF!,$H$46)),2,0)</f>
        <v>#REF!</v>
      </c>
      <c r="M42" s="34" t="e">
        <f>IF(ISODD(COUNTIFS(#REF!,B42,#REF!,$C$34,#REF!,$H$46)),2,0)</f>
        <v>#REF!</v>
      </c>
      <c r="N42" s="34" t="e">
        <f>IF(ISODD(COUNTIFS(#REF!,B42,#REF!,$C$34,#REF!,$H$46)),2,0)</f>
        <v>#REF!</v>
      </c>
      <c r="O42" s="34" t="e">
        <f>IF(ISODD(COUNTIFS(#REF!,B42,#REF!,$C$34,#REF!,$H$46)),2,0)</f>
        <v>#REF!</v>
      </c>
      <c r="P42" s="34" t="e">
        <f>IF(ISODD(COUNTIFS(#REF!,B42,#REF!,$C$34,#REF!,$H$46)),2,0)</f>
        <v>#REF!</v>
      </c>
      <c r="Q42" s="34" t="e">
        <f>IF(ISODD(COUNTIFS(#REF!,B42,#REF!,$C$34,#REF!,$H$46)),2,0)</f>
        <v>#REF!</v>
      </c>
      <c r="R42" s="34" t="e">
        <f>IF(ISODD(COUNTIFS(#REF!,B42,#REF!,$C$34,#REF!,$H$46)),2,0)</f>
        <v>#REF!</v>
      </c>
      <c r="S42" s="34" t="e">
        <f>IF(ISODD(COUNTIFS(#REF!,B42,#REF!,$C$34,#REF!,$H$46)),2,0)</f>
        <v>#REF!</v>
      </c>
      <c r="T42" s="34" t="e">
        <f>IF(ISODD(COUNTIFS(#REF!,B42,#REF!,$C$34,#REF!,$H$46)),2,0)</f>
        <v>#REF!</v>
      </c>
      <c r="U42" s="34" t="e">
        <f>IF(ISODD(COUNTIFS(#REF!,B42,#REF!,$C$34,#REF!,$H$46)),2,0)</f>
        <v>#REF!</v>
      </c>
      <c r="V42" s="34" t="e">
        <f>IF(ISODD(COUNTIFS(#REF!,B42,#REF!,$C$34,#REF!,$H$46)),2,0)</f>
        <v>#REF!</v>
      </c>
      <c r="W42" s="34" t="e">
        <f>IF(ISODD(COUNTIFS(#REF!,B42,#REF!,$C$34,#REF!,$H$46)),2,0)</f>
        <v>#REF!</v>
      </c>
      <c r="X42" s="34" t="e">
        <f>IF(ISODD(COUNTIFS(#REF!,B42,#REF!,$C$34,#REF!,$H$46)),2,0)</f>
        <v>#REF!</v>
      </c>
      <c r="Y42" s="34" t="e">
        <f>IF(ISODD(COUNTIFS(#REF!,B42,#REF!,$C$34,#REF!,$H$46)),2,0)</f>
        <v>#REF!</v>
      </c>
      <c r="Z42" s="34" t="e">
        <f>IF(ISODD(COUNTIFS(#REF!,B42,#REF!,$C$34,#REF!,$H$46)),2,0)</f>
        <v>#REF!</v>
      </c>
      <c r="AA42" s="34">
        <v>0</v>
      </c>
      <c r="AB42" s="91"/>
      <c r="AC42" s="92"/>
      <c r="AD42" s="92"/>
      <c r="AE42" s="93"/>
      <c r="AF42" s="91"/>
      <c r="AG42" s="92"/>
      <c r="AH42" s="92"/>
      <c r="AI42" s="93"/>
      <c r="AJ42" s="91"/>
      <c r="AK42" s="92"/>
      <c r="AL42" s="92"/>
      <c r="AM42" s="93"/>
      <c r="AN42" s="91"/>
      <c r="AO42" s="92"/>
      <c r="AP42" s="92"/>
      <c r="AQ42" s="93"/>
    </row>
    <row r="43" spans="1:44" x14ac:dyDescent="0.25">
      <c r="A43" s="108"/>
      <c r="B43" s="34" t="s">
        <v>38</v>
      </c>
      <c r="C43" s="97"/>
      <c r="D43" s="98"/>
      <c r="E43" s="98"/>
      <c r="F43" s="98"/>
      <c r="G43" s="99"/>
      <c r="H43" s="34" t="e">
        <f>IF(ISODD(COUNTIFS(#REF!,B43,#REF!,$C$34,#REF!,$H$46)),4,0)</f>
        <v>#REF!</v>
      </c>
      <c r="I43" s="34" t="e">
        <f>IF(ISODD(COUNTIFS(#REF!,B43,#REF!,$C$34,#REF!,$H$46)),4,0)</f>
        <v>#REF!</v>
      </c>
      <c r="J43" s="34" t="e">
        <f>IF(ISODD(COUNTIFS(#REF!,B43,#REF!,$C$34,#REF!,$H$46)),4,0)</f>
        <v>#REF!</v>
      </c>
      <c r="K43" s="34" t="e">
        <f>IF(ISODD(COUNTIFS(#REF!,B43,#REF!,$C$34,#REF!,$H$46)),4,0)</f>
        <v>#REF!</v>
      </c>
      <c r="L43" s="34" t="e">
        <f>IF(ISODD(COUNTIFS(#REF!,B43,#REF!,$C$34,#REF!,$H$46)),4,0)</f>
        <v>#REF!</v>
      </c>
      <c r="M43" s="34" t="e">
        <f>IF(ISODD(COUNTIFS(#REF!,B43,#REF!,$C$34,#REF!,$H$46)),4,0)</f>
        <v>#REF!</v>
      </c>
      <c r="N43" s="34" t="e">
        <f>IF(ISODD(COUNTIFS(#REF!,B43,#REF!,$C$34,#REF!,$H$46)),4,0)</f>
        <v>#REF!</v>
      </c>
      <c r="O43" s="34" t="e">
        <f>IF(ISODD(COUNTIFS(#REF!,B43,#REF!,$C$34,#REF!,$H$46)),4,0)</f>
        <v>#REF!</v>
      </c>
      <c r="P43" s="34" t="e">
        <f>IF(ISODD(COUNTIFS(#REF!,B43,#REF!,$C$34,#REF!,$H$46)),4,0)</f>
        <v>#REF!</v>
      </c>
      <c r="Q43" s="34" t="e">
        <f>IF(ISODD(COUNTIFS(#REF!,B43,#REF!,$C$34,#REF!,$H$46)),4,0)</f>
        <v>#REF!</v>
      </c>
      <c r="R43" s="34" t="e">
        <f>IF(ISODD(COUNTIFS(#REF!,B43,#REF!,$C$34,#REF!,$H$46)),4,0)</f>
        <v>#REF!</v>
      </c>
      <c r="S43" s="34" t="e">
        <f>IF(ISODD(COUNTIFS(#REF!,B43,#REF!,$C$34,#REF!,$H$46)),4,0)</f>
        <v>#REF!</v>
      </c>
      <c r="T43" s="34" t="e">
        <f>IF(ISODD(COUNTIFS(#REF!,B43,#REF!,$C$34,#REF!,$H$46)),4,0)</f>
        <v>#REF!</v>
      </c>
      <c r="U43" s="34" t="e">
        <f>IF(ISODD(COUNTIFS(#REF!,B43,#REF!,$C$34,#REF!,$H$46)),4,0)</f>
        <v>#REF!</v>
      </c>
      <c r="V43" s="34" t="e">
        <f>IF(ISODD(COUNTIFS(#REF!,B43,#REF!,$C$34,#REF!,$H$46)),4,0)</f>
        <v>#REF!</v>
      </c>
      <c r="W43" s="34" t="e">
        <f>IF(ISODD(COUNTIFS(#REF!,B43,#REF!,$C$34,#REF!,$H$46)),4,0)</f>
        <v>#REF!</v>
      </c>
      <c r="X43" s="34" t="e">
        <f>IF(ISODD(COUNTIFS(#REF!,B43,#REF!,$C$34,#REF!,$H$46)),4,0)</f>
        <v>#REF!</v>
      </c>
      <c r="Y43" s="34" t="e">
        <f>IF(ISODD(COUNTIFS(#REF!,B43,#REF!,$C$34,#REF!,$H$46)),4,0)</f>
        <v>#REF!</v>
      </c>
      <c r="Z43" s="34" t="e">
        <f>IF(ISODD(COUNTIFS(#REF!,B43,#REF!,$C$34,#REF!,$H$46)),4,0)</f>
        <v>#REF!</v>
      </c>
      <c r="AA43" s="34">
        <v>4</v>
      </c>
      <c r="AB43" s="94"/>
      <c r="AC43" s="95"/>
      <c r="AD43" s="95"/>
      <c r="AE43" s="96"/>
      <c r="AF43" s="94"/>
      <c r="AG43" s="95"/>
      <c r="AH43" s="95"/>
      <c r="AI43" s="96"/>
      <c r="AJ43" s="94"/>
      <c r="AK43" s="95"/>
      <c r="AL43" s="95"/>
      <c r="AM43" s="96"/>
      <c r="AN43" s="94"/>
      <c r="AO43" s="95"/>
      <c r="AP43" s="95"/>
      <c r="AQ43" s="96"/>
      <c r="AR43" s="37" t="s">
        <v>50</v>
      </c>
    </row>
    <row r="44" spans="1:44" x14ac:dyDescent="0.25">
      <c r="A44" s="108"/>
      <c r="B44" s="40" t="s">
        <v>59</v>
      </c>
      <c r="C44" s="100">
        <f>IF(AND(G39+G40=8,G41+G42=0),4,IF(AND(G39+G40=4,G41+G42=0),3,IF(AND(G39+G40=0,G41&lt;&gt;0),2,IF(AND(G39+G40=0,G42&lt;&gt;0),1,0))))</f>
        <v>4</v>
      </c>
      <c r="D44" s="100"/>
      <c r="E44" s="100"/>
      <c r="F44" s="100"/>
      <c r="G44" s="100"/>
      <c r="H44" s="101">
        <f>IF(AND(AA39+AA40+AA43=12,AA41+AA42=0),4,IF(AND(AA39+AA40+AA43=8,AA41+AA42=0),3,IF(AND(AA39+AA40+AA43=4,AA41+AA42=0),2,IF(AND(AA39+AA40+AA43&lt;=8,AA41+AA42=2),1,0))))</f>
        <v>4</v>
      </c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3"/>
      <c r="AB44" s="101">
        <f>IF(OR(AE38=30,AE38=150),4,IF(OR(AE38=210,AE38=330),3,IF(OR(AE38=20,AE38=160),2,IF(OR(AE38=60,AE38=120),1,IF(ISBLANK(AE38),"-",0)))))</f>
        <v>4</v>
      </c>
      <c r="AC44" s="102"/>
      <c r="AD44" s="102"/>
      <c r="AE44" s="103"/>
      <c r="AF44" s="101">
        <f>IF(OR(AI38=200,AI38=340),4,IF(OR(AI38=20,AI38=160),3,IF(OR(AI38=225,AI38=315),2,IF(OR(AI38=240,AI38=330),1,IF(ISBLANK(AI38),"-",0)))))</f>
        <v>3</v>
      </c>
      <c r="AG44" s="102"/>
      <c r="AH44" s="102"/>
      <c r="AI44" s="103"/>
      <c r="AJ44" s="101">
        <f>IF(OR(AM38=45,AM38=135),4,IF(OR(AM38=225,AM38=315),3,IF(OR(AM38=30,AM38=150),2,IF(OR(AM38=60,AM38=120),1,IF(ISBLANK(AM38),"-",0)))))</f>
        <v>4</v>
      </c>
      <c r="AK44" s="102"/>
      <c r="AL44" s="102"/>
      <c r="AM44" s="103"/>
      <c r="AN44" s="101">
        <f>IF(OR(AQ38=240,AQ38=300),4,IF(OR(AQ38=60,AQ38=120),3,IF(OR(AQ38=225,AQ38=315),2,IF(OR(AQ38=260,AQ38=290),1,IF(ISBLANK(AQ38),"-",0)))))</f>
        <v>4</v>
      </c>
      <c r="AO44" s="102"/>
      <c r="AP44" s="102"/>
      <c r="AQ44" s="103"/>
      <c r="AR44" s="64">
        <f>SUM(C44:AQ44)/(COUNTA(C44:AQ44)*4)*10</f>
        <v>9.5833333333333339</v>
      </c>
    </row>
    <row r="46" spans="1:44" x14ac:dyDescent="0.25">
      <c r="A46" s="108" t="s">
        <v>39</v>
      </c>
      <c r="B46" s="57"/>
      <c r="C46" s="104">
        <v>27</v>
      </c>
      <c r="D46" s="104"/>
      <c r="E46" s="104"/>
      <c r="F46" s="104"/>
      <c r="G46" s="104"/>
      <c r="H46" s="104">
        <v>28</v>
      </c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 t="s">
        <v>42</v>
      </c>
      <c r="AC46" s="104"/>
      <c r="AD46" s="104"/>
      <c r="AE46" s="104"/>
      <c r="AF46" s="104" t="s">
        <v>43</v>
      </c>
      <c r="AG46" s="104"/>
      <c r="AH46" s="104"/>
      <c r="AI46" s="104"/>
      <c r="AJ46" s="104" t="s">
        <v>44</v>
      </c>
      <c r="AK46" s="104"/>
      <c r="AL46" s="104"/>
      <c r="AM46" s="104"/>
      <c r="AN46" s="104" t="s">
        <v>45</v>
      </c>
      <c r="AO46" s="104"/>
      <c r="AP46" s="104"/>
      <c r="AQ46" s="104"/>
    </row>
    <row r="47" spans="1:44" ht="14.45" customHeight="1" x14ac:dyDescent="0.25">
      <c r="A47" s="108"/>
      <c r="B47" s="32" t="s">
        <v>46</v>
      </c>
      <c r="C47" s="105" t="s">
        <v>56</v>
      </c>
      <c r="D47" s="106"/>
      <c r="E47" s="106"/>
      <c r="F47" s="107"/>
      <c r="G47" s="59"/>
      <c r="H47" s="105" t="s">
        <v>56</v>
      </c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7"/>
      <c r="AA47" s="59"/>
      <c r="AB47" s="105" t="s">
        <v>56</v>
      </c>
      <c r="AC47" s="106"/>
      <c r="AD47" s="106"/>
      <c r="AE47" s="32" t="s">
        <v>60</v>
      </c>
      <c r="AF47" s="105" t="s">
        <v>56</v>
      </c>
      <c r="AG47" s="106"/>
      <c r="AH47" s="107"/>
      <c r="AI47" s="32" t="s">
        <v>60</v>
      </c>
      <c r="AJ47" s="105" t="s">
        <v>56</v>
      </c>
      <c r="AK47" s="106"/>
      <c r="AL47" s="107"/>
      <c r="AM47" s="32" t="s">
        <v>60</v>
      </c>
      <c r="AN47" s="105" t="s">
        <v>56</v>
      </c>
      <c r="AO47" s="106"/>
      <c r="AP47" s="107"/>
      <c r="AQ47" s="32" t="s">
        <v>60</v>
      </c>
    </row>
    <row r="48" spans="1:44" x14ac:dyDescent="0.25">
      <c r="A48" s="108"/>
      <c r="B48" s="32" t="s">
        <v>62</v>
      </c>
      <c r="C48" s="32">
        <v>1895</v>
      </c>
      <c r="D48" s="32"/>
      <c r="E48" s="32"/>
      <c r="F48" s="32"/>
      <c r="G48" s="32"/>
      <c r="H48" s="58">
        <v>1624</v>
      </c>
      <c r="I48" s="58">
        <v>1634</v>
      </c>
      <c r="J48" s="58">
        <v>1639</v>
      </c>
      <c r="K48" s="58">
        <v>1646</v>
      </c>
      <c r="L48" s="58">
        <v>1670</v>
      </c>
      <c r="M48" s="58">
        <v>1672</v>
      </c>
      <c r="N48" s="65">
        <v>1677</v>
      </c>
      <c r="O48" s="65">
        <v>1681</v>
      </c>
      <c r="P48" s="65">
        <v>1743</v>
      </c>
      <c r="Q48" s="65">
        <v>1747</v>
      </c>
      <c r="R48" s="65">
        <v>1783</v>
      </c>
      <c r="S48" s="65">
        <v>1787</v>
      </c>
      <c r="T48" s="65">
        <v>1791</v>
      </c>
      <c r="U48" s="65">
        <v>1796</v>
      </c>
      <c r="V48" s="65">
        <v>1813</v>
      </c>
      <c r="W48" s="65">
        <v>1820</v>
      </c>
      <c r="X48" s="65">
        <v>1824</v>
      </c>
      <c r="Y48" s="65">
        <v>1826</v>
      </c>
      <c r="Z48" s="65">
        <v>1829</v>
      </c>
      <c r="AA48" s="65"/>
      <c r="AB48" s="59"/>
      <c r="AC48" s="65"/>
      <c r="AD48" s="65"/>
      <c r="AE48" s="32"/>
      <c r="AF48" s="59"/>
      <c r="AG48" s="65"/>
      <c r="AH48" s="66"/>
      <c r="AI48" s="32"/>
      <c r="AJ48" s="59"/>
      <c r="AK48" s="65"/>
      <c r="AL48" s="66"/>
      <c r="AM48" s="32"/>
      <c r="AN48" s="59"/>
      <c r="AO48" s="65"/>
      <c r="AP48" s="66"/>
      <c r="AQ48" s="32"/>
    </row>
    <row r="49" spans="1:44" x14ac:dyDescent="0.25">
      <c r="A49" s="108"/>
      <c r="B49" s="34" t="s">
        <v>3</v>
      </c>
      <c r="C49" s="109"/>
      <c r="D49" s="109"/>
      <c r="E49" s="109"/>
      <c r="F49" s="109"/>
      <c r="G49" s="109"/>
      <c r="H49" s="69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34">
        <f>IF(OR(AB36=30,AB36=150),4,IF(OR(AB36=210,AB36=330),3,IF(OR(AB36=20,AB36=160),2,IF(OR(AB36=60,AB36=120),1,IF(ISBLANK(AB36),"-",0)))))</f>
        <v>0</v>
      </c>
      <c r="AC49" s="34" t="str">
        <f>IF(OR(AC36=30,AC36=150),4,IF(OR(AC36=210,AC36=330),3,IF(OR(AC36=20,AC36=160),2,IF(OR(AC36=60,AC36=120),1,IF(ISBLANK(AC36),"-",0)))))</f>
        <v>-</v>
      </c>
      <c r="AD49" s="34" t="str">
        <f>IF(OR(AD36=30,AD36=150),4,IF(OR(AD36=210,AD36=330),3,IF(OR(AD36=20,AD36=160),2,IF(OR(AD36=60,AD36=120),1,IF(ISBLANK(AD36),"-",0)))))</f>
        <v>-</v>
      </c>
      <c r="AE49" s="67">
        <f>AVERAGE(AB49:AD49)</f>
        <v>0</v>
      </c>
      <c r="AF49" s="34">
        <f>IF(OR(AF36=200,AF36=340),4,IF(OR(AF36=20,AF36=160),3,IF(OR(AF36=225,AF36=315),2,IF(OR(AF36=240,AF36=330),1,IF(ISBLANK(AF36),"-",0)))))</f>
        <v>0</v>
      </c>
      <c r="AG49" s="34" t="str">
        <f t="shared" ref="AG49:AH49" si="2">IF(OR(AG36=200,AG36=340),4,IF(OR(AG36=20,AG36=160),3,IF(OR(AG36=225,AG36=315),2,IF(OR(AG36=240,AG36=330),1,IF(ISBLANK(AG36),"-",0)))))</f>
        <v>-</v>
      </c>
      <c r="AH49" s="34" t="str">
        <f t="shared" si="2"/>
        <v>-</v>
      </c>
      <c r="AI49" s="67">
        <f t="shared" ref="AI49" si="3">AVERAGE(AF49:AH49)</f>
        <v>0</v>
      </c>
      <c r="AJ49" s="34">
        <f>IF(OR(AJ36=45,AJ36=135),4,IF(OR(AJ36=225,AJ36=315),3,IF(OR(AJ36=30,AJ36=150),2,IF(OR(AJ36=60,AJ36=120),1,IF(ISBLANK(AJ36),"-",0)))))</f>
        <v>0</v>
      </c>
      <c r="AK49" s="34" t="str">
        <f t="shared" ref="AK49:AL49" si="4">IF(OR(AK36=45,AK36=135),4,IF(OR(AK36=225,AK36=315),3,IF(OR(AK36=30,AK36=150),2,IF(OR(AK36=60,AK36=120),1,IF(ISBLANK(AK36),"-",0)))))</f>
        <v>-</v>
      </c>
      <c r="AL49" s="34" t="str">
        <f t="shared" si="4"/>
        <v>-</v>
      </c>
      <c r="AM49" s="67">
        <f t="shared" ref="AM49" si="5">AVERAGE(AJ49:AL49)</f>
        <v>0</v>
      </c>
      <c r="AN49" s="34">
        <f>IF(OR(AN36=240,AN36=300),4,IF(OR(AN36=60,AN36=120),3,IF(OR(AN36=225,AN36=315),2,IF(OR(AN36=260,AN36=290),1,IF(ISBLANK(AN36),"-",0)))))</f>
        <v>0</v>
      </c>
      <c r="AO49" s="34" t="str">
        <f t="shared" ref="AO49:AP49" si="6">IF(OR(AO36=240,AO36=300),4,IF(OR(AO36=60,AO36=120),3,IF(OR(AO36=225,AO36=315),2,IF(OR(AO36=260,AO36=290),1,IF(ISBLANK(AO36),"-",0)))))</f>
        <v>-</v>
      </c>
      <c r="AP49" s="34" t="str">
        <f t="shared" si="6"/>
        <v>-</v>
      </c>
      <c r="AQ49" s="67">
        <f t="shared" ref="AQ49" si="7">AVERAGE(AN49:AP49)</f>
        <v>0</v>
      </c>
    </row>
    <row r="50" spans="1:44" x14ac:dyDescent="0.25">
      <c r="A50" s="108"/>
      <c r="B50" s="34" t="s">
        <v>4</v>
      </c>
      <c r="C50" s="34" t="e">
        <f>IF(ISODD(COUNTIFS(#REF!,$B50,#REF!,$C$34,#REF!,$C$46)),4,0)</f>
        <v>#REF!</v>
      </c>
      <c r="D50" s="34"/>
      <c r="E50" s="34"/>
      <c r="F50" s="34"/>
      <c r="G50" s="67"/>
      <c r="H50" s="34" t="e">
        <f>IF(ISODD(COUNTIFS(#REF!,B50,#REF!,$C$34,#REF!,$H$46)),4,0)</f>
        <v>#REF!</v>
      </c>
      <c r="I50" s="34" t="e">
        <f>IF(ISODD(COUNTIFS(#REF!,B50,#REF!,$C$34,#REF!,$H$46)),4,0)</f>
        <v>#REF!</v>
      </c>
      <c r="J50" s="34" t="e">
        <f>IF(ISODD(COUNTIFS(#REF!,B50,#REF!,$C$34,#REF!,$H$46)),4,0)</f>
        <v>#REF!</v>
      </c>
      <c r="K50" s="34" t="e">
        <f>IF(ISODD(COUNTIFS(#REF!,B50,#REF!,$C$34,#REF!,$H$46)),4,0)</f>
        <v>#REF!</v>
      </c>
      <c r="L50" s="34" t="e">
        <f>IF(ISODD(COUNTIFS(#REF!,B50,#REF!,$C$34,#REF!,$H$46)),4,0)</f>
        <v>#REF!</v>
      </c>
      <c r="M50" s="34" t="e">
        <f>IF(ISODD(COUNTIFS(#REF!,B50,#REF!,$C$34,#REF!,$H$46)),4,0)</f>
        <v>#REF!</v>
      </c>
      <c r="N50" s="34" t="e">
        <f>IF(ISODD(COUNTIFS(#REF!,B50,#REF!,$C$34,#REF!,$H$46)),4,0)</f>
        <v>#REF!</v>
      </c>
      <c r="O50" s="34" t="e">
        <f>IF(ISODD(COUNTIFS(#REF!,B50,#REF!,$C$34,#REF!,$H$46)),4,0)</f>
        <v>#REF!</v>
      </c>
      <c r="P50" s="34" t="e">
        <f>IF(ISODD(COUNTIFS(#REF!,B50,#REF!,$C$34,#REF!,$H$46)),4,0)</f>
        <v>#REF!</v>
      </c>
      <c r="Q50" s="34" t="e">
        <f>IF(ISODD(COUNTIFS(#REF!,B50,#REF!,$C$34,#REF!,$H$46)),4,0)</f>
        <v>#REF!</v>
      </c>
      <c r="R50" s="34" t="e">
        <f>IF(ISODD(COUNTIFS(#REF!,B50,#REF!,$C$34,#REF!,$H$46)),4,0)</f>
        <v>#REF!</v>
      </c>
      <c r="S50" s="34" t="e">
        <f>IF(ISODD(COUNTIFS(#REF!,B50,#REF!,$C$34,#REF!,$H$46)),4,0)</f>
        <v>#REF!</v>
      </c>
      <c r="T50" s="34" t="e">
        <f>IF(ISODD(COUNTIFS(#REF!,B50,#REF!,$C$34,#REF!,$H$46)),4,0)</f>
        <v>#REF!</v>
      </c>
      <c r="U50" s="34" t="e">
        <f>IF(ISODD(COUNTIFS(#REF!,B50,#REF!,$C$34,#REF!,$H$46)),4,0)</f>
        <v>#REF!</v>
      </c>
      <c r="V50" s="34" t="e">
        <f>IF(ISODD(COUNTIFS(#REF!,B50,#REF!,$C$34,#REF!,$H$46)),4,0)</f>
        <v>#REF!</v>
      </c>
      <c r="W50" s="34" t="e">
        <f>IF(ISODD(COUNTIFS(#REF!,B50,#REF!,$C$34,#REF!,$H$46)),4,0)</f>
        <v>#REF!</v>
      </c>
      <c r="X50" s="34" t="e">
        <f>IF(ISODD(COUNTIFS(#REF!,B50,#REF!,$C$34,#REF!,$H$46)),4,0)</f>
        <v>#REF!</v>
      </c>
      <c r="Y50" s="34" t="e">
        <f>IF(ISODD(COUNTIFS(#REF!,B50,#REF!,$C$34,#REF!,$H$46)),4,0)</f>
        <v>#REF!</v>
      </c>
      <c r="Z50" s="34" t="e">
        <f>IF(ISODD(COUNTIFS(#REF!,B50,#REF!,$C$34,#REF!,$H$46)),4,0)</f>
        <v>#REF!</v>
      </c>
      <c r="AA50" s="67"/>
      <c r="AB50" s="88"/>
      <c r="AC50" s="89"/>
      <c r="AD50" s="89"/>
      <c r="AE50" s="90"/>
      <c r="AF50" s="88"/>
      <c r="AG50" s="89"/>
      <c r="AH50" s="89"/>
      <c r="AI50" s="90"/>
      <c r="AJ50" s="88"/>
      <c r="AK50" s="89"/>
      <c r="AL50" s="89"/>
      <c r="AM50" s="90"/>
      <c r="AN50" s="88"/>
      <c r="AO50" s="89"/>
      <c r="AP50" s="89"/>
      <c r="AQ50" s="90"/>
    </row>
    <row r="51" spans="1:44" x14ac:dyDescent="0.25">
      <c r="A51" s="108"/>
      <c r="B51" s="34" t="s">
        <v>5</v>
      </c>
      <c r="C51" s="34" t="e">
        <f>IF(ISODD(COUNTIFS(#REF!,$B51,#REF!,$C$34,#REF!,$C$46)),4,0)</f>
        <v>#REF!</v>
      </c>
      <c r="D51" s="34"/>
      <c r="E51" s="34"/>
      <c r="F51" s="34"/>
      <c r="G51" s="67"/>
      <c r="H51" s="34" t="e">
        <f>IF(ISODD(COUNTIFS(#REF!,B51,#REF!,$C$34,#REF!,$H$46)),4,0)</f>
        <v>#REF!</v>
      </c>
      <c r="I51" s="34" t="e">
        <f>IF(ISODD(COUNTIFS(#REF!,B51,#REF!,$C$34,#REF!,$H$46)),4,0)</f>
        <v>#REF!</v>
      </c>
      <c r="J51" s="34" t="e">
        <f>IF(ISODD(COUNTIFS(#REF!,B51,#REF!,$C$34,#REF!,$H$46)),4,0)</f>
        <v>#REF!</v>
      </c>
      <c r="K51" s="34" t="e">
        <f>IF(ISODD(COUNTIFS(#REF!,B51,#REF!,$C$34,#REF!,$H$46)),4,0)</f>
        <v>#REF!</v>
      </c>
      <c r="L51" s="34" t="e">
        <f>IF(ISODD(COUNTIFS(#REF!,B51,#REF!,$C$34,#REF!,$H$46)),4,0)</f>
        <v>#REF!</v>
      </c>
      <c r="M51" s="34" t="e">
        <f>IF(ISODD(COUNTIFS(#REF!,B51,#REF!,$C$34,#REF!,$H$46)),4,0)</f>
        <v>#REF!</v>
      </c>
      <c r="N51" s="34" t="e">
        <f>IF(ISODD(COUNTIFS(#REF!,B51,#REF!,$C$34,#REF!,$H$46)),4,0)</f>
        <v>#REF!</v>
      </c>
      <c r="O51" s="34" t="e">
        <f>IF(ISODD(COUNTIFS(#REF!,B51,#REF!,$C$34,#REF!,$H$46)),4,0)</f>
        <v>#REF!</v>
      </c>
      <c r="P51" s="34" t="e">
        <f>IF(ISODD(COUNTIFS(#REF!,B51,#REF!,$C$34,#REF!,$H$46)),4,0)</f>
        <v>#REF!</v>
      </c>
      <c r="Q51" s="34" t="e">
        <f>IF(ISODD(COUNTIFS(#REF!,B51,#REF!,$C$34,#REF!,$H$46)),4,0)</f>
        <v>#REF!</v>
      </c>
      <c r="R51" s="34" t="e">
        <f>IF(ISODD(COUNTIFS(#REF!,B51,#REF!,$C$34,#REF!,$H$46)),4,0)</f>
        <v>#REF!</v>
      </c>
      <c r="S51" s="34" t="e">
        <f>IF(ISODD(COUNTIFS(#REF!,B51,#REF!,$C$34,#REF!,$H$46)),4,0)</f>
        <v>#REF!</v>
      </c>
      <c r="T51" s="34" t="e">
        <f>IF(ISODD(COUNTIFS(#REF!,B51,#REF!,$C$34,#REF!,$H$46)),4,0)</f>
        <v>#REF!</v>
      </c>
      <c r="U51" s="34" t="e">
        <f>IF(ISODD(COUNTIFS(#REF!,B51,#REF!,$C$34,#REF!,$H$46)),4,0)</f>
        <v>#REF!</v>
      </c>
      <c r="V51" s="34" t="e">
        <f>IF(ISODD(COUNTIFS(#REF!,B51,#REF!,$C$34,#REF!,$H$46)),4,0)</f>
        <v>#REF!</v>
      </c>
      <c r="W51" s="34" t="e">
        <f>IF(ISODD(COUNTIFS(#REF!,B51,#REF!,$C$34,#REF!,$H$46)),4,0)</f>
        <v>#REF!</v>
      </c>
      <c r="X51" s="34" t="e">
        <f>IF(ISODD(COUNTIFS(#REF!,B51,#REF!,$C$34,#REF!,$H$46)),4,0)</f>
        <v>#REF!</v>
      </c>
      <c r="Y51" s="34" t="e">
        <f>IF(ISODD(COUNTIFS(#REF!,B51,#REF!,$C$34,#REF!,$H$46)),4,0)</f>
        <v>#REF!</v>
      </c>
      <c r="Z51" s="34" t="e">
        <f>IF(ISODD(COUNTIFS(#REF!,B51,#REF!,$C$34,#REF!,$H$46)),4,0)</f>
        <v>#REF!</v>
      </c>
      <c r="AA51" s="67"/>
      <c r="AB51" s="91"/>
      <c r="AC51" s="92"/>
      <c r="AD51" s="92"/>
      <c r="AE51" s="93"/>
      <c r="AF51" s="91"/>
      <c r="AG51" s="92"/>
      <c r="AH51" s="92"/>
      <c r="AI51" s="93"/>
      <c r="AJ51" s="91"/>
      <c r="AK51" s="92"/>
      <c r="AL51" s="92"/>
      <c r="AM51" s="93"/>
      <c r="AN51" s="91"/>
      <c r="AO51" s="92"/>
      <c r="AP51" s="92"/>
      <c r="AQ51" s="93"/>
    </row>
    <row r="52" spans="1:44" x14ac:dyDescent="0.25">
      <c r="A52" s="108"/>
      <c r="B52" s="34" t="s">
        <v>36</v>
      </c>
      <c r="C52" s="34" t="e">
        <f>IF(ISODD(COUNTIFS(#REF!,$B52,#REF!,$C$34,#REF!,$C$46)),4,0)</f>
        <v>#REF!</v>
      </c>
      <c r="D52" s="34"/>
      <c r="E52" s="34"/>
      <c r="F52" s="34"/>
      <c r="G52" s="67"/>
      <c r="H52" s="34" t="e">
        <f>IF(ISODD(COUNTIFS(#REF!,B52,#REF!,$C$34,#REF!,$H$46)),2,0)</f>
        <v>#REF!</v>
      </c>
      <c r="I52" s="34" t="e">
        <f>IF(ISODD(COUNTIFS(#REF!,B52,#REF!,$C$34,#REF!,$H$46)),4,0)</f>
        <v>#REF!</v>
      </c>
      <c r="J52" s="34" t="e">
        <f>IF(ISODD(COUNTIFS(#REF!,B52,#REF!,$C$34,#REF!,$H$46)),2,0)</f>
        <v>#REF!</v>
      </c>
      <c r="K52" s="34" t="e">
        <f>IF(ISODD(COUNTIFS(#REF!,B52,#REF!,$C$34,#REF!,$H$46)),2,0)</f>
        <v>#REF!</v>
      </c>
      <c r="L52" s="34" t="e">
        <f>IF(ISODD(COUNTIFS(#REF!,B52,#REF!,$C$34,#REF!,$H$46)),2,0)</f>
        <v>#REF!</v>
      </c>
      <c r="M52" s="34" t="e">
        <f>IF(ISODD(COUNTIFS(#REF!,B52,#REF!,$C$34,#REF!,$H$46)),2,0)</f>
        <v>#REF!</v>
      </c>
      <c r="N52" s="34" t="e">
        <f>IF(ISODD(COUNTIFS(#REF!,B52,#REF!,$C$34,#REF!,$H$46)),2,0)</f>
        <v>#REF!</v>
      </c>
      <c r="O52" s="34" t="e">
        <f>IF(ISODD(COUNTIFS(#REF!,B52,#REF!,$C$34,#REF!,$H$46)),2,0)</f>
        <v>#REF!</v>
      </c>
      <c r="P52" s="34" t="e">
        <f>IF(ISODD(COUNTIFS(#REF!,B52,#REF!,$C$34,#REF!,$H$46)),2,0)</f>
        <v>#REF!</v>
      </c>
      <c r="Q52" s="34" t="e">
        <f>IF(ISODD(COUNTIFS(#REF!,B52,#REF!,$C$34,#REF!,$H$46)),2,0)</f>
        <v>#REF!</v>
      </c>
      <c r="R52" s="34" t="e">
        <f>IF(ISODD(COUNTIFS(#REF!,B52,#REF!,$C$34,#REF!,$H$46)),2,0)</f>
        <v>#REF!</v>
      </c>
      <c r="S52" s="34" t="e">
        <f>IF(ISODD(COUNTIFS(#REF!,B52,#REF!,$C$34,#REF!,$H$46)),2,0)</f>
        <v>#REF!</v>
      </c>
      <c r="T52" s="34" t="e">
        <f>IF(ISODD(COUNTIFS(#REF!,B52,#REF!,$C$34,#REF!,$H$46)),2,0)</f>
        <v>#REF!</v>
      </c>
      <c r="U52" s="34" t="e">
        <f>IF(ISODD(COUNTIFS(#REF!,B52,#REF!,$C$34,#REF!,$H$46)),2,0)</f>
        <v>#REF!</v>
      </c>
      <c r="V52" s="34" t="e">
        <f>IF(ISODD(COUNTIFS(#REF!,B52,#REF!,$C$34,#REF!,$H$46)),2,0)</f>
        <v>#REF!</v>
      </c>
      <c r="W52" s="34" t="e">
        <f>IF(ISODD(COUNTIFS(#REF!,B52,#REF!,$C$34,#REF!,$H$46)),2,0)</f>
        <v>#REF!</v>
      </c>
      <c r="X52" s="34" t="e">
        <f>IF(ISODD(COUNTIFS(#REF!,B52,#REF!,$C$34,#REF!,$H$46)),2,0)</f>
        <v>#REF!</v>
      </c>
      <c r="Y52" s="34" t="e">
        <f>IF(ISODD(COUNTIFS(#REF!,B52,#REF!,$C$34,#REF!,$H$46)),2,0)</f>
        <v>#REF!</v>
      </c>
      <c r="Z52" s="34" t="e">
        <f>IF(ISODD(COUNTIFS(#REF!,B52,#REF!,$C$34,#REF!,$H$46)),2,0)</f>
        <v>#REF!</v>
      </c>
      <c r="AA52" s="67"/>
      <c r="AB52" s="91"/>
      <c r="AC52" s="92"/>
      <c r="AD52" s="92"/>
      <c r="AE52" s="93"/>
      <c r="AF52" s="91"/>
      <c r="AG52" s="92"/>
      <c r="AH52" s="92"/>
      <c r="AI52" s="93"/>
      <c r="AJ52" s="91"/>
      <c r="AK52" s="92"/>
      <c r="AL52" s="92"/>
      <c r="AM52" s="93"/>
      <c r="AN52" s="91"/>
      <c r="AO52" s="92"/>
      <c r="AP52" s="92"/>
      <c r="AQ52" s="93"/>
    </row>
    <row r="53" spans="1:44" x14ac:dyDescent="0.25">
      <c r="A53" s="108"/>
      <c r="B53" s="34" t="s">
        <v>37</v>
      </c>
      <c r="C53" s="34" t="e">
        <f>IF(ISODD(COUNTIFS(#REF!,$B53,#REF!,$C$34,#REF!,$C$46)),4,0)</f>
        <v>#REF!</v>
      </c>
      <c r="D53" s="34"/>
      <c r="E53" s="34"/>
      <c r="F53" s="34"/>
      <c r="G53" s="67"/>
      <c r="H53" s="34" t="e">
        <f>IF(ISODD(COUNTIFS(#REF!,B53,#REF!,$C$34,#REF!,$H$46)),2,0)</f>
        <v>#REF!</v>
      </c>
      <c r="I53" s="34" t="e">
        <f>IF(ISODD(COUNTIFS(#REF!,B53,#REF!,$C$34,#REF!,$H$46)),4,0)</f>
        <v>#REF!</v>
      </c>
      <c r="J53" s="34" t="e">
        <f>IF(ISODD(COUNTIFS(#REF!,B53,#REF!,$C$34,#REF!,$H$46)),2,0)</f>
        <v>#REF!</v>
      </c>
      <c r="K53" s="34" t="e">
        <f>IF(ISODD(COUNTIFS(#REF!,B53,#REF!,$C$34,#REF!,$H$46)),2,0)</f>
        <v>#REF!</v>
      </c>
      <c r="L53" s="34" t="e">
        <f>IF(ISODD(COUNTIFS(#REF!,B53,#REF!,$C$34,#REF!,$H$46)),2,0)</f>
        <v>#REF!</v>
      </c>
      <c r="M53" s="34" t="e">
        <f>IF(ISODD(COUNTIFS(#REF!,B53,#REF!,$C$34,#REF!,$H$46)),2,0)</f>
        <v>#REF!</v>
      </c>
      <c r="N53" s="34" t="e">
        <f>IF(ISODD(COUNTIFS(#REF!,B53,#REF!,$C$34,#REF!,$H$46)),2,0)</f>
        <v>#REF!</v>
      </c>
      <c r="O53" s="34" t="e">
        <f>IF(ISODD(COUNTIFS(#REF!,B53,#REF!,$C$34,#REF!,$H$46)),2,0)</f>
        <v>#REF!</v>
      </c>
      <c r="P53" s="34" t="e">
        <f>IF(ISODD(COUNTIFS(#REF!,B53,#REF!,$C$34,#REF!,$H$46)),2,0)</f>
        <v>#REF!</v>
      </c>
      <c r="Q53" s="34" t="e">
        <f>IF(ISODD(COUNTIFS(#REF!,B53,#REF!,$C$34,#REF!,$H$46)),2,0)</f>
        <v>#REF!</v>
      </c>
      <c r="R53" s="34" t="e">
        <f>IF(ISODD(COUNTIFS(#REF!,B53,#REF!,$C$34,#REF!,$H$46)),2,0)</f>
        <v>#REF!</v>
      </c>
      <c r="S53" s="34" t="e">
        <f>IF(ISODD(COUNTIFS(#REF!,B53,#REF!,$C$34,#REF!,$H$46)),2,0)</f>
        <v>#REF!</v>
      </c>
      <c r="T53" s="34" t="e">
        <f>IF(ISODD(COUNTIFS(#REF!,B53,#REF!,$C$34,#REF!,$H$46)),2,0)</f>
        <v>#REF!</v>
      </c>
      <c r="U53" s="34" t="e">
        <f>IF(ISODD(COUNTIFS(#REF!,B53,#REF!,$C$34,#REF!,$H$46)),2,0)</f>
        <v>#REF!</v>
      </c>
      <c r="V53" s="34" t="e">
        <f>IF(ISODD(COUNTIFS(#REF!,B53,#REF!,$C$34,#REF!,$H$46)),2,0)</f>
        <v>#REF!</v>
      </c>
      <c r="W53" s="34" t="e">
        <f>IF(ISODD(COUNTIFS(#REF!,B53,#REF!,$C$34,#REF!,$H$46)),2,0)</f>
        <v>#REF!</v>
      </c>
      <c r="X53" s="34" t="e">
        <f>IF(ISODD(COUNTIFS(#REF!,B53,#REF!,$C$34,#REF!,$H$46)),2,0)</f>
        <v>#REF!</v>
      </c>
      <c r="Y53" s="34" t="e">
        <f>IF(ISODD(COUNTIFS(#REF!,B53,#REF!,$C$34,#REF!,$H$46)),2,0)</f>
        <v>#REF!</v>
      </c>
      <c r="Z53" s="34" t="e">
        <f>IF(ISODD(COUNTIFS(#REF!,B53,#REF!,$C$34,#REF!,$H$46)),2,0)</f>
        <v>#REF!</v>
      </c>
      <c r="AA53" s="67"/>
      <c r="AB53" s="91"/>
      <c r="AC53" s="92"/>
      <c r="AD53" s="92"/>
      <c r="AE53" s="93"/>
      <c r="AF53" s="91"/>
      <c r="AG53" s="92"/>
      <c r="AH53" s="92"/>
      <c r="AI53" s="93"/>
      <c r="AJ53" s="91"/>
      <c r="AK53" s="92"/>
      <c r="AL53" s="92"/>
      <c r="AM53" s="93"/>
      <c r="AN53" s="91"/>
      <c r="AO53" s="92"/>
      <c r="AP53" s="92"/>
      <c r="AQ53" s="93"/>
    </row>
    <row r="54" spans="1:44" x14ac:dyDescent="0.25">
      <c r="A54" s="108"/>
      <c r="B54" s="34" t="s">
        <v>38</v>
      </c>
      <c r="C54" s="97"/>
      <c r="D54" s="98"/>
      <c r="E54" s="98"/>
      <c r="F54" s="98"/>
      <c r="G54" s="99"/>
      <c r="H54" s="34" t="e">
        <f>IF(ISODD(COUNTIFS(#REF!,B54,#REF!,$C$34,#REF!,$H$46)),4,0)</f>
        <v>#REF!</v>
      </c>
      <c r="I54" s="34" t="e">
        <f>IF(ISODD(COUNTIFS(#REF!,B54,#REF!,$C$34,#REF!,$H$46)),4,0)</f>
        <v>#REF!</v>
      </c>
      <c r="J54" s="34" t="e">
        <f>IF(ISODD(COUNTIFS(#REF!,B54,#REF!,$C$34,#REF!,$H$46)),4,0)</f>
        <v>#REF!</v>
      </c>
      <c r="K54" s="34" t="e">
        <f>IF(ISODD(COUNTIFS(#REF!,B54,#REF!,$C$34,#REF!,$H$46)),4,0)</f>
        <v>#REF!</v>
      </c>
      <c r="L54" s="34" t="e">
        <f>IF(ISODD(COUNTIFS(#REF!,B54,#REF!,$C$34,#REF!,$H$46)),4,0)</f>
        <v>#REF!</v>
      </c>
      <c r="M54" s="34" t="e">
        <f>IF(ISODD(COUNTIFS(#REF!,B54,#REF!,$C$34,#REF!,$H$46)),4,0)</f>
        <v>#REF!</v>
      </c>
      <c r="N54" s="34" t="e">
        <f>IF(ISODD(COUNTIFS(#REF!,B54,#REF!,$C$34,#REF!,$H$46)),4,0)</f>
        <v>#REF!</v>
      </c>
      <c r="O54" s="34" t="e">
        <f>IF(ISODD(COUNTIFS(#REF!,B54,#REF!,$C$34,#REF!,$H$46)),4,0)</f>
        <v>#REF!</v>
      </c>
      <c r="P54" s="34" t="e">
        <f>IF(ISODD(COUNTIFS(#REF!,B54,#REF!,$C$34,#REF!,$H$46)),4,0)</f>
        <v>#REF!</v>
      </c>
      <c r="Q54" s="34" t="e">
        <f>IF(ISODD(COUNTIFS(#REF!,B54,#REF!,$C$34,#REF!,$H$46)),4,0)</f>
        <v>#REF!</v>
      </c>
      <c r="R54" s="34" t="e">
        <f>IF(ISODD(COUNTIFS(#REF!,B54,#REF!,$C$34,#REF!,$H$46)),4,0)</f>
        <v>#REF!</v>
      </c>
      <c r="S54" s="34" t="e">
        <f>IF(ISODD(COUNTIFS(#REF!,B54,#REF!,$C$34,#REF!,$H$46)),4,0)</f>
        <v>#REF!</v>
      </c>
      <c r="T54" s="34" t="e">
        <f>IF(ISODD(COUNTIFS(#REF!,B54,#REF!,$C$34,#REF!,$H$46)),4,0)</f>
        <v>#REF!</v>
      </c>
      <c r="U54" s="34" t="e">
        <f>IF(ISODD(COUNTIFS(#REF!,B54,#REF!,$C$34,#REF!,$H$46)),4,0)</f>
        <v>#REF!</v>
      </c>
      <c r="V54" s="34" t="e">
        <f>IF(ISODD(COUNTIFS(#REF!,B54,#REF!,$C$34,#REF!,$H$46)),4,0)</f>
        <v>#REF!</v>
      </c>
      <c r="W54" s="34" t="e">
        <f>IF(ISODD(COUNTIFS(#REF!,B54,#REF!,$C$34,#REF!,$H$46)),4,0)</f>
        <v>#REF!</v>
      </c>
      <c r="X54" s="34" t="e">
        <f>IF(ISODD(COUNTIFS(#REF!,B54,#REF!,$C$34,#REF!,$H$46)),4,0)</f>
        <v>#REF!</v>
      </c>
      <c r="Y54" s="34" t="e">
        <f>IF(ISODD(COUNTIFS(#REF!,B54,#REF!,$C$34,#REF!,$H$46)),4,0)</f>
        <v>#REF!</v>
      </c>
      <c r="Z54" s="34" t="e">
        <f>IF(ISODD(COUNTIFS(#REF!,B54,#REF!,$C$34,#REF!,$H$46)),4,0)</f>
        <v>#REF!</v>
      </c>
      <c r="AA54" s="67"/>
      <c r="AB54" s="94"/>
      <c r="AC54" s="95"/>
      <c r="AD54" s="95"/>
      <c r="AE54" s="96"/>
      <c r="AF54" s="94"/>
      <c r="AG54" s="95"/>
      <c r="AH54" s="95"/>
      <c r="AI54" s="96"/>
      <c r="AJ54" s="94"/>
      <c r="AK54" s="95"/>
      <c r="AL54" s="95"/>
      <c r="AM54" s="96"/>
      <c r="AN54" s="94"/>
      <c r="AO54" s="95"/>
      <c r="AP54" s="95"/>
      <c r="AQ54" s="96"/>
      <c r="AR54" s="37" t="s">
        <v>50</v>
      </c>
    </row>
    <row r="55" spans="1:44" x14ac:dyDescent="0.25">
      <c r="A55" s="108"/>
      <c r="B55" s="40" t="s">
        <v>63</v>
      </c>
      <c r="C55" s="63" t="e">
        <f>IF(AND(C50+C51=8,C52+C53=0),4,IF(AND(C50+C51=4,C52+C53=0),3,IF(AND(C50+C51=0,C52&lt;&gt;0),2,IF(AND(C50+C51=0,C53&lt;&gt;0),1,0))))</f>
        <v>#REF!</v>
      </c>
      <c r="D55" s="63"/>
      <c r="E55" s="63"/>
      <c r="F55" s="63"/>
      <c r="G55" s="63"/>
      <c r="H55" s="63" t="e">
        <f>IF(AND(H50+H51+H54=12,H52+H53=0),4,IF(AND(H50+H51+H54=8,H52+H53=0),3,IF(AND(H50+H51+H54=4,H52+H53=0),2,IF(AND(H50+H51+H54&lt;=8,H52+H53=2),1,0))))</f>
        <v>#REF!</v>
      </c>
      <c r="I55" s="63" t="e">
        <f t="shared" ref="I55:Z55" si="8">IF(AND(I50+I51+I54=12,I52+I53=0),4,IF(AND(I50+I51+I54=8,I52+I53=0),3,IF(AND(I50+I51+I54=4,I52+I53=0),2,IF(AND(I50+I51+I54&lt;=8,I52+I53=2),1,0))))</f>
        <v>#REF!</v>
      </c>
      <c r="J55" s="63" t="e">
        <f t="shared" si="8"/>
        <v>#REF!</v>
      </c>
      <c r="K55" s="63" t="e">
        <f t="shared" si="8"/>
        <v>#REF!</v>
      </c>
      <c r="L55" s="63" t="e">
        <f t="shared" si="8"/>
        <v>#REF!</v>
      </c>
      <c r="M55" s="63" t="e">
        <f t="shared" si="8"/>
        <v>#REF!</v>
      </c>
      <c r="N55" s="63" t="e">
        <f t="shared" si="8"/>
        <v>#REF!</v>
      </c>
      <c r="O55" s="63" t="e">
        <f t="shared" si="8"/>
        <v>#REF!</v>
      </c>
      <c r="P55" s="63" t="e">
        <f t="shared" si="8"/>
        <v>#REF!</v>
      </c>
      <c r="Q55" s="63" t="e">
        <f t="shared" si="8"/>
        <v>#REF!</v>
      </c>
      <c r="R55" s="63" t="e">
        <f t="shared" si="8"/>
        <v>#REF!</v>
      </c>
      <c r="S55" s="63" t="e">
        <f t="shared" si="8"/>
        <v>#REF!</v>
      </c>
      <c r="T55" s="63" t="e">
        <f t="shared" si="8"/>
        <v>#REF!</v>
      </c>
      <c r="U55" s="63" t="e">
        <f t="shared" si="8"/>
        <v>#REF!</v>
      </c>
      <c r="V55" s="63" t="e">
        <f t="shared" si="8"/>
        <v>#REF!</v>
      </c>
      <c r="W55" s="63" t="e">
        <f t="shared" si="8"/>
        <v>#REF!</v>
      </c>
      <c r="X55" s="63" t="e">
        <f t="shared" si="8"/>
        <v>#REF!</v>
      </c>
      <c r="Y55" s="63" t="e">
        <f t="shared" si="8"/>
        <v>#REF!</v>
      </c>
      <c r="Z55" s="63" t="e">
        <f t="shared" si="8"/>
        <v>#REF!</v>
      </c>
      <c r="AA55" s="72"/>
      <c r="AB55" s="60"/>
      <c r="AC55" s="61"/>
      <c r="AD55" s="61"/>
      <c r="AE55" s="62"/>
      <c r="AF55" s="60"/>
      <c r="AG55" s="61"/>
      <c r="AH55" s="61"/>
      <c r="AI55" s="62"/>
      <c r="AJ55" s="60"/>
      <c r="AK55" s="61"/>
      <c r="AL55" s="61"/>
      <c r="AM55" s="62"/>
      <c r="AN55" s="60"/>
      <c r="AO55" s="61"/>
      <c r="AP55" s="61"/>
      <c r="AQ55" s="62"/>
      <c r="AR55" s="37"/>
    </row>
    <row r="56" spans="1:44" x14ac:dyDescent="0.25">
      <c r="A56" s="108"/>
      <c r="B56" s="40" t="s">
        <v>59</v>
      </c>
      <c r="C56" s="100" t="e">
        <f>AVERAGE(C55:G55)</f>
        <v>#REF!</v>
      </c>
      <c r="D56" s="100"/>
      <c r="E56" s="100"/>
      <c r="F56" s="100"/>
      <c r="G56" s="100"/>
      <c r="H56" s="101" t="e">
        <f>AVERAGE(H55:Z55)</f>
        <v>#REF!</v>
      </c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3"/>
      <c r="AB56" s="101">
        <f>AVERAGE(AE49)</f>
        <v>0</v>
      </c>
      <c r="AC56" s="102"/>
      <c r="AD56" s="102"/>
      <c r="AE56" s="103"/>
      <c r="AF56" s="101">
        <f>AVERAGE(AI49)</f>
        <v>0</v>
      </c>
      <c r="AG56" s="102"/>
      <c r="AH56" s="102"/>
      <c r="AI56" s="103"/>
      <c r="AJ56" s="101">
        <f>AVERAGE(AM49)</f>
        <v>0</v>
      </c>
      <c r="AK56" s="102"/>
      <c r="AL56" s="102"/>
      <c r="AM56" s="103"/>
      <c r="AN56" s="101">
        <f>AVERAGE(AQ49)</f>
        <v>0</v>
      </c>
      <c r="AO56" s="102"/>
      <c r="AP56" s="102"/>
      <c r="AQ56" s="103"/>
      <c r="AR56" s="64" t="e">
        <f>SUM(C56:AQ56)/(COUNTA(C56:AQ56)*4)*10</f>
        <v>#REF!</v>
      </c>
    </row>
    <row r="57" spans="1:44" x14ac:dyDescent="0.25">
      <c r="B57" s="37" t="s">
        <v>61</v>
      </c>
      <c r="C57" s="84" t="e">
        <f>(C56/(1*4))*10</f>
        <v>#REF!</v>
      </c>
      <c r="D57" s="84"/>
      <c r="E57" s="84"/>
      <c r="F57" s="84"/>
      <c r="G57" s="84"/>
      <c r="H57" s="85" t="e">
        <f>(H56/(1*4))*10</f>
        <v>#REF!</v>
      </c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7"/>
      <c r="AB57" s="84">
        <f>(AE49/4)*10</f>
        <v>0</v>
      </c>
      <c r="AC57" s="84"/>
      <c r="AD57" s="84"/>
      <c r="AE57" s="84"/>
      <c r="AF57" s="84">
        <f>(AI49/4)*10</f>
        <v>0</v>
      </c>
      <c r="AG57" s="84"/>
      <c r="AH57" s="84"/>
      <c r="AI57" s="84"/>
      <c r="AJ57" s="84">
        <f>(AM49/4)*10</f>
        <v>0</v>
      </c>
      <c r="AK57" s="84"/>
      <c r="AL57" s="84"/>
      <c r="AM57" s="84"/>
      <c r="AN57" s="84">
        <f>(AQ49/4)*10</f>
        <v>0</v>
      </c>
      <c r="AO57" s="84"/>
      <c r="AP57" s="84"/>
      <c r="AQ57" s="84"/>
      <c r="AR57" s="68" t="e">
        <f>AVERAGE(C57:AQ57)</f>
        <v>#REF!</v>
      </c>
    </row>
  </sheetData>
  <sortState xmlns:xlrd2="http://schemas.microsoft.com/office/spreadsheetml/2017/richdata2" ref="J5:K13">
    <sortCondition ref="J5:J13"/>
  </sortState>
  <mergeCells count="64">
    <mergeCell ref="A2:K2"/>
    <mergeCell ref="A16:K16"/>
    <mergeCell ref="B17:C17"/>
    <mergeCell ref="E17:K17"/>
    <mergeCell ref="D3:D4"/>
    <mergeCell ref="D17:D18"/>
    <mergeCell ref="AJ35:AM35"/>
    <mergeCell ref="AN35:AQ35"/>
    <mergeCell ref="AJ36:AL36"/>
    <mergeCell ref="AN36:AP36"/>
    <mergeCell ref="B3:C3"/>
    <mergeCell ref="E3:K3"/>
    <mergeCell ref="H36:Z36"/>
    <mergeCell ref="AJ39:AM43"/>
    <mergeCell ref="AN39:AQ43"/>
    <mergeCell ref="AB44:AE44"/>
    <mergeCell ref="AF44:AI44"/>
    <mergeCell ref="AJ44:AM44"/>
    <mergeCell ref="AN44:AQ44"/>
    <mergeCell ref="A35:A44"/>
    <mergeCell ref="C35:G35"/>
    <mergeCell ref="H35:AA35"/>
    <mergeCell ref="AB35:AE35"/>
    <mergeCell ref="AF35:AI35"/>
    <mergeCell ref="C36:F36"/>
    <mergeCell ref="AB36:AD36"/>
    <mergeCell ref="AF36:AH36"/>
    <mergeCell ref="C38:G38"/>
    <mergeCell ref="AB39:AE43"/>
    <mergeCell ref="AF39:AI43"/>
    <mergeCell ref="C43:G43"/>
    <mergeCell ref="C44:G44"/>
    <mergeCell ref="H44:AA44"/>
    <mergeCell ref="A46:A56"/>
    <mergeCell ref="C46:G46"/>
    <mergeCell ref="H46:AA46"/>
    <mergeCell ref="AB46:AE46"/>
    <mergeCell ref="AF46:AI46"/>
    <mergeCell ref="C49:G49"/>
    <mergeCell ref="AB50:AE54"/>
    <mergeCell ref="AF50:AI54"/>
    <mergeCell ref="H47:Z47"/>
    <mergeCell ref="AJ46:AM46"/>
    <mergeCell ref="AN46:AQ46"/>
    <mergeCell ref="C47:F47"/>
    <mergeCell ref="AB47:AD47"/>
    <mergeCell ref="AF47:AH47"/>
    <mergeCell ref="AJ47:AL47"/>
    <mergeCell ref="AN47:AP47"/>
    <mergeCell ref="AJ50:AM54"/>
    <mergeCell ref="AN50:AQ54"/>
    <mergeCell ref="C54:G54"/>
    <mergeCell ref="C56:G56"/>
    <mergeCell ref="H56:AA56"/>
    <mergeCell ref="AB56:AE56"/>
    <mergeCell ref="AF56:AI56"/>
    <mergeCell ref="AJ56:AM56"/>
    <mergeCell ref="AN56:AQ56"/>
    <mergeCell ref="AN57:AQ57"/>
    <mergeCell ref="C57:G57"/>
    <mergeCell ref="H57:AA57"/>
    <mergeCell ref="AB57:AE57"/>
    <mergeCell ref="AF57:AI57"/>
    <mergeCell ref="AJ57:AM5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25"/>
  <sheetViews>
    <sheetView tabSelected="1" workbookViewId="0">
      <selection activeCell="N14" sqref="N14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bestFit="1" customWidth="1"/>
    <col min="5" max="10" width="4.5703125" bestFit="1" customWidth="1"/>
    <col min="11" max="11" width="6.7109375" bestFit="1" customWidth="1"/>
    <col min="12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81" t="s">
        <v>35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5" customHeight="1" x14ac:dyDescent="0.25">
      <c r="B2" s="78" t="s">
        <v>1</v>
      </c>
      <c r="C2" s="111"/>
      <c r="D2" s="113" t="s">
        <v>8</v>
      </c>
      <c r="E2" s="79" t="s">
        <v>32</v>
      </c>
      <c r="F2" s="80"/>
      <c r="G2" s="80"/>
      <c r="H2" s="80"/>
      <c r="I2" s="80"/>
      <c r="J2" s="80"/>
      <c r="K2" s="112"/>
    </row>
    <row r="3" spans="1:22" ht="15" customHeight="1" x14ac:dyDescent="0.25">
      <c r="B3" s="20" t="s">
        <v>2</v>
      </c>
      <c r="C3" s="20" t="s">
        <v>0</v>
      </c>
      <c r="D3" s="114"/>
      <c r="E3" s="28" t="s">
        <v>19</v>
      </c>
      <c r="F3" s="29" t="s">
        <v>20</v>
      </c>
      <c r="G3" s="28" t="s">
        <v>21</v>
      </c>
      <c r="H3" s="28" t="s">
        <v>22</v>
      </c>
      <c r="I3" s="29" t="s">
        <v>23</v>
      </c>
      <c r="J3" s="28" t="s">
        <v>24</v>
      </c>
      <c r="K3" s="28" t="s">
        <v>6</v>
      </c>
    </row>
    <row r="4" spans="1:22" x14ac:dyDescent="0.25">
      <c r="B4" s="20">
        <v>13</v>
      </c>
      <c r="C4" s="20">
        <v>352</v>
      </c>
      <c r="D4" s="12" t="s">
        <v>9</v>
      </c>
      <c r="E4" s="2">
        <v>0</v>
      </c>
      <c r="F4" s="2">
        <v>2.6388888888888888</v>
      </c>
      <c r="G4" s="2">
        <v>0</v>
      </c>
      <c r="H4" s="2">
        <v>0</v>
      </c>
      <c r="I4" s="2">
        <v>0</v>
      </c>
      <c r="J4" s="2">
        <v>0</v>
      </c>
      <c r="K4" s="3">
        <v>4.8109567901234573</v>
      </c>
    </row>
    <row r="5" spans="1:22" x14ac:dyDescent="0.25">
      <c r="B5" s="20">
        <v>4</v>
      </c>
      <c r="C5" s="20">
        <v>364</v>
      </c>
      <c r="D5" s="23" t="s">
        <v>10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</row>
    <row r="6" spans="1:22" x14ac:dyDescent="0.25">
      <c r="B6" s="20">
        <v>7</v>
      </c>
      <c r="C6" s="20">
        <v>368</v>
      </c>
      <c r="D6" s="12" t="s">
        <v>11</v>
      </c>
      <c r="E6" s="2">
        <v>0</v>
      </c>
      <c r="F6" s="2">
        <v>6.25</v>
      </c>
      <c r="G6" s="2">
        <v>0</v>
      </c>
      <c r="H6" s="2">
        <v>0</v>
      </c>
      <c r="I6" s="2">
        <v>0</v>
      </c>
      <c r="J6" s="2">
        <v>0</v>
      </c>
      <c r="K6" s="3">
        <v>1.9579475308641967</v>
      </c>
    </row>
    <row r="7" spans="1:22" x14ac:dyDescent="0.25">
      <c r="B7" s="20">
        <v>5</v>
      </c>
      <c r="C7" s="20">
        <v>370</v>
      </c>
      <c r="D7" s="23" t="s">
        <v>12</v>
      </c>
      <c r="E7" s="7">
        <v>0</v>
      </c>
      <c r="F7" s="7">
        <v>3.8157894736842106</v>
      </c>
      <c r="G7" s="7">
        <v>0</v>
      </c>
      <c r="H7" s="7">
        <v>0</v>
      </c>
      <c r="I7" s="7">
        <v>0</v>
      </c>
      <c r="J7" s="7">
        <v>0</v>
      </c>
      <c r="K7" s="4">
        <v>2.5219298245614028</v>
      </c>
    </row>
    <row r="8" spans="1:22" x14ac:dyDescent="0.25">
      <c r="B8" s="20">
        <v>6</v>
      </c>
      <c r="C8" s="20">
        <v>373</v>
      </c>
      <c r="D8" s="12" t="s">
        <v>13</v>
      </c>
      <c r="E8" s="2">
        <v>0</v>
      </c>
      <c r="F8" s="2">
        <v>4.3181818181818183</v>
      </c>
      <c r="G8" s="2">
        <v>0</v>
      </c>
      <c r="H8" s="2">
        <v>0</v>
      </c>
      <c r="I8" s="2">
        <v>0</v>
      </c>
      <c r="J8" s="2">
        <v>0</v>
      </c>
      <c r="K8" s="3">
        <v>1.8203488255571585</v>
      </c>
    </row>
    <row r="9" spans="1:22" x14ac:dyDescent="0.25">
      <c r="B9" s="20">
        <v>9</v>
      </c>
      <c r="C9" s="20">
        <v>377</v>
      </c>
      <c r="D9" s="23" t="s">
        <v>14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</row>
    <row r="10" spans="1:22" x14ac:dyDescent="0.25">
      <c r="B10" s="20">
        <v>12</v>
      </c>
      <c r="C10" s="20">
        <v>382</v>
      </c>
      <c r="D10" s="12" t="s">
        <v>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22" x14ac:dyDescent="0.25">
      <c r="B11" s="20">
        <v>14</v>
      </c>
      <c r="C11" s="20">
        <v>383</v>
      </c>
      <c r="D11" s="23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4">
        <v>2.4884259259259247</v>
      </c>
    </row>
    <row r="12" spans="1:22" x14ac:dyDescent="0.25">
      <c r="B12" s="20" t="s">
        <v>6</v>
      </c>
      <c r="C12" s="20"/>
      <c r="D12" s="24" t="s">
        <v>6</v>
      </c>
      <c r="E12" s="6">
        <f t="shared" ref="E12:K12" si="0">AVERAGE(E4:E11)</f>
        <v>0</v>
      </c>
      <c r="F12" s="6">
        <f t="shared" si="0"/>
        <v>2.1278575225943648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11">
        <f t="shared" si="0"/>
        <v>1.6999511121290176</v>
      </c>
    </row>
    <row r="13" spans="1:22" x14ac:dyDescent="0.25">
      <c r="B13" s="10"/>
      <c r="C13" s="10"/>
      <c r="D13" s="10"/>
      <c r="E13" s="10"/>
      <c r="F13" s="10"/>
      <c r="G13" s="10"/>
    </row>
    <row r="15" spans="1:22" x14ac:dyDescent="0.25">
      <c r="D15" s="113" t="s">
        <v>8</v>
      </c>
      <c r="E15" s="79" t="s">
        <v>32</v>
      </c>
      <c r="F15" s="80"/>
      <c r="G15" s="80"/>
      <c r="H15" s="80"/>
      <c r="I15" s="80"/>
      <c r="J15" s="80"/>
      <c r="K15" s="112"/>
    </row>
    <row r="16" spans="1:22" x14ac:dyDescent="0.25">
      <c r="B16" s="20" t="s">
        <v>2</v>
      </c>
      <c r="D16" s="114"/>
      <c r="E16" s="28" t="s">
        <v>19</v>
      </c>
      <c r="F16" s="29" t="s">
        <v>20</v>
      </c>
      <c r="G16" s="28" t="s">
        <v>21</v>
      </c>
      <c r="H16" s="28" t="s">
        <v>22</v>
      </c>
      <c r="I16" s="29" t="s">
        <v>23</v>
      </c>
      <c r="J16" s="28" t="s">
        <v>24</v>
      </c>
      <c r="K16" s="28" t="s">
        <v>6</v>
      </c>
    </row>
    <row r="17" spans="2:11" x14ac:dyDescent="0.25">
      <c r="B17" s="20">
        <v>13</v>
      </c>
      <c r="D17" s="12" t="s">
        <v>9</v>
      </c>
      <c r="E17" s="2">
        <f>(10-'A3 - NT'!E8)*('A3 - NP'!E5/10)</f>
        <v>0</v>
      </c>
      <c r="F17" s="2">
        <f>(10-'A3 - NT'!F8)*('A3 - NP'!F5/10)</f>
        <v>2.6388888888888888</v>
      </c>
      <c r="G17" s="2">
        <f>(10-'A3 - NT'!G8)*('A3 - NP'!G5/10)</f>
        <v>0</v>
      </c>
      <c r="H17" s="2">
        <f>(10-'A3 - NT'!H8)*('A3 - NP'!H5/10)</f>
        <v>0</v>
      </c>
      <c r="I17" s="2">
        <f>(10-'A3 - NT'!I8)*('A3 - NP'!I5/10)</f>
        <v>0</v>
      </c>
      <c r="J17" s="2">
        <f>(10-'A3 - NT'!J8)*('A3 - NP'!J5/10)</f>
        <v>0</v>
      </c>
      <c r="K17" s="3">
        <f>AVERAGE(E17:J17)</f>
        <v>0.43981481481481483</v>
      </c>
    </row>
    <row r="18" spans="2:11" x14ac:dyDescent="0.25">
      <c r="B18" s="20">
        <v>4</v>
      </c>
      <c r="D18" s="23" t="s">
        <v>10</v>
      </c>
      <c r="E18" s="2">
        <f>(10-'A3 - NT'!E9)*('A3 - NP'!E6/10)</f>
        <v>0</v>
      </c>
      <c r="F18" s="2">
        <f>(10-'A3 - NT'!F9)*('A3 - NP'!F6/10)</f>
        <v>0</v>
      </c>
      <c r="G18" s="2">
        <f>(10-'A3 - NT'!G9)*('A3 - NP'!G6/10)</f>
        <v>0</v>
      </c>
      <c r="H18" s="2">
        <f>(10-'A3 - NT'!H9)*('A3 - NP'!H6/10)</f>
        <v>0</v>
      </c>
      <c r="I18" s="2">
        <f>(10-'A3 - NT'!I9)*('A3 - NP'!I6/10)</f>
        <v>0</v>
      </c>
      <c r="J18" s="2">
        <f>(10-'A3 - NT'!J9)*('A3 - NP'!J6/10)</f>
        <v>0</v>
      </c>
      <c r="K18" s="4">
        <f t="shared" ref="K18:K24" si="1">AVERAGE(E18:J18)</f>
        <v>0</v>
      </c>
    </row>
    <row r="19" spans="2:11" x14ac:dyDescent="0.25">
      <c r="B19" s="20">
        <v>7</v>
      </c>
      <c r="D19" s="12" t="s">
        <v>11</v>
      </c>
      <c r="E19" s="2">
        <f>(10-'A3 - NT'!E10)*('A3 - NP'!E7/10)</f>
        <v>0</v>
      </c>
      <c r="F19" s="2">
        <f>(10-'A3 - NT'!F10)*('A3 - NP'!F7/10)</f>
        <v>6.25</v>
      </c>
      <c r="G19" s="2">
        <f>(10-'A3 - NT'!G10)*('A3 - NP'!G7/10)</f>
        <v>0</v>
      </c>
      <c r="H19" s="2">
        <f>(10-'A3 - NT'!H10)*('A3 - NP'!H7/10)</f>
        <v>0</v>
      </c>
      <c r="I19" s="2">
        <f>(10-'A3 - NT'!I10)*('A3 - NP'!I7/10)</f>
        <v>0</v>
      </c>
      <c r="J19" s="2">
        <f>(10-'A3 - NT'!J10)*('A3 - NP'!J7/10)</f>
        <v>0</v>
      </c>
      <c r="K19" s="3">
        <f t="shared" si="1"/>
        <v>1.0416666666666667</v>
      </c>
    </row>
    <row r="20" spans="2:11" x14ac:dyDescent="0.25">
      <c r="B20" s="20">
        <v>5</v>
      </c>
      <c r="D20" s="23" t="s">
        <v>12</v>
      </c>
      <c r="E20" s="2">
        <f>(10-'A3 - NT'!E11)*('A3 - NP'!E8/10)</f>
        <v>0</v>
      </c>
      <c r="F20" s="2">
        <f>(10-'A3 - NT'!F11)*('A3 - NP'!F8/10)</f>
        <v>3.8157894736842106</v>
      </c>
      <c r="G20" s="2">
        <f>(10-'A3 - NT'!G11)*('A3 - NP'!G8/10)</f>
        <v>0</v>
      </c>
      <c r="H20" s="2">
        <f>(10-'A3 - NT'!H11)*('A3 - NP'!H8/10)</f>
        <v>0</v>
      </c>
      <c r="I20" s="2">
        <f>(10-'A3 - NT'!I11)*('A3 - NP'!I8/10)</f>
        <v>0</v>
      </c>
      <c r="J20" s="2">
        <f>(10-'A3 - NT'!J11)*('A3 - NP'!J8/10)</f>
        <v>0</v>
      </c>
      <c r="K20" s="4">
        <f t="shared" si="1"/>
        <v>0.63596491228070173</v>
      </c>
    </row>
    <row r="21" spans="2:11" x14ac:dyDescent="0.25">
      <c r="B21" s="20">
        <v>6</v>
      </c>
      <c r="D21" s="12" t="s">
        <v>13</v>
      </c>
      <c r="E21" s="2">
        <f>(10-'A3 - NT'!E12)*('A3 - NP'!E9/10)</f>
        <v>0</v>
      </c>
      <c r="F21" s="2">
        <f>(10-'A3 - NT'!F12)*('A3 - NP'!F9/10)</f>
        <v>4.3181818181818183</v>
      </c>
      <c r="G21" s="2">
        <f>(10-'A3 - NT'!G12)*('A3 - NP'!G9/10)</f>
        <v>0</v>
      </c>
      <c r="H21" s="2">
        <f>(10-'A3 - NT'!H12)*('A3 - NP'!H9/10)</f>
        <v>0</v>
      </c>
      <c r="I21" s="2">
        <f>(10-'A3 - NT'!I12)*('A3 - NP'!I9/10)</f>
        <v>0</v>
      </c>
      <c r="J21" s="2">
        <f>(10-'A3 - NT'!J12)*('A3 - NP'!J9/10)</f>
        <v>0</v>
      </c>
      <c r="K21" s="3">
        <f t="shared" si="1"/>
        <v>0.71969696969696972</v>
      </c>
    </row>
    <row r="22" spans="2:11" x14ac:dyDescent="0.25">
      <c r="B22" s="20">
        <v>9</v>
      </c>
      <c r="D22" s="23" t="s">
        <v>14</v>
      </c>
      <c r="E22" s="2">
        <f>(10-'A3 - NT'!E13)*('A3 - NP'!E10/10)</f>
        <v>0</v>
      </c>
      <c r="F22" s="2">
        <f>(10-'A3 - NT'!F13)*('A3 - NP'!F10/10)</f>
        <v>0</v>
      </c>
      <c r="G22" s="2">
        <f>(10-'A3 - NT'!G13)*('A3 - NP'!G10/10)</f>
        <v>0</v>
      </c>
      <c r="H22" s="2">
        <f>(10-'A3 - NT'!H13)*('A3 - NP'!H10/10)</f>
        <v>0</v>
      </c>
      <c r="I22" s="2">
        <f>(10-'A3 - NT'!I13)*('A3 - NP'!I10/10)</f>
        <v>0</v>
      </c>
      <c r="J22" s="2">
        <f>(10-'A3 - NT'!J13)*('A3 - NP'!J10/10)</f>
        <v>0</v>
      </c>
      <c r="K22" s="4">
        <f t="shared" si="1"/>
        <v>0</v>
      </c>
    </row>
    <row r="23" spans="2:11" x14ac:dyDescent="0.25">
      <c r="B23" s="20">
        <v>12</v>
      </c>
      <c r="D23" s="12" t="s">
        <v>15</v>
      </c>
      <c r="E23" s="2">
        <f>(10-'A3 - NT'!E14)*('A3 - NP'!E11/10)</f>
        <v>0</v>
      </c>
      <c r="F23" s="2">
        <f>(10-'A3 - NT'!F14)*('A3 - NP'!F11/10)</f>
        <v>0</v>
      </c>
      <c r="G23" s="2">
        <f>(10-'A3 - NT'!G14)*('A3 - NP'!G11/10)</f>
        <v>0</v>
      </c>
      <c r="H23" s="2">
        <f>(10-'A3 - NT'!H14)*('A3 - NP'!H11/10)</f>
        <v>0</v>
      </c>
      <c r="I23" s="2">
        <f>(10-'A3 - NT'!I14)*('A3 - NP'!I11/10)</f>
        <v>0</v>
      </c>
      <c r="J23" s="2">
        <f>(10-'A3 - NT'!J14)*('A3 - NP'!J11/10)</f>
        <v>0</v>
      </c>
      <c r="K23" s="3">
        <f t="shared" si="1"/>
        <v>0</v>
      </c>
    </row>
    <row r="24" spans="2:11" x14ac:dyDescent="0.25">
      <c r="B24" s="20">
        <v>14</v>
      </c>
      <c r="D24" s="23" t="s">
        <v>7</v>
      </c>
      <c r="E24" s="2">
        <f>(10-'A3 - NT'!E15)*('A3 - NP'!E12/10)</f>
        <v>0</v>
      </c>
      <c r="F24" s="2">
        <f>(10-'A3 - NT'!F15)*('A3 - NP'!F12/10)</f>
        <v>0</v>
      </c>
      <c r="G24" s="2">
        <f>(10-'A3 - NT'!G15)*('A3 - NP'!G12/10)</f>
        <v>0</v>
      </c>
      <c r="H24" s="2">
        <f>(10-'A3 - NT'!H15)*('A3 - NP'!H12/10)</f>
        <v>0</v>
      </c>
      <c r="I24" s="2">
        <f>(10-'A3 - NT'!I15)*('A3 - NP'!I12/10)</f>
        <v>0</v>
      </c>
      <c r="J24" s="2">
        <f>(10-'A3 - NT'!J15)*('A3 - NP'!J12/10)</f>
        <v>0</v>
      </c>
      <c r="K24" s="4">
        <f t="shared" si="1"/>
        <v>0</v>
      </c>
    </row>
    <row r="25" spans="2:11" x14ac:dyDescent="0.25">
      <c r="D25" s="77" t="s">
        <v>6</v>
      </c>
      <c r="E25" s="6">
        <f t="shared" ref="E25:K25" si="2">AVERAGE(E17:E24)</f>
        <v>0</v>
      </c>
      <c r="F25" s="6">
        <f t="shared" si="2"/>
        <v>2.1278575225943648</v>
      </c>
      <c r="G25" s="6">
        <f t="shared" si="2"/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11">
        <f t="shared" si="2"/>
        <v>0.35464292043239415</v>
      </c>
    </row>
  </sheetData>
  <mergeCells count="6">
    <mergeCell ref="A1:K1"/>
    <mergeCell ref="B2:C2"/>
    <mergeCell ref="E2:K2"/>
    <mergeCell ref="D2:D3"/>
    <mergeCell ref="D15:D16"/>
    <mergeCell ref="E15:K1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O29"/>
  <sheetViews>
    <sheetView zoomScale="85" zoomScaleNormal="85" workbookViewId="0">
      <selection activeCell="D6" sqref="D6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4.7109375" bestFit="1" customWidth="1"/>
    <col min="6" max="6" width="7.7109375" bestFit="1" customWidth="1"/>
    <col min="7" max="7" width="5.7109375" bestFit="1" customWidth="1"/>
    <col min="8" max="10" width="6.5703125" bestFit="1" customWidth="1"/>
    <col min="11" max="12" width="6.7109375" bestFit="1" customWidth="1"/>
    <col min="13" max="13" width="6.5703125" bestFit="1" customWidth="1"/>
    <col min="14" max="14" width="14.5703125" bestFit="1" customWidth="1"/>
    <col min="15" max="15" width="6.5703125" bestFit="1" customWidth="1"/>
    <col min="16" max="16" width="14.140625" bestFit="1" customWidth="1"/>
  </cols>
  <sheetData>
    <row r="1" spans="1:1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5.5" x14ac:dyDescent="0.25">
      <c r="E5" s="108" t="s">
        <v>39</v>
      </c>
      <c r="F5" s="30"/>
      <c r="G5" s="31" t="s">
        <v>40</v>
      </c>
      <c r="H5" s="31" t="s">
        <v>41</v>
      </c>
      <c r="I5" s="31" t="s">
        <v>42</v>
      </c>
      <c r="J5" s="31" t="s">
        <v>43</v>
      </c>
      <c r="K5" s="31" t="s">
        <v>44</v>
      </c>
      <c r="L5" s="31" t="s">
        <v>45</v>
      </c>
    </row>
    <row r="6" spans="1:15" ht="25.5" x14ac:dyDescent="0.25">
      <c r="E6" s="108"/>
      <c r="F6" s="32" t="s">
        <v>46</v>
      </c>
      <c r="G6" s="33" t="s">
        <v>25</v>
      </c>
      <c r="H6" s="32" t="s">
        <v>25</v>
      </c>
      <c r="I6" s="32" t="s">
        <v>25</v>
      </c>
      <c r="J6" s="32" t="s">
        <v>25</v>
      </c>
      <c r="K6" s="32" t="s">
        <v>25</v>
      </c>
      <c r="L6" s="32" t="s">
        <v>25</v>
      </c>
    </row>
    <row r="7" spans="1:15" x14ac:dyDescent="0.25">
      <c r="E7" s="108"/>
      <c r="F7" s="34" t="s">
        <v>3</v>
      </c>
      <c r="G7" s="35"/>
      <c r="H7" s="35"/>
      <c r="I7" s="36">
        <v>4</v>
      </c>
      <c r="J7" s="36">
        <v>4</v>
      </c>
      <c r="K7" s="36">
        <v>5</v>
      </c>
      <c r="L7" s="36">
        <v>3</v>
      </c>
    </row>
    <row r="8" spans="1:15" x14ac:dyDescent="0.25">
      <c r="E8" s="108"/>
      <c r="F8" s="34" t="s">
        <v>4</v>
      </c>
      <c r="G8" s="25">
        <v>1</v>
      </c>
      <c r="H8" s="26">
        <v>1</v>
      </c>
      <c r="I8" s="35"/>
      <c r="J8" s="35"/>
      <c r="K8" s="35"/>
      <c r="L8" s="35"/>
    </row>
    <row r="9" spans="1:15" x14ac:dyDescent="0.25">
      <c r="E9" s="108"/>
      <c r="F9" s="34" t="s">
        <v>5</v>
      </c>
      <c r="G9" s="26">
        <v>1</v>
      </c>
      <c r="H9" s="26">
        <v>1</v>
      </c>
      <c r="I9" s="35"/>
      <c r="J9" s="35"/>
      <c r="K9" s="35"/>
      <c r="L9" s="35"/>
    </row>
    <row r="10" spans="1:15" x14ac:dyDescent="0.25">
      <c r="E10" s="108"/>
      <c r="F10" s="34" t="s">
        <v>36</v>
      </c>
      <c r="G10" s="25">
        <v>4</v>
      </c>
      <c r="H10" s="26">
        <v>1</v>
      </c>
      <c r="I10" s="35"/>
      <c r="J10" s="35"/>
      <c r="K10" s="35"/>
      <c r="L10" s="35"/>
    </row>
    <row r="11" spans="1:15" x14ac:dyDescent="0.25">
      <c r="E11" s="108"/>
      <c r="F11" s="34" t="s">
        <v>37</v>
      </c>
      <c r="G11" s="26">
        <v>4</v>
      </c>
      <c r="H11" s="26">
        <v>1</v>
      </c>
      <c r="I11" s="35"/>
      <c r="J11" s="35"/>
      <c r="K11" s="35"/>
      <c r="L11" s="35"/>
    </row>
    <row r="12" spans="1:15" ht="25.5" x14ac:dyDescent="0.25">
      <c r="E12" s="108"/>
      <c r="F12" s="34" t="s">
        <v>38</v>
      </c>
      <c r="G12" s="35"/>
      <c r="H12" s="26">
        <v>1</v>
      </c>
      <c r="I12" s="35"/>
      <c r="J12" s="35"/>
      <c r="K12" s="35"/>
      <c r="L12" s="35"/>
      <c r="M12" s="37" t="s">
        <v>25</v>
      </c>
      <c r="N12" s="38" t="s">
        <v>26</v>
      </c>
      <c r="O12" s="39" t="s">
        <v>47</v>
      </c>
    </row>
    <row r="13" spans="1:15" ht="38.25" x14ac:dyDescent="0.25">
      <c r="E13" s="108"/>
      <c r="F13" s="40" t="s">
        <v>48</v>
      </c>
      <c r="G13" s="41">
        <f>SUM(G7:G12)</f>
        <v>10</v>
      </c>
      <c r="H13" s="41">
        <f>SUM(H7:H12)</f>
        <v>5</v>
      </c>
      <c r="I13" s="41">
        <f t="shared" ref="I13:L13" si="0">SUM(I7:I12)</f>
        <v>4</v>
      </c>
      <c r="J13" s="41">
        <f t="shared" si="0"/>
        <v>4</v>
      </c>
      <c r="K13" s="41">
        <f t="shared" si="0"/>
        <v>5</v>
      </c>
      <c r="L13" s="41">
        <f t="shared" si="0"/>
        <v>3</v>
      </c>
      <c r="M13" s="115">
        <f>SUM(G13:L13)</f>
        <v>31</v>
      </c>
      <c r="N13" s="118">
        <f>AVERAGE(G13:L13)</f>
        <v>5.166666666666667</v>
      </c>
      <c r="O13" s="121">
        <f>_xlfn.STDEV.S(G13:L13)</f>
        <v>2.4832774042918904</v>
      </c>
    </row>
    <row r="14" spans="1:15" ht="25.5" x14ac:dyDescent="0.25">
      <c r="E14" s="42"/>
      <c r="F14" s="43" t="s">
        <v>26</v>
      </c>
      <c r="G14" s="44">
        <f>AVERAGE(G7:G12)</f>
        <v>2.5</v>
      </c>
      <c r="H14" s="44">
        <f>AVERAGE(H7:H12)</f>
        <v>1</v>
      </c>
      <c r="I14" s="44">
        <f t="shared" ref="I14:L14" si="1">AVERAGE(I7:I12)</f>
        <v>4</v>
      </c>
      <c r="J14" s="44">
        <f t="shared" si="1"/>
        <v>4</v>
      </c>
      <c r="K14" s="44">
        <f t="shared" si="1"/>
        <v>5</v>
      </c>
      <c r="L14" s="44">
        <f t="shared" si="1"/>
        <v>3</v>
      </c>
      <c r="M14" s="116"/>
      <c r="N14" s="119"/>
      <c r="O14" s="122"/>
    </row>
    <row r="15" spans="1:15" ht="25.5" x14ac:dyDescent="0.25">
      <c r="E15" s="42"/>
      <c r="F15" s="43" t="s">
        <v>47</v>
      </c>
      <c r="G15" s="44">
        <f>_xlfn.STDEV.S(G8:G11)</f>
        <v>1.7320508075688772</v>
      </c>
      <c r="H15" s="44">
        <f>_xlfn.STDEV.S(H7:H12)</f>
        <v>0</v>
      </c>
      <c r="I15" s="35"/>
      <c r="J15" s="35"/>
      <c r="K15" s="35"/>
      <c r="L15" s="35"/>
      <c r="M15" s="117"/>
      <c r="N15" s="120"/>
      <c r="O15" s="123"/>
    </row>
    <row r="18" spans="2:13" x14ac:dyDescent="0.25">
      <c r="B18" s="78" t="s">
        <v>1</v>
      </c>
      <c r="C18" s="78"/>
      <c r="D18" s="124" t="s">
        <v>29</v>
      </c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5">
      <c r="B19" s="14" t="s">
        <v>2</v>
      </c>
      <c r="C19" s="14" t="s">
        <v>0</v>
      </c>
      <c r="D19" s="48" t="s">
        <v>8</v>
      </c>
      <c r="E19" s="51" t="s">
        <v>19</v>
      </c>
      <c r="F19" s="52" t="s">
        <v>20</v>
      </c>
      <c r="G19" s="51" t="s">
        <v>21</v>
      </c>
      <c r="H19" s="51" t="s">
        <v>22</v>
      </c>
      <c r="I19" s="52" t="s">
        <v>23</v>
      </c>
      <c r="J19" s="51" t="s">
        <v>24</v>
      </c>
      <c r="K19" s="48" t="s">
        <v>52</v>
      </c>
      <c r="L19" s="51" t="s">
        <v>6</v>
      </c>
      <c r="M19" s="51" t="s">
        <v>53</v>
      </c>
    </row>
    <row r="20" spans="2:13" x14ac:dyDescent="0.25">
      <c r="B20" s="14">
        <v>13</v>
      </c>
      <c r="C20" s="14">
        <v>352</v>
      </c>
      <c r="D20" s="49" t="s">
        <v>9</v>
      </c>
      <c r="E20" s="53">
        <v>-1</v>
      </c>
      <c r="F20" s="53">
        <v>35</v>
      </c>
      <c r="G20" s="53">
        <v>0</v>
      </c>
      <c r="H20" s="53">
        <v>0</v>
      </c>
      <c r="I20" s="53">
        <v>0</v>
      </c>
      <c r="J20" s="53">
        <v>4</v>
      </c>
      <c r="K20" s="54">
        <v>38</v>
      </c>
      <c r="L20" s="2">
        <v>6.333333333333333</v>
      </c>
      <c r="M20" s="2">
        <v>14.151560573543353</v>
      </c>
    </row>
    <row r="21" spans="2:13" x14ac:dyDescent="0.25">
      <c r="B21" s="14">
        <v>4</v>
      </c>
      <c r="C21" s="14">
        <v>364</v>
      </c>
      <c r="D21" s="49" t="s">
        <v>10</v>
      </c>
      <c r="E21" s="17">
        <v>2</v>
      </c>
      <c r="F21" s="17">
        <v>1</v>
      </c>
      <c r="G21" s="17">
        <v>5</v>
      </c>
      <c r="H21" s="17">
        <v>4</v>
      </c>
      <c r="I21" s="17">
        <v>3</v>
      </c>
      <c r="J21" s="17">
        <v>1</v>
      </c>
      <c r="K21" s="17">
        <v>16</v>
      </c>
      <c r="L21" s="16">
        <v>2.6666666666666665</v>
      </c>
      <c r="M21" s="16">
        <v>1.6329931618554521</v>
      </c>
    </row>
    <row r="22" spans="2:13" x14ac:dyDescent="0.25">
      <c r="B22" s="14">
        <v>7</v>
      </c>
      <c r="C22" s="14">
        <v>368</v>
      </c>
      <c r="D22" s="49" t="s">
        <v>11</v>
      </c>
      <c r="E22" s="53">
        <v>1</v>
      </c>
      <c r="F22" s="53">
        <v>3</v>
      </c>
      <c r="G22" s="53">
        <v>5</v>
      </c>
      <c r="H22" s="53">
        <v>7</v>
      </c>
      <c r="I22" s="53">
        <v>8</v>
      </c>
      <c r="J22" s="53">
        <v>0</v>
      </c>
      <c r="K22" s="54">
        <v>24</v>
      </c>
      <c r="L22" s="2">
        <v>4</v>
      </c>
      <c r="M22" s="2">
        <v>3.2249030993194201</v>
      </c>
    </row>
    <row r="23" spans="2:13" x14ac:dyDescent="0.25">
      <c r="B23" s="14">
        <v>5</v>
      </c>
      <c r="C23" s="14">
        <v>370</v>
      </c>
      <c r="D23" s="49" t="s">
        <v>12</v>
      </c>
      <c r="E23" s="17">
        <v>1</v>
      </c>
      <c r="F23" s="17">
        <v>15</v>
      </c>
      <c r="G23" s="17">
        <v>5</v>
      </c>
      <c r="H23" s="17">
        <v>0</v>
      </c>
      <c r="I23" s="17">
        <v>5</v>
      </c>
      <c r="J23" s="17">
        <v>1</v>
      </c>
      <c r="K23" s="17">
        <v>27</v>
      </c>
      <c r="L23" s="16">
        <v>4.5</v>
      </c>
      <c r="M23" s="16">
        <v>5.5767373974394747</v>
      </c>
    </row>
    <row r="24" spans="2:13" x14ac:dyDescent="0.25">
      <c r="B24" s="14">
        <v>6</v>
      </c>
      <c r="C24" s="14">
        <v>373</v>
      </c>
      <c r="D24" s="49" t="s">
        <v>13</v>
      </c>
      <c r="E24" s="53">
        <v>8</v>
      </c>
      <c r="F24" s="53">
        <v>10</v>
      </c>
      <c r="G24" s="53">
        <v>0</v>
      </c>
      <c r="H24" s="53">
        <v>8</v>
      </c>
      <c r="I24" s="53">
        <v>3</v>
      </c>
      <c r="J24" s="53">
        <v>6</v>
      </c>
      <c r="K24" s="54">
        <v>35</v>
      </c>
      <c r="L24" s="2">
        <v>5.833333333333333</v>
      </c>
      <c r="M24" s="2">
        <v>3.7103458958251672</v>
      </c>
    </row>
    <row r="25" spans="2:13" x14ac:dyDescent="0.25">
      <c r="B25" s="14">
        <v>9</v>
      </c>
      <c r="C25" s="14">
        <v>376</v>
      </c>
      <c r="D25" s="49" t="s">
        <v>14</v>
      </c>
      <c r="E25" s="17">
        <v>0</v>
      </c>
      <c r="F25" s="17">
        <v>3</v>
      </c>
      <c r="G25" s="17">
        <v>0</v>
      </c>
      <c r="H25" s="17">
        <v>5</v>
      </c>
      <c r="I25" s="17">
        <v>0</v>
      </c>
      <c r="J25" s="17">
        <v>1</v>
      </c>
      <c r="K25" s="17">
        <v>9</v>
      </c>
      <c r="L25" s="16">
        <v>1.5</v>
      </c>
      <c r="M25" s="16">
        <v>2.0736441353327719</v>
      </c>
    </row>
    <row r="26" spans="2:13" x14ac:dyDescent="0.25">
      <c r="B26" s="14">
        <v>12</v>
      </c>
      <c r="C26" s="14">
        <v>377</v>
      </c>
      <c r="D26" s="49" t="s">
        <v>15</v>
      </c>
      <c r="E26" s="53">
        <v>0</v>
      </c>
      <c r="F26" s="53">
        <v>18</v>
      </c>
      <c r="G26" s="53">
        <v>0</v>
      </c>
      <c r="H26" s="53">
        <v>1</v>
      </c>
      <c r="I26" s="53">
        <v>0</v>
      </c>
      <c r="J26" s="53">
        <v>10</v>
      </c>
      <c r="K26" s="54">
        <v>29</v>
      </c>
      <c r="L26" s="2">
        <v>4.833333333333333</v>
      </c>
      <c r="M26" s="2">
        <v>7.5476265585061029</v>
      </c>
    </row>
    <row r="27" spans="2:13" x14ac:dyDescent="0.25">
      <c r="B27" s="14">
        <v>14</v>
      </c>
      <c r="C27" s="14">
        <v>382</v>
      </c>
      <c r="D27" s="49" t="s">
        <v>7</v>
      </c>
      <c r="E27" s="17">
        <v>2</v>
      </c>
      <c r="F27" s="17">
        <v>-1</v>
      </c>
      <c r="G27" s="17">
        <v>1</v>
      </c>
      <c r="H27" s="17">
        <v>1</v>
      </c>
      <c r="I27" s="17">
        <v>0</v>
      </c>
      <c r="J27" s="17">
        <v>0</v>
      </c>
      <c r="K27" s="17">
        <v>3</v>
      </c>
      <c r="L27" s="16">
        <v>0.5</v>
      </c>
      <c r="M27" s="16">
        <v>1.0488088481701516</v>
      </c>
    </row>
    <row r="28" spans="2:13" x14ac:dyDescent="0.25">
      <c r="D28" s="55" t="s">
        <v>51</v>
      </c>
      <c r="E28" s="56">
        <f t="shared" ref="E28:K28" si="2">AVERAGE(E20:E27)</f>
        <v>1.625</v>
      </c>
      <c r="F28" s="56">
        <f t="shared" si="2"/>
        <v>10.5</v>
      </c>
      <c r="G28" s="56">
        <f t="shared" si="2"/>
        <v>2</v>
      </c>
      <c r="H28" s="56">
        <f t="shared" si="2"/>
        <v>3.25</v>
      </c>
      <c r="I28" s="56">
        <f t="shared" si="2"/>
        <v>2.375</v>
      </c>
      <c r="J28" s="56">
        <f t="shared" si="2"/>
        <v>2.875</v>
      </c>
      <c r="K28" s="56">
        <f t="shared" si="2"/>
        <v>22.625</v>
      </c>
    </row>
    <row r="29" spans="2:13" x14ac:dyDescent="0.25">
      <c r="D29" s="50" t="s">
        <v>27</v>
      </c>
      <c r="E29" s="16">
        <f t="shared" ref="E29:J29" si="3">_xlfn.STDEV.S(E20:E27)</f>
        <v>2.7742437837054932</v>
      </c>
      <c r="F29" s="16">
        <f t="shared" si="3"/>
        <v>12.023785950000464</v>
      </c>
      <c r="G29" s="16">
        <f t="shared" si="3"/>
        <v>2.5071326821120348</v>
      </c>
      <c r="H29" s="16">
        <f t="shared" si="3"/>
        <v>3.1959796173138706</v>
      </c>
      <c r="I29" s="16">
        <f t="shared" si="3"/>
        <v>2.9730936268953445</v>
      </c>
      <c r="J29" s="16">
        <f t="shared" si="3"/>
        <v>3.5632048174962621</v>
      </c>
    </row>
  </sheetData>
  <mergeCells count="6">
    <mergeCell ref="E5:E13"/>
    <mergeCell ref="M13:M15"/>
    <mergeCell ref="N13:N15"/>
    <mergeCell ref="O13:O15"/>
    <mergeCell ref="B18:C18"/>
    <mergeCell ref="D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topLeftCell="B1" workbookViewId="0">
      <selection activeCell="D14" sqref="D1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10" width="5.5703125" bestFit="1" customWidth="1"/>
    <col min="11" max="11" width="5.7109375" bestFit="1" customWidth="1"/>
    <col min="12" max="14" width="4.5703125" bestFit="1" customWidth="1"/>
    <col min="16" max="16" width="6.7109375" bestFit="1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25"/>
    <row r="3" spans="1:11" ht="15" customHeight="1" x14ac:dyDescent="0.25"/>
    <row r="4" spans="1:11" ht="15" customHeight="1" x14ac:dyDescent="0.25">
      <c r="B4" s="78" t="s">
        <v>1</v>
      </c>
      <c r="C4" s="78"/>
      <c r="D4" s="124" t="s">
        <v>49</v>
      </c>
      <c r="E4" s="124"/>
      <c r="F4" s="124"/>
      <c r="G4" s="124"/>
      <c r="H4" s="124"/>
      <c r="I4" s="124"/>
      <c r="J4" s="124"/>
      <c r="K4" s="124"/>
    </row>
    <row r="5" spans="1:11" x14ac:dyDescent="0.25">
      <c r="B5" s="14" t="s">
        <v>2</v>
      </c>
      <c r="C5" s="14" t="s">
        <v>0</v>
      </c>
      <c r="D5" s="46" t="s">
        <v>8</v>
      </c>
      <c r="E5" s="28" t="s">
        <v>19</v>
      </c>
      <c r="F5" s="29" t="s">
        <v>20</v>
      </c>
      <c r="G5" s="28" t="s">
        <v>21</v>
      </c>
      <c r="H5" s="28" t="s">
        <v>22</v>
      </c>
      <c r="I5" s="29" t="s">
        <v>23</v>
      </c>
      <c r="J5" s="28" t="s">
        <v>24</v>
      </c>
      <c r="K5" s="46" t="s">
        <v>28</v>
      </c>
    </row>
    <row r="6" spans="1:11" x14ac:dyDescent="0.25">
      <c r="A6">
        <v>1</v>
      </c>
      <c r="B6" s="14">
        <v>13</v>
      </c>
      <c r="C6" s="14">
        <v>352</v>
      </c>
      <c r="D6" s="12" t="s">
        <v>9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0.25</v>
      </c>
      <c r="K6" s="9">
        <v>4.1666666666666664E-2</v>
      </c>
    </row>
    <row r="7" spans="1:11" x14ac:dyDescent="0.25">
      <c r="A7">
        <v>2</v>
      </c>
      <c r="B7" s="14">
        <v>4</v>
      </c>
      <c r="C7" s="14">
        <v>364</v>
      </c>
      <c r="D7" s="46" t="s">
        <v>10</v>
      </c>
      <c r="E7" s="16">
        <v>0</v>
      </c>
      <c r="F7" s="16">
        <v>0</v>
      </c>
      <c r="G7" s="16">
        <v>0.2</v>
      </c>
      <c r="H7" s="16">
        <v>0.25</v>
      </c>
      <c r="I7" s="16">
        <v>0.33333333333333331</v>
      </c>
      <c r="J7" s="16">
        <v>1</v>
      </c>
      <c r="K7" s="16">
        <v>0.29722222222222222</v>
      </c>
    </row>
    <row r="8" spans="1:11" x14ac:dyDescent="0.25">
      <c r="A8">
        <v>3</v>
      </c>
      <c r="B8" s="14">
        <v>7</v>
      </c>
      <c r="C8" s="14">
        <v>368</v>
      </c>
      <c r="D8" s="12" t="s">
        <v>11</v>
      </c>
      <c r="E8" s="18">
        <v>0</v>
      </c>
      <c r="F8" s="18">
        <v>0</v>
      </c>
      <c r="G8" s="18">
        <v>0.2</v>
      </c>
      <c r="H8" s="18">
        <v>0.14285714285714285</v>
      </c>
      <c r="I8" s="18">
        <v>0.125</v>
      </c>
      <c r="J8" s="18">
        <v>0</v>
      </c>
      <c r="K8" s="9">
        <v>7.7976190476190477E-2</v>
      </c>
    </row>
    <row r="9" spans="1:11" x14ac:dyDescent="0.25">
      <c r="A9">
        <v>4</v>
      </c>
      <c r="B9" s="14">
        <v>5</v>
      </c>
      <c r="C9" s="14">
        <v>370</v>
      </c>
      <c r="D9" s="46" t="s">
        <v>12</v>
      </c>
      <c r="E9" s="16">
        <v>0</v>
      </c>
      <c r="F9" s="16">
        <v>0</v>
      </c>
      <c r="G9" s="16">
        <v>0.2</v>
      </c>
      <c r="H9" s="16">
        <v>0</v>
      </c>
      <c r="I9" s="16">
        <v>0.2</v>
      </c>
      <c r="J9" s="16">
        <v>1</v>
      </c>
      <c r="K9" s="16">
        <v>0.23333333333333331</v>
      </c>
    </row>
    <row r="10" spans="1:11" x14ac:dyDescent="0.25">
      <c r="A10">
        <v>5</v>
      </c>
      <c r="B10" s="14">
        <v>6</v>
      </c>
      <c r="C10" s="14">
        <v>373</v>
      </c>
      <c r="D10" s="12" t="s">
        <v>13</v>
      </c>
      <c r="E10" s="18">
        <v>0</v>
      </c>
      <c r="F10" s="18">
        <v>0</v>
      </c>
      <c r="G10" s="18">
        <v>0</v>
      </c>
      <c r="H10" s="18">
        <v>0.125</v>
      </c>
      <c r="I10" s="18">
        <v>0.66666666666666663</v>
      </c>
      <c r="J10" s="18">
        <v>0.16666666666666666</v>
      </c>
      <c r="K10" s="9">
        <v>0.15972222222222221</v>
      </c>
    </row>
    <row r="11" spans="1:11" x14ac:dyDescent="0.25">
      <c r="A11">
        <v>6</v>
      </c>
      <c r="B11" s="14">
        <v>9</v>
      </c>
      <c r="C11" s="14">
        <v>377</v>
      </c>
      <c r="D11" s="46" t="s">
        <v>14</v>
      </c>
      <c r="E11" s="16">
        <v>0</v>
      </c>
      <c r="F11" s="16">
        <v>0</v>
      </c>
      <c r="G11" s="16">
        <v>0</v>
      </c>
      <c r="H11" s="16">
        <v>0.2</v>
      </c>
      <c r="I11" s="16">
        <v>0</v>
      </c>
      <c r="J11" s="16">
        <v>1</v>
      </c>
      <c r="K11" s="16">
        <v>0.19999999999999998</v>
      </c>
    </row>
    <row r="12" spans="1:11" x14ac:dyDescent="0.25">
      <c r="A12">
        <v>7</v>
      </c>
      <c r="B12" s="14">
        <v>12</v>
      </c>
      <c r="C12" s="14">
        <v>382</v>
      </c>
      <c r="D12" s="12" t="s">
        <v>15</v>
      </c>
      <c r="E12" s="18">
        <v>0</v>
      </c>
      <c r="F12" s="18">
        <v>0</v>
      </c>
      <c r="G12" s="18">
        <v>0</v>
      </c>
      <c r="H12" s="18">
        <v>1</v>
      </c>
      <c r="I12" s="18">
        <v>0</v>
      </c>
      <c r="J12" s="18">
        <v>0.2</v>
      </c>
      <c r="K12" s="9">
        <v>0.19999999999999998</v>
      </c>
    </row>
    <row r="13" spans="1:11" x14ac:dyDescent="0.25">
      <c r="A13">
        <v>8</v>
      </c>
      <c r="B13" s="14">
        <v>14</v>
      </c>
      <c r="C13" s="14">
        <v>383</v>
      </c>
      <c r="D13" s="46" t="s">
        <v>7</v>
      </c>
      <c r="E13" s="16">
        <v>0</v>
      </c>
      <c r="F13" s="16">
        <v>0</v>
      </c>
      <c r="G13" s="16">
        <v>1</v>
      </c>
      <c r="H13" s="16">
        <v>1</v>
      </c>
      <c r="I13" s="16">
        <v>0</v>
      </c>
      <c r="J13" s="16">
        <v>0</v>
      </c>
      <c r="K13" s="16">
        <v>0.33333333333333331</v>
      </c>
    </row>
    <row r="14" spans="1:11" x14ac:dyDescent="0.25">
      <c r="D14" s="12" t="s">
        <v>65</v>
      </c>
      <c r="E14" s="18">
        <f>AVERAGE(E6:E13)</f>
        <v>0</v>
      </c>
      <c r="F14" s="18">
        <f t="shared" ref="F14:K14" si="0">AVERAGE(F6:F13)</f>
        <v>0</v>
      </c>
      <c r="G14" s="18">
        <f t="shared" si="0"/>
        <v>0.2</v>
      </c>
      <c r="H14" s="18">
        <f t="shared" si="0"/>
        <v>0.33973214285714282</v>
      </c>
      <c r="I14" s="18">
        <f t="shared" si="0"/>
        <v>0.16562499999999999</v>
      </c>
      <c r="J14" s="18">
        <f t="shared" si="0"/>
        <v>0.45208333333333334</v>
      </c>
      <c r="K14" s="9">
        <f t="shared" si="0"/>
        <v>0.19290674603174601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E3A-A57D-4EFE-A451-499F9AEF5160}">
  <dimension ref="A1:K14"/>
  <sheetViews>
    <sheetView workbookViewId="0">
      <selection activeCell="J20" sqref="J2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5" width="12.7109375" bestFit="1" customWidth="1"/>
    <col min="6" max="6" width="12" bestFit="1" customWidth="1"/>
    <col min="7" max="7" width="7" bestFit="1" customWidth="1"/>
    <col min="8" max="10" width="12" bestFit="1" customWidth="1"/>
    <col min="11" max="11" width="5" bestFit="1" customWidth="1"/>
    <col min="12" max="17" width="6.5703125" bestFit="1" customWidth="1"/>
    <col min="18" max="35" width="12" bestFit="1" customWidth="1"/>
    <col min="36" max="36" width="3" bestFit="1" customWidth="1"/>
    <col min="37" max="42" width="12" bestFit="1" customWidth="1"/>
    <col min="43" max="44" width="3" bestFit="1" customWidth="1"/>
    <col min="45" max="46" width="12" bestFit="1" customWidth="1"/>
    <col min="47" max="47" width="3" bestFit="1" customWidth="1"/>
    <col min="48" max="48" width="12" bestFit="1" customWidth="1"/>
    <col min="49" max="50" width="3" bestFit="1" customWidth="1"/>
    <col min="51" max="52" width="12" bestFit="1" customWidth="1"/>
    <col min="53" max="53" width="3" bestFit="1" customWidth="1"/>
    <col min="54" max="54" width="12" bestFit="1" customWidth="1"/>
    <col min="55" max="55" width="3" bestFit="1" customWidth="1"/>
    <col min="56" max="56" width="4" bestFit="1" customWidth="1"/>
    <col min="57" max="58" width="12" bestFit="1" customWidth="1"/>
    <col min="59" max="59" width="3" bestFit="1" customWidth="1"/>
    <col min="60" max="69" width="12" bestFit="1" customWidth="1"/>
    <col min="70" max="71" width="3" bestFit="1" customWidth="1"/>
    <col min="72" max="75" width="12" bestFit="1" customWidth="1"/>
    <col min="76" max="77" width="3" bestFit="1" customWidth="1"/>
    <col min="78" max="81" width="12" bestFit="1" customWidth="1"/>
    <col min="82" max="82" width="4" bestFit="1" customWidth="1"/>
    <col min="83" max="83" width="6" bestFit="1" customWidth="1"/>
    <col min="84" max="88" width="12" bestFit="1" customWidth="1"/>
    <col min="89" max="89" width="3" bestFit="1" customWidth="1"/>
    <col min="90" max="92" width="12" bestFit="1" customWidth="1"/>
    <col min="93" max="93" width="3" bestFit="1" customWidth="1"/>
    <col min="94" max="94" width="12" bestFit="1" customWidth="1"/>
    <col min="95" max="95" width="3" bestFit="1" customWidth="1"/>
    <col min="96" max="98" width="12" bestFit="1" customWidth="1"/>
    <col min="99" max="99" width="3" bestFit="1" customWidth="1"/>
    <col min="100" max="100" width="12" bestFit="1" customWidth="1"/>
    <col min="101" max="101" width="7" bestFit="1" customWidth="1"/>
    <col min="102" max="104" width="12" bestFit="1" customWidth="1"/>
    <col min="105" max="105" width="5" bestFit="1" customWidth="1"/>
    <col min="106" max="135" width="12" bestFit="1" customWidth="1"/>
    <col min="136" max="136" width="3" bestFit="1" customWidth="1"/>
    <col min="137" max="142" width="12" bestFit="1" customWidth="1"/>
    <col min="143" max="144" width="3" bestFit="1" customWidth="1"/>
    <col min="145" max="146" width="12" bestFit="1" customWidth="1"/>
    <col min="147" max="147" width="3" bestFit="1" customWidth="1"/>
    <col min="148" max="148" width="12" bestFit="1" customWidth="1"/>
    <col min="149" max="150" width="3" bestFit="1" customWidth="1"/>
    <col min="151" max="152" width="12" bestFit="1" customWidth="1"/>
    <col min="153" max="153" width="3" bestFit="1" customWidth="1"/>
    <col min="154" max="154" width="12" bestFit="1" customWidth="1"/>
    <col min="155" max="155" width="3" bestFit="1" customWidth="1"/>
    <col min="156" max="156" width="4" bestFit="1" customWidth="1"/>
    <col min="157" max="158" width="12" bestFit="1" customWidth="1"/>
    <col min="159" max="159" width="3" bestFit="1" customWidth="1"/>
  </cols>
  <sheetData>
    <row r="1" spans="1:1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customHeight="1" x14ac:dyDescent="0.25"/>
    <row r="3" spans="1:11" ht="15" customHeight="1" x14ac:dyDescent="0.25"/>
    <row r="4" spans="1:11" ht="15" customHeight="1" x14ac:dyDescent="0.25">
      <c r="B4" s="78" t="s">
        <v>1</v>
      </c>
      <c r="C4" s="78"/>
      <c r="D4" s="125" t="s">
        <v>8</v>
      </c>
      <c r="E4" s="124" t="s">
        <v>30</v>
      </c>
      <c r="F4" s="124"/>
      <c r="G4" s="124"/>
      <c r="H4" s="124"/>
      <c r="I4" s="124"/>
      <c r="J4" s="124"/>
      <c r="K4" s="125" t="s">
        <v>31</v>
      </c>
    </row>
    <row r="5" spans="1:11" x14ac:dyDescent="0.25">
      <c r="B5" s="20" t="s">
        <v>2</v>
      </c>
      <c r="C5" s="20" t="s">
        <v>0</v>
      </c>
      <c r="D5" s="125"/>
      <c r="E5" s="28" t="s">
        <v>19</v>
      </c>
      <c r="F5" s="29" t="s">
        <v>20</v>
      </c>
      <c r="G5" s="28" t="s">
        <v>21</v>
      </c>
      <c r="H5" s="28" t="s">
        <v>22</v>
      </c>
      <c r="I5" s="29" t="s">
        <v>23</v>
      </c>
      <c r="J5" s="28" t="s">
        <v>24</v>
      </c>
      <c r="K5" s="125"/>
    </row>
    <row r="6" spans="1:11" x14ac:dyDescent="0.25">
      <c r="B6" s="20">
        <v>13</v>
      </c>
      <c r="C6" s="20">
        <v>352</v>
      </c>
      <c r="D6" s="12" t="s">
        <v>9</v>
      </c>
      <c r="E6" s="9">
        <v>0</v>
      </c>
      <c r="F6" s="9">
        <v>0.24029341090173267</v>
      </c>
      <c r="G6" s="9">
        <v>0.53175775480059084</v>
      </c>
      <c r="H6" s="9">
        <v>0.44776119402985076</v>
      </c>
      <c r="I6" s="9">
        <v>0.83204930662557786</v>
      </c>
      <c r="J6" s="9">
        <v>0.1810055865921788</v>
      </c>
      <c r="K6" s="9">
        <v>0.32658491477642798</v>
      </c>
    </row>
    <row r="7" spans="1:11" x14ac:dyDescent="0.25">
      <c r="B7" s="20">
        <v>4</v>
      </c>
      <c r="C7" s="20">
        <v>364</v>
      </c>
      <c r="D7" s="46" t="s">
        <v>10</v>
      </c>
      <c r="E7" s="16">
        <v>0.58333333333333337</v>
      </c>
      <c r="F7" s="16">
        <v>0.875</v>
      </c>
      <c r="G7" s="16">
        <v>0.18953068592057759</v>
      </c>
      <c r="H7" s="16">
        <v>0.33027522935779818</v>
      </c>
      <c r="I7" s="16">
        <v>0.24324324324324326</v>
      </c>
      <c r="J7" s="16">
        <v>0.625</v>
      </c>
      <c r="K7" s="16">
        <v>0.42284221295572733</v>
      </c>
    </row>
    <row r="8" spans="1:11" x14ac:dyDescent="0.25">
      <c r="B8" s="20">
        <v>7</v>
      </c>
      <c r="C8" s="20">
        <v>368</v>
      </c>
      <c r="D8" s="12" t="s">
        <v>11</v>
      </c>
      <c r="E8" s="9">
        <v>0.5</v>
      </c>
      <c r="F8" s="9">
        <v>0.625</v>
      </c>
      <c r="G8" s="9">
        <v>8.8495575221238937E-2</v>
      </c>
      <c r="H8" s="9">
        <v>0.11650485436893204</v>
      </c>
      <c r="I8" s="9">
        <v>0.23677979479084452</v>
      </c>
      <c r="J8" s="9">
        <v>0.94405594405594406</v>
      </c>
      <c r="K8" s="9">
        <v>0.36434514801608042</v>
      </c>
    </row>
    <row r="9" spans="1:11" x14ac:dyDescent="0.25">
      <c r="B9" s="20">
        <v>5</v>
      </c>
      <c r="C9" s="20">
        <v>370</v>
      </c>
      <c r="D9" s="46" t="s">
        <v>12</v>
      </c>
      <c r="E9" s="16">
        <v>0.77459016393442626</v>
      </c>
      <c r="F9" s="16">
        <v>0.36529296916003617</v>
      </c>
      <c r="G9" s="16">
        <v>0.15503875968992248</v>
      </c>
      <c r="H9" s="16">
        <v>0.58111380145278457</v>
      </c>
      <c r="I9" s="16">
        <v>0.22183098591549294</v>
      </c>
      <c r="J9" s="16">
        <v>0.71344685848502654</v>
      </c>
      <c r="K9" s="16">
        <v>0.40755507321945261</v>
      </c>
    </row>
    <row r="10" spans="1:11" x14ac:dyDescent="0.25">
      <c r="B10" s="20">
        <v>6</v>
      </c>
      <c r="C10" s="20">
        <v>373</v>
      </c>
      <c r="D10" s="12" t="s">
        <v>13</v>
      </c>
      <c r="E10" s="9">
        <v>0.10054461667364893</v>
      </c>
      <c r="F10" s="9">
        <v>0.43181818181818182</v>
      </c>
      <c r="G10" s="9">
        <v>0.79822616407982261</v>
      </c>
      <c r="H10" s="9">
        <v>0.10606060606060606</v>
      </c>
      <c r="I10" s="9">
        <v>0.51702127659574471</v>
      </c>
      <c r="J10" s="9">
        <v>0.31013358291500048</v>
      </c>
      <c r="K10" s="9">
        <v>0.32802731343605751</v>
      </c>
    </row>
    <row r="11" spans="1:11" x14ac:dyDescent="0.25">
      <c r="B11" s="20">
        <v>9</v>
      </c>
      <c r="C11" s="20">
        <v>377</v>
      </c>
      <c r="D11" s="46" t="s">
        <v>14</v>
      </c>
      <c r="E11" s="16">
        <v>0.95448519664162612</v>
      </c>
      <c r="F11" s="16">
        <v>0.6875</v>
      </c>
      <c r="G11" s="16">
        <v>0.85308056872037918</v>
      </c>
      <c r="H11" s="16">
        <v>0.13307984790874525</v>
      </c>
      <c r="I11" s="16">
        <v>0.99173553719008267</v>
      </c>
      <c r="J11" s="16">
        <v>0.75</v>
      </c>
      <c r="K11" s="16">
        <v>0.64000330476264955</v>
      </c>
    </row>
    <row r="12" spans="1:11" x14ac:dyDescent="0.25">
      <c r="B12" s="20">
        <v>12</v>
      </c>
      <c r="C12" s="20">
        <v>382</v>
      </c>
      <c r="D12" s="12" t="s">
        <v>15</v>
      </c>
      <c r="E12" s="9">
        <v>0.98450319051959878</v>
      </c>
      <c r="F12" s="9">
        <v>0.40856859128954459</v>
      </c>
      <c r="G12" s="9">
        <v>0.99447513812154698</v>
      </c>
      <c r="H12" s="9">
        <v>0.29629629629629628</v>
      </c>
      <c r="I12" s="9">
        <v>0.98360655737704916</v>
      </c>
      <c r="J12" s="9">
        <v>0.34016798418972338</v>
      </c>
      <c r="K12" s="9">
        <v>0.58757719768464001</v>
      </c>
    </row>
    <row r="13" spans="1:11" x14ac:dyDescent="0.25">
      <c r="B13" s="20">
        <v>14</v>
      </c>
      <c r="C13" s="20">
        <v>383</v>
      </c>
      <c r="D13" s="46" t="s">
        <v>7</v>
      </c>
      <c r="E13" s="16">
        <v>0.32771961766044605</v>
      </c>
      <c r="F13" s="16">
        <v>0</v>
      </c>
      <c r="G13" s="16">
        <v>0.5</v>
      </c>
      <c r="H13" s="16">
        <v>0.72289156626506024</v>
      </c>
      <c r="I13" s="16">
        <v>0.97035040431266839</v>
      </c>
      <c r="J13" s="16">
        <v>1</v>
      </c>
      <c r="K13" s="16">
        <v>0.51821184454854574</v>
      </c>
    </row>
    <row r="14" spans="1:11" x14ac:dyDescent="0.25">
      <c r="D14" s="12" t="s">
        <v>6</v>
      </c>
      <c r="E14" s="9">
        <f t="shared" ref="E14:K14" si="0">AVERAGE(E6:E13)</f>
        <v>0.52814701484538495</v>
      </c>
      <c r="F14" s="9">
        <f t="shared" si="0"/>
        <v>0.45418414414618691</v>
      </c>
      <c r="G14" s="9">
        <f t="shared" si="0"/>
        <v>0.51382558081925978</v>
      </c>
      <c r="H14" s="9">
        <f t="shared" si="0"/>
        <v>0.34174792446750912</v>
      </c>
      <c r="I14" s="9">
        <f t="shared" si="0"/>
        <v>0.62457713825633798</v>
      </c>
      <c r="J14" s="9">
        <f t="shared" si="0"/>
        <v>0.6079762445297342</v>
      </c>
      <c r="K14" s="9">
        <f t="shared" si="0"/>
        <v>0.44939337617494768</v>
      </c>
    </row>
  </sheetData>
  <mergeCells count="4">
    <mergeCell ref="B4:C4"/>
    <mergeCell ref="E4:J4"/>
    <mergeCell ref="K4:K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k 4 y H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k 4 y H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O M h 1 X I c G E p P w I A A D U S A A A T A B w A R m 9 y b X V s Y X M v U 2 V j d G l v b j E u b S C i G A A o o B Q A A A A A A A A A A A A A A A A A A A A A A A A A A A D t l d 9 v 2 j A Q x 9 + R + B + s 7 A W k C I H Y u h 9 V H l A y t j 6 0 p Y K 3 Z o p M f A V L j o / Z T r Q K 9 e + Z 9 n f 0 H 5 s T B o U S h N A 6 w b Z E k R L d + e z v n T + 6 0 x A b j p I M F 9 / O e b 1 W r + k p V c B I r x t d A u N 0 p C j j s f V S E W V d 4 h E B p l 4 j 9 u m j N G A N v s 5 a A c Z p A t I 0 + l x A y 8 8 9 0 u i G E 3 w I r y U E i m c Q B p g a t L v h h X 9 9 O Q g H 0 2 A 0 B c 1 1 9 I m O F Q c R x l M 6 M 6 B 0 q E C n w u i w T z W Q b t j L 3 z I 1 r V h n T t O 9 D U D w h N t Q z z l 3 X O K j S B O p v f c u + S h j Z F x O v L M 3 7 X b H J T c p G h i a e w H e 0 2 / r C i V 8 a b q L t F 4 5 P h 3 D 4 3 c q p q j J Q G G C G W e o H Z v q i I 7 t 8 s J m 4 D N Q Z t U 2 i j q 4 5 P a X u S f E M K a C K u 0 Z l a 7 v O + I z J D 1 h d d o i P G 1 n c 5 L 6 D l W y 0 D 2 6 n 4 F u 7 F T h z u d O x J l N 0 9 i F x M A 3 8 + C S u U M n K p 3 R / A 5 w 6 R M 4 4 V Z J 4 b 7 L R V r H h T R n r 1 v 5 G Y W Z s w i 0 S R n d 5 V 3 G b R 5 m H V 9 T G 5 h f h O K 4 H Z k 8 / j D I c C t Q o q F L o 0 y T M a j C b G x l N t Y + N O s 1 L s s L V 0 b p A C X L v f Q E G F 3 X U h F a E R o N r A D F m b 2 L 4 9 K 5 o a M i s y I z C l J b m C P 3 z J W G P U R 2 2 h W S K y Q Z 6 I x j N K N M U S y B g h V F 3 W Z r J 5 J / h u R 8 H E Y r L c 9 F l o F + A L w 9 r U E Z n p 1 A Z 3 0 u Z Q / K 7 y q S V y T T 9 d K V Q H I C z f c A J q / 8 m + O S u B D w v w 5 3 m 3 0 J Q r 8 x 8 r f 7 p I B l 0 N 9 C 5 L G B 3 M / j 2 3 + X x 5 f B c R O 8 A 4 f 3 C + P 1 E 1 B L A Q I t A B Q A A g A I A J O M h 1 X 5 v h R f p w A A A P g A A A A S A A A A A A A A A A A A A A A A A A A A A A B D b 2 5 m a W c v U G F j a 2 F n Z S 5 4 b W x Q S w E C L Q A U A A I A C A C T j I d V U 3 I 4 L J s A A A D h A A A A E w A A A A A A A A A A A A A A A A D z A A A A W 0 N v b n R l b n R f V H l w Z X N d L n h t b F B L A Q I t A B Q A A g A I A J O M h 1 X I c G E p P w I A A D U S A A A T A A A A A A A A A A A A A A A A A N s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V V A A A A A A A A Y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1 9 N Z W R p Y V R y Y W R p Y 2 l v b m F s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A z O j E 4 L j A 5 M T g z O D F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T W V k a W F U c m F k a W N p b 2 5 h b F 9 2 M y 9 B d X R v U m V t b 3 Z l Z E N v b H V t b n M x L n t f a W Q s M H 0 m c X V v d D s s J n F 1 b 3 Q 7 U 2 V j d G l v b j E v Q T N f T W V k a W F U c m F k a W N p b 2 5 h b F 9 2 M y 9 B d X R v U m V t b 3 Z l Z E N v b H V t b n M x L n t h Z 3 J 1 c G F t Z W 5 0 b y w x f S Z x d W 9 0 O y w m c X V v d D t T Z W N 0 a W 9 u M S 9 B M 1 9 N Z W R p Y V R y Y W R p Y 2 l v b m F s X 3 Y z L 0 F 1 d G 9 S Z W 1 v d m V k Q 2 9 s d W 1 u c z E u e 2 Z v b n R l L D J 9 J n F 1 b 3 Q 7 L C Z x d W 9 0 O 1 N l Y 3 R p b 2 4 x L 0 E z X 0 1 l Z G l h V H J h Z G l j a W 9 u Y W x f d j M v Q X V 0 b 1 J l b W 9 2 Z W R D b 2 x 1 b W 5 z M S 5 7 a W R f Z X N 0 d W R h b n R l L D N 9 J n F 1 b 3 Q 7 L C Z x d W 9 0 O 1 N l Y 3 R p b 2 4 x L 0 E z X 0 1 l Z G l h V H J h Z G l j a W 9 u Y W x f d j M v Q X V 0 b 1 J l b W 9 2 Z W R D b 2 x 1 b W 5 z M S 5 7 a W R f Z m 9 u d G U s N H 0 m c X V v d D s s J n F 1 b 3 Q 7 U 2 V j d G l v b j E v Q T N f T W V k a W F U c m F k a W N p b 2 5 h b F 9 2 M y 9 B d X R v U m V t b 3 Z l Z E N v b H V t b n M x L n t p Z F 9 x d W V z d G l v b m F y a W 8 s N X 0 m c X V v d D s s J n F 1 b 3 Q 7 U 2 V j d G l v b j E v Q T N f T W V k a W F U c m F k a W N p b 2 5 h b F 9 2 M y 9 B d X R v U m V t b 3 Z l Z E N v b H V t b n M x L n t t w 6 l 0 b 2 R v L D Z 9 J n F 1 b 3 Q 7 L C Z x d W 9 0 O 1 N l Y 3 R p b 2 4 x L 0 E z X 0 1 l Z G l h V H J h Z G l j a W 9 u Y W x f d j M v Q X V 0 b 1 J l b W 9 2 Z W R D b 2 x 1 b W 5 z M S 5 7 b m 9 0 Y S w 3 f S Z x d W 9 0 O y w m c X V v d D t T Z W N 0 a W 9 u M S 9 B M 1 9 N Z W R p Y V R y Y W R p Y 2 l v b m F s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T W V k a W F U c m F k a W N p b 2 5 h b F 9 2 M y 9 B d X R v U m V t b 3 Z l Z E N v b H V t b n M x L n t f a W Q s M H 0 m c X V v d D s s J n F 1 b 3 Q 7 U 2 V j d G l v b j E v Q T N f T W V k a W F U c m F k a W N p b 2 5 h b F 9 2 M y 9 B d X R v U m V t b 3 Z l Z E N v b H V t b n M x L n t h Z 3 J 1 c G F t Z W 5 0 b y w x f S Z x d W 9 0 O y w m c X V v d D t T Z W N 0 a W 9 u M S 9 B M 1 9 N Z W R p Y V R y Y W R p Y 2 l v b m F s X 3 Y z L 0 F 1 d G 9 S Z W 1 v d m V k Q 2 9 s d W 1 u c z E u e 2 Z v b n R l L D J 9 J n F 1 b 3 Q 7 L C Z x d W 9 0 O 1 N l Y 3 R p b 2 4 x L 0 E z X 0 1 l Z G l h V H J h Z G l j a W 9 u Y W x f d j M v Q X V 0 b 1 J l b W 9 2 Z W R D b 2 x 1 b W 5 z M S 5 7 a W R f Z X N 0 d W R h b n R l L D N 9 J n F 1 b 3 Q 7 L C Z x d W 9 0 O 1 N l Y 3 R p b 2 4 x L 0 E z X 0 1 l Z G l h V H J h Z G l j a W 9 u Y W x f d j M v Q X V 0 b 1 J l b W 9 2 Z W R D b 2 x 1 b W 5 z M S 5 7 a W R f Z m 9 u d G U s N H 0 m c X V v d D s s J n F 1 b 3 Q 7 U 2 V j d G l v b j E v Q T N f T W V k a W F U c m F k a W N p b 2 5 h b F 9 2 M y 9 B d X R v U m V t b 3 Z l Z E N v b H V t b n M x L n t p Z F 9 x d W V z d G l v b m F y a W 8 s N X 0 m c X V v d D s s J n F 1 b 3 Q 7 U 2 V j d G l v b j E v Q T N f T W V k a W F U c m F k a W N p b 2 5 h b F 9 2 M y 9 B d X R v U m V t b 3 Z l Z E N v b H V t b n M x L n t t w 6 l 0 b 2 R v L D Z 9 J n F 1 b 3 Q 7 L C Z x d W 9 0 O 1 N l Y 3 R p b 2 4 x L 0 E z X 0 1 l Z G l h V H J h Z G l j a W 9 u Y W x f d j M v Q X V 0 b 1 J l b W 9 2 Z W R D b 2 x 1 b W 5 z M S 5 7 b m 9 0 Y S w 3 f S Z x d W 9 0 O y w m c X V v d D t T Z W N 0 a W 9 u M S 9 B M 1 9 N Z W R p Y V R y Y W R p Y 2 l v b m F s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0 1 l Z G l h V H J h Z G l j a W 9 u Y W x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R y Y W R p Y 2 l v b m F s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R y Y W R p Y 2 l v b m F s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1 l Z G l h U G 9 u Z G V y Y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A 5 O j A 3 L j Y 1 N z g z O T d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T W V k a W F Q b 2 5 k Z X J h Z G F f d j M v Q X V 0 b 1 J l b W 9 2 Z W R D b 2 x 1 b W 5 z M S 5 7 X 2 l k L D B 9 J n F 1 b 3 Q 7 L C Z x d W 9 0 O 1 N l Y 3 R p b 2 4 x L 0 E z X 0 1 l Z G l h U G 9 u Z G V y Y W R h X 3 Y z L 0 F 1 d G 9 S Z W 1 v d m V k Q 2 9 s d W 1 u c z E u e 2 F n c n V w Y W 1 l b n R v L D F 9 J n F 1 b 3 Q 7 L C Z x d W 9 0 O 1 N l Y 3 R p b 2 4 x L 0 E z X 0 1 l Z G l h U G 9 u Z G V y Y W R h X 3 Y z L 0 F 1 d G 9 S Z W 1 v d m V k Q 2 9 s d W 1 u c z E u e 2 Z v b n R l L D J 9 J n F 1 b 3 Q 7 L C Z x d W 9 0 O 1 N l Y 3 R p b 2 4 x L 0 E z X 0 1 l Z G l h U G 9 u Z G V y Y W R h X 3 Y z L 0 F 1 d G 9 S Z W 1 v d m V k Q 2 9 s d W 1 u c z E u e 2 l k X 2 V z d H V k Y W 5 0 Z S w z f S Z x d W 9 0 O y w m c X V v d D t T Z W N 0 a W 9 u M S 9 B M 1 9 N Z W R p Y V B v b m R l c m F k Y V 9 2 M y 9 B d X R v U m V t b 3 Z l Z E N v b H V t b n M x L n t p Z F 9 m b 2 5 0 Z S w 0 f S Z x d W 9 0 O y w m c X V v d D t T Z W N 0 a W 9 u M S 9 B M 1 9 N Z W R p Y V B v b m R l c m F k Y V 9 2 M y 9 B d X R v U m V t b 3 Z l Z E N v b H V t b n M x L n t p Z F 9 x d W V z d G l v b m F y a W 8 s N X 0 m c X V v d D s s J n F 1 b 3 Q 7 U 2 V j d G l v b j E v Q T N f T W V k a W F Q b 2 5 k Z X J h Z G F f d j M v Q X V 0 b 1 J l b W 9 2 Z W R D b 2 x 1 b W 5 z M S 5 7 b c O p d G 9 k b y w 2 f S Z x d W 9 0 O y w m c X V v d D t T Z W N 0 a W 9 u M S 9 B M 1 9 N Z W R p Y V B v b m R l c m F k Y V 9 2 M y 9 B d X R v U m V t b 3 Z l Z E N v b H V t b n M x L n t u b 3 R h L D d 9 J n F 1 b 3 Q 7 L C Z x d W 9 0 O 1 N l Y 3 R p b 2 4 x L 0 E z X 0 1 l Z G l h U G 9 u Z G V y Y W R h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T W V k a W F Q b 2 5 k Z X J h Z G F f d j M v Q X V 0 b 1 J l b W 9 2 Z W R D b 2 x 1 b W 5 z M S 5 7 X 2 l k L D B 9 J n F 1 b 3 Q 7 L C Z x d W 9 0 O 1 N l Y 3 R p b 2 4 x L 0 E z X 0 1 l Z G l h U G 9 u Z G V y Y W R h X 3 Y z L 0 F 1 d G 9 S Z W 1 v d m V k Q 2 9 s d W 1 u c z E u e 2 F n c n V w Y W 1 l b n R v L D F 9 J n F 1 b 3 Q 7 L C Z x d W 9 0 O 1 N l Y 3 R p b 2 4 x L 0 E z X 0 1 l Z G l h U G 9 u Z G V y Y W R h X 3 Y z L 0 F 1 d G 9 S Z W 1 v d m V k Q 2 9 s d W 1 u c z E u e 2 Z v b n R l L D J 9 J n F 1 b 3 Q 7 L C Z x d W 9 0 O 1 N l Y 3 R p b 2 4 x L 0 E z X 0 1 l Z G l h U G 9 u Z G V y Y W R h X 3 Y z L 0 F 1 d G 9 S Z W 1 v d m V k Q 2 9 s d W 1 u c z E u e 2 l k X 2 V z d H V k Y W 5 0 Z S w z f S Z x d W 9 0 O y w m c X V v d D t T Z W N 0 a W 9 u M S 9 B M 1 9 N Z W R p Y V B v b m R l c m F k Y V 9 2 M y 9 B d X R v U m V t b 3 Z l Z E N v b H V t b n M x L n t p Z F 9 m b 2 5 0 Z S w 0 f S Z x d W 9 0 O y w m c X V v d D t T Z W N 0 a W 9 u M S 9 B M 1 9 N Z W R p Y V B v b m R l c m F k Y V 9 2 M y 9 B d X R v U m V t b 3 Z l Z E N v b H V t b n M x L n t p Z F 9 x d W V z d G l v b m F y a W 8 s N X 0 m c X V v d D s s J n F 1 b 3 Q 7 U 2 V j d G l v b j E v Q T N f T W V k a W F Q b 2 5 k Z X J h Z G F f d j M v Q X V 0 b 1 J l b W 9 2 Z W R D b 2 x 1 b W 5 z M S 5 7 b c O p d G 9 k b y w 2 f S Z x d W 9 0 O y w m c X V v d D t T Z W N 0 a W 9 u M S 9 B M 1 9 N Z W R p Y V B v b m R l c m F k Y V 9 2 M y 9 B d X R v U m V t b 3 Z l Z E N v b H V t b n M x L n t u b 3 R h L D d 9 J n F 1 b 3 Q 7 L C Z x d W 9 0 O 1 N l Y 3 R p b 2 4 x L 0 E z X 0 1 l Z G l h U G 9 u Z G V y Y W R h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0 1 l Z G l h U G 9 u Z G V y Y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W V k a W F Q b 2 5 k Z X J h Z G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1 l Z G l h U G 9 u Z G V y Y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1 B y a W 9 y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j A 6 M T k 6 M T Q u M z M w N T M w N V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Q c m l v c m l k Y W R l X 3 Y z L 0 F 1 d G 9 S Z W 1 v d m V k Q 2 9 s d W 1 u c z E u e 1 9 p Z C w w f S Z x d W 9 0 O y w m c X V v d D t T Z W N 0 a W 9 u M S 9 B M 1 9 Q c m l v c m l k Y W R l X 3 Y z L 0 F 1 d G 9 S Z W 1 v d m V k Q 2 9 s d W 1 u c z E u e 2 F n c n V w Y W 1 l b n R v L D F 9 J n F 1 b 3 Q 7 L C Z x d W 9 0 O 1 N l Y 3 R p b 2 4 x L 0 E z X 1 B y a W 9 y a W R h Z G V f d j M v Q X V 0 b 1 J l b W 9 2 Z W R D b 2 x 1 b W 5 z M S 5 7 Z m 9 u d G U s M n 0 m c X V v d D s s J n F 1 b 3 Q 7 U 2 V j d G l v b j E v Q T N f U H J p b 3 J p Z G F k Z V 9 2 M y 9 B d X R v U m V t b 3 Z l Z E N v b H V t b n M x L n t p Z F 9 l c 3 R 1 Z G F u d G U s M 3 0 m c X V v d D s s J n F 1 b 3 Q 7 U 2 V j d G l v b j E v Q T N f U H J p b 3 J p Z G F k Z V 9 2 M y 9 B d X R v U m V t b 3 Z l Z E N v b H V t b n M x L n t p Z F 9 m b 2 5 0 Z S w 0 f S Z x d W 9 0 O y w m c X V v d D t T Z W N 0 a W 9 u M S 9 B M 1 9 Q c m l v c m l k Y W R l X 3 Y z L 0 F 1 d G 9 S Z W 1 v d m V k Q 2 9 s d W 1 u c z E u e 2 l k X 3 F 1 Z X N 0 a W 9 u Y X J p b y w 1 f S Z x d W 9 0 O y w m c X V v d D t T Z W N 0 a W 9 u M S 9 B M 1 9 Q c m l v c m l k Y W R l X 3 Y z L 0 F 1 d G 9 S Z W 1 v d m V k Q 2 9 s d W 1 u c z E u e 2 3 D q X R v Z G 8 s N n 0 m c X V v d D s s J n F 1 b 3 Q 7 U 2 V j d G l v b j E v Q T N f U H J p b 3 J p Z G F k Z V 9 2 M y 9 B d X R v U m V t b 3 Z l Z E N v b H V t b n M x L n t u b 3 R h L D d 9 J n F 1 b 3 Q 7 L C Z x d W 9 0 O 1 N l Y 3 R p b 2 4 x L 0 E z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1 9 Q c m l v c m l k Y W R l X 3 Y z L 0 F 1 d G 9 S Z W 1 v d m V k Q 2 9 s d W 1 u c z E u e 1 9 p Z C w w f S Z x d W 9 0 O y w m c X V v d D t T Z W N 0 a W 9 u M S 9 B M 1 9 Q c m l v c m l k Y W R l X 3 Y z L 0 F 1 d G 9 S Z W 1 v d m V k Q 2 9 s d W 1 u c z E u e 2 F n c n V w Y W 1 l b n R v L D F 9 J n F 1 b 3 Q 7 L C Z x d W 9 0 O 1 N l Y 3 R p b 2 4 x L 0 E z X 1 B y a W 9 y a W R h Z G V f d j M v Q X V 0 b 1 J l b W 9 2 Z W R D b 2 x 1 b W 5 z M S 5 7 Z m 9 u d G U s M n 0 m c X V v d D s s J n F 1 b 3 Q 7 U 2 V j d G l v b j E v Q T N f U H J p b 3 J p Z G F k Z V 9 2 M y 9 B d X R v U m V t b 3 Z l Z E N v b H V t b n M x L n t p Z F 9 l c 3 R 1 Z G F u d G U s M 3 0 m c X V v d D s s J n F 1 b 3 Q 7 U 2 V j d G l v b j E v Q T N f U H J p b 3 J p Z G F k Z V 9 2 M y 9 B d X R v U m V t b 3 Z l Z E N v b H V t b n M x L n t p Z F 9 m b 2 5 0 Z S w 0 f S Z x d W 9 0 O y w m c X V v d D t T Z W N 0 a W 9 u M S 9 B M 1 9 Q c m l v c m l k Y W R l X 3 Y z L 0 F 1 d G 9 S Z W 1 v d m V k Q 2 9 s d W 1 u c z E u e 2 l k X 3 F 1 Z X N 0 a W 9 u Y X J p b y w 1 f S Z x d W 9 0 O y w m c X V v d D t T Z W N 0 a W 9 u M S 9 B M 1 9 Q c m l v c m l k Y W R l X 3 Y z L 0 F 1 d G 9 S Z W 1 v d m V k Q 2 9 s d W 1 u c z E u e 2 3 D q X R v Z G 8 s N n 0 m c X V v d D s s J n F 1 b 3 Q 7 U 2 V j d G l v b j E v Q T N f U H J p b 3 J p Z G F k Z V 9 2 M y 9 B d X R v U m V t b 3 Z l Z E N v b H V t b n M x L n t u b 3 R h L D d 9 J n F 1 b 3 Q 7 L C Z x d W 9 0 O 1 N l Y 3 R p b 2 4 x L 0 E z X 1 B y a W 9 y a W R h Z G V f d j M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N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R H V 2 a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I 1 O j I 1 L j g z N D E 2 M D l a I i A v P j x F b n R y e S B U e X B l P S J G a W x s Q 2 9 s d W 1 u V H l w Z X M i I F Z h b H V l P S J z Q m d F R k F 3 W U R C Z 0 1 G Q m c 9 P S I g L z 4 8 R W 5 0 c n k g V H l w Z T 0 i R m l s b E N v b H V t b k 5 h b W V z I i B W Y W x 1 Z T 0 i c 1 s m c X V v d D t f a W Q m c X V v d D s s J n F 1 b 3 Q 7 Y W d y d X B h b W V u d G 8 m c X V v d D s s J n F 1 b 3 Q 7 Z G V z d m l v X 3 B h Z H J h b y Z x d W 9 0 O y w m c X V v d D t k d X Z p Z G E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Z W R p Y V 9 k d X Z p Z G E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E d X Z p Z G F f d j M v Q X V 0 b 1 J l b W 9 2 Z W R D b 2 x 1 b W 5 z M S 5 7 X 2 l k L D B 9 J n F 1 b 3 Q 7 L C Z x d W 9 0 O 1 N l Y 3 R p b 2 4 x L 0 E z X 0 R 1 d m l k Y V 9 2 M y 9 B d X R v U m V t b 3 Z l Z E N v b H V t b n M x L n t h Z 3 J 1 c G F t Z W 5 0 b y w x f S Z x d W 9 0 O y w m c X V v d D t T Z W N 0 a W 9 u M S 9 B M 1 9 E d X Z p Z G F f d j M v Q X V 0 b 1 J l b W 9 2 Z W R D b 2 x 1 b W 5 z M S 5 7 Z G V z d m l v X 3 B h Z H J h b y w y f S Z x d W 9 0 O y w m c X V v d D t T Z W N 0 a W 9 u M S 9 B M 1 9 E d X Z p Z G F f d j M v Q X V 0 b 1 J l b W 9 2 Z W R D b 2 x 1 b W 5 z M S 5 7 Z H V 2 a W R h L D N 9 J n F 1 b 3 Q 7 L C Z x d W 9 0 O 1 N l Y 3 R p b 2 4 x L 0 E z X 0 R 1 d m l k Y V 9 2 M y 9 B d X R v U m V t b 3 Z l Z E N v b H V t b n M x L n t m b 2 5 0 Z S w 0 f S Z x d W 9 0 O y w m c X V v d D t T Z W N 0 a W 9 u M S 9 B M 1 9 E d X Z p Z G F f d j M v Q X V 0 b 1 J l b W 9 2 Z W R D b 2 x 1 b W 5 z M S 5 7 a W R f Z X N 0 d W R h b n R l L D V 9 J n F 1 b 3 Q 7 L C Z x d W 9 0 O 1 N l Y 3 R p b 2 4 x L 0 E z X 0 R 1 d m l k Y V 9 2 M y 9 B d X R v U m V t b 3 Z l Z E N v b H V t b n M x L n t p Z F 9 m b 2 5 0 Z S w 2 f S Z x d W 9 0 O y w m c X V v d D t T Z W N 0 a W 9 u M S 9 B M 1 9 E d X Z p Z G F f d j M v Q X V 0 b 1 J l b W 9 2 Z W R D b 2 x 1 b W 5 z M S 5 7 a W R f c X V l c 3 R p b 2 5 h c m l v L D d 9 J n F 1 b 3 Q 7 L C Z x d W 9 0 O 1 N l Y 3 R p b 2 4 x L 0 E z X 0 R 1 d m l k Y V 9 2 M y 9 B d X R v U m V t b 3 Z l Z E N v b H V t b n M x L n t t Z W R p Y V 9 k d X Z p Z G E s O H 0 m c X V v d D s s J n F 1 b 3 Q 7 U 2 V j d G l v b j E v Q T N f R H V 2 a W R h X 3 Y z L 0 F 1 d G 9 S Z W 1 v d m V k Q 2 9 s d W 1 u c z E u e 2 3 D q X R v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E z X 0 R 1 d m l k Y V 9 2 M y 9 B d X R v U m V t b 3 Z l Z E N v b H V t b n M x L n t f a W Q s M H 0 m c X V v d D s s J n F 1 b 3 Q 7 U 2 V j d G l v b j E v Q T N f R H V 2 a W R h X 3 Y z L 0 F 1 d G 9 S Z W 1 v d m V k Q 2 9 s d W 1 u c z E u e 2 F n c n V w Y W 1 l b n R v L D F 9 J n F 1 b 3 Q 7 L C Z x d W 9 0 O 1 N l Y 3 R p b 2 4 x L 0 E z X 0 R 1 d m l k Y V 9 2 M y 9 B d X R v U m V t b 3 Z l Z E N v b H V t b n M x L n t k Z X N 2 a W 9 f c G F k c m F v L D J 9 J n F 1 b 3 Q 7 L C Z x d W 9 0 O 1 N l Y 3 R p b 2 4 x L 0 E z X 0 R 1 d m l k Y V 9 2 M y 9 B d X R v U m V t b 3 Z l Z E N v b H V t b n M x L n t k d X Z p Z G E s M 3 0 m c X V v d D s s J n F 1 b 3 Q 7 U 2 V j d G l v b j E v Q T N f R H V 2 a W R h X 3 Y z L 0 F 1 d G 9 S Z W 1 v d m V k Q 2 9 s d W 1 u c z E u e 2 Z v b n R l L D R 9 J n F 1 b 3 Q 7 L C Z x d W 9 0 O 1 N l Y 3 R p b 2 4 x L 0 E z X 0 R 1 d m l k Y V 9 2 M y 9 B d X R v U m V t b 3 Z l Z E N v b H V t b n M x L n t p Z F 9 l c 3 R 1 Z G F u d G U s N X 0 m c X V v d D s s J n F 1 b 3 Q 7 U 2 V j d G l v b j E v Q T N f R H V 2 a W R h X 3 Y z L 0 F 1 d G 9 S Z W 1 v d m V k Q 2 9 s d W 1 u c z E u e 2 l k X 2 Z v b n R l L D Z 9 J n F 1 b 3 Q 7 L C Z x d W 9 0 O 1 N l Y 3 R p b 2 4 x L 0 E z X 0 R 1 d m l k Y V 9 2 M y 9 B d X R v U m V t b 3 Z l Z E N v b H V t b n M x L n t p Z F 9 x d W V z d G l v b m F y a W 8 s N 3 0 m c X V v d D s s J n F 1 b 3 Q 7 U 2 V j d G l v b j E v Q T N f R H V 2 a W R h X 3 Y z L 0 F 1 d G 9 S Z W 1 v d m V k Q 2 9 s d W 1 u c z E u e 2 1 l Z G l h X 2 R 1 d m l k Y S w 4 f S Z x d W 9 0 O y w m c X V v d D t T Z W N 0 a W 9 u M S 9 B M 1 9 E d X Z p Z G F f d j M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N f R H V 2 a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R H V 2 a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E d X Z p Z G F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y M D o z M j o y N C 4 4 N j E 1 M T k z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B c 3 N l c n R p d m l k Y W R l X 3 Y z L 0 F 1 d G 9 S Z W 1 v d m V k Q 2 9 s d W 1 u c z E u e 1 9 p Z C w w f S Z x d W 9 0 O y w m c X V v d D t T Z W N 0 a W 9 u M S 9 B M 1 9 B c 3 N l c n R p d m l k Y W R l X 3 Y z L 0 F 1 d G 9 S Z W 1 v d m V k Q 2 9 s d W 1 u c z E u e 2 F n c n V w Y W 1 l b n R v L D F 9 J n F 1 b 3 Q 7 L C Z x d W 9 0 O 1 N l Y 3 R p b 2 4 x L 0 E z X 0 F z c 2 V y d G l 2 a W R h Z G V f d j M v Q X V 0 b 1 J l b W 9 2 Z W R D b 2 x 1 b W 5 z M S 5 7 Y X N z Z X J 0 a X Z p Z G F k Z S w y f S Z x d W 9 0 O y w m c X V v d D t T Z W N 0 a W 9 u M S 9 B M 1 9 B c 3 N l c n R p d m l k Y W R l X 3 Y z L 0 F 1 d G 9 S Z W 1 v d m V k Q 2 9 s d W 1 u c z E u e 2 Z v b n R l L D N 9 J n F 1 b 3 Q 7 L C Z x d W 9 0 O 1 N l Y 3 R p b 2 4 x L 0 E z X 0 F z c 2 V y d G l 2 a W R h Z G V f d j M v Q X V 0 b 1 J l b W 9 2 Z W R D b 2 x 1 b W 5 z M S 5 7 a W R f Z X N 0 d W R h b n R l L D R 9 J n F 1 b 3 Q 7 L C Z x d W 9 0 O 1 N l Y 3 R p b 2 4 x L 0 E z X 0 F z c 2 V y d G l 2 a W R h Z G V f d j M v Q X V 0 b 1 J l b W 9 2 Z W R D b 2 x 1 b W 5 z M S 5 7 a W R f Z m 9 u d G U s N X 0 m c X V v d D s s J n F 1 b 3 Q 7 U 2 V j d G l v b j E v Q T N f Q X N z Z X J 0 a X Z p Z G F k Z V 9 2 M y 9 B d X R v U m V t b 3 Z l Z E N v b H V t b n M x L n t p Z F 9 x d W V z d G l v b m F y a W 8 s N n 0 m c X V v d D s s J n F 1 b 3 Q 7 U 2 V j d G l v b j E v Q T N f Q X N z Z X J 0 a X Z p Z G F k Z V 9 2 M y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z X 0 F z c 2 V y d G l 2 a W R h Z G V f d j M v Q X V 0 b 1 J l b W 9 2 Z W R D b 2 x 1 b W 5 z M S 5 7 X 2 l k L D B 9 J n F 1 b 3 Q 7 L C Z x d W 9 0 O 1 N l Y 3 R p b 2 4 x L 0 E z X 0 F z c 2 V y d G l 2 a W R h Z G V f d j M v Q X V 0 b 1 J l b W 9 2 Z W R D b 2 x 1 b W 5 z M S 5 7 Y W d y d X B h b W V u d G 8 s M X 0 m c X V v d D s s J n F 1 b 3 Q 7 U 2 V j d G l v b j E v Q T N f Q X N z Z X J 0 a X Z p Z G F k Z V 9 2 M y 9 B d X R v U m V t b 3 Z l Z E N v b H V t b n M x L n t h c 3 N l c n R p d m l k Y W R l L D J 9 J n F 1 b 3 Q 7 L C Z x d W 9 0 O 1 N l Y 3 R p b 2 4 x L 0 E z X 0 F z c 2 V y d G l 2 a W R h Z G V f d j M v Q X V 0 b 1 J l b W 9 2 Z W R D b 2 x 1 b W 5 z M S 5 7 Z m 9 u d G U s M 3 0 m c X V v d D s s J n F 1 b 3 Q 7 U 2 V j d G l v b j E v Q T N f Q X N z Z X J 0 a X Z p Z G F k Z V 9 2 M y 9 B d X R v U m V t b 3 Z l Z E N v b H V t b n M x L n t p Z F 9 l c 3 R 1 Z G F u d G U s N H 0 m c X V v d D s s J n F 1 b 3 Q 7 U 2 V j d G l v b j E v Q T N f Q X N z Z X J 0 a X Z p Z G F k Z V 9 2 M y 9 B d X R v U m V t b 3 Z l Z E N v b H V t b n M x L n t p Z F 9 m b 2 5 0 Z S w 1 f S Z x d W 9 0 O y w m c X V v d D t T Z W N 0 a W 9 u M S 9 B M 1 9 B c 3 N l c n R p d m l k Y W R l X 3 Y z L 0 F 1 d G 9 S Z W 1 v d m V k Q 2 9 s d W 1 u c z E u e 2 l k X 3 F 1 Z X N 0 a W 9 u Y X J p b y w 2 f S Z x d W 9 0 O y w m c X V v d D t T Z W N 0 a W 9 u M S 9 B M 1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U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y M D o 0 N D o 0 N S 4 z O T A 4 M j A x W i I g L z 4 8 R W 5 0 c n k g V H l w Z T 0 i R m l s b E N v b H V t b l R 5 c G V z I i B W Y W x 1 Z T 0 i c 0 J R W U J C Z 0 1 E Q m d N R y I g L z 4 8 R W 5 0 c n k g V H l w Z T 0 i R m l s b E N v b H V t b k 5 h b W V z I i B W Y W x 1 Z T 0 i c 1 s m c X V v d D t O Q 1 E m c X V v d D s s J n F 1 b 3 Q 7 X 2 l k J n F 1 b 3 Q 7 L C Z x d W 9 0 O 2 F n c n V w Y W 1 l b n R v J n F 1 b 3 Q 7 L C Z x d W 9 0 O 2 Z v b n R l J n F 1 b 3 Q 7 L C Z x d W 9 0 O 2 l k X 2 V s Z W 1 l b n R v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5 D U V 9 2 M y 9 B d X R v U m V t b 3 Z l Z E N v b H V t b n M x L n t O Q 1 E s M H 0 m c X V v d D s s J n F 1 b 3 Q 7 U 2 V j d G l v b j E v Q T N f T k N R X 3 Y z L 0 F 1 d G 9 S Z W 1 v d m V k Q 2 9 s d W 1 u c z E u e 1 9 p Z C w x f S Z x d W 9 0 O y w m c X V v d D t T Z W N 0 a W 9 u M S 9 B M 1 9 O Q 1 F f d j M v Q X V 0 b 1 J l b W 9 2 Z W R D b 2 x 1 b W 5 z M S 5 7 Y W d y d X B h b W V u d G 8 s M n 0 m c X V v d D s s J n F 1 b 3 Q 7 U 2 V j d G l v b j E v Q T N f T k N R X 3 Y z L 0 F 1 d G 9 S Z W 1 v d m V k Q 2 9 s d W 1 u c z E u e 2 Z v b n R l L D N 9 J n F 1 b 3 Q 7 L C Z x d W 9 0 O 1 N l Y 3 R p b 2 4 x L 0 E z X 0 5 D U V 9 2 M y 9 B d X R v U m V t b 3 Z l Z E N v b H V t b n M x L n t p Z F 9 l b G V t Z W 5 0 b y w 0 f S Z x d W 9 0 O y w m c X V v d D t T Z W N 0 a W 9 u M S 9 B M 1 9 O Q 1 F f d j M v Q X V 0 b 1 J l b W 9 2 Z W R D b 2 x 1 b W 5 z M S 5 7 a W R f Z X N 0 d W R h b n R l L D V 9 J n F 1 b 3 Q 7 L C Z x d W 9 0 O 1 N l Y 3 R p b 2 4 x L 0 E z X 0 5 D U V 9 2 M y 9 B d X R v U m V t b 3 Z l Z E N v b H V t b n M x L n t p Z F 9 m b 2 5 0 Z S w 2 f S Z x d W 9 0 O y w m c X V v d D t T Z W N 0 a W 9 u M S 9 B M 1 9 O Q 1 F f d j M v Q X V 0 b 1 J l b W 9 2 Z W R D b 2 x 1 b W 5 z M S 5 7 a W R f c X V l c 3 R p b 2 5 h c m l v L D d 9 J n F 1 b 3 Q 7 L C Z x d W 9 0 O 1 N l Y 3 R p b 2 4 x L 0 E z X 0 5 D U V 9 2 M y 9 B d X R v U m V t b 3 Z l Z E N v b H V t b n M x L n t t w 6 l 0 b 2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z X 0 5 D U V 9 2 M y 9 B d X R v U m V t b 3 Z l Z E N v b H V t b n M x L n t O Q 1 E s M H 0 m c X V v d D s s J n F 1 b 3 Q 7 U 2 V j d G l v b j E v Q T N f T k N R X 3 Y z L 0 F 1 d G 9 S Z W 1 v d m V k Q 2 9 s d W 1 u c z E u e 1 9 p Z C w x f S Z x d W 9 0 O y w m c X V v d D t T Z W N 0 a W 9 u M S 9 B M 1 9 O Q 1 F f d j M v Q X V 0 b 1 J l b W 9 2 Z W R D b 2 x 1 b W 5 z M S 5 7 Y W d y d X B h b W V u d G 8 s M n 0 m c X V v d D s s J n F 1 b 3 Q 7 U 2 V j d G l v b j E v Q T N f T k N R X 3 Y z L 0 F 1 d G 9 S Z W 1 v d m V k Q 2 9 s d W 1 u c z E u e 2 Z v b n R l L D N 9 J n F 1 b 3 Q 7 L C Z x d W 9 0 O 1 N l Y 3 R p b 2 4 x L 0 E z X 0 5 D U V 9 2 M y 9 B d X R v U m V t b 3 Z l Z E N v b H V t b n M x L n t p Z F 9 l b G V t Z W 5 0 b y w 0 f S Z x d W 9 0 O y w m c X V v d D t T Z W N 0 a W 9 u M S 9 B M 1 9 O Q 1 F f d j M v Q X V 0 b 1 J l b W 9 2 Z W R D b 2 x 1 b W 5 z M S 5 7 a W R f Z X N 0 d W R h b n R l L D V 9 J n F 1 b 3 Q 7 L C Z x d W 9 0 O 1 N l Y 3 R p b 2 4 x L 0 E z X 0 5 D U V 9 2 M y 9 B d X R v U m V t b 3 Z l Z E N v b H V t b n M x L n t p Z F 9 m b 2 5 0 Z S w 2 f S Z x d W 9 0 O y w m c X V v d D t T Z W N 0 a W 9 u M S 9 B M 1 9 O Q 1 F f d j M v Q X V 0 b 1 J l b W 9 2 Z W R D b 2 x 1 b W 5 z M S 5 7 a W R f c X V l c 3 R p b 2 5 h c m l v L D d 9 J n F 1 b 3 Q 7 L C Z x d W 9 0 O 1 N l Y 3 R p b 2 4 x L 0 E z X 0 5 D U V 9 2 M y 9 B d X R v U m V t b 3 Z l Z E N v b H V t b n M x L n t t w 6 l 0 b 2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1 9 O Q 1 F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1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U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1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U w O j E x L j g 3 N T M 3 M j J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O Q 1 9 2 M y 9 B d X R v U m V t b 3 Z l Z E N v b H V t b n M x L n t O Q y w w f S Z x d W 9 0 O y w m c X V v d D t T Z W N 0 a W 9 u M S 9 B M 1 9 O Q 1 9 2 M y 9 B d X R v U m V t b 3 Z l Z E N v b H V t b n M x L n t f a W Q s M X 0 m c X V v d D s s J n F 1 b 3 Q 7 U 2 V j d G l v b j E v Q T N f T k N f d j M v Q X V 0 b 1 J l b W 9 2 Z W R D b 2 x 1 b W 5 z M S 5 7 Y W d y d X B h b W V u d G 8 s M n 0 m c X V v d D s s J n F 1 b 3 Q 7 U 2 V j d G l v b j E v Q T N f T k N f d j M v Q X V 0 b 1 J l b W 9 2 Z W R D b 2 x 1 b W 5 z M S 5 7 a W R f Z W x l b W V u d G 8 s M 3 0 m c X V v d D s s J n F 1 b 3 Q 7 U 2 V j d G l v b j E v Q T N f T k N f d j M v Q X V 0 b 1 J l b W 9 2 Z W R D b 2 x 1 b W 5 z M S 5 7 a W R f Z X N 0 d W R h b n R l L D R 9 J n F 1 b 3 Q 7 L C Z x d W 9 0 O 1 N l Y 3 R p b 2 4 x L 0 E z X 0 5 D X 3 Y z L 0 F 1 d G 9 S Z W 1 v d m V k Q 2 9 s d W 1 u c z E u e 2 l k X 3 F 1 Z X N 0 a W 9 u Y X J p b y w 1 f S Z x d W 9 0 O y w m c X V v d D t T Z W N 0 a W 9 u M S 9 B M 1 9 O Q 1 9 2 M y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z X 0 5 D X 3 Y z L 0 F 1 d G 9 S Z W 1 v d m V k Q 2 9 s d W 1 u c z E u e 0 5 D L D B 9 J n F 1 b 3 Q 7 L C Z x d W 9 0 O 1 N l Y 3 R p b 2 4 x L 0 E z X 0 5 D X 3 Y z L 0 F 1 d G 9 S Z W 1 v d m V k Q 2 9 s d W 1 u c z E u e 1 9 p Z C w x f S Z x d W 9 0 O y w m c X V v d D t T Z W N 0 a W 9 u M S 9 B M 1 9 O Q 1 9 2 M y 9 B d X R v U m V t b 3 Z l Z E N v b H V t b n M x L n t h Z 3 J 1 c G F t Z W 5 0 b y w y f S Z x d W 9 0 O y w m c X V v d D t T Z W N 0 a W 9 u M S 9 B M 1 9 O Q 1 9 2 M y 9 B d X R v U m V t b 3 Z l Z E N v b H V t b n M x L n t p Z F 9 l b G V t Z W 5 0 b y w z f S Z x d W 9 0 O y w m c X V v d D t T Z W N 0 a W 9 u M S 9 B M 1 9 O Q 1 9 2 M y 9 B d X R v U m V t b 3 Z l Z E N v b H V t b n M x L n t p Z F 9 l c 3 R 1 Z G F u d G U s N H 0 m c X V v d D s s J n F 1 b 3 Q 7 U 2 V j d G l v b j E v Q T N f T k N f d j M v Q X V 0 b 1 J l b W 9 2 Z W R D b 2 x 1 b W 5 z M S 5 7 a W R f c X V l c 3 R p b 2 5 h c m l v L D V 9 J n F 1 b 3 Q 7 L C Z x d W 9 0 O 1 N l Y 3 R p b 2 4 x L 0 E z X 0 5 D X 3 Y z L 0 F 1 d G 9 S Z W 1 v d m V k Q 2 9 s d W 1 u c z E u e 2 3 D q X R v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0 5 D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k N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X 3 Y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F 5 p 6 i F g D h k X L 4 x z 5 O O 6 k A p h K I 8 j e v O K u M g x e f c u B R g n A A A A A A 6 A A A A A A g A A I A A A A H C g Q + / 3 z 9 U s o f F A E V x O K U s + H M t w z U I p 9 n V t O L H v O Z V J U A A A A F r d j 4 j 7 Z M 2 r H t + T b v U K n H R X w / 7 8 Q h j W L c F E q 4 F N / b Q x L f g U e g F q u b d j r b j 5 Z 1 8 + P 6 w 0 1 S / L N P x W t Q D R i c t F V i m m T / q O X c 2 k D 5 d x X o Q R x i j u Q A A A A O v f x W g 3 B T Q f N 4 f w b l m E A 4 o 0 c L + b o F H U 3 f O B i j c C v 0 6 E l m g I m 3 y b q n d v S 3 d p 9 V u 7 S g h W + n B m m m g j 2 M f T R X B S U 5 U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A3 - NT</vt:lpstr>
      <vt:lpstr>A3 - NP</vt:lpstr>
      <vt:lpstr>A3 - P</vt:lpstr>
      <vt:lpstr>A3 - Dúvida OK</vt:lpstr>
      <vt:lpstr>A3 - Assertividade</vt:lpstr>
      <vt:lpstr>A3 -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2022-12-08T17:37:17Z</dcterms:modified>
</cp:coreProperties>
</file>