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gcaglion-asus\Users\gcaglion\Documents\MyTrader\"/>
    </mc:Choice>
  </mc:AlternateContent>
  <bookViews>
    <workbookView xWindow="0" yWindow="0" windowWidth="28800" windowHeight="13725"/>
  </bookViews>
  <sheets>
    <sheet name="Account Overview" sheetId="2" r:id="rId1"/>
    <sheet name="Sheet4" sheetId="11" r:id="rId2"/>
    <sheet name="PL by Pair" sheetId="13" r:id="rId3"/>
    <sheet name="Closed" sheetId="3" r:id="rId4"/>
  </sheets>
  <definedNames>
    <definedName name="Slicer_OT.ACCOUNTNUMBER_______AC.DESCRIPTION">#N/A</definedName>
  </definedNames>
  <calcPr calcId="152511"/>
  <pivotCaches>
    <pivotCache cacheId="16"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3" l="1"/>
  <c r="H9" i="3" s="1"/>
  <c r="I9" i="3" s="1"/>
  <c r="D9" i="3"/>
  <c r="G8" i="3" l="1"/>
  <c r="H8" i="3" s="1"/>
  <c r="I8" i="3" s="1"/>
  <c r="D8" i="3"/>
  <c r="G7" i="3" l="1"/>
  <c r="H7" i="3" s="1"/>
  <c r="I7" i="3" s="1"/>
  <c r="D7" i="3"/>
  <c r="H6" i="3"/>
  <c r="I6" i="3" s="1"/>
  <c r="G6" i="3"/>
  <c r="D6" i="3"/>
  <c r="G5" i="3"/>
  <c r="H5" i="3" s="1"/>
  <c r="I5" i="3" s="1"/>
  <c r="D5" i="3"/>
  <c r="H4" i="3"/>
  <c r="I4" i="3" s="1"/>
  <c r="G4" i="3"/>
  <c r="D4" i="3"/>
  <c r="G3" i="3"/>
  <c r="H3" i="3" s="1"/>
  <c r="I3" i="3" s="1"/>
  <c r="D3" i="3"/>
  <c r="H2" i="3"/>
  <c r="I2" i="3" s="1"/>
  <c r="G2" i="3"/>
  <c r="D2" i="3"/>
</calcChain>
</file>

<file path=xl/connections.xml><?xml version="1.0" encoding="utf-8"?>
<connections xmlns="http://schemas.openxmlformats.org/spreadsheetml/2006/main">
  <connection id="1" name="Q_Equity" type="1" refreshedVersion="5" savePassword="1" saveData="1">
    <dbPr connection="DSN=MyNN;UID=GridUser;PWD=GridPwd;DBQ=MYNN;DBA=W;APA=T;EXC=F;FEN=T;QTO=T;FRC=10;FDL=10;LOB=T;RST=T;BTD=F;BNF=F;BAM=IfAllSuccessful;NUM=NLS;DPM=F;MTS=T;MDI=F;CSR=F;FWC=F;FBS=64000;TLO=O;MLD=0;ODA=F;" command="select _x0009_ot.accountnumber||' - '||ac.description Account, MyWeekNo(ot.snapshottime) Week, ot.tradeitem, ot.tradetype, sum(ot.tradeprofit+ot.tradeswap) OpenPL, 0 ClosedPL, 0 Cash_x000d__x000a_from opentrades ot, accounts ac_x000d__x000a_where_x000d__x000a_ac.accountnumber=ot.accountnumber and_x000d__x000a_ot.snapshottime=(select max(snapshottime) from opentrades ot2 where ot2.accountnumber=ot.accountnumber)_x000d__x000a_group by ot.accountnumber||' - '||ac.description, MyWeekNo(ot.snapshottime), ot.tradeitem, ot.tradetype_x000d__x000a_union all_x000d__x000a_-- History (no cash/bonus)_x000d__x000a_select th.accountnumber||' - '||ac.description Account, MyWeekNo(th.closetime) Week, th.tradeitem, th.tradetype, 0 OpenPL, sum(th.tradeprofit+th.tradeswap) ClosedPL, 0 Cash_x000d__x000a_from TradeHistory th, accounts ac_x000d__x000a_where_x000d__x000a_ac.accountnumber=th.accountnumber_x000d__x000a_and th.tradeitem is not null and th.tradetype is not null_x000d__x000a_group by th.accountnumber||' - '||ac.description, MyWeekNo(th.closetime), th.tradeitem, th.tradetype_x000d__x000a_union all_x000d__x000a_-- Cash/Bonus_x000d__x000a_select th.accountnumber||' - '||ac.description Account, MyWeekNo(th.closetime) Week, 'CASH', th.tradetype, 0 OpenPL, 0 ClosedPL, sum(th.tradeprofit+th.tradeswap) Cash_x000d__x000a_from TradeHistory th, accounts ac_x000d__x000a_where_x000d__x000a_ac.accountnumber=th.accountnumber_x000d__x000a_and th.tradetype ='CASH' and th.tradeitem is null_x000d__x000a_group by th.accountnumber||' - '||ac.description, MyWeekNo(th.closetime), th.tradeitem, th.tradetype"/>
  </connection>
  <connection id="2" name="Q_Overview" type="1" refreshedVersion="5" savePassword="1" saveData="1">
    <dbPr connection="DSN=MyNN;UID=GridUser;PWD=GridPwd;DBQ=MYNN;DBA=W;APA=T;EXC=F;FEN=T;QTO=T;FRC=10;FDL=10;LOB=T;RST=T;BTD=F;BNF=F;BAM=IfAllSuccessful;NUM=NLS;DPM=F;MTS=T;MDI=F;CSR=F;FWC=F;FBS=64000;TLO=O;MLD=0;ODA=F;STE=F;TSZ=8192;" command="select  a.description, a.accountnumber, a.startdate, a.startbalance, a.accountbalance, a.accountprofit, latestupdate, a.accountequity, a.netbalance, a.marginp,_x000d__x000a_(sysdate-a.startdate)/30 &quot;Months&quot; ,_x000d__x000a_decode(a.StartBalance,0,0,(a.NetBalance-a.StartBalance)) &quot;Net Profit&quot;,_x000d__x000a_decode(a.StartBalance,0,0,(a.NetBalance-a.StartBalance)/a.StartBalance) &quot;Net Profit %&quot;,_x000d__x000a_decode(a.StartBalance,0,0,(a.NetBalance-a.StartBalance)/StartBalance*365/(sysdate-a.startdate)) &quot;Annualized Net Profit%&quot;,_x000d__x000a_a.AbsSize, _x000d__x000a_decode(a.StartBalance,0,0,(a.AbsSize/a.StartBalance)*100000) &quot;Size-Rel&quot;,_x000d__x000a_a.accountnumber,_x000d__x000a_100*decode(MarginP,0,0,(AccountEquity/MarginP)) &quot;Margin%&quot;_x000d__x000a_from Accounts a where a.IsDemo='N' and closedate is null"/>
  </connection>
  <connection id="3" name="Query from MyNN" type="1" refreshedVersion="5" saveData="1">
    <dbPr connection="DSN=MyNN;UID=GridUser;DBQ=MYNN;DBA=W;APA=T;EXC=F;FEN=T;QTO=T;FRC=10;FDL=10;LOB=T;RST=T;BTD=F;BNF=F;BAM=IfAllSuccessful;NUM=NLS;DPM=F;MTS=T;MDI=F;CSR=F;FWC=F;FBS=64000;TLO=O;MLD=0;ODA=F;" command="select _x000d__x000a__x0009_ot1.accountnumber, decode(trim(ot1.tradeitem),'GOLD','XAUUSD',ot1.tradeitem) tradeitem,_x000d__x000a__x0009_a.description, a.startdate, a.startbalance, a.accountbalance, a.accountprofit, latestupdate, a.accountequity, a.netbalance, a.marginp,_x000d__x000a__x0009_decode(a.StartBalance,0,0,(a.NetBalance-a.StartBalance)) &quot;AccountProfit&quot;,_x000d__x000a__x0009_decode(a.StartBalance,0,0,(a.NetBalance-a.StartBalance)/a.StartBalance) &quot;AccountProfit%&quot;,_x000d__x000a__x0009_decode(a.StartBalance,0,0,(a.NetBalance-a.StartBalance)/StartBalance*365/(sysdate-a.startdate)) &quot;Annualized Net Profit%&quot;,_x000d__x000a__x0009_a.AbsSize, _x000d__x000a__x0009_decode(a.StartBalance,0,0,(a.AbsSize/a.StartBalance)*100000) &quot;Size-Rel&quot;,_x000d__x000a__x0009_100*decode(MarginP,0,0,(AccountEquity/MarginP)) &quot;Margin%&quot;, _x000d__x000a__x0009_sum(ot1.tradeprofit+ot1.tradeswap) &quot;NetProfit&quot;_x000d__x000a_from_x000d__x000a__x0009_OpenTrades ot1, accounts a,_x000d__x000a__x0009_(_x000d__x000a__x0009__x0009_select _x000d__x000a__x0009__x0009_accountnumber, tradeitem, max(snapshottime) LatestSnapshot_x000d__x000a__x0009__x0009_from opentrades _x000d__x000a__x0009__x0009_group by accountnumber,tradeitem order by 1,2_x000d__x000a__x0009_) ot2_x000d__x000a_where_x000d__x000a__x0009_ot1.accountnumber=ot2.accountnumber and_x000d__x000a__x0009_ot1.tradeitem=ot2.tradeitem and_x000d__x000a__x0009_ot1.snapshottime=ot2.latestsnapshot and_x000d__x000a__x0009_a.accountnumber=ot1.accountnumber and_x000d__x000a__x0009_a.IsDemo='N' and a.IsChannel='Y'_x000d__x000a_group by _x000d__x000a__x0009_ot1.accountnumber, ot1.tradeitem,_x000d__x000a__x0009_a.description, a.startdate, a.startbalance, a.accountbalance, a.accountprofit, latestupdate, a.accountequity, a.netbalance, a.marginp,_x000d__x000a__x0009_decode(a.StartBalance,0,0,(a.NetBalance-a.StartBalance)),_x000d__x000a__x0009_decode(a.StartBalance,0,0,(a.NetBalance-a.StartBalance)/a.StartBalance),_x000d__x000a__x0009_decode(a.StartBalance,0,0,(a.NetBalance-a.StartBalance)/StartBalance*365/(sysdate-a.startdate)),_x000d__x000a__x0009_a.AbsSize, _x000d__x000a__x0009_decode(a.StartBalance,0,0,(a.AbsSize/a.StartBalance)*100000),_x000d__x000a__x0009_100*decode(MarginP,0,0,(AccountEquity/MarginP))_x000d__x000a_order by 1,2"/>
  </connection>
  <connection id="4" name="Query from MyNN2" type="1" refreshedVersion="5" saveData="1">
    <dbPr connection="DSN=MyNN;UID=GridUser;DBQ=MYNN;DBA=W;APA=T;EXC=F;FEN=T;QTO=T;FRC=10;FDL=10;LOB=T;RST=T;BTD=F;BNF=F;BAM=IfAllSuccessful;NUM=NLS;DPM=F;MTS=T;MDI=F;CSR=F;FWC=F;FBS=64000;TLO=O;MLD=0;ODA=F;" command="select_x000d__x000a_ot.accountnumber||' - '||ac.description,_x000d__x000a_ot.tradeitem,_x000d__x000a_0 &quot;Closed&quot;,_x000d__x000a_0 &quot;pScale&quot;,_x000d__x000a_avg((currentask+currentbid)/2) &quot;Current&quot;,_x000d__x000a_sum(ot.tradeprofit+ot.tradeswap) PL,_x000d__x000a_100000 chMin,_x000d__x000a_0 chMax,_x000d__x000a_0 chW_x000d__x000a_from opentrades ot, accounts ac_x000d__x000a_where_x000d__x000a_ac.accountnumber=ot.accountnumber and_x000d__x000a_ot.snapshottime=(select max(snapshottime) from griduser.opentrades where accountnumber=ot.accountnumber)_x000d__x000a_/*_x000d__x000a_ot.snapshottime between _x000d__x000a__x0009__x0009__x0009_(select max(snapshottime)-10/1440 from griduser.opentrades where accountnumber=ot.accountnumber) _x000d__x000a__x0009__x0009__x0009_and _x000d__x000a__x0009__x0009__x0009_(select max(snapshottime) from griduser.opentrades where accountnumber=ot.accountnumber)_x000d__x000a_*/_x000d__x000a_group by ot.accountnumber||' - '||ac.description , ot.tradeitem _x000d__x000a_having sum(ot.tradeprofit+ot.tradeswap)!=0_x000d__x000a_union all_x000d__x000a_select_x000d__x000a_ot.accountnumber||' - '||ac.description,_x000d__x000a_ot.tradeitem,_x000d__x000a_0 &quot;Closed&quot;,_x000d__x000a_p.pscale &quot;pScale&quot;,_x000d__x000a_0 &quot;Current&quot;,_x000d__x000a_0 PL,_x000d__x000a_min(ot.openprice) chMin,_x000d__x000a_max(ot.openprice) chMax,_x000d__x000a_(max(ot.openprice)-min(ot.openprice)) chW_x000d__x000a_from opentrades ot, accounts ac, pairs p_x000d__x000a_where_x000d__x000a_p.symbol=ot.tradeitem and_x000d__x000a_ac.accountnumber=ot.accountnumber and (sysdate-ot.snapshottime)&lt;1_x000d__x000a_group by 'Open', ot.accountnumber||' - '||ac.description , ot.tradeitem, p.pscale_x000d__x000a_union all_x000d__x000a_select_x000d__x000a_th.accountnumber||' - '||ac.description,_x000d__x000a_th.tradeitem,_x000d__x000a_sum(th.tradeprofit+th.tradeswap) &quot;Closed&quot;,_x000d__x000a_0 &quot;pScale&quot;,_x000d__x000a_0 &quot;Current&quot;,_x000d__x000a_0 PL,_x000d__x000a_100000 chMin,_x000d__x000a_0 chMax,_x000d__x000a_0 chW_x000d__x000a_from TradeHistory th, Accounts ac_x000d__x000a_where ac.AccountNumber=th.AccountNumber and_x000d__x000a_tradeitem is not null_x000d__x000a_group by _x000d__x000a_th.accountnumber||' - '||ac.description,_x000d__x000a_th.tradeitem"/>
  </connection>
  <connection id="5" name="Query from MyNN21" type="1" refreshedVersion="5" saveData="1">
    <dbPr connection="DSN=MyNN;UID=GridUser;DBQ=MYNN;DBA=W;APA=T;EXC=F;FEN=T;QTO=T;FRC=10;FDL=10;LOB=T;RST=T;BTD=F;BNF=F;BAM=IfAllSuccessful;NUM=NLS;DPM=F;MTS=T;MDI=F;CSR=F;FWC=F;FBS=64000;TLO=O;MLD=0;ODA=F;" command="select_x000d__x000a_ot.accountnumber||' - '||ac.description,_x000d__x000a_ot.tradeitem,_x000d__x000a_0 &quot;Closed&quot;,_x000d__x000a_0 &quot;pScale&quot;,_x000d__x000a_avg((currentask+currentbid)/2) &quot;Current&quot;,_x000d__x000a_sum(ot.tradeprofit+ot.tradeswap) PL,_x000d__x000a_100000 chMin,_x000d__x000a_0 chMax,_x000d__x000a_0 chW_x000d__x000a_from opentrades ot, accounts ac_x000d__x000a_where_x000d__x000a_ac.accountnumber=ot.accountnumber and_x000d__x000a_ot.snapshottime=(select max(snapshottime) from griduser.opentrades where accountnumber=ot.accountnumber)_x000d__x000a_/*_x000d__x000a_ot.snapshottime between _x000d__x000a__x0009__x0009__x0009_(select max(snapshottime)-10/1440 from griduser.opentrades where accountnumber=ot.accountnumber) _x000d__x000a__x0009__x0009__x0009_and _x000d__x000a__x0009__x0009__x0009_(select max(snapshottime) from griduser.opentrades where accountnumber=ot.accountnumber)_x000d__x000a_*/_x000d__x000a_group by ot.accountnumber||' - '||ac.description , ot.tradeitem _x000d__x000a_having sum(ot.tradeprofit+ot.tradeswap)!=0_x000d__x000a_union all_x000d__x000a_select_x000d__x000a_ot.accountnumber||' - '||ac.description,_x000d__x000a_ot.tradeitem,_x000d__x000a_0 &quot;Closed&quot;,_x000d__x000a_p.pscale &quot;pScale&quot;,_x000d__x000a_0 &quot;Current&quot;,_x000d__x000a_0 PL,_x000d__x000a_min(ot.openprice) chMin,_x000d__x000a_max(ot.openprice) chMax,_x000d__x000a_(max(ot.openprice)-min(ot.openprice)) chW_x000d__x000a_from opentrades ot, accounts ac, pairs p_x000d__x000a_where_x000d__x000a_p.symbol=ot.tradeitem and_x000d__x000a_ac.accountnumber=ot.accountnumber and (sysdate-ot.snapshottime)&lt;1_x000d__x000a_group by 'Open', ot.accountnumber||' - '||ac.description , ot.tradeitem, p.pscale_x000d__x000a_union all_x000d__x000a_select_x000d__x000a_th.accountnumber||' - '||ac.description,_x000d__x000a_th.tradeitem,_x000d__x000a_sum(th.tradeprofit+th.tradeswap) &quot;Closed&quot;,_x000d__x000a_0 &quot;pScale&quot;,_x000d__x000a_0 &quot;Current&quot;,_x000d__x000a_0 PL,_x000d__x000a_100000 chMin,_x000d__x000a_0 chMax,_x000d__x000a_0 chW_x000d__x000a_from TradeHistory th, Accounts ac_x000d__x000a_where ac.AccountNumber=th.AccountNumber and_x000d__x000a_tradeitem is not null_x000d__x000a_group by _x000d__x000a_th.accountnumber||' - '||ac.description,_x000d__x000a_th.tradeitem"/>
  </connection>
  <connection id="6" name="Query from MyNN3" type="1" refreshedVersion="5">
    <dbPr connection="DSN=MyNN;UID=GridUser;DBQ=MYNN;DBA=W;APA=T;EXC=F;FEN=T;QTO=T;FRC=10;FDL=10;LOB=T;RST=T;BTD=F;BNF=F;BAM=IfAllSuccessful;NUM=NLS;DPM=F;MTS=T;MDI=F;CSR=F;FWC=F;FBS=64000;TLO=O;MLD=0;ODA=F;" command="select ot.accountnumber||' - '||ac.description , ot.tradeitem, ot.tradetype, sum(ot.tradeprofit+ot.tradeswap) _x000d__x000a_from opentrades ot, accounts ac_x000d__x000a_where_x000d__x000a_ac.accountnumber=ot.accountnumber and_x000d__x000a_ot.snapshottime=(select max(snapshottime) from opentrades ot2 where ot2.accountnumber=ot.accountnumber)_x000d__x000a_group by ot.accountnumber||' - '||ac.description ,ot.tradeitem, ot.tradetype_x000d__x000a_order by 1,2,3_x000d__x000a_"/>
  </connection>
</connections>
</file>

<file path=xl/sharedStrings.xml><?xml version="1.0" encoding="utf-8"?>
<sst xmlns="http://schemas.openxmlformats.org/spreadsheetml/2006/main" count="89" uniqueCount="69">
  <si>
    <t>G-Alpari</t>
  </si>
  <si>
    <t>M-Alpari</t>
  </si>
  <si>
    <t>I-Alpari</t>
  </si>
  <si>
    <t>A-Alpari</t>
  </si>
  <si>
    <t>R-Alpari</t>
  </si>
  <si>
    <t>V-Alpari</t>
  </si>
  <si>
    <t>G-Alpari2</t>
  </si>
  <si>
    <t>S-Alpari</t>
  </si>
  <si>
    <t>IN-Alpari</t>
  </si>
  <si>
    <t>LE-Alpari</t>
  </si>
  <si>
    <t>L-XM</t>
  </si>
  <si>
    <t>I-XM</t>
  </si>
  <si>
    <t>T-FXCM</t>
  </si>
  <si>
    <t>Row Labels</t>
  </si>
  <si>
    <t>Grand Total</t>
  </si>
  <si>
    <t>G-XM</t>
  </si>
  <si>
    <t>Net Balance</t>
  </si>
  <si>
    <t>Start Date</t>
  </si>
  <si>
    <t>Start Balance</t>
  </si>
  <si>
    <t>Account Balance</t>
  </si>
  <si>
    <t>Account Profit</t>
  </si>
  <si>
    <t>Account Equity</t>
  </si>
  <si>
    <t>Margin %</t>
  </si>
  <si>
    <t>Months since Start</t>
  </si>
  <si>
    <t>Net_Profit</t>
  </si>
  <si>
    <t>Annualized Net_Profit%</t>
  </si>
  <si>
    <t>Net_Profit%</t>
  </si>
  <si>
    <t>Abs.Size</t>
  </si>
  <si>
    <t>Account</t>
  </si>
  <si>
    <t>Open Date</t>
  </si>
  <si>
    <t>Close Date</t>
  </si>
  <si>
    <t>Months</t>
  </si>
  <si>
    <t>Open Value</t>
  </si>
  <si>
    <t>Close Value</t>
  </si>
  <si>
    <t>Gain</t>
  </si>
  <si>
    <t>Gain%</t>
  </si>
  <si>
    <t>Gain% - Annualized</t>
  </si>
  <si>
    <t>G-eToro</t>
  </si>
  <si>
    <t>Min of LATESTUPDATE</t>
  </si>
  <si>
    <t>MZ-Alpari</t>
  </si>
  <si>
    <t>EURUSD</t>
  </si>
  <si>
    <t>Open P/L</t>
  </si>
  <si>
    <t>chMin</t>
  </si>
  <si>
    <t>chMax</t>
  </si>
  <si>
    <t>Net Profit</t>
  </si>
  <si>
    <t>Open P/L %</t>
  </si>
  <si>
    <t>chCurrent</t>
  </si>
  <si>
    <t>chWidth</t>
  </si>
  <si>
    <t>Closed Profit</t>
  </si>
  <si>
    <t>NZDUSD</t>
  </si>
  <si>
    <t>Account Number</t>
  </si>
  <si>
    <t>GBPNZD</t>
  </si>
  <si>
    <t>USDJPY</t>
  </si>
  <si>
    <t>T-Alpari</t>
  </si>
  <si>
    <t>AUDCAD</t>
  </si>
  <si>
    <t>1501637 - MZ-Alpari</t>
  </si>
  <si>
    <t>774022 - G-Alpari</t>
  </si>
  <si>
    <t>OT.ACCOUNTNUMBER||'-'||AC.DESCRIPTION</t>
  </si>
  <si>
    <t>TRADEITEM</t>
  </si>
  <si>
    <t>Closed</t>
  </si>
  <si>
    <t>pScale</t>
  </si>
  <si>
    <t>Current</t>
  </si>
  <si>
    <t>PL</t>
  </si>
  <si>
    <t>CHMIN</t>
  </si>
  <si>
    <t>CHMAX</t>
  </si>
  <si>
    <t>CHW</t>
  </si>
  <si>
    <t>Closed PL</t>
  </si>
  <si>
    <t>Open PL</t>
  </si>
  <si>
    <t>Net PL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</si>
</sst>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409]d\-mmm\-yy;@"/>
    <numFmt numFmtId="165" formatCode="0.0%"/>
    <numFmt numFmtId="166" formatCode="0.0"/>
    <numFmt numFmtId="167" formatCode="0.0000"/>
    <numFmt numFmtId="168" formatCode="dd\-mmm\-yy\ hh:mm;@"/>
    <numFmt numFmtId="169" formatCode="#,##0.00;[Red]\-#,##0.00"/>
  </numFmts>
  <fonts count="4" x14ac:knownFonts="1">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24">
    <xf numFmtId="0" fontId="0" fillId="0" borderId="0" xfId="0"/>
    <xf numFmtId="3" fontId="0" fillId="0" borderId="0" xfId="0" applyNumberFormat="1"/>
    <xf numFmtId="4" fontId="0" fillId="0" borderId="0" xfId="0" applyNumberFormat="1"/>
    <xf numFmtId="2" fontId="0" fillId="0" borderId="0" xfId="0" applyNumberFormat="1"/>
    <xf numFmtId="0" fontId="0" fillId="0" borderId="0" xfId="0" applyAlignment="1">
      <alignment horizontal="left"/>
    </xf>
    <xf numFmtId="164" fontId="0" fillId="0" borderId="0" xfId="0" applyNumberFormat="1"/>
    <xf numFmtId="165" fontId="0" fillId="0" borderId="0" xfId="0" applyNumberFormat="1"/>
    <xf numFmtId="0" fontId="0" fillId="0" borderId="0" xfId="0" pivotButton="1" applyAlignment="1">
      <alignment wrapText="1"/>
    </xf>
    <xf numFmtId="0" fontId="0" fillId="0" borderId="0" xfId="0" applyAlignment="1">
      <alignment wrapText="1"/>
    </xf>
    <xf numFmtId="166" fontId="0" fillId="0" borderId="0" xfId="0" applyNumberFormat="1"/>
    <xf numFmtId="1" fontId="0" fillId="0" borderId="0" xfId="0" applyNumberFormat="1"/>
    <xf numFmtId="166" fontId="1" fillId="0" borderId="0" xfId="0" applyNumberFormat="1" applyFont="1"/>
    <xf numFmtId="1" fontId="1" fillId="0" borderId="0" xfId="0" applyNumberFormat="1" applyFont="1"/>
    <xf numFmtId="165" fontId="1" fillId="0" borderId="0" xfId="0" applyNumberFormat="1" applyFont="1"/>
    <xf numFmtId="164" fontId="1" fillId="0" borderId="0" xfId="0" applyNumberFormat="1" applyFont="1"/>
    <xf numFmtId="0" fontId="2" fillId="0" borderId="0" xfId="0" applyFont="1" applyAlignment="1">
      <alignment wrapText="1"/>
    </xf>
    <xf numFmtId="15" fontId="0" fillId="0" borderId="0" xfId="0" applyNumberFormat="1"/>
    <xf numFmtId="167" fontId="0" fillId="0" borderId="0" xfId="0" applyNumberFormat="1"/>
    <xf numFmtId="168" fontId="0" fillId="0" borderId="0" xfId="0" applyNumberFormat="1"/>
    <xf numFmtId="167" fontId="1" fillId="0" borderId="0" xfId="0" applyNumberFormat="1" applyFont="1"/>
    <xf numFmtId="169" fontId="0" fillId="0" borderId="0" xfId="0" applyNumberFormat="1"/>
    <xf numFmtId="0" fontId="0" fillId="0" borderId="0" xfId="0" applyNumberFormat="1"/>
    <xf numFmtId="3" fontId="0" fillId="0" borderId="0" xfId="1" applyNumberFormat="1" applyFont="1"/>
    <xf numFmtId="0" fontId="2" fillId="0" borderId="0" xfId="0" applyFont="1"/>
  </cellXfs>
  <cellStyles count="2">
    <cellStyle name="Comma" xfId="1" builtinId="3"/>
    <cellStyle name="Normal" xfId="0" builtinId="0"/>
  </cellStyles>
  <dxfs count="47">
    <dxf>
      <alignment wrapText="1" readingOrder="0"/>
    </dxf>
    <dxf>
      <alignment wrapText="1" readingOrder="0"/>
    </dxf>
    <dxf>
      <numFmt numFmtId="165" formatCode="0.0%"/>
    </dxf>
    <dxf>
      <numFmt numFmtId="166" formatCode="0.0"/>
    </dxf>
    <dxf>
      <numFmt numFmtId="1" formatCode="0"/>
    </dxf>
    <dxf>
      <alignment wrapText="1" readingOrder="0"/>
    </dxf>
    <dxf>
      <font>
        <color theme="0"/>
      </font>
    </dxf>
    <dxf>
      <font>
        <color theme="0"/>
      </font>
    </dxf>
    <dxf>
      <font>
        <color theme="0"/>
      </font>
    </dxf>
    <dxf>
      <font>
        <color theme="0"/>
      </font>
    </dxf>
    <dxf>
      <font>
        <color theme="0"/>
      </font>
    </dxf>
    <dxf>
      <numFmt numFmtId="168" formatCode="dd\-mmm\-yy\ hh:mm;@"/>
    </dxf>
    <dxf>
      <font>
        <color theme="0"/>
      </font>
      <numFmt numFmtId="164" formatCode="[$-409]d\-mmm\-yy;@"/>
    </dxf>
    <dxf>
      <alignment wrapText="1" readingOrder="0"/>
    </dxf>
    <dxf>
      <alignment wrapText="1" readingOrder="0"/>
    </dxf>
    <dxf>
      <numFmt numFmtId="165" formatCode="0.0%"/>
    </dxf>
    <dxf>
      <numFmt numFmtId="166" formatCode="0.0"/>
    </dxf>
    <dxf>
      <numFmt numFmtId="1" formatCode="0"/>
    </dxf>
    <dxf>
      <alignment wrapText="1" readingOrder="0"/>
    </dxf>
    <dxf>
      <font>
        <color theme="0"/>
      </font>
    </dxf>
    <dxf>
      <font>
        <color theme="0"/>
      </font>
    </dxf>
    <dxf>
      <font>
        <color theme="0"/>
      </font>
    </dxf>
    <dxf>
      <font>
        <color theme="0"/>
      </font>
    </dxf>
    <dxf>
      <font>
        <color theme="0"/>
      </font>
    </dxf>
    <dxf>
      <numFmt numFmtId="168" formatCode="dd\-mmm\-yy\ hh:mm;@"/>
    </dxf>
    <dxf>
      <font>
        <color theme="0"/>
      </font>
      <numFmt numFmtId="164" formatCode="[$-409]d\-mmm\-yy;@"/>
    </dxf>
    <dxf>
      <font>
        <color theme="0"/>
      </font>
      <numFmt numFmtId="164" formatCode="[$-409]d\-mmm\-yy;@"/>
    </dxf>
    <dxf>
      <numFmt numFmtId="168" formatCode="dd\-mmm\-yy\ hh:mm;@"/>
    </dxf>
    <dxf>
      <font>
        <color theme="0"/>
      </font>
    </dxf>
    <dxf>
      <font>
        <color theme="0"/>
      </font>
    </dxf>
    <dxf>
      <font>
        <color theme="0"/>
      </font>
    </dxf>
    <dxf>
      <font>
        <color theme="0"/>
      </font>
    </dxf>
    <dxf>
      <font>
        <color theme="0"/>
      </font>
    </dxf>
    <dxf>
      <alignment wrapText="1" readingOrder="0"/>
    </dxf>
    <dxf>
      <numFmt numFmtId="1" formatCode="0"/>
    </dxf>
    <dxf>
      <numFmt numFmtId="166" formatCode="0.0"/>
    </dxf>
    <dxf>
      <numFmt numFmtId="165" formatCode="0.0%"/>
    </dxf>
    <dxf>
      <alignment wrapText="1" readingOrder="0"/>
    </dxf>
    <dxf>
      <alignment wrapText="1" readingOrder="0"/>
    </dxf>
    <dxf>
      <fill>
        <patternFill>
          <bgColor rgb="FFFB4F4F"/>
        </patternFill>
      </fill>
    </dxf>
    <dxf>
      <fill>
        <patternFill>
          <bgColor rgb="FF92D050"/>
        </patternFill>
      </fill>
    </dxf>
    <dxf>
      <fill>
        <patternFill>
          <bgColor rgb="FFFB4F4F"/>
        </patternFill>
      </fill>
    </dxf>
    <dxf>
      <fill>
        <patternFill>
          <bgColor rgb="FF92D050"/>
        </patternFill>
      </fill>
    </dxf>
    <dxf>
      <fill>
        <patternFill>
          <bgColor rgb="FFFB4F4F"/>
        </patternFill>
      </fill>
    </dxf>
    <dxf>
      <fill>
        <patternFill>
          <bgColor rgb="FF92D050"/>
        </patternFill>
      </fill>
    </dxf>
    <dxf>
      <fill>
        <patternFill>
          <bgColor rgb="FFFB4F4F"/>
        </patternFill>
      </fill>
    </dxf>
    <dxf>
      <fill>
        <patternFill>
          <bgColor rgb="FF92D050"/>
        </patternFill>
      </fill>
    </dxf>
  </dxfs>
  <tableStyles count="0" defaultTableStyle="TableStyleMedium2" defaultPivotStyle="PivotStyleLight16"/>
  <colors>
    <mruColors>
      <color rgb="FFFB4F4F"/>
      <color rgb="FF6BE82C"/>
      <color rgb="FF00CC5C"/>
      <color rgb="FFFC4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[Monitor.xlsx]PL by Pair!PivotTable2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'PL by Pair'!$L$3</c:f>
              <c:strCache>
                <c:ptCount val="1"/>
                <c:pt idx="0">
                  <c:v>Closed PL</c:v>
                </c:pt>
              </c:strCache>
            </c:strRef>
          </c:tx>
          <c:spPr>
            <a:solidFill>
              <a:schemeClr val="accent1"/>
            </a:solidFill>
            <a:ln>
              <a:noFill/>
            </a:ln>
            <a:effectLst/>
          </c:spPr>
          <c:invertIfNegative val="0"/>
          <c:cat>
            <c:strRef>
              <c:f>'PL by Pair'!$K$4:$K$8</c:f>
              <c:strCache>
                <c:ptCount val="4"/>
                <c:pt idx="0">
                  <c:v>AUDCAD</c:v>
                </c:pt>
                <c:pt idx="1">
                  <c:v>EURUSD</c:v>
                </c:pt>
                <c:pt idx="2">
                  <c:v>GBPNZD</c:v>
                </c:pt>
                <c:pt idx="3">
                  <c:v>USDJPY</c:v>
                </c:pt>
              </c:strCache>
            </c:strRef>
          </c:cat>
          <c:val>
            <c:numRef>
              <c:f>'PL by Pair'!$L$4:$L$8</c:f>
              <c:numCache>
                <c:formatCode>#,##0.00</c:formatCode>
                <c:ptCount val="4"/>
                <c:pt idx="0">
                  <c:v>1047.22</c:v>
                </c:pt>
                <c:pt idx="1">
                  <c:v>856.61</c:v>
                </c:pt>
                <c:pt idx="2">
                  <c:v>-43.45</c:v>
                </c:pt>
                <c:pt idx="3">
                  <c:v>761.45</c:v>
                </c:pt>
              </c:numCache>
            </c:numRef>
          </c:val>
        </c:ser>
        <c:ser>
          <c:idx val="1"/>
          <c:order val="1"/>
          <c:tx>
            <c:strRef>
              <c:f>'PL by Pair'!$M$3</c:f>
              <c:strCache>
                <c:ptCount val="1"/>
                <c:pt idx="0">
                  <c:v>Open PL</c:v>
                </c:pt>
              </c:strCache>
            </c:strRef>
          </c:tx>
          <c:spPr>
            <a:solidFill>
              <a:schemeClr val="accent2"/>
            </a:solidFill>
            <a:ln>
              <a:noFill/>
            </a:ln>
            <a:effectLst/>
          </c:spPr>
          <c:invertIfNegative val="0"/>
          <c:cat>
            <c:strRef>
              <c:f>'PL by Pair'!$K$4:$K$8</c:f>
              <c:strCache>
                <c:ptCount val="4"/>
                <c:pt idx="0">
                  <c:v>AUDCAD</c:v>
                </c:pt>
                <c:pt idx="1">
                  <c:v>EURUSD</c:v>
                </c:pt>
                <c:pt idx="2">
                  <c:v>GBPNZD</c:v>
                </c:pt>
                <c:pt idx="3">
                  <c:v>USDJPY</c:v>
                </c:pt>
              </c:strCache>
            </c:strRef>
          </c:cat>
          <c:val>
            <c:numRef>
              <c:f>'PL by Pair'!$M$4:$M$8</c:f>
              <c:numCache>
                <c:formatCode>#,##0.00</c:formatCode>
                <c:ptCount val="4"/>
                <c:pt idx="0">
                  <c:v>-897.85</c:v>
                </c:pt>
                <c:pt idx="1">
                  <c:v>-5066.7</c:v>
                </c:pt>
                <c:pt idx="2">
                  <c:v>0</c:v>
                </c:pt>
                <c:pt idx="3">
                  <c:v>-7874.18</c:v>
                </c:pt>
              </c:numCache>
            </c:numRef>
          </c:val>
        </c:ser>
        <c:ser>
          <c:idx val="2"/>
          <c:order val="2"/>
          <c:tx>
            <c:strRef>
              <c:f>'PL by Pair'!$N$3</c:f>
              <c:strCache>
                <c:ptCount val="1"/>
                <c:pt idx="0">
                  <c:v>Net PL</c:v>
                </c:pt>
              </c:strCache>
            </c:strRef>
          </c:tx>
          <c:spPr>
            <a:solidFill>
              <a:schemeClr val="accent3"/>
            </a:solidFill>
            <a:ln>
              <a:noFill/>
            </a:ln>
            <a:effectLst/>
          </c:spPr>
          <c:invertIfNegative val="0"/>
          <c:cat>
            <c:strRef>
              <c:f>'PL by Pair'!$K$4:$K$8</c:f>
              <c:strCache>
                <c:ptCount val="4"/>
                <c:pt idx="0">
                  <c:v>AUDCAD</c:v>
                </c:pt>
                <c:pt idx="1">
                  <c:v>EURUSD</c:v>
                </c:pt>
                <c:pt idx="2">
                  <c:v>GBPNZD</c:v>
                </c:pt>
                <c:pt idx="3">
                  <c:v>USDJPY</c:v>
                </c:pt>
              </c:strCache>
            </c:strRef>
          </c:cat>
          <c:val>
            <c:numRef>
              <c:f>'PL by Pair'!$N$4:$N$8</c:f>
              <c:numCache>
                <c:formatCode>#,##0.00</c:formatCode>
                <c:ptCount val="4"/>
                <c:pt idx="0">
                  <c:v>149.37</c:v>
                </c:pt>
                <c:pt idx="1">
                  <c:v>-4210.09</c:v>
                </c:pt>
                <c:pt idx="2">
                  <c:v>-43.45</c:v>
                </c:pt>
                <c:pt idx="3">
                  <c:v>-7112.7300000000005</c:v>
                </c:pt>
              </c:numCache>
            </c:numRef>
          </c:val>
        </c:ser>
        <c:dLbls>
          <c:showLegendKey val="0"/>
          <c:showVal val="0"/>
          <c:showCatName val="0"/>
          <c:showSerName val="0"/>
          <c:showPercent val="0"/>
          <c:showBubbleSize val="0"/>
        </c:dLbls>
        <c:gapWidth val="150"/>
        <c:axId val="281002256"/>
        <c:axId val="281002816"/>
      </c:barChart>
      <c:catAx>
        <c:axId val="2810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02816"/>
        <c:crosses val="autoZero"/>
        <c:auto val="1"/>
        <c:lblAlgn val="ctr"/>
        <c:lblOffset val="100"/>
        <c:noMultiLvlLbl val="0"/>
      </c:catAx>
      <c:valAx>
        <c:axId val="281002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95250</xdr:colOff>
      <xdr:row>12</xdr:row>
      <xdr:rowOff>28575</xdr:rowOff>
    </xdr:from>
    <xdr:ext cx="1828800" cy="5038725"/>
    <mc:AlternateContent xmlns:mc="http://schemas.openxmlformats.org/markup-compatibility/2006" xmlns:a14="http://schemas.microsoft.com/office/drawing/2010/main">
      <mc:Choice Requires="a14">
        <xdr:graphicFrame macro="">
          <xdr:nvGraphicFramePr>
            <xdr:cNvPr id="2" name="Account"/>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95250" y="2314575"/>
              <a:ext cx="1828800" cy="503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1295400</xdr:colOff>
      <xdr:row>11</xdr:row>
      <xdr:rowOff>176212</xdr:rowOff>
    </xdr:from>
    <xdr:to>
      <xdr:col>11</xdr:col>
      <xdr:colOff>1276350</xdr:colOff>
      <xdr:row>33</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1958.46387615741" createdVersion="5" refreshedVersion="5" minRefreshableVersion="3" recordCount="155">
  <cacheSource type="external" connectionId="5"/>
  <cacheFields count="12">
    <cacheField name="OT.ACCOUNTNUMBER||'-'||AC.DESCRIPTION" numFmtId="0" sqlType="12">
      <sharedItems count="17">
        <s v="776849 - A-Alpari"/>
        <s v="776980 - R-Alpari"/>
        <s v="776982 - V-Alpari"/>
        <s v="620082 - Alpari-Demo"/>
        <s v="774022 - G-Alpari"/>
        <s v="774678 - M-Alpari"/>
        <s v="918583 - LE-Alpari"/>
        <s v="775191 - I-Alpari"/>
        <s v="777094 - G-Alpari2"/>
        <s v="917261 - S-Alpari"/>
        <s v="918062 - IN-Alpari"/>
        <s v="2171896 - I-XM"/>
        <s v="87012568 - T-FXCM"/>
        <s v="1505425 - T-Alpari"/>
        <s v="1501637 - MZ-Alpari"/>
        <s v="2131916 - G-XM"/>
        <s v="2148515 - L-XM"/>
      </sharedItems>
    </cacheField>
    <cacheField name="TRADEITEM" numFmtId="0" sqlType="1">
      <sharedItems containsBlank="1" count="25">
        <s v="USDJPY"/>
        <s v="AUDUSD"/>
        <s v="GBPNZD"/>
        <s v="EURAUD"/>
        <s v="GBPAUD"/>
        <s v="NZDUSD"/>
        <s v="EURUSD"/>
        <s v="USDCHF"/>
        <s v="CADJPY"/>
        <s v="XAUUSD"/>
        <s v="GBPUSD"/>
        <s v="AUDJPY"/>
        <s v="EURGBP"/>
        <s v="GOLD"/>
        <s v="AUDCAD"/>
        <s v="AUDNZD"/>
        <s v="GBPJPY"/>
        <s v="NZDCHF"/>
        <s v="GBPCHF"/>
        <s v="EURCHF"/>
        <s v="USDCAD"/>
        <s v="EURCAD"/>
        <s v="EURJPY"/>
        <s v="NZDJPY"/>
        <m u="1"/>
      </sharedItems>
    </cacheField>
    <cacheField name="Closed" numFmtId="0" sqlType="6">
      <sharedItems containsSemiMixedTypes="0" containsString="0" containsNumber="1" minValue="-30115.37" maxValue="37512.32"/>
    </cacheField>
    <cacheField name="pScale" numFmtId="0" sqlType="6">
      <sharedItems containsSemiMixedTypes="0" containsString="0" containsNumber="1" containsInteger="1" minValue="0" maxValue="1000" count="4">
        <n v="0"/>
        <n v="1"/>
        <n v="100"/>
        <n v="1000"/>
      </sharedItems>
    </cacheField>
    <cacheField name="Current" numFmtId="0" sqlType="6">
      <sharedItems containsSemiMixedTypes="0" containsString="0" containsNumber="1" minValue="0" maxValue="1188.79" count="28">
        <n v="116.2655"/>
        <n v="0.87511000000000005"/>
        <n v="1.9811749999999999"/>
        <n v="1.45078"/>
        <n v="1.7909600000000001"/>
        <n v="0.79069500000000004"/>
        <n v="1.252705"/>
        <n v="0.95909999999999995"/>
        <n v="103.036"/>
        <n v="1188.79"/>
        <n v="1.25271"/>
        <n v="1.4322250000000001"/>
        <n v="0.77468999999999999"/>
        <n v="1.566935"/>
        <n v="102.18899999999999"/>
        <n v="0.95158500000000001"/>
        <n v="101.765"/>
        <n v="1.98099"/>
        <n v="0.79945500000000003"/>
        <n v="1188.5450000000001"/>
        <n v="0.98790500000000003"/>
        <n v="1.9613100000000001"/>
        <n v="101.77549999999999"/>
        <n v="95.489500000000007"/>
        <n v="0.78130500000000003"/>
        <n v="1.4313100000000001"/>
        <n v="0.79930000000000001"/>
        <n v="0"/>
      </sharedItems>
    </cacheField>
    <cacheField name="PL" numFmtId="0" sqlType="6">
      <sharedItems containsSemiMixedTypes="0" containsString="0" containsNumber="1" minValue="-69828.69" maxValue="0"/>
    </cacheField>
    <cacheField name="CHMIN" numFmtId="0" sqlType="6">
      <sharedItems containsSemiMixedTypes="0" containsString="0" containsNumber="1" minValue="0.77800000000000002" maxValue="100000"/>
    </cacheField>
    <cacheField name="CHMAX" numFmtId="0" sqlType="6">
      <sharedItems containsSemiMixedTypes="0" containsString="0" containsNumber="1" minValue="0" maxValue="1390"/>
    </cacheField>
    <cacheField name="CHW" numFmtId="0" sqlType="6">
      <sharedItems containsSemiMixedTypes="0" containsString="0" containsNumber="1" minValue="0" maxValue="145.05699999999999"/>
    </cacheField>
    <cacheField name="cchWidth" numFmtId="0" formula="10000/pScale*CHW" databaseField="0"/>
    <cacheField name="cNetProfit" numFmtId="0" formula="Closed+PL" databaseField="0"/>
    <cacheField name="chPos" numFmtId="0" formula="MAX(CHMAX)-MIN(CHMIN)" databaseField="0"/>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edBy="felicini" refreshedDate="41977.347340856482" createdVersion="5" refreshedVersion="5" minRefreshableVersion="3" recordCount="14">
  <cacheSource type="external" connectionId="2"/>
  <cacheFields count="18">
    <cacheField name="DESCRIPTION" numFmtId="0" sqlType="12">
      <sharedItems count="17">
        <s v="G-XM"/>
        <s v="G-Alpari"/>
        <s v="M-Alpari"/>
        <s v="I-Alpari"/>
        <s v="A-Alpari"/>
        <s v="R-Alpari"/>
        <s v="V-Alpari"/>
        <s v="G-Alpari2"/>
        <s v="S-Alpari"/>
        <s v="IN-Alpari"/>
        <s v="LE-Alpari"/>
        <s v="L-XM"/>
        <s v="I-XM"/>
        <s v="T-Alpari"/>
        <s v="T-FXCM" u="1"/>
        <s v="Alpari-Demo" u="1"/>
        <s v="MZ-Alpari" u="1"/>
      </sharedItems>
    </cacheField>
    <cacheField name="ACCOUNTNUMBER" numFmtId="0" sqlType="6">
      <sharedItems containsSemiMixedTypes="0" containsString="0" containsNumber="1" containsInteger="1" minValue="774022" maxValue="2171896" count="14">
        <n v="2131916"/>
        <n v="774022"/>
        <n v="774678"/>
        <n v="775191"/>
        <n v="776849"/>
        <n v="776980"/>
        <n v="776982"/>
        <n v="777094"/>
        <n v="917261"/>
        <n v="918062"/>
        <n v="918583"/>
        <n v="2148515"/>
        <n v="2171896"/>
        <n v="1505425"/>
      </sharedItems>
    </cacheField>
    <cacheField name="STARTDATE" numFmtId="0" sqlType="11">
      <sharedItems containsSemiMixedTypes="0" containsNonDate="0" containsDate="1" containsString="0" minDate="2013-10-16T00:00:00" maxDate="2014-10-15T12:37:25" count="11">
        <d v="2014-08-24T23:14:49"/>
        <d v="2014-05-28T00:00:00"/>
        <d v="2014-02-24T00:00:00"/>
        <d v="2014-03-03T00:00:00"/>
        <d v="2014-03-06T00:00:00"/>
        <d v="2014-04-25T00:00:00"/>
        <d v="2014-03-09T00:00:00"/>
        <d v="2014-04-29T00:00:00"/>
        <d v="2014-05-22T00:00:00"/>
        <d v="2013-10-16T00:00:00"/>
        <d v="2014-10-15T12:37:25"/>
      </sharedItems>
    </cacheField>
    <cacheField name="STARTBALANCE" numFmtId="0" sqlType="6">
      <sharedItems containsSemiMixedTypes="0" containsString="0" containsNumber="1" minValue="7500" maxValue="120000" count="10">
        <n v="17380.560000000001"/>
        <n v="20000"/>
        <n v="80000"/>
        <n v="50000"/>
        <n v="100000"/>
        <n v="120000"/>
        <n v="7500"/>
        <n v="10000"/>
        <n v="15000"/>
        <n v="25000"/>
      </sharedItems>
    </cacheField>
    <cacheField name="ACCOUNTBALANCE" numFmtId="0" sqlType="6">
      <sharedItems containsSemiMixedTypes="0" containsString="0" containsNumber="1" minValue="371.17" maxValue="212784.99" count="14">
        <n v="1568.22"/>
        <n v="36118.93"/>
        <n v="42652.97"/>
        <n v="80291.83"/>
        <n v="170004.28"/>
        <n v="73920.320000000007"/>
        <n v="113886.73"/>
        <n v="212784.99"/>
        <n v="14312.82"/>
        <n v="371.17"/>
        <n v="22587.19"/>
        <n v="24203.759999999998"/>
        <n v="126312.71"/>
        <n v="27443.99"/>
      </sharedItems>
    </cacheField>
    <cacheField name="ACCOUNTPROFIT" numFmtId="0" sqlType="6">
      <sharedItems containsSemiMixedTypes="0" containsString="0" containsNumber="1" minValue="-144161.66" maxValue="-295.02" count="14">
        <n v="-869.85"/>
        <n v="-24523.81"/>
        <n v="-37419.11"/>
        <n v="-54815.57"/>
        <n v="-136563.32999999999"/>
        <n v="-65190.83"/>
        <n v="-100581.78"/>
        <n v="-144161.66"/>
        <n v="-8537.92"/>
        <n v="-295.02"/>
        <n v="-12739.17"/>
        <n v="-14347.55"/>
        <n v="-76787.690000000104"/>
        <n v="-6479.82"/>
      </sharedItems>
    </cacheField>
    <cacheField name="LATESTUPDATE" numFmtId="0" sqlType="11">
      <sharedItems containsSemiMixedTypes="0" containsNonDate="0" containsDate="1" containsString="0" minDate="2014-12-04T08:06:00" maxDate="2014-12-04T08:20:31" count="13">
        <d v="2014-12-04T08:07:37"/>
        <d v="2014-12-04T08:06:08"/>
        <d v="2014-12-04T08:06:02"/>
        <d v="2014-12-04T08:07:00"/>
        <d v="2014-12-04T08:07:05"/>
        <d v="2014-12-04T08:06:30"/>
        <d v="2014-12-04T08:06:36"/>
        <d v="2014-12-04T08:06:41"/>
        <d v="2014-12-04T08:06:57"/>
        <d v="2014-12-04T08:20:31"/>
        <d v="2014-12-04T08:06:00"/>
        <d v="2014-12-04T08:06:29"/>
        <d v="2014-12-04T08:20:13"/>
      </sharedItems>
    </cacheField>
    <cacheField name="ACCOUNTEQUITY" numFmtId="0" sqlType="6">
      <sharedItems containsSemiMixedTypes="0" containsString="0" containsNumber="1" minValue="76.150000000000006" maxValue="68623.33" count="14">
        <n v="698.37"/>
        <n v="11595.12"/>
        <n v="5233.8599999999897"/>
        <n v="25476.26"/>
        <n v="33440.949999999997"/>
        <n v="8729.4899999999798"/>
        <n v="13304.95"/>
        <n v="68623.33"/>
        <n v="5774.9"/>
        <n v="76.150000000000006"/>
        <n v="9848.02"/>
        <n v="14613.81"/>
        <n v="63943.02"/>
        <n v="20964.169999999998"/>
      </sharedItems>
    </cacheField>
    <cacheField name="NETBALANCE" numFmtId="0" sqlType="6">
      <sharedItems containsSemiMixedTypes="0" containsString="0" containsNumber="1" minValue="76.150000000000006" maxValue="68623.33" count="14">
        <n v="698.37"/>
        <n v="11595.12"/>
        <n v="5233.8599999999897"/>
        <n v="25476.26"/>
        <n v="33440.949999999997"/>
        <n v="8729.4899999999798"/>
        <n v="13304.95"/>
        <n v="68623.33"/>
        <n v="5774.9"/>
        <n v="76.150000000000006"/>
        <n v="9848.02"/>
        <n v="9856.2099999999991"/>
        <n v="49525.02"/>
        <n v="20964.169999999998"/>
      </sharedItems>
    </cacheField>
    <cacheField name="MARGINP" numFmtId="0" sqlType="6">
      <sharedItems containsSemiMixedTypes="0" containsString="0" containsNumber="1" minValue="320" maxValue="71272.864452217196" count="14">
        <n v="405.28917875801699"/>
        <n v="19662.5019760906"/>
        <n v="20041.391026447502"/>
        <n v="34643.045280432802"/>
        <n v="69035.835548775896"/>
        <n v="31673.837793743201"/>
        <n v="49460.298527325504"/>
        <n v="71272.864452217196"/>
        <n v="6729.1427286628896"/>
        <n v="320"/>
        <n v="533.63607445733601"/>
        <n v="9680"/>
        <n v="24295.376634549099"/>
        <n v="1622.0199116920801"/>
      </sharedItems>
    </cacheField>
    <cacheField name="Months" numFmtId="0" sqlType="6">
      <sharedItems containsSemiMixedTypes="0" containsString="0" containsNumber="1" minValue="1.6607268518518519" maxValue="13.811592978395062" count="11">
        <n v="3.3793055555555553"/>
        <n v="6.3449263117283952"/>
        <n v="9.4449263117283948"/>
        <n v="9.2115929783950623"/>
        <n v="9.1115929783950609"/>
        <n v="7.4449263117283948"/>
        <n v="9.0115929783950612"/>
        <n v="7.3115929783950619"/>
        <n v="6.5449263117283953"/>
        <n v="13.811592978395062"/>
        <n v="1.6607268518518519"/>
      </sharedItems>
    </cacheField>
    <cacheField name="Net Profit" numFmtId="0" sqlType="6">
      <sharedItems containsSemiMixedTypes="0" containsString="0" containsNumber="1" minValue="-86695.05" maxValue="-151.97999999999999" count="14">
        <n v="-16682.189999999999"/>
        <n v="-8404.8799999999992"/>
        <n v="-74766.140000000014"/>
        <n v="-24523.74"/>
        <n v="-66559.05"/>
        <n v="-41270.510000000017"/>
        <n v="-86695.05"/>
        <n v="-51376.67"/>
        <n v="-1725.1"/>
        <n v="-19923.849999999999"/>
        <n v="-151.97999999999999"/>
        <n v="-5143.79"/>
        <n v="-474.98"/>
        <n v="-4035.83"/>
      </sharedItems>
    </cacheField>
    <cacheField name="Net Profit %" numFmtId="0" sqlType="6">
      <sharedItems containsSemiMixedTypes="0" containsString="0" containsNumber="1" minValue="-0.99619250000000004" maxValue="-9.4996000000000004E-3" count="14">
        <n v="-0.9598189011171101"/>
        <n v="-0.42024400000000001"/>
        <n v="-0.93457675000000018"/>
        <n v="-0.49047479999999999"/>
        <n v="-0.66559049999999997"/>
        <n v="-0.82541020000000043"/>
        <n v="-0.86695049999999996"/>
        <n v="-0.42813891666666665"/>
        <n v="-0.23001333333333332"/>
        <n v="-0.99619250000000004"/>
        <n v="-1.5198E-2"/>
        <n v="-0.34291933333333335"/>
        <n v="-9.4996000000000004E-3"/>
        <n v="-0.1614332"/>
      </sharedItems>
    </cacheField>
    <cacheField name="Annualized Net Profit%" numFmtId="0" sqlType="6">
      <sharedItems containsSemiMixedTypes="0" containsString="0" containsNumber="1" minValue="-3.4556794105404154" maxValue="-1.2684770592883194E-2" count="14">
        <n v="-3.4556794105404154"/>
        <n v="-0.80583578365843367"/>
        <n v="-1.2038933302790231"/>
        <n v="-0.94050633637294889"/>
        <n v="-0.87911154661231239"/>
        <n v="-1.1021663051103037"/>
        <n v="-1.4167900807001039"/>
        <n v="-0.57169185437304748"/>
        <n v="-0.31054393626796484"/>
        <n v="-1.6576882929817875"/>
        <n v="-2.8252266136082581E-2"/>
        <n v="-0.30207849512714496"/>
        <n v="-1.2684770592883194E-2"/>
        <n v="-1.1826772904545924"/>
      </sharedItems>
    </cacheField>
    <cacheField name="ABSSIZE" numFmtId="0" sqlType="6">
      <sharedItems containsSemiMixedTypes="0" containsString="0" containsNumber="1" minValue="0.06" maxValue="0.8" count="10">
        <n v="0.2"/>
        <n v="0.6"/>
        <n v="0.3"/>
        <n v="0.7"/>
        <n v="0.8"/>
        <n v="0.06"/>
        <n v="0.16"/>
        <n v="0.08"/>
        <n v="0.12"/>
        <n v="0.4"/>
      </sharedItems>
    </cacheField>
    <cacheField name="Size-Rel" numFmtId="0" sqlType="6">
      <sharedItems containsSemiMixedTypes="0" containsString="0" containsNumber="1" minValue="0.6" maxValue="2.4" count="8">
        <n v="1.1507109091997036"/>
        <n v="1"/>
        <n v="0.75"/>
        <n v="0.6"/>
        <n v="0.7"/>
        <n v="0.8"/>
        <n v="0.66666666666666663"/>
        <n v="2.4"/>
      </sharedItems>
    </cacheField>
    <cacheField name="ACCOUNTNUMBER2" numFmtId="0" sqlType="6">
      <sharedItems containsSemiMixedTypes="0" containsString="0" containsNumber="1" containsInteger="1" minValue="774022" maxValue="2171896" count="14">
        <n v="2131916"/>
        <n v="774022"/>
        <n v="774678"/>
        <n v="775191"/>
        <n v="776849"/>
        <n v="776980"/>
        <n v="776982"/>
        <n v="777094"/>
        <n v="917261"/>
        <n v="918062"/>
        <n v="918583"/>
        <n v="2148515"/>
        <n v="2171896"/>
        <n v="1505425"/>
      </sharedItems>
    </cacheField>
    <cacheField name="Margin%" numFmtId="0" sqlType="6">
      <sharedItems containsSemiMixedTypes="0" containsString="0" containsNumber="1" minValue="23.796875" maxValue="1845.4561959692523" count="14">
        <n v="172.31400111399731"/>
        <n v="58.970725160508806"/>
        <n v="26.115253143323027"/>
        <n v="73.539320212099213"/>
        <n v="48.43998734015895"/>
        <n v="27.560569252281734"/>
        <n v="26.900262222738849"/>
        <n v="96.282548102169372"/>
        <n v="85.819252657574381"/>
        <n v="23.796875"/>
        <n v="1845.4561959692523"/>
        <n v="150.96911157024795"/>
        <n v="263.19007505761488"/>
        <n v="1292.47303617440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
  <r>
    <x v="0"/>
    <x v="0"/>
    <n v="0"/>
    <x v="0"/>
    <x v="0"/>
    <n v="-59567.72"/>
    <n v="100000"/>
    <n v="0"/>
    <n v="0"/>
  </r>
  <r>
    <x v="1"/>
    <x v="1"/>
    <n v="0"/>
    <x v="0"/>
    <x v="1"/>
    <n v="-10223.75"/>
    <n v="100000"/>
    <n v="0"/>
    <n v="0"/>
  </r>
  <r>
    <x v="2"/>
    <x v="2"/>
    <n v="0"/>
    <x v="0"/>
    <x v="2"/>
    <n v="-874.53"/>
    <n v="100000"/>
    <n v="0"/>
    <n v="0"/>
  </r>
  <r>
    <x v="3"/>
    <x v="3"/>
    <n v="0"/>
    <x v="0"/>
    <x v="3"/>
    <n v="-14.24"/>
    <n v="100000"/>
    <n v="0"/>
    <n v="0"/>
  </r>
  <r>
    <x v="4"/>
    <x v="4"/>
    <n v="0"/>
    <x v="0"/>
    <x v="4"/>
    <n v="-2754.99"/>
    <n v="100000"/>
    <n v="0"/>
    <n v="0"/>
  </r>
  <r>
    <x v="5"/>
    <x v="5"/>
    <n v="0"/>
    <x v="0"/>
    <x v="5"/>
    <n v="-14405.06"/>
    <n v="100000"/>
    <n v="0"/>
    <n v="0"/>
  </r>
  <r>
    <x v="2"/>
    <x v="6"/>
    <n v="0"/>
    <x v="0"/>
    <x v="6"/>
    <n v="-43076.959999999999"/>
    <n v="100000"/>
    <n v="0"/>
    <n v="0"/>
  </r>
  <r>
    <x v="6"/>
    <x v="7"/>
    <n v="0"/>
    <x v="0"/>
    <x v="7"/>
    <n v="-4968.3599999999997"/>
    <n v="100000"/>
    <n v="0"/>
    <n v="0"/>
  </r>
  <r>
    <x v="7"/>
    <x v="6"/>
    <n v="0"/>
    <x v="0"/>
    <x v="6"/>
    <n v="-19830.150000000001"/>
    <n v="100000"/>
    <n v="0"/>
    <n v="0"/>
  </r>
  <r>
    <x v="0"/>
    <x v="2"/>
    <n v="0"/>
    <x v="0"/>
    <x v="2"/>
    <n v="-5006.2"/>
    <n v="100000"/>
    <n v="0"/>
    <n v="0"/>
  </r>
  <r>
    <x v="1"/>
    <x v="8"/>
    <n v="0"/>
    <x v="0"/>
    <x v="8"/>
    <n v="-25648.99"/>
    <n v="100000"/>
    <n v="0"/>
    <n v="0"/>
  </r>
  <r>
    <x v="8"/>
    <x v="0"/>
    <n v="0"/>
    <x v="0"/>
    <x v="0"/>
    <n v="-37311.47"/>
    <n v="100000"/>
    <n v="0"/>
    <n v="0"/>
  </r>
  <r>
    <x v="8"/>
    <x v="9"/>
    <n v="0"/>
    <x v="0"/>
    <x v="9"/>
    <n v="-51693.91"/>
    <n v="100000"/>
    <n v="0"/>
    <n v="0"/>
  </r>
  <r>
    <x v="9"/>
    <x v="2"/>
    <n v="0"/>
    <x v="0"/>
    <x v="2"/>
    <n v="-600.36"/>
    <n v="100000"/>
    <n v="0"/>
    <n v="0"/>
  </r>
  <r>
    <x v="10"/>
    <x v="6"/>
    <n v="0"/>
    <x v="0"/>
    <x v="10"/>
    <n v="-591.46"/>
    <n v="100000"/>
    <n v="0"/>
    <n v="0"/>
  </r>
  <r>
    <x v="11"/>
    <x v="3"/>
    <n v="0"/>
    <x v="0"/>
    <x v="11"/>
    <n v="-40580.980000000003"/>
    <n v="100000"/>
    <n v="0"/>
    <n v="0"/>
  </r>
  <r>
    <x v="12"/>
    <x v="5"/>
    <n v="0"/>
    <x v="0"/>
    <x v="12"/>
    <n v="-5237.66"/>
    <n v="100000"/>
    <n v="0"/>
    <n v="0"/>
  </r>
  <r>
    <x v="13"/>
    <x v="10"/>
    <n v="0"/>
    <x v="0"/>
    <x v="13"/>
    <n v="-757.78"/>
    <n v="100000"/>
    <n v="0"/>
    <n v="0"/>
  </r>
  <r>
    <x v="14"/>
    <x v="6"/>
    <n v="0"/>
    <x v="0"/>
    <x v="6"/>
    <n v="-5066.7"/>
    <n v="100000"/>
    <n v="0"/>
    <n v="0"/>
  </r>
  <r>
    <x v="3"/>
    <x v="0"/>
    <n v="0"/>
    <x v="0"/>
    <x v="14"/>
    <n v="-3.64"/>
    <n v="100000"/>
    <n v="0"/>
    <n v="0"/>
  </r>
  <r>
    <x v="7"/>
    <x v="2"/>
    <n v="0"/>
    <x v="0"/>
    <x v="2"/>
    <n v="-1705.94"/>
    <n v="100000"/>
    <n v="0"/>
    <n v="0"/>
  </r>
  <r>
    <x v="9"/>
    <x v="7"/>
    <n v="0"/>
    <x v="0"/>
    <x v="7"/>
    <n v="-3359"/>
    <n v="100000"/>
    <n v="0"/>
    <n v="0"/>
  </r>
  <r>
    <x v="12"/>
    <x v="7"/>
    <n v="0"/>
    <x v="0"/>
    <x v="15"/>
    <n v="-5453.7"/>
    <n v="100000"/>
    <n v="0"/>
    <n v="0"/>
  </r>
  <r>
    <x v="13"/>
    <x v="11"/>
    <n v="0"/>
    <x v="0"/>
    <x v="16"/>
    <n v="-6992.87"/>
    <n v="100000"/>
    <n v="0"/>
    <n v="0"/>
  </r>
  <r>
    <x v="15"/>
    <x v="2"/>
    <n v="0"/>
    <x v="0"/>
    <x v="17"/>
    <n v="-1338.84"/>
    <n v="100000"/>
    <n v="0"/>
    <n v="0"/>
  </r>
  <r>
    <x v="5"/>
    <x v="6"/>
    <n v="0"/>
    <x v="0"/>
    <x v="6"/>
    <n v="-13091.92"/>
    <n v="100000"/>
    <n v="0"/>
    <n v="0"/>
  </r>
  <r>
    <x v="7"/>
    <x v="8"/>
    <n v="0"/>
    <x v="0"/>
    <x v="8"/>
    <n v="-16534.919999999998"/>
    <n v="100000"/>
    <n v="0"/>
    <n v="0"/>
  </r>
  <r>
    <x v="0"/>
    <x v="12"/>
    <n v="0"/>
    <x v="0"/>
    <x v="18"/>
    <n v="-12378.66"/>
    <n v="100000"/>
    <n v="0"/>
    <n v="0"/>
  </r>
  <r>
    <x v="0"/>
    <x v="1"/>
    <n v="0"/>
    <x v="0"/>
    <x v="1"/>
    <n v="-10554.49"/>
    <n v="100000"/>
    <n v="0"/>
    <n v="0"/>
  </r>
  <r>
    <x v="8"/>
    <x v="2"/>
    <n v="0"/>
    <x v="0"/>
    <x v="2"/>
    <n v="-3160.07"/>
    <n v="100000"/>
    <n v="0"/>
    <n v="0"/>
  </r>
  <r>
    <x v="11"/>
    <x v="2"/>
    <n v="0"/>
    <x v="0"/>
    <x v="17"/>
    <n v="-3631.78"/>
    <n v="100000"/>
    <n v="0"/>
    <n v="0"/>
  </r>
  <r>
    <x v="11"/>
    <x v="13"/>
    <n v="0"/>
    <x v="0"/>
    <x v="19"/>
    <n v="-35649.1"/>
    <n v="100000"/>
    <n v="0"/>
    <n v="0"/>
  </r>
  <r>
    <x v="14"/>
    <x v="14"/>
    <n v="0"/>
    <x v="0"/>
    <x v="20"/>
    <n v="-897.85"/>
    <n v="100000"/>
    <n v="0"/>
    <n v="0"/>
  </r>
  <r>
    <x v="3"/>
    <x v="2"/>
    <n v="0"/>
    <x v="0"/>
    <x v="21"/>
    <n v="-8.94"/>
    <n v="100000"/>
    <n v="0"/>
    <n v="0"/>
  </r>
  <r>
    <x v="2"/>
    <x v="7"/>
    <n v="0"/>
    <x v="0"/>
    <x v="7"/>
    <n v="-31970.7"/>
    <n v="100000"/>
    <n v="0"/>
    <n v="0"/>
  </r>
  <r>
    <x v="10"/>
    <x v="11"/>
    <n v="0"/>
    <x v="0"/>
    <x v="22"/>
    <n v="-175.78"/>
    <n v="100000"/>
    <n v="0"/>
    <n v="0"/>
  </r>
  <r>
    <x v="6"/>
    <x v="2"/>
    <n v="0"/>
    <x v="0"/>
    <x v="2"/>
    <n v="-6172.97"/>
    <n v="100000"/>
    <n v="0"/>
    <n v="0"/>
  </r>
  <r>
    <x v="12"/>
    <x v="11"/>
    <n v="0"/>
    <x v="0"/>
    <x v="23"/>
    <n v="-2885.06"/>
    <n v="100000"/>
    <n v="0"/>
    <n v="0"/>
  </r>
  <r>
    <x v="12"/>
    <x v="12"/>
    <n v="0"/>
    <x v="0"/>
    <x v="24"/>
    <n v="-3681.59"/>
    <n v="100000"/>
    <n v="0"/>
    <n v="0"/>
  </r>
  <r>
    <x v="14"/>
    <x v="0"/>
    <n v="0"/>
    <x v="0"/>
    <x v="0"/>
    <n v="-7874.18"/>
    <n v="100000"/>
    <n v="0"/>
    <n v="0"/>
  </r>
  <r>
    <x v="4"/>
    <x v="5"/>
    <n v="0"/>
    <x v="0"/>
    <x v="5"/>
    <n v="-8336.32"/>
    <n v="100000"/>
    <n v="0"/>
    <n v="0"/>
  </r>
  <r>
    <x v="1"/>
    <x v="12"/>
    <n v="0"/>
    <x v="0"/>
    <x v="18"/>
    <n v="-6630.07"/>
    <n v="100000"/>
    <n v="0"/>
    <n v="0"/>
  </r>
  <r>
    <x v="8"/>
    <x v="3"/>
    <n v="0"/>
    <x v="0"/>
    <x v="25"/>
    <n v="-69828.69"/>
    <n v="100000"/>
    <n v="0"/>
    <n v="0"/>
  </r>
  <r>
    <x v="9"/>
    <x v="11"/>
    <n v="0"/>
    <x v="0"/>
    <x v="22"/>
    <n v="-2168.67"/>
    <n v="100000"/>
    <n v="0"/>
    <n v="0"/>
  </r>
  <r>
    <x v="16"/>
    <x v="12"/>
    <n v="0"/>
    <x v="0"/>
    <x v="26"/>
    <n v="-9928.49"/>
    <n v="100000"/>
    <n v="0"/>
    <n v="0"/>
  </r>
  <r>
    <x v="4"/>
    <x v="5"/>
    <n v="0"/>
    <x v="1"/>
    <x v="27"/>
    <n v="0"/>
    <n v="0.78344000000000003"/>
    <n v="0.87150000000000005"/>
    <n v="8.8059999999999999E-2"/>
  </r>
  <r>
    <x v="0"/>
    <x v="12"/>
    <n v="0"/>
    <x v="1"/>
    <x v="27"/>
    <n v="0"/>
    <n v="0.79398000000000002"/>
    <n v="0.84"/>
    <n v="4.6019999999999998E-2"/>
  </r>
  <r>
    <x v="1"/>
    <x v="1"/>
    <n v="0"/>
    <x v="1"/>
    <x v="27"/>
    <n v="0"/>
    <n v="0.87551000000000001"/>
    <n v="0.94952999999999999"/>
    <n v="7.4020000000000002E-2"/>
  </r>
  <r>
    <x v="11"/>
    <x v="2"/>
    <n v="0"/>
    <x v="1"/>
    <x v="27"/>
    <n v="0"/>
    <n v="1.9099200000000001"/>
    <n v="2.0299999999999998"/>
    <n v="0.12008000000000001"/>
  </r>
  <r>
    <x v="2"/>
    <x v="6"/>
    <n v="0"/>
    <x v="1"/>
    <x v="27"/>
    <n v="0"/>
    <n v="1.2829999999999999"/>
    <n v="1.3819999999999999"/>
    <n v="9.9000000000000005E-2"/>
  </r>
  <r>
    <x v="15"/>
    <x v="2"/>
    <n v="0"/>
    <x v="1"/>
    <x v="27"/>
    <n v="0"/>
    <n v="2.0419100000000001"/>
    <n v="2.0820599999999998"/>
    <n v="4.0149999999999998E-2"/>
  </r>
  <r>
    <x v="8"/>
    <x v="3"/>
    <n v="0"/>
    <x v="1"/>
    <x v="27"/>
    <n v="0"/>
    <n v="1.458"/>
    <n v="1.554"/>
    <n v="9.6000000000000002E-2"/>
  </r>
  <r>
    <x v="0"/>
    <x v="0"/>
    <n v="0"/>
    <x v="2"/>
    <x v="27"/>
    <n v="0"/>
    <n v="101"/>
    <n v="108.4"/>
    <n v="7.4"/>
  </r>
  <r>
    <x v="0"/>
    <x v="1"/>
    <n v="0"/>
    <x v="1"/>
    <x v="27"/>
    <n v="0"/>
    <n v="0.88268000000000002"/>
    <n v="0.94952999999999999"/>
    <n v="6.6850000000000007E-2"/>
  </r>
  <r>
    <x v="9"/>
    <x v="11"/>
    <n v="0"/>
    <x v="2"/>
    <x v="27"/>
    <n v="0"/>
    <n v="91.4"/>
    <n v="95.397000000000006"/>
    <n v="3.9969999999999999"/>
  </r>
  <r>
    <x v="14"/>
    <x v="14"/>
    <n v="0"/>
    <x v="1"/>
    <x v="27"/>
    <n v="0"/>
    <n v="0.99746999999999997"/>
    <n v="1.02441"/>
    <n v="2.6939999999999999E-2"/>
  </r>
  <r>
    <x v="7"/>
    <x v="6"/>
    <n v="0"/>
    <x v="1"/>
    <x v="27"/>
    <n v="0"/>
    <n v="1.2410000000000001"/>
    <n v="1.37008"/>
    <n v="0.12908"/>
  </r>
  <r>
    <x v="8"/>
    <x v="2"/>
    <n v="0"/>
    <x v="1"/>
    <x v="27"/>
    <n v="0"/>
    <n v="1.91"/>
    <n v="1.9820199999999999"/>
    <n v="7.2020000000000001E-2"/>
  </r>
  <r>
    <x v="8"/>
    <x v="9"/>
    <n v="0"/>
    <x v="3"/>
    <x v="27"/>
    <n v="0"/>
    <n v="1244.943"/>
    <n v="1390"/>
    <n v="145.05699999999999"/>
  </r>
  <r>
    <x v="5"/>
    <x v="6"/>
    <n v="0"/>
    <x v="1"/>
    <x v="27"/>
    <n v="0"/>
    <n v="1.27999"/>
    <n v="1.337"/>
    <n v="5.7009999999999998E-2"/>
  </r>
  <r>
    <x v="6"/>
    <x v="2"/>
    <n v="0"/>
    <x v="1"/>
    <x v="27"/>
    <n v="0"/>
    <n v="1.93797"/>
    <n v="2.1067399999999998"/>
    <n v="0.16877"/>
  </r>
  <r>
    <x v="11"/>
    <x v="3"/>
    <n v="0"/>
    <x v="1"/>
    <x v="27"/>
    <n v="0"/>
    <n v="1.37999"/>
    <n v="1.5540099999999999"/>
    <n v="0.17402000000000001"/>
  </r>
  <r>
    <x v="8"/>
    <x v="0"/>
    <n v="0"/>
    <x v="2"/>
    <x v="27"/>
    <n v="0"/>
    <n v="101"/>
    <n v="107.2"/>
    <n v="6.2"/>
  </r>
  <r>
    <x v="9"/>
    <x v="2"/>
    <n v="0"/>
    <x v="1"/>
    <x v="27"/>
    <n v="0"/>
    <n v="1.91"/>
    <n v="2.0098600000000002"/>
    <n v="9.9860000000000004E-2"/>
  </r>
  <r>
    <x v="0"/>
    <x v="2"/>
    <n v="0"/>
    <x v="1"/>
    <x v="27"/>
    <n v="0"/>
    <n v="1.91"/>
    <n v="1.99004"/>
    <n v="8.004E-2"/>
  </r>
  <r>
    <x v="6"/>
    <x v="7"/>
    <n v="0"/>
    <x v="1"/>
    <x v="27"/>
    <n v="0"/>
    <n v="0.88697000000000004"/>
    <n v="0.97299999999999998"/>
    <n v="8.6029999999999995E-2"/>
  </r>
  <r>
    <x v="2"/>
    <x v="7"/>
    <n v="0"/>
    <x v="1"/>
    <x v="27"/>
    <n v="0"/>
    <n v="0.87092000000000003"/>
    <n v="0.94113999999999998"/>
    <n v="7.0220000000000005E-2"/>
  </r>
  <r>
    <x v="2"/>
    <x v="2"/>
    <n v="0"/>
    <x v="1"/>
    <x v="27"/>
    <n v="0"/>
    <n v="1.93"/>
    <n v="1.99"/>
    <n v="0.06"/>
  </r>
  <r>
    <x v="16"/>
    <x v="12"/>
    <n v="0"/>
    <x v="1"/>
    <x v="27"/>
    <n v="0"/>
    <n v="0.77800000000000002"/>
    <n v="0.85799999999999998"/>
    <n v="0.08"/>
  </r>
  <r>
    <x v="13"/>
    <x v="10"/>
    <n v="0"/>
    <x v="1"/>
    <x v="27"/>
    <n v="0"/>
    <n v="1.56098"/>
    <n v="1.6180600000000001"/>
    <n v="5.7079999999999999E-2"/>
  </r>
  <r>
    <x v="14"/>
    <x v="6"/>
    <n v="0"/>
    <x v="1"/>
    <x v="27"/>
    <n v="0"/>
    <n v="1.27399"/>
    <n v="1.3641000000000001"/>
    <n v="9.0109999999999996E-2"/>
  </r>
  <r>
    <x v="5"/>
    <x v="5"/>
    <n v="0"/>
    <x v="1"/>
    <x v="27"/>
    <n v="0"/>
    <n v="0.79944999999999999"/>
    <n v="0.86546000000000001"/>
    <n v="6.6009999999999999E-2"/>
  </r>
  <r>
    <x v="13"/>
    <x v="11"/>
    <n v="0"/>
    <x v="2"/>
    <x v="27"/>
    <n v="0"/>
    <n v="91.8"/>
    <n v="101.801"/>
    <n v="10.000999999999999"/>
  </r>
  <r>
    <x v="7"/>
    <x v="8"/>
    <n v="0"/>
    <x v="2"/>
    <x v="27"/>
    <n v="0"/>
    <n v="92.796000000000006"/>
    <n v="99.4"/>
    <n v="6.6040000000000001"/>
  </r>
  <r>
    <x v="4"/>
    <x v="4"/>
    <n v="0"/>
    <x v="1"/>
    <x v="27"/>
    <n v="0"/>
    <n v="1.7480199999999999"/>
    <n v="1.8277000000000001"/>
    <n v="7.9680000000000001E-2"/>
  </r>
  <r>
    <x v="9"/>
    <x v="7"/>
    <n v="0"/>
    <x v="1"/>
    <x v="27"/>
    <n v="0"/>
    <n v="0.871"/>
    <n v="0.96099000000000001"/>
    <n v="8.9990000000000001E-2"/>
  </r>
  <r>
    <x v="14"/>
    <x v="0"/>
    <n v="0"/>
    <x v="2"/>
    <x v="27"/>
    <n v="0"/>
    <n v="101.2"/>
    <n v="107.999"/>
    <n v="6.7990000000000004"/>
  </r>
  <r>
    <x v="1"/>
    <x v="12"/>
    <n v="0"/>
    <x v="1"/>
    <x v="27"/>
    <n v="0"/>
    <n v="0.78"/>
    <n v="0.84"/>
    <n v="0.06"/>
  </r>
  <r>
    <x v="10"/>
    <x v="6"/>
    <n v="0"/>
    <x v="1"/>
    <x v="27"/>
    <n v="0"/>
    <n v="1.27399"/>
    <n v="1.3009299999999999"/>
    <n v="2.6939999999999999E-2"/>
  </r>
  <r>
    <x v="10"/>
    <x v="11"/>
    <n v="0"/>
    <x v="2"/>
    <x v="27"/>
    <n v="0"/>
    <n v="94"/>
    <n v="95.6"/>
    <n v="1.6"/>
  </r>
  <r>
    <x v="1"/>
    <x v="8"/>
    <n v="0"/>
    <x v="2"/>
    <x v="27"/>
    <n v="0"/>
    <n v="90.8"/>
    <n v="100"/>
    <n v="9.1999999999999993"/>
  </r>
  <r>
    <x v="7"/>
    <x v="2"/>
    <n v="0"/>
    <x v="1"/>
    <x v="27"/>
    <n v="0"/>
    <n v="1.9379999999999999"/>
    <n v="2.0099999999999998"/>
    <n v="7.1999999999999995E-2"/>
  </r>
  <r>
    <x v="1"/>
    <x v="1"/>
    <n v="9261.82"/>
    <x v="0"/>
    <x v="27"/>
    <n v="0"/>
    <n v="100000"/>
    <n v="0"/>
    <n v="0"/>
  </r>
  <r>
    <x v="0"/>
    <x v="0"/>
    <n v="12968.3"/>
    <x v="0"/>
    <x v="27"/>
    <n v="0"/>
    <n v="100000"/>
    <n v="0"/>
    <n v="0"/>
  </r>
  <r>
    <x v="2"/>
    <x v="2"/>
    <n v="18340.71"/>
    <x v="0"/>
    <x v="27"/>
    <n v="0"/>
    <n v="100000"/>
    <n v="0"/>
    <n v="0"/>
  </r>
  <r>
    <x v="2"/>
    <x v="8"/>
    <n v="-3839.86"/>
    <x v="0"/>
    <x v="27"/>
    <n v="0"/>
    <n v="100000"/>
    <n v="0"/>
    <n v="0"/>
  </r>
  <r>
    <x v="15"/>
    <x v="0"/>
    <n v="6499.1"/>
    <x v="0"/>
    <x v="27"/>
    <n v="0"/>
    <n v="100000"/>
    <n v="0"/>
    <n v="0"/>
  </r>
  <r>
    <x v="11"/>
    <x v="0"/>
    <n v="2345.3200000000002"/>
    <x v="0"/>
    <x v="27"/>
    <n v="0"/>
    <n v="100000"/>
    <n v="0"/>
    <n v="0"/>
  </r>
  <r>
    <x v="15"/>
    <x v="1"/>
    <n v="293.97000000000003"/>
    <x v="0"/>
    <x v="27"/>
    <n v="0"/>
    <n v="100000"/>
    <n v="0"/>
    <n v="0"/>
  </r>
  <r>
    <x v="15"/>
    <x v="15"/>
    <n v="163.03"/>
    <x v="0"/>
    <x v="27"/>
    <n v="0"/>
    <n v="100000"/>
    <n v="0"/>
    <n v="0"/>
  </r>
  <r>
    <x v="4"/>
    <x v="4"/>
    <n v="9026.41"/>
    <x v="0"/>
    <x v="27"/>
    <n v="0"/>
    <n v="100000"/>
    <n v="0"/>
    <n v="0"/>
  </r>
  <r>
    <x v="2"/>
    <x v="6"/>
    <n v="-3807.18"/>
    <x v="0"/>
    <x v="27"/>
    <n v="0"/>
    <n v="100000"/>
    <n v="0"/>
    <n v="0"/>
  </r>
  <r>
    <x v="10"/>
    <x v="0"/>
    <n v="-7753.64"/>
    <x v="0"/>
    <x v="27"/>
    <n v="0"/>
    <n v="100000"/>
    <n v="0"/>
    <n v="0"/>
  </r>
  <r>
    <x v="6"/>
    <x v="7"/>
    <n v="2858.2"/>
    <x v="0"/>
    <x v="27"/>
    <n v="0"/>
    <n v="100000"/>
    <n v="0"/>
    <n v="0"/>
  </r>
  <r>
    <x v="14"/>
    <x v="2"/>
    <n v="-43.45"/>
    <x v="0"/>
    <x v="27"/>
    <n v="0"/>
    <n v="100000"/>
    <n v="0"/>
    <n v="0"/>
  </r>
  <r>
    <x v="15"/>
    <x v="16"/>
    <n v="383.9"/>
    <x v="0"/>
    <x v="27"/>
    <n v="0"/>
    <n v="100000"/>
    <n v="0"/>
    <n v="0"/>
  </r>
  <r>
    <x v="15"/>
    <x v="11"/>
    <n v="-590.88"/>
    <x v="0"/>
    <x v="27"/>
    <n v="0"/>
    <n v="100000"/>
    <n v="0"/>
    <n v="0"/>
  </r>
  <r>
    <x v="5"/>
    <x v="5"/>
    <n v="332.37"/>
    <x v="0"/>
    <x v="27"/>
    <n v="0"/>
    <n v="100000"/>
    <n v="0"/>
    <n v="0"/>
  </r>
  <r>
    <x v="16"/>
    <x v="0"/>
    <n v="1897.73"/>
    <x v="0"/>
    <x v="27"/>
    <n v="0"/>
    <n v="100000"/>
    <n v="0"/>
    <n v="0"/>
  </r>
  <r>
    <x v="7"/>
    <x v="6"/>
    <n v="8012.76"/>
    <x v="0"/>
    <x v="27"/>
    <n v="0"/>
    <n v="100000"/>
    <n v="0"/>
    <n v="0"/>
  </r>
  <r>
    <x v="15"/>
    <x v="5"/>
    <n v="4308.67"/>
    <x v="0"/>
    <x v="27"/>
    <n v="0"/>
    <n v="100000"/>
    <n v="0"/>
    <n v="0"/>
  </r>
  <r>
    <x v="15"/>
    <x v="13"/>
    <n v="317.52999999999997"/>
    <x v="0"/>
    <x v="27"/>
    <n v="0"/>
    <n v="100000"/>
    <n v="0"/>
    <n v="0"/>
  </r>
  <r>
    <x v="8"/>
    <x v="0"/>
    <n v="10922.61"/>
    <x v="0"/>
    <x v="27"/>
    <n v="0"/>
    <n v="100000"/>
    <n v="0"/>
    <n v="0"/>
  </r>
  <r>
    <x v="8"/>
    <x v="9"/>
    <n v="31937.55"/>
    <x v="0"/>
    <x v="27"/>
    <n v="0"/>
    <n v="100000"/>
    <n v="0"/>
    <n v="0"/>
  </r>
  <r>
    <x v="16"/>
    <x v="2"/>
    <n v="86.73"/>
    <x v="0"/>
    <x v="27"/>
    <n v="0"/>
    <n v="100000"/>
    <n v="0"/>
    <n v="0"/>
  </r>
  <r>
    <x v="16"/>
    <x v="17"/>
    <n v="57.3"/>
    <x v="0"/>
    <x v="27"/>
    <n v="0"/>
    <n v="100000"/>
    <n v="0"/>
    <n v="0"/>
  </r>
  <r>
    <x v="12"/>
    <x v="5"/>
    <n v="-7601.99"/>
    <x v="0"/>
    <x v="27"/>
    <n v="0"/>
    <n v="100000"/>
    <n v="0"/>
    <n v="0"/>
  </r>
  <r>
    <x v="9"/>
    <x v="2"/>
    <n v="3505.85"/>
    <x v="0"/>
    <x v="27"/>
    <n v="0"/>
    <n v="100000"/>
    <n v="0"/>
    <n v="0"/>
  </r>
  <r>
    <x v="1"/>
    <x v="8"/>
    <n v="8351.5400000000009"/>
    <x v="0"/>
    <x v="27"/>
    <n v="0"/>
    <n v="100000"/>
    <n v="0"/>
    <n v="0"/>
  </r>
  <r>
    <x v="0"/>
    <x v="2"/>
    <n v="35286.42"/>
    <x v="0"/>
    <x v="27"/>
    <n v="0"/>
    <n v="100000"/>
    <n v="0"/>
    <n v="0"/>
  </r>
  <r>
    <x v="10"/>
    <x v="6"/>
    <n v="-9526.08"/>
    <x v="0"/>
    <x v="27"/>
    <n v="0"/>
    <n v="100000"/>
    <n v="0"/>
    <n v="0"/>
  </r>
  <r>
    <x v="11"/>
    <x v="3"/>
    <n v="16621.38"/>
    <x v="0"/>
    <x v="27"/>
    <n v="0"/>
    <n v="100000"/>
    <n v="0"/>
    <n v="0"/>
  </r>
  <r>
    <x v="14"/>
    <x v="6"/>
    <n v="856.61"/>
    <x v="0"/>
    <x v="27"/>
    <n v="0"/>
    <n v="100000"/>
    <n v="0"/>
    <n v="0"/>
  </r>
  <r>
    <x v="15"/>
    <x v="3"/>
    <n v="95.93"/>
    <x v="0"/>
    <x v="27"/>
    <n v="0"/>
    <n v="100000"/>
    <n v="0"/>
    <n v="0"/>
  </r>
  <r>
    <x v="13"/>
    <x v="10"/>
    <n v="507.03"/>
    <x v="0"/>
    <x v="27"/>
    <n v="0"/>
    <n v="100000"/>
    <n v="0"/>
    <n v="0"/>
  </r>
  <r>
    <x v="4"/>
    <x v="7"/>
    <n v="7848.17"/>
    <x v="0"/>
    <x v="27"/>
    <n v="0"/>
    <n v="100000"/>
    <n v="0"/>
    <n v="0"/>
  </r>
  <r>
    <x v="8"/>
    <x v="1"/>
    <n v="130.9"/>
    <x v="0"/>
    <x v="27"/>
    <n v="0"/>
    <n v="100000"/>
    <n v="0"/>
    <n v="0"/>
  </r>
  <r>
    <x v="7"/>
    <x v="2"/>
    <n v="19638.59"/>
    <x v="0"/>
    <x v="27"/>
    <n v="0"/>
    <n v="100000"/>
    <n v="0"/>
    <n v="0"/>
  </r>
  <r>
    <x v="12"/>
    <x v="7"/>
    <n v="-5101.21"/>
    <x v="0"/>
    <x v="27"/>
    <n v="0"/>
    <n v="100000"/>
    <n v="0"/>
    <n v="0"/>
  </r>
  <r>
    <x v="9"/>
    <x v="7"/>
    <n v="1136.6300000000001"/>
    <x v="0"/>
    <x v="27"/>
    <n v="0"/>
    <n v="100000"/>
    <n v="0"/>
    <n v="0"/>
  </r>
  <r>
    <x v="15"/>
    <x v="18"/>
    <n v="843.49"/>
    <x v="0"/>
    <x v="27"/>
    <n v="0"/>
    <n v="100000"/>
    <n v="0"/>
    <n v="0"/>
  </r>
  <r>
    <x v="13"/>
    <x v="11"/>
    <n v="1003.36"/>
    <x v="0"/>
    <x v="27"/>
    <n v="0"/>
    <n v="100000"/>
    <n v="0"/>
    <n v="0"/>
  </r>
  <r>
    <x v="8"/>
    <x v="2"/>
    <n v="26519.37"/>
    <x v="0"/>
    <x v="27"/>
    <n v="0"/>
    <n v="100000"/>
    <n v="0"/>
    <n v="0"/>
  </r>
  <r>
    <x v="7"/>
    <x v="8"/>
    <n v="9178.9599999999991"/>
    <x v="0"/>
    <x v="27"/>
    <n v="0"/>
    <n v="100000"/>
    <n v="0"/>
    <n v="0"/>
  </r>
  <r>
    <x v="0"/>
    <x v="1"/>
    <n v="7511.39"/>
    <x v="0"/>
    <x v="27"/>
    <n v="0"/>
    <n v="100000"/>
    <n v="0"/>
    <n v="0"/>
  </r>
  <r>
    <x v="0"/>
    <x v="12"/>
    <n v="10871.04"/>
    <x v="0"/>
    <x v="27"/>
    <n v="0"/>
    <n v="100000"/>
    <n v="0"/>
    <n v="0"/>
  </r>
  <r>
    <x v="10"/>
    <x v="2"/>
    <n v="-666.09"/>
    <x v="0"/>
    <x v="27"/>
    <n v="0"/>
    <n v="100000"/>
    <n v="0"/>
    <n v="0"/>
  </r>
  <r>
    <x v="11"/>
    <x v="13"/>
    <n v="37512.32"/>
    <x v="0"/>
    <x v="27"/>
    <n v="0"/>
    <n v="100000"/>
    <n v="0"/>
    <n v="0"/>
  </r>
  <r>
    <x v="11"/>
    <x v="2"/>
    <n v="22176.83"/>
    <x v="0"/>
    <x v="27"/>
    <n v="0"/>
    <n v="100000"/>
    <n v="0"/>
    <n v="0"/>
  </r>
  <r>
    <x v="15"/>
    <x v="2"/>
    <n v="-15610.5"/>
    <x v="0"/>
    <x v="27"/>
    <n v="0"/>
    <n v="100000"/>
    <n v="0"/>
    <n v="0"/>
  </r>
  <r>
    <x v="15"/>
    <x v="19"/>
    <n v="34.01"/>
    <x v="0"/>
    <x v="27"/>
    <n v="0"/>
    <n v="100000"/>
    <n v="0"/>
    <n v="0"/>
  </r>
  <r>
    <x v="15"/>
    <x v="7"/>
    <n v="74.73"/>
    <x v="0"/>
    <x v="27"/>
    <n v="0"/>
    <n v="100000"/>
    <n v="0"/>
    <n v="0"/>
  </r>
  <r>
    <x v="14"/>
    <x v="14"/>
    <n v="1047.22"/>
    <x v="0"/>
    <x v="27"/>
    <n v="0"/>
    <n v="100000"/>
    <n v="0"/>
    <n v="0"/>
  </r>
  <r>
    <x v="5"/>
    <x v="6"/>
    <n v="-30115.37"/>
    <x v="0"/>
    <x v="27"/>
    <n v="0"/>
    <n v="100000"/>
    <n v="0"/>
    <n v="0"/>
  </r>
  <r>
    <x v="12"/>
    <x v="11"/>
    <n v="-2171.69"/>
    <x v="0"/>
    <x v="27"/>
    <n v="0"/>
    <n v="100000"/>
    <n v="0"/>
    <n v="0"/>
  </r>
  <r>
    <x v="12"/>
    <x v="12"/>
    <n v="-4064.17"/>
    <x v="0"/>
    <x v="27"/>
    <n v="0"/>
    <n v="100000"/>
    <n v="0"/>
    <n v="0"/>
  </r>
  <r>
    <x v="2"/>
    <x v="7"/>
    <n v="5607.87"/>
    <x v="0"/>
    <x v="27"/>
    <n v="0"/>
    <n v="100000"/>
    <n v="0"/>
    <n v="0"/>
  </r>
  <r>
    <x v="10"/>
    <x v="11"/>
    <n v="-837.17"/>
    <x v="0"/>
    <x v="27"/>
    <n v="0"/>
    <n v="100000"/>
    <n v="0"/>
    <n v="0"/>
  </r>
  <r>
    <x v="15"/>
    <x v="20"/>
    <n v="-7960.39"/>
    <x v="0"/>
    <x v="27"/>
    <n v="0"/>
    <n v="100000"/>
    <n v="0"/>
    <n v="0"/>
  </r>
  <r>
    <x v="6"/>
    <x v="2"/>
    <n v="8371.48"/>
    <x v="0"/>
    <x v="27"/>
    <n v="0"/>
    <n v="100000"/>
    <n v="0"/>
    <n v="0"/>
  </r>
  <r>
    <x v="14"/>
    <x v="0"/>
    <n v="761.45"/>
    <x v="0"/>
    <x v="27"/>
    <n v="0"/>
    <n v="100000"/>
    <n v="0"/>
    <n v="0"/>
  </r>
  <r>
    <x v="15"/>
    <x v="4"/>
    <n v="-1.08"/>
    <x v="0"/>
    <x v="27"/>
    <n v="0"/>
    <n v="100000"/>
    <n v="0"/>
    <n v="0"/>
  </r>
  <r>
    <x v="15"/>
    <x v="21"/>
    <n v="454.39"/>
    <x v="0"/>
    <x v="27"/>
    <n v="0"/>
    <n v="100000"/>
    <n v="0"/>
    <n v="0"/>
  </r>
  <r>
    <x v="4"/>
    <x v="5"/>
    <n v="4449.5"/>
    <x v="0"/>
    <x v="27"/>
    <n v="0"/>
    <n v="100000"/>
    <n v="0"/>
    <n v="0"/>
  </r>
  <r>
    <x v="8"/>
    <x v="3"/>
    <n v="23703.21"/>
    <x v="0"/>
    <x v="27"/>
    <n v="0"/>
    <n v="100000"/>
    <n v="0"/>
    <n v="0"/>
  </r>
  <r>
    <x v="16"/>
    <x v="12"/>
    <n v="6464.57"/>
    <x v="0"/>
    <x v="27"/>
    <n v="0"/>
    <n v="100000"/>
    <n v="0"/>
    <n v="0"/>
  </r>
  <r>
    <x v="4"/>
    <x v="2"/>
    <n v="17945.509999999998"/>
    <x v="0"/>
    <x v="27"/>
    <n v="0"/>
    <n v="100000"/>
    <n v="0"/>
    <n v="0"/>
  </r>
  <r>
    <x v="9"/>
    <x v="11"/>
    <n v="1383.1"/>
    <x v="0"/>
    <x v="27"/>
    <n v="0"/>
    <n v="100000"/>
    <n v="0"/>
    <n v="0"/>
  </r>
  <r>
    <x v="1"/>
    <x v="12"/>
    <n v="6144.15"/>
    <x v="0"/>
    <x v="27"/>
    <n v="0"/>
    <n v="100000"/>
    <n v="0"/>
    <n v="0"/>
  </r>
  <r>
    <x v="15"/>
    <x v="6"/>
    <n v="983.5"/>
    <x v="0"/>
    <x v="27"/>
    <n v="0"/>
    <n v="100000"/>
    <n v="0"/>
    <n v="0"/>
  </r>
  <r>
    <x v="15"/>
    <x v="10"/>
    <n v="393.29"/>
    <x v="0"/>
    <x v="27"/>
    <n v="0"/>
    <n v="100000"/>
    <n v="0"/>
    <n v="0"/>
  </r>
  <r>
    <x v="15"/>
    <x v="22"/>
    <n v="90.41"/>
    <x v="0"/>
    <x v="27"/>
    <n v="0"/>
    <n v="100000"/>
    <n v="0"/>
    <n v="0"/>
  </r>
  <r>
    <x v="15"/>
    <x v="23"/>
    <n v="76.8"/>
    <x v="0"/>
    <x v="27"/>
    <n v="0"/>
    <n v="100000"/>
    <n v="0"/>
    <n v="0"/>
  </r>
  <r>
    <x v="15"/>
    <x v="12"/>
    <n v="0"/>
    <x v="0"/>
    <x v="27"/>
    <n v="0"/>
    <n v="100000"/>
    <n v="0"/>
    <n v="0"/>
  </r>
  <r>
    <x v="5"/>
    <x v="11"/>
    <n v="1999.97"/>
    <x v="0"/>
    <x v="27"/>
    <n v="0"/>
    <n v="100000"/>
    <n v="0"/>
    <n v="0"/>
  </r>
</pivotCacheRecords>
</file>

<file path=xl/pivotCache/pivotCacheRecords2.xml><?xml version="1.0" encoding="utf-8"?>
<pivotCacheRecords xmlns="http://schemas.openxmlformats.org/spreadsheetml/2006/main" xmlns:r="http://schemas.openxmlformats.org/officeDocument/2006/relationships" count="14">
  <r>
    <x v="0"/>
    <x v="0"/>
    <x v="0"/>
    <x v="0"/>
    <x v="0"/>
    <x v="0"/>
    <x v="0"/>
    <x v="0"/>
    <x v="0"/>
    <x v="0"/>
    <x v="0"/>
    <x v="0"/>
    <x v="0"/>
    <x v="0"/>
    <x v="0"/>
    <x v="0"/>
    <x v="0"/>
    <x v="0"/>
  </r>
  <r>
    <x v="1"/>
    <x v="1"/>
    <x v="1"/>
    <x v="1"/>
    <x v="1"/>
    <x v="1"/>
    <x v="1"/>
    <x v="1"/>
    <x v="1"/>
    <x v="1"/>
    <x v="1"/>
    <x v="1"/>
    <x v="1"/>
    <x v="1"/>
    <x v="0"/>
    <x v="1"/>
    <x v="1"/>
    <x v="1"/>
  </r>
  <r>
    <x v="2"/>
    <x v="2"/>
    <x v="2"/>
    <x v="2"/>
    <x v="2"/>
    <x v="2"/>
    <x v="2"/>
    <x v="2"/>
    <x v="2"/>
    <x v="2"/>
    <x v="2"/>
    <x v="2"/>
    <x v="2"/>
    <x v="2"/>
    <x v="1"/>
    <x v="2"/>
    <x v="2"/>
    <x v="2"/>
  </r>
  <r>
    <x v="3"/>
    <x v="3"/>
    <x v="1"/>
    <x v="3"/>
    <x v="3"/>
    <x v="3"/>
    <x v="3"/>
    <x v="3"/>
    <x v="3"/>
    <x v="3"/>
    <x v="1"/>
    <x v="3"/>
    <x v="3"/>
    <x v="3"/>
    <x v="2"/>
    <x v="3"/>
    <x v="3"/>
    <x v="3"/>
  </r>
  <r>
    <x v="4"/>
    <x v="4"/>
    <x v="3"/>
    <x v="4"/>
    <x v="4"/>
    <x v="4"/>
    <x v="4"/>
    <x v="4"/>
    <x v="4"/>
    <x v="4"/>
    <x v="3"/>
    <x v="4"/>
    <x v="4"/>
    <x v="4"/>
    <x v="3"/>
    <x v="4"/>
    <x v="4"/>
    <x v="4"/>
  </r>
  <r>
    <x v="5"/>
    <x v="5"/>
    <x v="4"/>
    <x v="3"/>
    <x v="5"/>
    <x v="5"/>
    <x v="5"/>
    <x v="5"/>
    <x v="5"/>
    <x v="5"/>
    <x v="4"/>
    <x v="5"/>
    <x v="5"/>
    <x v="5"/>
    <x v="2"/>
    <x v="3"/>
    <x v="5"/>
    <x v="5"/>
  </r>
  <r>
    <x v="6"/>
    <x v="6"/>
    <x v="5"/>
    <x v="4"/>
    <x v="6"/>
    <x v="6"/>
    <x v="6"/>
    <x v="6"/>
    <x v="6"/>
    <x v="6"/>
    <x v="5"/>
    <x v="6"/>
    <x v="6"/>
    <x v="6"/>
    <x v="4"/>
    <x v="5"/>
    <x v="6"/>
    <x v="6"/>
  </r>
  <r>
    <x v="7"/>
    <x v="7"/>
    <x v="4"/>
    <x v="5"/>
    <x v="7"/>
    <x v="7"/>
    <x v="7"/>
    <x v="7"/>
    <x v="7"/>
    <x v="7"/>
    <x v="4"/>
    <x v="7"/>
    <x v="7"/>
    <x v="7"/>
    <x v="4"/>
    <x v="6"/>
    <x v="7"/>
    <x v="7"/>
  </r>
  <r>
    <x v="8"/>
    <x v="8"/>
    <x v="6"/>
    <x v="6"/>
    <x v="8"/>
    <x v="8"/>
    <x v="4"/>
    <x v="8"/>
    <x v="8"/>
    <x v="8"/>
    <x v="6"/>
    <x v="8"/>
    <x v="8"/>
    <x v="8"/>
    <x v="5"/>
    <x v="5"/>
    <x v="8"/>
    <x v="8"/>
  </r>
  <r>
    <x v="9"/>
    <x v="9"/>
    <x v="7"/>
    <x v="1"/>
    <x v="9"/>
    <x v="9"/>
    <x v="8"/>
    <x v="9"/>
    <x v="9"/>
    <x v="9"/>
    <x v="7"/>
    <x v="9"/>
    <x v="9"/>
    <x v="9"/>
    <x v="6"/>
    <x v="5"/>
    <x v="9"/>
    <x v="9"/>
  </r>
  <r>
    <x v="10"/>
    <x v="10"/>
    <x v="8"/>
    <x v="7"/>
    <x v="10"/>
    <x v="10"/>
    <x v="9"/>
    <x v="10"/>
    <x v="10"/>
    <x v="10"/>
    <x v="8"/>
    <x v="10"/>
    <x v="10"/>
    <x v="10"/>
    <x v="7"/>
    <x v="5"/>
    <x v="10"/>
    <x v="10"/>
  </r>
  <r>
    <x v="11"/>
    <x v="11"/>
    <x v="9"/>
    <x v="8"/>
    <x v="11"/>
    <x v="11"/>
    <x v="10"/>
    <x v="11"/>
    <x v="11"/>
    <x v="11"/>
    <x v="9"/>
    <x v="11"/>
    <x v="11"/>
    <x v="11"/>
    <x v="8"/>
    <x v="5"/>
    <x v="11"/>
    <x v="11"/>
  </r>
  <r>
    <x v="12"/>
    <x v="12"/>
    <x v="4"/>
    <x v="3"/>
    <x v="12"/>
    <x v="12"/>
    <x v="11"/>
    <x v="12"/>
    <x v="12"/>
    <x v="12"/>
    <x v="4"/>
    <x v="12"/>
    <x v="12"/>
    <x v="12"/>
    <x v="9"/>
    <x v="5"/>
    <x v="12"/>
    <x v="12"/>
  </r>
  <r>
    <x v="13"/>
    <x v="13"/>
    <x v="10"/>
    <x v="9"/>
    <x v="13"/>
    <x v="13"/>
    <x v="12"/>
    <x v="13"/>
    <x v="13"/>
    <x v="13"/>
    <x v="10"/>
    <x v="13"/>
    <x v="13"/>
    <x v="13"/>
    <x v="1"/>
    <x v="7"/>
    <x v="1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fieldListSortAscending="1">
  <location ref="A1:O16" firstHeaderRow="0" firstDataRow="1" firstDataCol="1"/>
  <pivotFields count="18">
    <pivotField axis="axisRow" showAll="0" sortType="ascending">
      <items count="18">
        <item x="4"/>
        <item m="1" x="15"/>
        <item x="1"/>
        <item x="7"/>
        <item x="0"/>
        <item x="3"/>
        <item x="9"/>
        <item x="12"/>
        <item x="10"/>
        <item x="11"/>
        <item x="2"/>
        <item m="1" x="16"/>
        <item x="5"/>
        <item x="8"/>
        <item m="1" x="14"/>
        <item x="6"/>
        <item x="13"/>
        <item t="default"/>
      </items>
      <autoSortScope>
        <pivotArea dataOnly="0" outline="0" fieldPosition="0">
          <references count="1">
            <reference field="4294967294" count="1" selected="0">
              <x v="8"/>
            </reference>
          </references>
        </pivotArea>
      </autoSortScope>
    </pivotField>
    <pivotField dataField="1" showAll="0"/>
    <pivotField dataField="1" showAll="0"/>
    <pivotField dataField="1" showAll="0"/>
    <pivotField dataField="1" showAll="0"/>
    <pivotField dataField="1" showAll="0"/>
    <pivotField dataField="1" showAll="0" defaultSubtotal="0"/>
    <pivotField dataField="1" showAll="0"/>
    <pivotField dataField="1" showAll="0"/>
    <pivotField showAll="0"/>
    <pivotField dataField="1" showAll="0"/>
    <pivotField dataField="1" showAll="0"/>
    <pivotField dataField="1" showAll="0" defaultSubtotal="0"/>
    <pivotField dataField="1" showAll="0" defaultSubtotal="0"/>
    <pivotField dataField="1" showAll="0"/>
    <pivotField showAll="0"/>
    <pivotField showAll="0" defaultSubtotal="0"/>
    <pivotField dataField="1" showAll="0" defaultSubtotal="0"/>
  </pivotFields>
  <rowFields count="1">
    <field x="0"/>
  </rowFields>
  <rowItems count="15">
    <i>
      <x v="6"/>
    </i>
    <i>
      <x v="10"/>
    </i>
    <i>
      <x v="15"/>
    </i>
    <i>
      <x v="12"/>
    </i>
    <i>
      <x/>
    </i>
    <i>
      <x v="2"/>
    </i>
    <i>
      <x v="5"/>
    </i>
    <i>
      <x v="13"/>
    </i>
    <i>
      <x v="3"/>
    </i>
    <i>
      <x v="9"/>
    </i>
    <i>
      <x v="4"/>
    </i>
    <i>
      <x v="7"/>
    </i>
    <i>
      <x v="16"/>
    </i>
    <i>
      <x v="8"/>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Account Number" fld="1" subtotal="average" baseField="0" baseItem="9"/>
    <dataField name="Min of LATESTUPDATE" fld="6" subtotal="min" baseField="0" baseItem="9" numFmtId="168"/>
    <dataField name="Start Date" fld="2" subtotal="average" baseField="0" baseItem="12" numFmtId="164"/>
    <dataField name="Start Balance" fld="3" baseField="0" baseItem="12" numFmtId="3"/>
    <dataField name="Account Balance" fld="4" baseField="0" baseItem="12" numFmtId="4"/>
    <dataField name="Account Profit" fld="5" baseField="0" baseItem="12" numFmtId="4"/>
    <dataField name="Account Equity" fld="7" baseField="0" baseItem="12" numFmtId="4"/>
    <dataField name="Net Balance" fld="8" baseField="0" baseItem="12" numFmtId="4"/>
    <dataField name="Margin %" fld="17" baseField="0" baseItem="12" numFmtId="166"/>
    <dataField name="Months since Start" fld="10" baseField="0" baseItem="12" numFmtId="1"/>
    <dataField name="Net_Profit" fld="11" baseField="0" baseItem="0" numFmtId="4"/>
    <dataField name="Net_Profit%" fld="12" baseField="0" baseItem="1" numFmtId="165"/>
    <dataField name="Annualized Net_Profit%" fld="13" baseField="0" baseItem="1" numFmtId="165"/>
    <dataField name="Abs.Size" fld="14" baseField="0" baseItem="1" numFmtId="2"/>
  </dataFields>
  <formats count="13">
    <format dxfId="38">
      <pivotArea field="0" type="button" dataOnly="0" labelOnly="1" outline="0" axis="axisRow" fieldPosition="0"/>
    </format>
    <format dxfId="37">
      <pivotArea dataOnly="0" labelOnly="1" outline="0" fieldPosition="0">
        <references count="1">
          <reference field="4294967294" count="9">
            <x v="2"/>
            <x v="3"/>
            <x v="4"/>
            <x v="5"/>
            <x v="6"/>
            <x v="7"/>
            <x v="10"/>
            <x v="12"/>
            <x v="13"/>
          </reference>
        </references>
      </pivotArea>
    </format>
    <format dxfId="36">
      <pivotArea outline="0" fieldPosition="0">
        <references count="1">
          <reference field="4294967294" count="1">
            <x v="11"/>
          </reference>
        </references>
      </pivotArea>
    </format>
    <format dxfId="35">
      <pivotArea outline="0" fieldPosition="0">
        <references count="1">
          <reference field="4294967294" count="1">
            <x v="8"/>
          </reference>
        </references>
      </pivotArea>
    </format>
    <format dxfId="34">
      <pivotArea outline="0" fieldPosition="0">
        <references count="1">
          <reference field="4294967294" count="1">
            <x v="9"/>
          </reference>
        </references>
      </pivotArea>
    </format>
    <format dxfId="33">
      <pivotArea dataOnly="0" labelOnly="1" outline="0" fieldPosition="0">
        <references count="1">
          <reference field="4294967294" count="1">
            <x v="9"/>
          </reference>
        </references>
      </pivotArea>
    </format>
    <format dxfId="32">
      <pivotArea field="0" grandRow="1" outline="0" collapsedLevelsAreSubtotals="1" axis="axisRow" fieldPosition="0">
        <references count="1">
          <reference field="4294967294" count="1" selected="0">
            <x v="9"/>
          </reference>
        </references>
      </pivotArea>
    </format>
    <format dxfId="31">
      <pivotArea field="0" grandRow="1" outline="0" collapsedLevelsAreSubtotals="1" axis="axisRow" fieldPosition="0">
        <references count="1">
          <reference field="4294967294" count="1" selected="0">
            <x v="8"/>
          </reference>
        </references>
      </pivotArea>
    </format>
    <format dxfId="30">
      <pivotArea field="0" grandRow="1" outline="0" collapsedLevelsAreSubtotals="1" axis="axisRow" fieldPosition="0">
        <references count="1">
          <reference field="4294967294" count="1" selected="0">
            <x v="11"/>
          </reference>
        </references>
      </pivotArea>
    </format>
    <format dxfId="29">
      <pivotArea field="0" grandRow="1" outline="0" collapsedLevelsAreSubtotals="1" axis="axisRow" fieldPosition="0">
        <references count="1">
          <reference field="4294967294" count="1" selected="0">
            <x v="12"/>
          </reference>
        </references>
      </pivotArea>
    </format>
    <format dxfId="28">
      <pivotArea field="0" grandRow="1" outline="0" collapsedLevelsAreSubtotals="1" axis="axisRow" fieldPosition="0">
        <references count="1">
          <reference field="4294967294" count="1" selected="0">
            <x v="2"/>
          </reference>
        </references>
      </pivotArea>
    </format>
    <format dxfId="27">
      <pivotArea outline="0" fieldPosition="0">
        <references count="1">
          <reference field="4294967294" count="1">
            <x v="1"/>
          </reference>
        </references>
      </pivotArea>
    </format>
    <format dxfId="26">
      <pivotArea field="0" grandRow="1" outline="0" collapsedLevelsAreSubtotals="1" axis="axisRow" fieldPosition="0">
        <references count="1">
          <reference field="4294967294" count="1" selected="0">
            <x v="0"/>
          </reference>
        </references>
      </pivotArea>
    </format>
  </formats>
  <conditionalFormats count="12">
    <conditionalFormat priority="13">
      <pivotAreas count="1">
        <pivotArea type="data" collapsedLevelsAreSubtotals="1" fieldPosition="0">
          <references count="2">
            <reference field="4294967294" count="1" selected="0">
              <x v="10"/>
            </reference>
            <reference field="0" count="13">
              <x v="0"/>
              <x v="2"/>
              <x v="3"/>
              <x v="5"/>
              <x v="6"/>
              <x v="7"/>
              <x v="8"/>
              <x v="9"/>
              <x v="10"/>
              <x v="12"/>
              <x v="13"/>
              <x v="14"/>
              <x v="15"/>
            </reference>
          </references>
        </pivotArea>
      </pivotAreas>
    </conditionalFormat>
    <conditionalFormat priority="12">
      <pivotAreas count="1">
        <pivotArea type="data" collapsedLevelsAreSubtotals="1" fieldPosition="0">
          <references count="2">
            <reference field="4294967294" count="1" selected="0">
              <x v="10"/>
            </reference>
            <reference field="0" count="13">
              <x v="0"/>
              <x v="2"/>
              <x v="3"/>
              <x v="5"/>
              <x v="6"/>
              <x v="7"/>
              <x v="8"/>
              <x v="9"/>
              <x v="10"/>
              <x v="12"/>
              <x v="13"/>
              <x v="14"/>
              <x v="15"/>
            </reference>
          </references>
        </pivotArea>
      </pivotAreas>
    </conditionalFormat>
    <conditionalFormat priority="11">
      <pivotAreas count="1">
        <pivotArea type="data" collapsedLevelsAreSubtotals="1" fieldPosition="0">
          <references count="2">
            <reference field="4294967294" count="1" selected="0">
              <x v="10"/>
            </reference>
            <reference field="0" count="1">
              <x v="4"/>
            </reference>
          </references>
        </pivotArea>
      </pivotAreas>
    </conditionalFormat>
    <conditionalFormat priority="10">
      <pivotAreas count="1">
        <pivotArea type="data" collapsedLevelsAreSubtotals="1" fieldPosition="0">
          <references count="2">
            <reference field="4294967294" count="1" selected="0">
              <x v="10"/>
            </reference>
            <reference field="0" count="1">
              <x v="4"/>
            </reference>
          </references>
        </pivotArea>
      </pivotAreas>
    </conditionalFormat>
    <conditionalFormat priority="9">
      <pivotAreas count="1">
        <pivotArea type="data" collapsedLevelsAreSubtotals="1" fieldPosition="0">
          <references count="2">
            <reference field="4294967294" count="1" selected="0">
              <x v="8"/>
            </reference>
            <reference field="0" count="14">
              <x v="0"/>
              <x v="2"/>
              <x v="3"/>
              <x v="4"/>
              <x v="5"/>
              <x v="6"/>
              <x v="7"/>
              <x v="8"/>
              <x v="9"/>
              <x v="10"/>
              <x v="12"/>
              <x v="13"/>
              <x v="14"/>
              <x v="15"/>
            </reference>
          </references>
        </pivotArea>
      </pivotAreas>
    </conditionalFormat>
    <conditionalFormat priority="8">
      <pivotAreas count="1">
        <pivotArea type="data" collapsedLevelsAreSubtotals="1" fieldPosition="0">
          <references count="2">
            <reference field="4294967294" count="1" selected="0">
              <x v="10"/>
            </reference>
            <reference field="0" count="1">
              <x v="11"/>
            </reference>
          </references>
        </pivotArea>
      </pivotAreas>
    </conditionalFormat>
    <conditionalFormat priority="7">
      <pivotAreas count="1">
        <pivotArea type="data" collapsedLevelsAreSubtotals="1" fieldPosition="0">
          <references count="2">
            <reference field="4294967294" count="1" selected="0">
              <x v="10"/>
            </reference>
            <reference field="0" count="1">
              <x v="11"/>
            </reference>
          </references>
        </pivotArea>
      </pivotAreas>
    </conditionalFormat>
    <conditionalFormat priority="6">
      <pivotAreas count="1">
        <pivotArea type="data" collapsedLevelsAreSubtotals="1" fieldPosition="0">
          <references count="2">
            <reference field="4294967294" count="1" selected="0">
              <x v="8"/>
            </reference>
            <reference field="0" count="1">
              <x v="11"/>
            </reference>
          </references>
        </pivotArea>
      </pivotAreas>
    </conditionalFormat>
    <conditionalFormat priority="5">
      <pivotAreas count="1">
        <pivotArea type="data" collapsedLevelsAreSubtotals="1" fieldPosition="0">
          <references count="2">
            <reference field="4294967294" count="1" selected="0">
              <x v="8"/>
            </reference>
            <reference field="0" count="15">
              <x v="0"/>
              <x v="2"/>
              <x v="3"/>
              <x v="4"/>
              <x v="5"/>
              <x v="6"/>
              <x v="7"/>
              <x v="8"/>
              <x v="9"/>
              <x v="10"/>
              <x v="11"/>
              <x v="12"/>
              <x v="13"/>
              <x v="14"/>
              <x v="15"/>
            </reference>
          </references>
        </pivotArea>
      </pivotAreas>
    </conditionalFormat>
    <conditionalFormat priority="1">
      <pivotAreas count="1">
        <pivotArea type="data" collapsedLevelsAreSubtotals="1" fieldPosition="0">
          <references count="2">
            <reference field="4294967294" count="1" selected="0">
              <x v="8"/>
            </reference>
            <reference field="0" count="15">
              <x v="0"/>
              <x v="2"/>
              <x v="3"/>
              <x v="4"/>
              <x v="5"/>
              <x v="6"/>
              <x v="7"/>
              <x v="8"/>
              <x v="9"/>
              <x v="10"/>
              <x v="11"/>
              <x v="12"/>
              <x v="13"/>
              <x v="15"/>
              <x v="16"/>
            </reference>
          </references>
        </pivotArea>
      </pivotAreas>
    </conditionalFormat>
    <conditionalFormat priority="3">
      <pivotAreas count="1">
        <pivotArea type="data" collapsedLevelsAreSubtotals="1" fieldPosition="0">
          <references count="2">
            <reference field="4294967294" count="1" selected="0">
              <x v="10"/>
            </reference>
            <reference field="0" count="1">
              <x v="16"/>
            </reference>
          </references>
        </pivotArea>
      </pivotAreas>
    </conditionalFormat>
    <conditionalFormat priority="2">
      <pivotAreas count="1">
        <pivotArea type="data" collapsedLevelsAreSubtotals="1" fieldPosition="0">
          <references count="2">
            <reference field="4294967294" count="1" selected="0">
              <x v="10"/>
            </reference>
            <reference field="0" count="1">
              <x v="1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fieldListSortAscending="1">
  <location ref="K3:N8" firstHeaderRow="0" firstDataRow="1" firstDataCol="1" rowPageCount="1" colPageCount="1"/>
  <pivotFields count="12">
    <pivotField name="Account" axis="axisPage" showAll="0">
      <items count="18">
        <item x="14"/>
        <item x="13"/>
        <item x="15"/>
        <item x="16"/>
        <item x="11"/>
        <item x="3"/>
        <item x="4"/>
        <item x="5"/>
        <item x="7"/>
        <item x="0"/>
        <item x="1"/>
        <item x="2"/>
        <item x="8"/>
        <item x="12"/>
        <item x="9"/>
        <item x="10"/>
        <item x="6"/>
        <item t="default"/>
      </items>
    </pivotField>
    <pivotField axis="axisRow" showAll="0">
      <items count="26">
        <item x="14"/>
        <item x="11"/>
        <item x="15"/>
        <item x="1"/>
        <item x="8"/>
        <item x="3"/>
        <item x="21"/>
        <item x="19"/>
        <item x="12"/>
        <item x="22"/>
        <item x="6"/>
        <item x="4"/>
        <item x="18"/>
        <item x="16"/>
        <item x="2"/>
        <item x="10"/>
        <item x="13"/>
        <item x="17"/>
        <item x="23"/>
        <item x="5"/>
        <item x="20"/>
        <item x="7"/>
        <item x="0"/>
        <item x="9"/>
        <item m="1" x="24"/>
        <item t="default"/>
      </items>
    </pivotField>
    <pivotField dataField="1" showAll="0"/>
    <pivotField showAll="0"/>
    <pivotField showAll="0"/>
    <pivotField dataField="1"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5">
    <i>
      <x/>
    </i>
    <i>
      <x v="10"/>
    </i>
    <i>
      <x v="14"/>
    </i>
    <i>
      <x v="22"/>
    </i>
    <i t="grand">
      <x/>
    </i>
  </rowItems>
  <colFields count="1">
    <field x="-2"/>
  </colFields>
  <colItems count="3">
    <i>
      <x/>
    </i>
    <i i="1">
      <x v="1"/>
    </i>
    <i i="2">
      <x v="2"/>
    </i>
  </colItems>
  <pageFields count="1">
    <pageField fld="0" item="0" hier="-1"/>
  </pageFields>
  <dataFields count="3">
    <dataField name="Closed PL" fld="2" baseField="1" baseItem="10" numFmtId="4"/>
    <dataField name="Open PL" fld="5" baseField="1" baseItem="10" numFmtId="4"/>
    <dataField name="Net PL" fld="10" baseField="1" baseItem="10" numFmtId="4"/>
  </dataFields>
  <chartFormats count="6">
    <chartFormat chart="13"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chartFormat="19" fieldListSortAscending="1">
  <location ref="A3:I8" firstHeaderRow="0" firstDataRow="1" firstDataCol="1" rowPageCount="1" colPageCount="1"/>
  <pivotFields count="12">
    <pivotField name="Account" axis="axisPage" multipleItemSelectionAllowed="1" showAll="0">
      <items count="18">
        <item x="14"/>
        <item h="1" x="15"/>
        <item h="1" x="16"/>
        <item h="1" x="11"/>
        <item h="1" x="3"/>
        <item h="1" x="4"/>
        <item h="1" x="5"/>
        <item h="1" x="7"/>
        <item h="1" x="0"/>
        <item h="1" x="1"/>
        <item h="1" x="2"/>
        <item h="1" x="8"/>
        <item h="1" x="12"/>
        <item h="1" x="9"/>
        <item h="1" x="10"/>
        <item h="1" x="6"/>
        <item h="1" x="13"/>
        <item t="default"/>
      </items>
    </pivotField>
    <pivotField axis="axisRow" showAll="0">
      <items count="26">
        <item x="14"/>
        <item x="11"/>
        <item x="1"/>
        <item x="8"/>
        <item x="3"/>
        <item x="12"/>
        <item x="6"/>
        <item x="4"/>
        <item x="2"/>
        <item x="13"/>
        <item x="5"/>
        <item x="7"/>
        <item x="0"/>
        <item x="9"/>
        <item x="15"/>
        <item x="17"/>
        <item x="23"/>
        <item x="16"/>
        <item m="1" x="24"/>
        <item x="18"/>
        <item x="19"/>
        <item x="20"/>
        <item x="21"/>
        <item x="10"/>
        <item x="22"/>
        <item t="default"/>
      </items>
    </pivotField>
    <pivotField dataField="1" showAll="0" defaultSubtotal="0"/>
    <pivotField showAll="0" defaultSubtotal="0"/>
    <pivotField dataField="1" showAll="0" defaultSubtotal="0"/>
    <pivotField dataField="1" showAll="0" defaultSubtotal="0"/>
    <pivotField name="CHMIN2" dataField="1" showAll="0" defaultSubtotal="0"/>
    <pivotField name="CHMAX2" dataField="1" showAll="0" defaultSubtotal="0"/>
    <pivotField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5">
    <i>
      <x/>
    </i>
    <i>
      <x v="6"/>
    </i>
    <i>
      <x v="8"/>
    </i>
    <i>
      <x v="12"/>
    </i>
    <i t="grand">
      <x/>
    </i>
  </rowItems>
  <colFields count="1">
    <field x="-2"/>
  </colFields>
  <colItems count="8">
    <i>
      <x/>
    </i>
    <i i="1">
      <x v="1"/>
    </i>
    <i i="2">
      <x v="2"/>
    </i>
    <i i="3">
      <x v="3"/>
    </i>
    <i i="4">
      <x v="4"/>
    </i>
    <i i="5">
      <x v="5"/>
    </i>
    <i i="6">
      <x v="6"/>
    </i>
    <i i="7">
      <x v="7"/>
    </i>
  </colItems>
  <pageFields count="1">
    <pageField fld="0" hier="-1"/>
  </pageFields>
  <dataFields count="8">
    <dataField name="Open P/L" fld="5" baseField="1" baseItem="0" numFmtId="4"/>
    <dataField name="Open P/L %" fld="5" showDataAs="percentOfCol" baseField="1" baseItem="4" numFmtId="165"/>
    <dataField name="Closed Profit" fld="2" baseField="1" baseItem="6" numFmtId="4"/>
    <dataField name="Net Profit" fld="10" baseField="1" baseItem="4" numFmtId="169"/>
    <dataField name="chCurrent" fld="4" subtotal="max" baseField="1" baseItem="12" numFmtId="167"/>
    <dataField name="chMin" fld="6" subtotal="min" baseField="1" baseItem="6" numFmtId="167"/>
    <dataField name="chMax" fld="7" subtotal="max" baseField="1" baseItem="6" numFmtId="167"/>
    <dataField name="chWidth" fld="9" baseField="1" baseItem="2" numFmtId="1"/>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T.ACCOUNTNUMBER_______AC.DESCRIPTION" sourceName="OT.ACCOUNTNUMBER||'-'||AC.DESCRIPTION">
  <pivotTables>
    <pivotTable tabId="13" name="PivotTable1"/>
  </pivotTables>
  <data>
    <tabular pivotCacheId="4">
      <items count="17">
        <i x="14" s="1"/>
        <i x="13"/>
        <i x="15"/>
        <i x="16"/>
        <i x="11"/>
        <i x="3"/>
        <i x="4"/>
        <i x="5"/>
        <i x="7"/>
        <i x="0"/>
        <i x="1"/>
        <i x="2"/>
        <i x="8"/>
        <i x="12"/>
        <i x="9"/>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ache="Slicer_OT.ACCOUNTNUMBER_______AC.DESCRIPTION" caption="Account" rowHeight="241300"/>
</slicers>
</file>

<file path=xl/tables/table1.xml><?xml version="1.0" encoding="utf-8"?>
<table xmlns="http://schemas.openxmlformats.org/spreadsheetml/2006/main" id="4" name="Table4" displayName="Table4" ref="A1:I4" totalsRowShown="0">
  <autoFilter ref="A1:I4"/>
  <tableColumns count="9">
    <tableColumn id="1" name="OT.ACCOUNTNUMBER||'-'||AC.DESCRIPTION"/>
    <tableColumn id="2" name="TRADEITEM"/>
    <tableColumn id="3" name="Closed"/>
    <tableColumn id="4" name="pScale"/>
    <tableColumn id="5" name="Current"/>
    <tableColumn id="6" name="PL"/>
    <tableColumn id="7" name="CHMIN"/>
    <tableColumn id="8" name="CHMAX"/>
    <tableColumn id="9" name="CHW"/>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6"/>
  <sheetViews>
    <sheetView tabSelected="1" workbookViewId="0">
      <selection activeCell="E12" sqref="E12"/>
    </sheetView>
  </sheetViews>
  <sheetFormatPr defaultRowHeight="15" x14ac:dyDescent="0.25"/>
  <cols>
    <col min="1" max="1" width="13.140625" customWidth="1"/>
    <col min="2" max="2" width="16" bestFit="1" customWidth="1"/>
    <col min="3" max="3" width="20.85546875" bestFit="1" customWidth="1"/>
    <col min="4" max="4" width="10.140625" bestFit="1" customWidth="1"/>
    <col min="5" max="5" width="7.85546875" bestFit="1" customWidth="1"/>
    <col min="6" max="6" width="10.140625" bestFit="1" customWidth="1"/>
    <col min="7" max="7" width="10.85546875" bestFit="1" customWidth="1"/>
    <col min="8" max="9" width="10.140625" bestFit="1" customWidth="1"/>
    <col min="10" max="10" width="9.28515625" bestFit="1" customWidth="1"/>
    <col min="11" max="11" width="10.140625" bestFit="1" customWidth="1"/>
    <col min="12" max="12" width="10.85546875" bestFit="1" customWidth="1"/>
    <col min="13" max="13" width="11.85546875" customWidth="1"/>
    <col min="14" max="14" width="11" bestFit="1" customWidth="1"/>
    <col min="15" max="15" width="8.42578125" bestFit="1" customWidth="1"/>
  </cols>
  <sheetData>
    <row r="1" spans="1:15" s="8" customFormat="1" ht="45.75" customHeight="1" x14ac:dyDescent="0.25">
      <c r="A1" s="7" t="s">
        <v>13</v>
      </c>
      <c r="B1" t="s">
        <v>50</v>
      </c>
      <c r="C1" t="s">
        <v>38</v>
      </c>
      <c r="D1" s="8" t="s">
        <v>17</v>
      </c>
      <c r="E1" s="8" t="s">
        <v>18</v>
      </c>
      <c r="F1" s="8" t="s">
        <v>19</v>
      </c>
      <c r="G1" s="8" t="s">
        <v>20</v>
      </c>
      <c r="H1" s="8" t="s">
        <v>21</v>
      </c>
      <c r="I1" s="8" t="s">
        <v>16</v>
      </c>
      <c r="J1" t="s">
        <v>22</v>
      </c>
      <c r="K1" s="8" t="s">
        <v>23</v>
      </c>
      <c r="L1" s="8" t="s">
        <v>24</v>
      </c>
      <c r="M1" t="s">
        <v>26</v>
      </c>
      <c r="N1" s="8" t="s">
        <v>25</v>
      </c>
      <c r="O1" s="8" t="s">
        <v>27</v>
      </c>
    </row>
    <row r="2" spans="1:15" x14ac:dyDescent="0.25">
      <c r="A2" s="4" t="s">
        <v>8</v>
      </c>
      <c r="B2" s="21">
        <v>918062</v>
      </c>
      <c r="C2" s="18">
        <v>41977.338159722225</v>
      </c>
      <c r="D2" s="5">
        <v>41758</v>
      </c>
      <c r="E2" s="1">
        <v>20000</v>
      </c>
      <c r="F2" s="2">
        <v>371.17</v>
      </c>
      <c r="G2" s="2">
        <v>-295.02</v>
      </c>
      <c r="H2" s="2">
        <v>76.150000000000006</v>
      </c>
      <c r="I2" s="2">
        <v>76.150000000000006</v>
      </c>
      <c r="J2" s="9">
        <v>23.796875</v>
      </c>
      <c r="K2" s="10">
        <v>7.3115929783950619</v>
      </c>
      <c r="L2" s="2">
        <v>-19923.849999999999</v>
      </c>
      <c r="M2" s="6">
        <v>-0.99619250000000004</v>
      </c>
      <c r="N2" s="6">
        <v>-1.6576882929817875</v>
      </c>
      <c r="O2" s="3">
        <v>0.16</v>
      </c>
    </row>
    <row r="3" spans="1:15" x14ac:dyDescent="0.25">
      <c r="A3" s="4" t="s">
        <v>1</v>
      </c>
      <c r="B3" s="21">
        <v>774678</v>
      </c>
      <c r="C3" s="18">
        <v>41977.337523148148</v>
      </c>
      <c r="D3" s="5">
        <v>41694</v>
      </c>
      <c r="E3" s="1">
        <v>80000</v>
      </c>
      <c r="F3" s="2">
        <v>42652.97</v>
      </c>
      <c r="G3" s="2">
        <v>-37419.11</v>
      </c>
      <c r="H3" s="2">
        <v>5233.8599999999897</v>
      </c>
      <c r="I3" s="2">
        <v>5233.8599999999897</v>
      </c>
      <c r="J3" s="9">
        <v>26.115253143323027</v>
      </c>
      <c r="K3" s="10">
        <v>9.4449263117283948</v>
      </c>
      <c r="L3" s="2">
        <v>-74766.140000000014</v>
      </c>
      <c r="M3" s="6">
        <v>-0.93457675000000018</v>
      </c>
      <c r="N3" s="6">
        <v>-1.2038933302790231</v>
      </c>
      <c r="O3" s="3">
        <v>0.6</v>
      </c>
    </row>
    <row r="4" spans="1:15" x14ac:dyDescent="0.25">
      <c r="A4" s="4" t="s">
        <v>5</v>
      </c>
      <c r="B4" s="21">
        <v>776982</v>
      </c>
      <c r="C4" s="18">
        <v>41977.337916666664</v>
      </c>
      <c r="D4" s="5">
        <v>41754</v>
      </c>
      <c r="E4" s="1">
        <v>100000</v>
      </c>
      <c r="F4" s="2">
        <v>113886.73</v>
      </c>
      <c r="G4" s="2">
        <v>-100581.78</v>
      </c>
      <c r="H4" s="2">
        <v>13304.95</v>
      </c>
      <c r="I4" s="2">
        <v>13304.95</v>
      </c>
      <c r="J4" s="9">
        <v>26.900262222738849</v>
      </c>
      <c r="K4" s="10">
        <v>7.4449263117283948</v>
      </c>
      <c r="L4" s="2">
        <v>-86695.05</v>
      </c>
      <c r="M4" s="6">
        <v>-0.86695049999999996</v>
      </c>
      <c r="N4" s="6">
        <v>-1.4167900807001039</v>
      </c>
      <c r="O4" s="3">
        <v>0.8</v>
      </c>
    </row>
    <row r="5" spans="1:15" x14ac:dyDescent="0.25">
      <c r="A5" s="4" t="s">
        <v>4</v>
      </c>
      <c r="B5" s="21">
        <v>776980</v>
      </c>
      <c r="C5" s="18">
        <v>41977.337847222225</v>
      </c>
      <c r="D5" s="5">
        <v>41704</v>
      </c>
      <c r="E5" s="1">
        <v>50000</v>
      </c>
      <c r="F5" s="2">
        <v>73920.320000000007</v>
      </c>
      <c r="G5" s="2">
        <v>-65190.83</v>
      </c>
      <c r="H5" s="2">
        <v>8729.4899999999798</v>
      </c>
      <c r="I5" s="2">
        <v>8729.4899999999798</v>
      </c>
      <c r="J5" s="9">
        <v>27.560569252281734</v>
      </c>
      <c r="K5" s="10">
        <v>9.1115929783950609</v>
      </c>
      <c r="L5" s="2">
        <v>-41270.510000000017</v>
      </c>
      <c r="M5" s="6">
        <v>-0.82541020000000043</v>
      </c>
      <c r="N5" s="6">
        <v>-1.1021663051103037</v>
      </c>
      <c r="O5" s="3">
        <v>0.3</v>
      </c>
    </row>
    <row r="6" spans="1:15" x14ac:dyDescent="0.25">
      <c r="A6" s="4" t="s">
        <v>3</v>
      </c>
      <c r="B6" s="21">
        <v>776849</v>
      </c>
      <c r="C6" s="18">
        <v>41977.338252314818</v>
      </c>
      <c r="D6" s="5">
        <v>41701</v>
      </c>
      <c r="E6" s="1">
        <v>100000</v>
      </c>
      <c r="F6" s="2">
        <v>170004.28</v>
      </c>
      <c r="G6" s="2">
        <v>-136563.32999999999</v>
      </c>
      <c r="H6" s="2">
        <v>33440.949999999997</v>
      </c>
      <c r="I6" s="2">
        <v>33440.949999999997</v>
      </c>
      <c r="J6" s="9">
        <v>48.43998734015895</v>
      </c>
      <c r="K6" s="10">
        <v>9.2115929783950623</v>
      </c>
      <c r="L6" s="2">
        <v>-66559.05</v>
      </c>
      <c r="M6" s="6">
        <v>-0.66559049999999997</v>
      </c>
      <c r="N6" s="6">
        <v>-0.87911154661231239</v>
      </c>
      <c r="O6" s="3">
        <v>0.7</v>
      </c>
    </row>
    <row r="7" spans="1:15" x14ac:dyDescent="0.25">
      <c r="A7" s="4" t="s">
        <v>0</v>
      </c>
      <c r="B7" s="21">
        <v>774022</v>
      </c>
      <c r="C7" s="18">
        <v>41977.337592592594</v>
      </c>
      <c r="D7" s="5">
        <v>41787</v>
      </c>
      <c r="E7" s="1">
        <v>20000</v>
      </c>
      <c r="F7" s="2">
        <v>36118.93</v>
      </c>
      <c r="G7" s="2">
        <v>-24523.81</v>
      </c>
      <c r="H7" s="2">
        <v>11595.12</v>
      </c>
      <c r="I7" s="2">
        <v>11595.12</v>
      </c>
      <c r="J7" s="9">
        <v>58.970725160508806</v>
      </c>
      <c r="K7" s="10">
        <v>6.3449263117283952</v>
      </c>
      <c r="L7" s="2">
        <v>-8404.8799999999992</v>
      </c>
      <c r="M7" s="6">
        <v>-0.42024400000000001</v>
      </c>
      <c r="N7" s="6">
        <v>-0.80583578365843367</v>
      </c>
      <c r="O7" s="3">
        <v>0.2</v>
      </c>
    </row>
    <row r="8" spans="1:15" x14ac:dyDescent="0.25">
      <c r="A8" s="4" t="s">
        <v>2</v>
      </c>
      <c r="B8" s="21">
        <v>775191</v>
      </c>
      <c r="C8" s="18">
        <v>41977.338194444441</v>
      </c>
      <c r="D8" s="5">
        <v>41787</v>
      </c>
      <c r="E8" s="1">
        <v>50000</v>
      </c>
      <c r="F8" s="2">
        <v>80291.83</v>
      </c>
      <c r="G8" s="2">
        <v>-54815.57</v>
      </c>
      <c r="H8" s="2">
        <v>25476.26</v>
      </c>
      <c r="I8" s="2">
        <v>25476.26</v>
      </c>
      <c r="J8" s="9">
        <v>73.539320212099213</v>
      </c>
      <c r="K8" s="10">
        <v>6.3449263117283952</v>
      </c>
      <c r="L8" s="2">
        <v>-24523.74</v>
      </c>
      <c r="M8" s="6">
        <v>-0.49047479999999999</v>
      </c>
      <c r="N8" s="6">
        <v>-0.94050633637294889</v>
      </c>
      <c r="O8" s="3">
        <v>0.3</v>
      </c>
    </row>
    <row r="9" spans="1:15" x14ac:dyDescent="0.25">
      <c r="A9" s="4" t="s">
        <v>7</v>
      </c>
      <c r="B9" s="21">
        <v>917261</v>
      </c>
      <c r="C9" s="18">
        <v>41977.338252314818</v>
      </c>
      <c r="D9" s="5">
        <v>41707</v>
      </c>
      <c r="E9" s="1">
        <v>7500</v>
      </c>
      <c r="F9" s="2">
        <v>14312.82</v>
      </c>
      <c r="G9" s="2">
        <v>-8537.92</v>
      </c>
      <c r="H9" s="2">
        <v>5774.9</v>
      </c>
      <c r="I9" s="2">
        <v>5774.9</v>
      </c>
      <c r="J9" s="9">
        <v>85.819252657574381</v>
      </c>
      <c r="K9" s="10">
        <v>9.0115929783950612</v>
      </c>
      <c r="L9" s="2">
        <v>-1725.1</v>
      </c>
      <c r="M9" s="6">
        <v>-0.23001333333333332</v>
      </c>
      <c r="N9" s="6">
        <v>-0.31054393626796484</v>
      </c>
      <c r="O9" s="3">
        <v>0.06</v>
      </c>
    </row>
    <row r="10" spans="1:15" x14ac:dyDescent="0.25">
      <c r="A10" s="4" t="s">
        <v>6</v>
      </c>
      <c r="B10" s="21">
        <v>777094</v>
      </c>
      <c r="C10" s="18">
        <v>41977.33797453704</v>
      </c>
      <c r="D10" s="5">
        <v>41704</v>
      </c>
      <c r="E10" s="1">
        <v>120000</v>
      </c>
      <c r="F10" s="2">
        <v>212784.99</v>
      </c>
      <c r="G10" s="2">
        <v>-144161.66</v>
      </c>
      <c r="H10" s="2">
        <v>68623.33</v>
      </c>
      <c r="I10" s="2">
        <v>68623.33</v>
      </c>
      <c r="J10" s="9">
        <v>96.282548102169372</v>
      </c>
      <c r="K10" s="10">
        <v>9.1115929783950609</v>
      </c>
      <c r="L10" s="2">
        <v>-51376.67</v>
      </c>
      <c r="M10" s="6">
        <v>-0.42813891666666665</v>
      </c>
      <c r="N10" s="6">
        <v>-0.57169185437304748</v>
      </c>
      <c r="O10" s="3">
        <v>0.8</v>
      </c>
    </row>
    <row r="11" spans="1:15" x14ac:dyDescent="0.25">
      <c r="A11" s="4" t="s">
        <v>10</v>
      </c>
      <c r="B11" s="21">
        <v>2148515</v>
      </c>
      <c r="C11" s="18">
        <v>41977.337500000001</v>
      </c>
      <c r="D11" s="5">
        <v>41563</v>
      </c>
      <c r="E11" s="1">
        <v>15000</v>
      </c>
      <c r="F11" s="2">
        <v>24203.759999999998</v>
      </c>
      <c r="G11" s="2">
        <v>-14347.55</v>
      </c>
      <c r="H11" s="2">
        <v>14613.81</v>
      </c>
      <c r="I11" s="2">
        <v>9856.2099999999991</v>
      </c>
      <c r="J11" s="9">
        <v>150.96911157024795</v>
      </c>
      <c r="K11" s="10">
        <v>13.811592978395062</v>
      </c>
      <c r="L11" s="2">
        <v>-5143.79</v>
      </c>
      <c r="M11" s="6">
        <v>-0.34291933333333335</v>
      </c>
      <c r="N11" s="6">
        <v>-0.30207849512714496</v>
      </c>
      <c r="O11" s="3">
        <v>0.12</v>
      </c>
    </row>
    <row r="12" spans="1:15" x14ac:dyDescent="0.25">
      <c r="A12" s="4" t="s">
        <v>15</v>
      </c>
      <c r="B12" s="21">
        <v>2131916</v>
      </c>
      <c r="C12" s="18">
        <v>41977.338622685187</v>
      </c>
      <c r="D12" s="5">
        <v>41875.968622685185</v>
      </c>
      <c r="E12" s="1">
        <v>17380.560000000001</v>
      </c>
      <c r="F12" s="2">
        <v>1568.22</v>
      </c>
      <c r="G12" s="2">
        <v>-869.85</v>
      </c>
      <c r="H12" s="2">
        <v>698.37</v>
      </c>
      <c r="I12" s="2">
        <v>698.37</v>
      </c>
      <c r="J12" s="9">
        <v>172.31400111399731</v>
      </c>
      <c r="K12" s="10">
        <v>3.3793055555555553</v>
      </c>
      <c r="L12" s="2">
        <v>-16682.189999999999</v>
      </c>
      <c r="M12" s="6">
        <v>-0.9598189011171101</v>
      </c>
      <c r="N12" s="6">
        <v>-3.4556794105404154</v>
      </c>
      <c r="O12" s="3">
        <v>0.2</v>
      </c>
    </row>
    <row r="13" spans="1:15" x14ac:dyDescent="0.25">
      <c r="A13" s="4" t="s">
        <v>11</v>
      </c>
      <c r="B13" s="21">
        <v>2171896</v>
      </c>
      <c r="C13" s="18">
        <v>41977.337835648148</v>
      </c>
      <c r="D13" s="5">
        <v>41704</v>
      </c>
      <c r="E13" s="1">
        <v>50000</v>
      </c>
      <c r="F13" s="2">
        <v>126312.71</v>
      </c>
      <c r="G13" s="2">
        <v>-76787.690000000104</v>
      </c>
      <c r="H13" s="2">
        <v>63943.02</v>
      </c>
      <c r="I13" s="2">
        <v>49525.02</v>
      </c>
      <c r="J13" s="9">
        <v>263.19007505761488</v>
      </c>
      <c r="K13" s="10">
        <v>9.1115929783950609</v>
      </c>
      <c r="L13" s="2">
        <v>-474.98</v>
      </c>
      <c r="M13" s="6">
        <v>-9.4996000000000004E-3</v>
      </c>
      <c r="N13" s="6">
        <v>-1.2684770592883194E-2</v>
      </c>
      <c r="O13" s="3">
        <v>0.4</v>
      </c>
    </row>
    <row r="14" spans="1:15" x14ac:dyDescent="0.25">
      <c r="A14" s="4" t="s">
        <v>53</v>
      </c>
      <c r="B14" s="21">
        <v>1505425</v>
      </c>
      <c r="C14" s="18">
        <v>41977.347372685188</v>
      </c>
      <c r="D14" s="5">
        <v>41927.525983796295</v>
      </c>
      <c r="E14" s="1">
        <v>25000</v>
      </c>
      <c r="F14" s="2">
        <v>27443.99</v>
      </c>
      <c r="G14" s="2">
        <v>-6479.82</v>
      </c>
      <c r="H14" s="2">
        <v>20964.169999999998</v>
      </c>
      <c r="I14" s="2">
        <v>20964.169999999998</v>
      </c>
      <c r="J14" s="9">
        <v>1292.4730361744032</v>
      </c>
      <c r="K14" s="10">
        <v>1.6607268518518519</v>
      </c>
      <c r="L14" s="2">
        <v>-4035.83</v>
      </c>
      <c r="M14" s="6">
        <v>-0.1614332</v>
      </c>
      <c r="N14" s="6">
        <v>-1.1826772904545924</v>
      </c>
      <c r="O14" s="3">
        <v>0.6</v>
      </c>
    </row>
    <row r="15" spans="1:15" x14ac:dyDescent="0.25">
      <c r="A15" s="4" t="s">
        <v>9</v>
      </c>
      <c r="B15" s="21">
        <v>918583</v>
      </c>
      <c r="C15" s="18">
        <v>41977.347581018519</v>
      </c>
      <c r="D15" s="5">
        <v>41781</v>
      </c>
      <c r="E15" s="1">
        <v>10000</v>
      </c>
      <c r="F15" s="2">
        <v>22587.19</v>
      </c>
      <c r="G15" s="2">
        <v>-12739.17</v>
      </c>
      <c r="H15" s="2">
        <v>9848.02</v>
      </c>
      <c r="I15" s="2">
        <v>9848.02</v>
      </c>
      <c r="J15" s="9">
        <v>1845.4561959692523</v>
      </c>
      <c r="K15" s="10">
        <v>6.5449263117283953</v>
      </c>
      <c r="L15" s="2">
        <v>-151.97999999999999</v>
      </c>
      <c r="M15" s="6">
        <v>-1.5198E-2</v>
      </c>
      <c r="N15" s="6">
        <v>-2.8252266136082581E-2</v>
      </c>
      <c r="O15" s="3">
        <v>0.08</v>
      </c>
    </row>
    <row r="16" spans="1:15" x14ac:dyDescent="0.25">
      <c r="A16" s="4" t="s">
        <v>14</v>
      </c>
      <c r="B16" s="14">
        <v>1153103.857142857</v>
      </c>
      <c r="C16" s="18">
        <v>41977.337500000001</v>
      </c>
      <c r="D16" s="14">
        <v>41746.249614748682</v>
      </c>
      <c r="E16" s="1">
        <v>664880.56000000006</v>
      </c>
      <c r="F16" s="2">
        <v>946459.9099999998</v>
      </c>
      <c r="G16" s="2">
        <v>-683313.1100000001</v>
      </c>
      <c r="H16" s="2">
        <v>282322.39999999997</v>
      </c>
      <c r="I16" s="2">
        <v>263146.79999999993</v>
      </c>
      <c r="J16" s="11">
        <v>4191.82721297637</v>
      </c>
      <c r="K16" s="12">
        <v>107.8458148148148</v>
      </c>
      <c r="L16" s="2">
        <v>-401733.76</v>
      </c>
      <c r="M16" s="13">
        <v>-7.3464605344504434</v>
      </c>
      <c r="N16" s="13">
        <v>-13.869599699207043</v>
      </c>
      <c r="O16" s="3">
        <v>5.3199999999999994</v>
      </c>
    </row>
  </sheetData>
  <conditionalFormatting pivot="1" sqref="L2:L11 L13 L15">
    <cfRule type="cellIs" dxfId="46" priority="13" operator="greaterThan">
      <formula>0</formula>
    </cfRule>
  </conditionalFormatting>
  <conditionalFormatting pivot="1" sqref="L2:L11 L13 L15">
    <cfRule type="cellIs" dxfId="45" priority="12" operator="lessThan">
      <formula>0</formula>
    </cfRule>
  </conditionalFormatting>
  <conditionalFormatting pivot="1" sqref="L12">
    <cfRule type="cellIs" dxfId="44" priority="11" operator="greaterThan">
      <formula>0</formula>
    </cfRule>
  </conditionalFormatting>
  <conditionalFormatting pivot="1" sqref="L12">
    <cfRule type="cellIs" dxfId="43" priority="10" operator="lessThan">
      <formula>0</formula>
    </cfRule>
  </conditionalFormatting>
  <conditionalFormatting pivot="1" sqref="J2:J13 J15">
    <cfRule type="colorScale" priority="9">
      <colorScale>
        <cfvo type="min"/>
        <cfvo type="percentile" val="50"/>
        <cfvo type="max"/>
        <color rgb="FFF8696B"/>
        <color rgb="FFFFEB84"/>
        <color rgb="FF63BE7B"/>
      </colorScale>
    </cfRule>
  </conditionalFormatting>
  <conditionalFormatting pivot="1">
    <cfRule type="cellIs" dxfId="42" priority="8" operator="greaterThan">
      <formula>0</formula>
    </cfRule>
  </conditionalFormatting>
  <conditionalFormatting pivot="1">
    <cfRule type="cellIs" dxfId="41" priority="7" operator="lessThan">
      <formula>0</formula>
    </cfRule>
  </conditionalFormatting>
  <conditionalFormatting pivot="1">
    <cfRule type="colorScale" priority="6">
      <colorScale>
        <cfvo type="min"/>
        <cfvo type="percentile" val="50"/>
        <cfvo type="max"/>
        <color rgb="FFF8696B"/>
        <color rgb="FFFFEB84"/>
        <color rgb="FF63BE7B"/>
      </colorScale>
    </cfRule>
  </conditionalFormatting>
  <conditionalFormatting pivot="1" sqref="J2:J13 J15">
    <cfRule type="colorScale" priority="5">
      <colorScale>
        <cfvo type="min"/>
        <cfvo type="percentile" val="50"/>
        <cfvo type="max"/>
        <color rgb="FFF8696B"/>
        <color rgb="FFFFEB84"/>
        <color rgb="FF63BE7B"/>
      </colorScale>
    </cfRule>
  </conditionalFormatting>
  <conditionalFormatting pivot="1" sqref="J2:J15">
    <cfRule type="colorScale" priority="1">
      <colorScale>
        <cfvo type="min"/>
        <cfvo type="percentile" val="50"/>
        <cfvo type="max"/>
        <color rgb="FFF8696B"/>
        <color rgb="FFFFEB84"/>
        <color rgb="FF63BE7B"/>
      </colorScale>
    </cfRule>
  </conditionalFormatting>
  <conditionalFormatting pivot="1" sqref="L14">
    <cfRule type="cellIs" dxfId="40" priority="3" operator="greaterThan">
      <formula>0</formula>
    </cfRule>
  </conditionalFormatting>
  <conditionalFormatting pivot="1" sqref="L14">
    <cfRule type="cellIs" dxfId="39" priority="2" operator="lessThan">
      <formula>0</formula>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
  <sheetViews>
    <sheetView workbookViewId="0">
      <selection activeCell="A44" sqref="A44"/>
    </sheetView>
  </sheetViews>
  <sheetFormatPr defaultRowHeight="15" x14ac:dyDescent="0.25"/>
  <cols>
    <col min="1" max="1" width="43.5703125" customWidth="1"/>
    <col min="2" max="2" width="13.28515625" customWidth="1"/>
    <col min="5" max="5" width="9.85546875" customWidth="1"/>
    <col min="7" max="7" width="9.42578125" customWidth="1"/>
    <col min="8" max="8" width="9.85546875" customWidth="1"/>
  </cols>
  <sheetData>
    <row r="1" spans="1:9" x14ac:dyDescent="0.25">
      <c r="A1" t="s">
        <v>57</v>
      </c>
      <c r="B1" t="s">
        <v>58</v>
      </c>
      <c r="C1" t="s">
        <v>59</v>
      </c>
      <c r="D1" t="s">
        <v>60</v>
      </c>
      <c r="E1" t="s">
        <v>61</v>
      </c>
      <c r="F1" t="s">
        <v>62</v>
      </c>
      <c r="G1" t="s">
        <v>63</v>
      </c>
      <c r="H1" t="s">
        <v>64</v>
      </c>
      <c r="I1" t="s">
        <v>65</v>
      </c>
    </row>
    <row r="2" spans="1:9" x14ac:dyDescent="0.25">
      <c r="A2" t="s">
        <v>56</v>
      </c>
      <c r="B2" t="s">
        <v>49</v>
      </c>
      <c r="C2">
        <v>4449.5</v>
      </c>
      <c r="D2">
        <v>0</v>
      </c>
      <c r="E2">
        <v>0</v>
      </c>
      <c r="F2">
        <v>0</v>
      </c>
      <c r="G2">
        <v>100000</v>
      </c>
      <c r="H2">
        <v>0</v>
      </c>
      <c r="I2">
        <v>0</v>
      </c>
    </row>
    <row r="3" spans="1:9" x14ac:dyDescent="0.25">
      <c r="A3" t="s">
        <v>56</v>
      </c>
      <c r="B3" t="s">
        <v>49</v>
      </c>
      <c r="C3">
        <v>0</v>
      </c>
      <c r="D3">
        <v>1</v>
      </c>
      <c r="E3">
        <v>0</v>
      </c>
      <c r="F3">
        <v>0</v>
      </c>
      <c r="G3">
        <v>0.78344000000000003</v>
      </c>
      <c r="H3">
        <v>0.87150000000000005</v>
      </c>
      <c r="I3">
        <v>8.8059999999999999E-2</v>
      </c>
    </row>
    <row r="4" spans="1:9" x14ac:dyDescent="0.25">
      <c r="A4" t="s">
        <v>56</v>
      </c>
      <c r="B4" t="s">
        <v>49</v>
      </c>
      <c r="C4">
        <v>0</v>
      </c>
      <c r="D4">
        <v>0</v>
      </c>
      <c r="E4">
        <v>0.79069500000000004</v>
      </c>
      <c r="F4">
        <v>-8336.32</v>
      </c>
      <c r="G4">
        <v>100000</v>
      </c>
      <c r="H4">
        <v>0</v>
      </c>
      <c r="I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40"/>
  <sheetViews>
    <sheetView workbookViewId="0">
      <selection activeCell="G39" sqref="G39"/>
    </sheetView>
  </sheetViews>
  <sheetFormatPr defaultRowHeight="15" x14ac:dyDescent="0.25"/>
  <cols>
    <col min="1" max="1" width="13.140625" customWidth="1"/>
    <col min="2" max="2" width="20.85546875" customWidth="1"/>
    <col min="3" max="5" width="9.85546875" customWidth="1"/>
    <col min="6" max="6" width="9.7109375" customWidth="1"/>
    <col min="7" max="7" width="11.5703125" customWidth="1"/>
    <col min="8" max="9" width="8.5703125" customWidth="1"/>
    <col min="10" max="10" width="12.42578125" customWidth="1"/>
    <col min="11" max="11" width="13.140625" bestFit="1" customWidth="1"/>
    <col min="12" max="12" width="20.85546875" customWidth="1"/>
    <col min="13" max="14" width="9.85546875" customWidth="1"/>
  </cols>
  <sheetData>
    <row r="1" spans="1:14" x14ac:dyDescent="0.25">
      <c r="A1" t="s">
        <v>28</v>
      </c>
      <c r="B1" t="s">
        <v>55</v>
      </c>
      <c r="K1" t="s">
        <v>28</v>
      </c>
      <c r="L1" t="s">
        <v>55</v>
      </c>
    </row>
    <row r="3" spans="1:14" x14ac:dyDescent="0.25">
      <c r="A3" t="s">
        <v>13</v>
      </c>
      <c r="B3" t="s">
        <v>41</v>
      </c>
      <c r="C3" t="s">
        <v>45</v>
      </c>
      <c r="D3" t="s">
        <v>48</v>
      </c>
      <c r="E3" t="s">
        <v>44</v>
      </c>
      <c r="F3" t="s">
        <v>46</v>
      </c>
      <c r="G3" t="s">
        <v>42</v>
      </c>
      <c r="H3" t="s">
        <v>43</v>
      </c>
      <c r="I3" t="s">
        <v>47</v>
      </c>
      <c r="K3" t="s">
        <v>13</v>
      </c>
      <c r="L3" t="s">
        <v>66</v>
      </c>
      <c r="M3" t="s">
        <v>67</v>
      </c>
      <c r="N3" t="s">
        <v>68</v>
      </c>
    </row>
    <row r="4" spans="1:14" x14ac:dyDescent="0.25">
      <c r="A4" s="4" t="s">
        <v>54</v>
      </c>
      <c r="B4" s="2">
        <v>-897.85</v>
      </c>
      <c r="C4" s="6">
        <v>6.4879508452003909E-2</v>
      </c>
      <c r="D4" s="2">
        <v>1047.22</v>
      </c>
      <c r="E4" s="20">
        <v>149.37</v>
      </c>
      <c r="F4" s="17">
        <v>0.98790500000000003</v>
      </c>
      <c r="G4" s="17">
        <v>0.99746999999999997</v>
      </c>
      <c r="H4" s="17">
        <v>1.02441</v>
      </c>
      <c r="I4" s="10">
        <v>269.39999999999998</v>
      </c>
      <c r="K4" s="4" t="s">
        <v>54</v>
      </c>
      <c r="L4" s="2">
        <v>1047.22</v>
      </c>
      <c r="M4" s="2">
        <v>-897.85</v>
      </c>
      <c r="N4" s="2">
        <v>149.37</v>
      </c>
    </row>
    <row r="5" spans="1:14" x14ac:dyDescent="0.25">
      <c r="A5" s="4" t="s">
        <v>40</v>
      </c>
      <c r="B5" s="2">
        <v>-5066.7</v>
      </c>
      <c r="C5" s="6">
        <v>0.36612463715962373</v>
      </c>
      <c r="D5" s="2">
        <v>856.61</v>
      </c>
      <c r="E5" s="20">
        <v>-4210.09</v>
      </c>
      <c r="F5" s="17">
        <v>1.252705</v>
      </c>
      <c r="G5" s="17">
        <v>1.27399</v>
      </c>
      <c r="H5" s="17">
        <v>1.3641000000000001</v>
      </c>
      <c r="I5" s="10">
        <v>901.09999999999991</v>
      </c>
      <c r="K5" s="4" t="s">
        <v>40</v>
      </c>
      <c r="L5" s="2">
        <v>856.61</v>
      </c>
      <c r="M5" s="2">
        <v>-5066.7</v>
      </c>
      <c r="N5" s="2">
        <v>-4210.09</v>
      </c>
    </row>
    <row r="6" spans="1:14" x14ac:dyDescent="0.25">
      <c r="A6" s="4" t="s">
        <v>51</v>
      </c>
      <c r="B6" s="2">
        <v>0</v>
      </c>
      <c r="C6" s="6">
        <v>0</v>
      </c>
      <c r="D6" s="2">
        <v>-43.45</v>
      </c>
      <c r="E6" s="20">
        <v>-43.45</v>
      </c>
      <c r="F6" s="17">
        <v>0</v>
      </c>
      <c r="G6" s="17">
        <v>100000</v>
      </c>
      <c r="H6" s="17">
        <v>0</v>
      </c>
      <c r="I6" s="10" t="e">
        <v>#DIV/0!</v>
      </c>
      <c r="K6" s="4" t="s">
        <v>51</v>
      </c>
      <c r="L6" s="2">
        <v>-43.45</v>
      </c>
      <c r="M6" s="2">
        <v>0</v>
      </c>
      <c r="N6" s="2">
        <v>-43.45</v>
      </c>
    </row>
    <row r="7" spans="1:14" x14ac:dyDescent="0.25">
      <c r="A7" s="4" t="s">
        <v>52</v>
      </c>
      <c r="B7" s="2">
        <v>-7874.18</v>
      </c>
      <c r="C7" s="6">
        <v>0.56899585438837241</v>
      </c>
      <c r="D7" s="2">
        <v>761.45</v>
      </c>
      <c r="E7" s="20">
        <v>-7112.7300000000005</v>
      </c>
      <c r="F7" s="17">
        <v>116.2655</v>
      </c>
      <c r="G7" s="17">
        <v>101.2</v>
      </c>
      <c r="H7" s="17">
        <v>107.999</v>
      </c>
      <c r="I7" s="10">
        <v>679.90000000000009</v>
      </c>
      <c r="K7" s="4" t="s">
        <v>52</v>
      </c>
      <c r="L7" s="2">
        <v>761.45</v>
      </c>
      <c r="M7" s="2">
        <v>-7874.18</v>
      </c>
      <c r="N7" s="2">
        <v>-7112.7300000000005</v>
      </c>
    </row>
    <row r="8" spans="1:14" x14ac:dyDescent="0.25">
      <c r="A8" s="4" t="s">
        <v>14</v>
      </c>
      <c r="B8" s="2">
        <v>-13838.73</v>
      </c>
      <c r="C8" s="6">
        <v>1</v>
      </c>
      <c r="D8" s="2">
        <v>2621.83</v>
      </c>
      <c r="E8" s="20">
        <v>-11216.9</v>
      </c>
      <c r="F8" s="17">
        <v>116.2655</v>
      </c>
      <c r="G8" s="17">
        <v>0.99746999999999997</v>
      </c>
      <c r="H8" s="17">
        <v>107.999</v>
      </c>
      <c r="I8" s="10">
        <v>678.0441176470589</v>
      </c>
      <c r="K8" s="4" t="s">
        <v>14</v>
      </c>
      <c r="L8" s="2">
        <v>2621.83</v>
      </c>
      <c r="M8" s="2">
        <v>-13838.73</v>
      </c>
      <c r="N8" s="2">
        <v>-11216.9</v>
      </c>
    </row>
    <row r="25" spans="4:13" x14ac:dyDescent="0.25">
      <c r="D25" s="22"/>
      <c r="E25" s="22"/>
      <c r="F25" s="22"/>
    </row>
    <row r="26" spans="4:13" x14ac:dyDescent="0.25">
      <c r="D26" s="22"/>
      <c r="E26" s="22"/>
      <c r="F26" s="22"/>
    </row>
    <row r="27" spans="4:13" x14ac:dyDescent="0.25">
      <c r="D27" s="22"/>
      <c r="E27" s="22"/>
      <c r="F27" s="22"/>
    </row>
    <row r="28" spans="4:13" x14ac:dyDescent="0.25">
      <c r="D28" s="22"/>
      <c r="E28" s="22"/>
      <c r="F28" s="22"/>
    </row>
    <row r="29" spans="4:13" x14ac:dyDescent="0.25">
      <c r="D29" s="22"/>
      <c r="E29" s="22"/>
      <c r="F29" s="22"/>
    </row>
    <row r="30" spans="4:13" x14ac:dyDescent="0.25">
      <c r="D30" s="22"/>
      <c r="E30" s="22"/>
      <c r="F30" s="22"/>
    </row>
    <row r="31" spans="4:13" x14ac:dyDescent="0.25">
      <c r="D31" s="22"/>
      <c r="E31" s="22"/>
      <c r="F31" s="22"/>
      <c r="J31" s="23"/>
    </row>
    <row r="32" spans="4:13" x14ac:dyDescent="0.25">
      <c r="D32" s="22"/>
      <c r="E32" s="22"/>
      <c r="F32" s="22"/>
      <c r="K32" s="2"/>
      <c r="L32" s="2"/>
      <c r="M32" s="2"/>
    </row>
    <row r="33" spans="1:13" x14ac:dyDescent="0.25">
      <c r="D33" s="22"/>
      <c r="E33" s="22"/>
      <c r="F33" s="22"/>
      <c r="K33" s="2"/>
      <c r="L33" s="2"/>
      <c r="M33" s="2"/>
    </row>
    <row r="34" spans="1:13" x14ac:dyDescent="0.25">
      <c r="D34" s="22"/>
      <c r="E34" s="22"/>
      <c r="F34" s="22"/>
      <c r="K34" s="2"/>
      <c r="L34" s="2"/>
      <c r="M34" s="2"/>
    </row>
    <row r="35" spans="1:13" x14ac:dyDescent="0.25">
      <c r="A35" s="4"/>
      <c r="B35" s="17"/>
      <c r="C35" s="17"/>
      <c r="D35" s="22"/>
      <c r="E35" s="22"/>
      <c r="F35" s="22"/>
      <c r="K35" s="2"/>
      <c r="L35" s="2"/>
      <c r="M35" s="2"/>
    </row>
    <row r="36" spans="1:13" x14ac:dyDescent="0.25">
      <c r="A36" s="4"/>
      <c r="B36" s="17"/>
      <c r="C36" s="17"/>
      <c r="D36" s="22"/>
      <c r="E36" s="22"/>
      <c r="F36" s="22"/>
    </row>
    <row r="37" spans="1:13" x14ac:dyDescent="0.25">
      <c r="A37" s="4"/>
      <c r="B37" s="17"/>
      <c r="C37" s="17"/>
      <c r="D37" s="22"/>
      <c r="E37" s="22"/>
      <c r="F37" s="22"/>
    </row>
    <row r="38" spans="1:13" x14ac:dyDescent="0.25">
      <c r="A38" s="4"/>
      <c r="B38" s="17"/>
      <c r="C38" s="17"/>
      <c r="D38" s="17"/>
    </row>
    <row r="39" spans="1:13" x14ac:dyDescent="0.25">
      <c r="A39" s="4"/>
      <c r="B39" s="17"/>
      <c r="C39" s="17"/>
      <c r="D39" s="17"/>
    </row>
    <row r="40" spans="1:13" x14ac:dyDescent="0.25">
      <c r="A40" s="4"/>
      <c r="B40" s="19"/>
      <c r="C40" s="19"/>
      <c r="D40" s="19"/>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9"/>
  <sheetViews>
    <sheetView workbookViewId="0">
      <selection activeCell="G9" sqref="G9"/>
    </sheetView>
  </sheetViews>
  <sheetFormatPr defaultRowHeight="15" x14ac:dyDescent="0.25"/>
  <cols>
    <col min="1" max="9" width="11.85546875" customWidth="1"/>
  </cols>
  <sheetData>
    <row r="1" spans="1:9" s="15" customFormat="1" ht="30" x14ac:dyDescent="0.25">
      <c r="A1" s="15" t="s">
        <v>28</v>
      </c>
      <c r="B1" s="15" t="s">
        <v>29</v>
      </c>
      <c r="C1" s="15" t="s">
        <v>30</v>
      </c>
      <c r="D1" s="15" t="s">
        <v>31</v>
      </c>
      <c r="E1" s="15" t="s">
        <v>32</v>
      </c>
      <c r="F1" s="15" t="s">
        <v>33</v>
      </c>
      <c r="G1" s="15" t="s">
        <v>34</v>
      </c>
      <c r="H1" s="15" t="s">
        <v>35</v>
      </c>
      <c r="I1" s="15" t="s">
        <v>36</v>
      </c>
    </row>
    <row r="2" spans="1:9" x14ac:dyDescent="0.25">
      <c r="A2" t="s">
        <v>37</v>
      </c>
      <c r="B2" s="16">
        <v>41313</v>
      </c>
      <c r="C2" s="16">
        <v>41670</v>
      </c>
      <c r="D2" s="9">
        <f t="shared" ref="D2:D9" si="0">(C2-B2)/30</f>
        <v>11.9</v>
      </c>
      <c r="E2" s="1">
        <v>7108.13</v>
      </c>
      <c r="F2" s="1">
        <v>16264.97</v>
      </c>
      <c r="G2" s="1">
        <f t="shared" ref="G2:G9" si="1">+F2-E2</f>
        <v>9156.84</v>
      </c>
      <c r="H2" s="6">
        <f t="shared" ref="H2:H9" si="2">+G2/E2</f>
        <v>1.2882206712595297</v>
      </c>
      <c r="I2" s="6">
        <f t="shared" ref="I2:I9" si="3">+H2*365/(C2-B2)</f>
        <v>1.3170883613717881</v>
      </c>
    </row>
    <row r="3" spans="1:9" x14ac:dyDescent="0.25">
      <c r="A3" t="s">
        <v>1</v>
      </c>
      <c r="B3" s="16">
        <v>41593</v>
      </c>
      <c r="C3" s="16">
        <v>41691</v>
      </c>
      <c r="D3" s="9">
        <f t="shared" si="0"/>
        <v>3.2666666666666666</v>
      </c>
      <c r="E3" s="1">
        <v>40000</v>
      </c>
      <c r="F3" s="1">
        <v>49564</v>
      </c>
      <c r="G3" s="1">
        <f t="shared" si="1"/>
        <v>9564</v>
      </c>
      <c r="H3" s="6">
        <f t="shared" si="2"/>
        <v>0.23910000000000001</v>
      </c>
      <c r="I3" s="6">
        <f t="shared" si="3"/>
        <v>0.89052551020408166</v>
      </c>
    </row>
    <row r="4" spans="1:9" x14ac:dyDescent="0.25">
      <c r="A4" t="s">
        <v>15</v>
      </c>
      <c r="B4" s="16">
        <v>41379</v>
      </c>
      <c r="C4" s="16">
        <v>41732</v>
      </c>
      <c r="D4" s="9">
        <f t="shared" si="0"/>
        <v>11.766666666666667</v>
      </c>
      <c r="E4" s="1">
        <v>18000</v>
      </c>
      <c r="F4" s="1">
        <v>22875.54</v>
      </c>
      <c r="G4" s="1">
        <f t="shared" si="1"/>
        <v>4875.5400000000009</v>
      </c>
      <c r="H4" s="6">
        <f t="shared" si="2"/>
        <v>0.2708633333333334</v>
      </c>
      <c r="I4" s="6">
        <f t="shared" si="3"/>
        <v>0.28007115203021726</v>
      </c>
    </row>
    <row r="5" spans="1:9" x14ac:dyDescent="0.25">
      <c r="A5" t="s">
        <v>5</v>
      </c>
      <c r="B5" s="16">
        <v>41704</v>
      </c>
      <c r="C5" s="16">
        <v>41742</v>
      </c>
      <c r="D5" s="9">
        <f t="shared" si="0"/>
        <v>1.2666666666666666</v>
      </c>
      <c r="E5" s="1">
        <v>100000</v>
      </c>
      <c r="F5" s="1">
        <v>102414.81</v>
      </c>
      <c r="G5" s="1">
        <f t="shared" si="1"/>
        <v>2414.8099999999977</v>
      </c>
      <c r="H5" s="6">
        <f t="shared" si="2"/>
        <v>2.4148099999999978E-2</v>
      </c>
      <c r="I5" s="6">
        <f t="shared" si="3"/>
        <v>0.2319488552631577</v>
      </c>
    </row>
    <row r="6" spans="1:9" x14ac:dyDescent="0.25">
      <c r="A6" t="s">
        <v>0</v>
      </c>
      <c r="B6" s="16">
        <v>41554</v>
      </c>
      <c r="C6" s="16">
        <v>41787</v>
      </c>
      <c r="D6" s="9">
        <f t="shared" si="0"/>
        <v>7.7666666666666666</v>
      </c>
      <c r="E6" s="1">
        <v>40000</v>
      </c>
      <c r="F6" s="1">
        <v>65793.679999999993</v>
      </c>
      <c r="G6" s="1">
        <f t="shared" si="1"/>
        <v>25793.679999999993</v>
      </c>
      <c r="H6" s="6">
        <f t="shared" si="2"/>
        <v>0.6448419999999998</v>
      </c>
      <c r="I6" s="6">
        <f t="shared" si="3"/>
        <v>1.0101602145922743</v>
      </c>
    </row>
    <row r="7" spans="1:9" x14ac:dyDescent="0.25">
      <c r="A7" t="s">
        <v>2</v>
      </c>
      <c r="B7" s="16">
        <v>41654</v>
      </c>
      <c r="C7" s="16">
        <v>41787</v>
      </c>
      <c r="D7" s="9">
        <f t="shared" si="0"/>
        <v>4.4333333333333336</v>
      </c>
      <c r="E7" s="1">
        <v>50000</v>
      </c>
      <c r="F7" s="1">
        <v>60037.3</v>
      </c>
      <c r="G7" s="1">
        <f t="shared" si="1"/>
        <v>10037.300000000003</v>
      </c>
      <c r="H7" s="6">
        <f t="shared" si="2"/>
        <v>0.20074600000000006</v>
      </c>
      <c r="I7" s="6">
        <f t="shared" si="3"/>
        <v>0.55091947368421068</v>
      </c>
    </row>
    <row r="8" spans="1:9" x14ac:dyDescent="0.25">
      <c r="A8" t="s">
        <v>12</v>
      </c>
      <c r="B8" s="16">
        <v>41682</v>
      </c>
      <c r="C8" s="16">
        <v>41911</v>
      </c>
      <c r="D8" s="9">
        <f t="shared" si="0"/>
        <v>7.6333333333333337</v>
      </c>
      <c r="E8" s="1">
        <v>25000</v>
      </c>
      <c r="F8" s="1">
        <v>13016.68</v>
      </c>
      <c r="G8" s="1">
        <f t="shared" si="1"/>
        <v>-11983.32</v>
      </c>
      <c r="H8" s="6">
        <f t="shared" si="2"/>
        <v>-0.4793328</v>
      </c>
      <c r="I8" s="6">
        <f t="shared" si="3"/>
        <v>-0.76400206113537117</v>
      </c>
    </row>
    <row r="9" spans="1:9" x14ac:dyDescent="0.25">
      <c r="A9" t="s">
        <v>39</v>
      </c>
      <c r="B9" s="16">
        <v>41819</v>
      </c>
      <c r="C9" s="16">
        <v>41977</v>
      </c>
      <c r="D9" s="9">
        <f t="shared" si="0"/>
        <v>5.2666666666666666</v>
      </c>
      <c r="E9" s="1">
        <v>16000</v>
      </c>
      <c r="F9" s="1">
        <v>456.57</v>
      </c>
      <c r="G9" s="1">
        <f t="shared" si="1"/>
        <v>-15543.43</v>
      </c>
      <c r="H9" s="6">
        <f t="shared" si="2"/>
        <v>-0.97146437500000005</v>
      </c>
      <c r="I9" s="6">
        <f t="shared" si="3"/>
        <v>-2.2442056764240506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Account Overview</vt:lpstr>
      <vt:lpstr>Sheet4</vt:lpstr>
      <vt:lpstr>PL by Pair</vt:lpstr>
      <vt:lpstr>Closed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felicini</cp:lastModifiedBy>
  <dcterms:created xsi:type="dcterms:W3CDTF">2014-06-15T21:48:39Z</dcterms:created>
  <dcterms:modified xsi:type="dcterms:W3CDTF">2014-12-04T07:20:49Z</dcterms:modified>
</cp:coreProperties>
</file>