
<file path=[Content_Types].xml><?xml version="1.0" encoding="utf-8"?>
<Types xmlns="http://schemas.openxmlformats.org/package/2006/content-types">
  <Default Extension="png" ContentType="image/png"/>
  <Default Extension="jpg" ContentType="image/jp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pivotCache/pivotCacheRecords9.xml" ContentType="application/vnd.openxmlformats-officedocument.spreadsheetml.pivotCacheRecord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1" defaultThemeVersion="124226"/>
  <bookViews>
    <workbookView xWindow="0" yWindow="0" windowWidth="13125" windowHeight="6105" firstSheet="0" activeTab="0"/>
  </bookViews>
  <sheets>
    <sheet name="Bilan" sheetId="1" state="visible" r:id="rId1"/>
    <sheet name="TCD" sheetId="3" state="visible" r:id="rId2"/>
    <sheet name="DataR" sheetId="4" state="visible" r:id="rId3"/>
  </sheets>
  <calcPr calcId="145621"/>
  <pivotCaches>
    <pivotCache cacheId="13" r:id="rId20001"/>
    <pivotCache cacheId="18" r:id="rId20002"/>
    <pivotCache cacheId="21" r:id="rId20003"/>
    <pivotCache cacheId="24" r:id="rId20004"/>
    <pivotCache cacheId="27" r:id="rId20005"/>
    <pivotCache cacheId="30" r:id="rId20006"/>
    <pivotCache cacheId="34" r:id="rId20007"/>
    <pivotCache cacheId="37" r:id="rId20008"/>
    <pivotCache cacheId="40" r:id="rId20009"/>
  </pivotCaches>
</workbook>
</file>

<file path=xl/sharedStrings.xml><?xml version="1.0" encoding="utf-8"?>
<sst xmlns="http://schemas.openxmlformats.org/spreadsheetml/2006/main" count="1027" uniqueCount="1027">
  <si>
    <t>Saison 2018-2019</t>
  </si>
  <si>
    <t>Saison 2017-2018</t>
  </si>
  <si>
    <t>Saison 2016-2017</t>
  </si>
  <si>
    <t>Saison 2015-2016</t>
  </si>
  <si>
    <t>Saison 2014-2015</t>
  </si>
  <si>
    <t>Achat Armes</t>
  </si>
  <si>
    <t>Cotisation Annuelle</t>
  </si>
  <si>
    <t>Cotisation Trimestrielle</t>
  </si>
  <si>
    <t>Evenements Ass</t>
  </si>
  <si>
    <t>Evenements KF</t>
  </si>
  <si>
    <t>Federation</t>
  </si>
  <si>
    <t>Fonctionnement</t>
  </si>
  <si>
    <t>Licences</t>
  </si>
  <si>
    <t>OVH (internet)</t>
  </si>
  <si>
    <t>Salle</t>
  </si>
  <si>
    <t>Vente Armes</t>
  </si>
  <si>
    <t>commentaire</t>
  </si>
  <si>
    <t>titre_event</t>
  </si>
  <si>
    <t>18 personnes dont 2 externes - participation de 270 euros (15euros par personne - menu 25euros)</t>
  </si>
  <si>
    <t>05/04/2019: Restaurant Parfums d'asie</t>
  </si>
  <si>
    <t>Somme de nb_adherents</t>
  </si>
  <si>
    <t>Somme de nb_adherents_actif</t>
  </si>
  <si>
    <t>Somme de nb_inscriptions_annuelles</t>
  </si>
  <si>
    <t>Somme de nb_inscriptions_trimestrielles</t>
  </si>
  <si>
    <t>Étiquettes de lignes</t>
  </si>
  <si>
    <t>Total général</t>
  </si>
  <si>
    <t>Somme de nb_heures</t>
  </si>
  <si>
    <t>Somme de nb_evenement</t>
  </si>
  <si>
    <t>COMPTE RENDU ASSEMBLEE GENERALE ORDINAIRE</t>
  </si>
  <si>
    <t>annuelles</t>
  </si>
  <si>
    <t>trimestrielles</t>
  </si>
  <si>
    <t>Événements festifs</t>
  </si>
  <si>
    <t>Nombre de date_creation</t>
  </si>
  <si>
    <t>Somme de total_realise</t>
  </si>
  <si>
    <t>Dépenses</t>
  </si>
  <si>
    <t>Recettes</t>
  </si>
  <si>
    <t>Total Budgété</t>
  </si>
  <si>
    <t>Total Réalisé</t>
  </si>
  <si>
    <t>∆ Réalisé vs Budget</t>
  </si>
  <si>
    <t>Total</t>
  </si>
  <si>
    <t>Prévisionnel saison prochaine</t>
  </si>
  <si>
    <t>01/06/2018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</si>
  <si>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</si>
  <si>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</si>
  <si>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</si>
  <si>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</si>
  <si>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</si>
  <si>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</si>
  <si>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</si>
  <si>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</si>
  <si>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Somme de tre_saison</t>
  </si>
  <si>
    <t>Somme de tre_fin_saison</t>
  </si>
  <si>
    <t>Somme de a_encaisser</t>
  </si>
  <si>
    <t>Somme de a_regler</t>
  </si>
  <si>
    <t>Variation trésorerie</t>
  </si>
  <si>
    <t>Trésorerie totale</t>
  </si>
  <si>
    <t>07/10/2018</t>
  </si>
  <si>
    <t>Achat Tshirt Ceinture Nadia</t>
  </si>
  <si>
    <t>Cotisation annuelle 1 - Benoit CORBIERE</t>
  </si>
  <si>
    <t>Cotisation annuelle 1 - Benoît MENARD</t>
  </si>
  <si>
    <t>03/11/2018</t>
  </si>
  <si>
    <t>Cotisation annuelle 1 - Bertrand ROLIN</t>
  </si>
  <si>
    <t>Cotisation annuelle 1 - Cindy FLOURIOT</t>
  </si>
  <si>
    <t>23/10/2018</t>
  </si>
  <si>
    <t>Cotisation annuelle 1 - Dorian MARTINO</t>
  </si>
  <si>
    <t>Cotisation annuelle 1 - Ducan ODY</t>
  </si>
  <si>
    <t>Cotisation annuelle 1 - Elisa CARFANTAN</t>
  </si>
  <si>
    <t>Cotisation annuelle 1 - Eléonore FRAISSE</t>
  </si>
  <si>
    <t>Cotisation annuelle 1 - Francois RIGAUD</t>
  </si>
  <si>
    <t>Cotisation annuelle 1 - Guillaume GAUVRIT</t>
  </si>
  <si>
    <t>Cotisation annuelle 1 - Isabelle CHEVREUL</t>
  </si>
  <si>
    <t>Cotisation annuelle 1 - Karim SALMI</t>
  </si>
  <si>
    <t>Cotisation annuelle 1 - Kevin GUICHARD</t>
  </si>
  <si>
    <t>Cotisation annuelle 1 - Kevin REMEUF</t>
  </si>
  <si>
    <t>Cotisation annuelle 1 - Marc-antoine HELLEBOID</t>
  </si>
  <si>
    <t>Cotisation annuelle 1 - Marinko RICHARD</t>
  </si>
  <si>
    <t>Cotisation annuelle 1 - Mathieu QUINTON</t>
  </si>
  <si>
    <t>Cotisation annuelle 1 - Nadia BECEL</t>
  </si>
  <si>
    <t>Cotisation annuelle 1 - Pablo PEZZINO</t>
  </si>
  <si>
    <t>22/10/2018</t>
  </si>
  <si>
    <t>Cotisation annuelle 1 - Romain DOUARD</t>
  </si>
  <si>
    <t>Cotisation annuelle 1 - Thibaut ROUSSET</t>
  </si>
  <si>
    <t>Cotisation annuelle 1 - Tom DELINOTTE</t>
  </si>
  <si>
    <t>Cotisation annuelle 1 - Valentin LEFEBVRE</t>
  </si>
  <si>
    <t>Cotisation annuelle 1 - Vivien AUBERT</t>
  </si>
  <si>
    <t>Cotisation annuelle 2 - Benoit CORBIERE</t>
  </si>
  <si>
    <t>Cotisation annuelle 2 - Benoît MENARD</t>
  </si>
  <si>
    <t>03/12/2018</t>
  </si>
  <si>
    <t>Cotisation annuelle 2 - Bertrand ROLIN</t>
  </si>
  <si>
    <t>Cotisation annuelle 2 - Cindy FLOURIOT</t>
  </si>
  <si>
    <t>24/10/2018</t>
  </si>
  <si>
    <t>Cotisation annuelle 2 - Dorian MARTINO</t>
  </si>
  <si>
    <t>Cotisation annuelle 2 - Ducan ODY</t>
  </si>
  <si>
    <t>Cotisation annuelle 2 - Elisa CARFANTAN</t>
  </si>
  <si>
    <t>Cotisation annuelle 2 - Eléonore FRAISSE</t>
  </si>
  <si>
    <t>Cotisation annuelle 2 - Francois RIGAUD</t>
  </si>
  <si>
    <t>Cotisation annuelle 2 - Guillaume GAUVRIT</t>
  </si>
  <si>
    <t>Cotisation annuelle 2 - Isabelle CHEVREUL</t>
  </si>
  <si>
    <t>Cotisation annuelle 2 - Karim SALMI</t>
  </si>
  <si>
    <t>Cotisation annuelle 2 - Kevin GUICHARD</t>
  </si>
  <si>
    <t>Cotisation annuelle 2 - Kevin REMEUF</t>
  </si>
  <si>
    <t>Cotisation annuelle 2 - Marc-antoine HELLEBOID</t>
  </si>
  <si>
    <t>Cotisation annuelle 2 - Marinko RICHARD</t>
  </si>
  <si>
    <t>Cotisation annuelle 2 - Mathieu QUINTON</t>
  </si>
  <si>
    <t>Cotisation annuelle 2 - Nadia BECEL</t>
  </si>
  <si>
    <t>Cotisation annuelle 2 - Pablo PEZZINO</t>
  </si>
  <si>
    <t>30/11/2018</t>
  </si>
  <si>
    <t>Cotisation annuelle 2 - Romain DOUARD</t>
  </si>
  <si>
    <t>Cotisation annuelle 2 - Thibaut ROUSSET</t>
  </si>
  <si>
    <t>Cotisation annuelle 2 - Tom DELINOTTE</t>
  </si>
  <si>
    <t>Cotisation annuelle 2 - Valentin LEFEBVRE</t>
  </si>
  <si>
    <t>Cotisation annuelle 2 - Vivien AUBERT</t>
  </si>
  <si>
    <t>Cotisation annuelle 3 - Benoit CORBIERE</t>
  </si>
  <si>
    <t>Cotisation annuelle 3 - Benoît MENARD</t>
  </si>
  <si>
    <t>03/01/2019</t>
  </si>
  <si>
    <t>Cotisation annuelle 3 - Bertrand ROLIN</t>
  </si>
  <si>
    <t>Cotisation annuelle 3 - Cindy FLOURIOT</t>
  </si>
  <si>
    <t>Cotisation annuelle 3 - Dorian MARTINO</t>
  </si>
  <si>
    <t>Cotisation annuelle 3 - Ducan ODY</t>
  </si>
  <si>
    <t>Cotisation annuelle 3 - Elisa CARFANTAN</t>
  </si>
  <si>
    <t>Cotisation annuelle 3 - Eléonore FRAISSE</t>
  </si>
  <si>
    <t>Cotisation annuelle 3 - Francois RIGAUD</t>
  </si>
  <si>
    <t>Cotisation annuelle 3 - Guillaume GAUVRIT</t>
  </si>
  <si>
    <t>Cotisation annuelle 3 - Isabelle CHEVREUL</t>
  </si>
  <si>
    <t>Cotisation annuelle 3 - Karim SALMI</t>
  </si>
  <si>
    <t>Cotisation annuelle 3 - Kevin GUICHARD</t>
  </si>
  <si>
    <t>Cotisation annuelle 3 - Kevin REMEUF</t>
  </si>
  <si>
    <t>Cotisation annuelle 3 - Marc-antoine HELLEBOID</t>
  </si>
  <si>
    <t>Cotisation annuelle 3 - Marinko RICHARD</t>
  </si>
  <si>
    <t>Cotisation annuelle 3 - Mathieu QUINTON</t>
  </si>
  <si>
    <t>Cotisation annuelle 3 - Nadia BECEL</t>
  </si>
  <si>
    <t>Cotisation annuelle 3 - Pablo PEZZINO</t>
  </si>
  <si>
    <t>31/12/2018</t>
  </si>
  <si>
    <t>Cotisation annuelle 3 - Romain DOUARD</t>
  </si>
  <si>
    <t>Cotisation annuelle 3 - Thibaut ROUSSET</t>
  </si>
  <si>
    <t>Cotisation annuelle 3 - Tom DELINOTTE</t>
  </si>
  <si>
    <t>Cotisation annuelle 3 - Valentin LEFEBVRE</t>
  </si>
  <si>
    <t>Cotisation annuelle 3 - Vivien AUBERT</t>
  </si>
  <si>
    <t>Cotisation trimestrielle 1 - Antoine MOLNAR</t>
  </si>
  <si>
    <t>Cotisation trimestrielle 1 - Claire GUERIN</t>
  </si>
  <si>
    <t>31/10/2018</t>
  </si>
  <si>
    <t>Cotisation trimestrielle 1 - Eddy GARCIA</t>
  </si>
  <si>
    <t>Cotisation trimestrielle 1 - Gwendoline CHEVALIER</t>
  </si>
  <si>
    <t>Cotisation trimestrielle 1 - Lilian LAPORAL</t>
  </si>
  <si>
    <t>Cotisation trimestrielle 1 - Maela ROZAY</t>
  </si>
  <si>
    <t>Cotisation trimestrielle 2 - Antoine MOLNAR</t>
  </si>
  <si>
    <t>Cotisation trimestrielle 2 - Claire GUERIN</t>
  </si>
  <si>
    <t>Cotisation trimestrielle 2 - Eddy GARCIA</t>
  </si>
  <si>
    <t>Cotisation trimestrielle 2 - Gwendoline CHEVALIER</t>
  </si>
  <si>
    <t>Cotisation trimestrielle 2 - Lilian LAPORAL</t>
  </si>
  <si>
    <t>Cotisation trimestrielle 2 - Maela ROZAY</t>
  </si>
  <si>
    <t>Licence annuelle - Antoine MOLNAR</t>
  </si>
  <si>
    <t>Licence annuelle - Benoit CORBIERE</t>
  </si>
  <si>
    <t>Licence annuelle - Benoît MENARD</t>
  </si>
  <si>
    <t>03/10/2018</t>
  </si>
  <si>
    <t>Licence annuelle - Bertrand ROLIN</t>
  </si>
  <si>
    <t>Licence annuelle - Cindy FLOURIOT</t>
  </si>
  <si>
    <t>28/10/2018</t>
  </si>
  <si>
    <t>Licence annuelle - Claire GUERIN</t>
  </si>
  <si>
    <t>Licence annuelle - Dorian MARTINO</t>
  </si>
  <si>
    <t>Licence annuelle - Ducan ODY</t>
  </si>
  <si>
    <t>Licence annuelle - Eddy GARCIA</t>
  </si>
  <si>
    <t>Licence annuelle - Elisa CARFANTAN</t>
  </si>
  <si>
    <t>Licence annuelle - Eléonore FRAISSE</t>
  </si>
  <si>
    <t>Licence annuelle - Francois RIGAUD</t>
  </si>
  <si>
    <t>Licence annuelle - Guillaume GAUVRIT</t>
  </si>
  <si>
    <t>Licence annuelle - Gwendoline CHEVALIER</t>
  </si>
  <si>
    <t>Licence annuelle - Isabelle CHEVREUL</t>
  </si>
  <si>
    <t>Licence annuelle - Karim SALMI</t>
  </si>
  <si>
    <t>Licence annuelle - Kevin GUICHARD</t>
  </si>
  <si>
    <t>Licence annuelle - Kevin REMEUF</t>
  </si>
  <si>
    <t>Licence annuelle - Lilian LAPORAL</t>
  </si>
  <si>
    <t>Licence annuelle - Maela ROZAY</t>
  </si>
  <si>
    <t>Licence annuelle - Marc-antoine HELLEBOID</t>
  </si>
  <si>
    <t>Licence annuelle - Marinko RICHARD</t>
  </si>
  <si>
    <t>Licence annuelle - Mathieu QUINTON</t>
  </si>
  <si>
    <t>Licence annuelle - Nadia BECEL</t>
  </si>
  <si>
    <t>Licence annuelle - Pablo PEZZINO</t>
  </si>
  <si>
    <t>Licence annuelle - Romain DOUARD</t>
  </si>
  <si>
    <t>Licence annuelle - Thibaut ROUSSET</t>
  </si>
  <si>
    <t>Licence annuelle - Tom DELINOTTE</t>
  </si>
  <si>
    <t>Licence annuelle - Valentin LEFEBVRE</t>
  </si>
  <si>
    <t>Licence annuelle - Vivien AUBERT</t>
  </si>
  <si>
    <t>26/02/2019</t>
  </si>
  <si>
    <t>Tuishou interstyles</t>
  </si>
  <si>
    <t>28/02/2019</t>
  </si>
  <si>
    <t>24/02/2019</t>
  </si>
  <si>
    <t>Vente de 1 2011-Shinai Bag - Francois RIGAUD</t>
  </si>
  <si>
    <t>Vente de 1 2011-Shinai Bag - Kevin REMEUF</t>
  </si>
  <si>
    <t>03/03/2019</t>
  </si>
  <si>
    <t>Vente de 1 2011-Shinai Bag - Valentin LEFEBVRE</t>
  </si>
  <si>
    <t>21/10/2018</t>
  </si>
  <si>
    <t>Vente de 1 2017-Ceinture Coton Rouge - Gwendoline CHEVALIER</t>
  </si>
  <si>
    <t>Vente de 1 2017-Ceinture Coton Rouge - Lilian LAPORAL</t>
  </si>
  <si>
    <t>Vente de 1 2017-Ceinture Coton Rouge - Mathieu QUINTON</t>
  </si>
  <si>
    <t>04/11/2018</t>
  </si>
  <si>
    <t>Vente de 1 2017-Ceinture Coton Rouge - Romain DOUARD</t>
  </si>
  <si>
    <t>Vente de 1 2017-Ceinture Coton Rouge - Tom DELINOTTE</t>
  </si>
  <si>
    <t>Vente de 1 2017-Ceinture Satin Rouge - Eléonore FRAISSE</t>
  </si>
  <si>
    <t>Vente de 1 2017-Ceinture Satin Rouge - Pablo PEZZINO</t>
  </si>
  <si>
    <t>Vente de 1 2017-Tshirt-Femme-M - Elisa CARFANTAN</t>
  </si>
  <si>
    <t>Vente de 1 2017-Tshirt-Femme-M - Isabelle CHEVREUL</t>
  </si>
  <si>
    <t>Vente de 1 2017-Tshirt-Homme-L - Bertrand ROLIN</t>
  </si>
  <si>
    <t>Vente de 1 2017-Tshirt-Homme-L - Romain DOUARD</t>
  </si>
  <si>
    <t>06/11/2018</t>
  </si>
  <si>
    <t>Vente de 1 2017-Tshirt-Homme-M - Benoit MENARD</t>
  </si>
  <si>
    <t>Vente de 1 2017-Tshirt-Homme-M - Eléonore FRAISSE</t>
  </si>
  <si>
    <t>Vente de 1 2017-Tshirt-Homme-M - Lilian LAPORAL</t>
  </si>
  <si>
    <t>Vente de 1 2017-Tshirt-Homme-M - Mathieu QUINTON</t>
  </si>
  <si>
    <t>Vente de 1 2017-Tshirt-Homme-M - Pablo PEZZINO</t>
  </si>
  <si>
    <t>Vente de 1 2017-Tshirt-Homme-M - Tom DELINOTTE</t>
  </si>
  <si>
    <t>Vente de 1 2017-Tshirt-Homme-XL - Francois RIGAUD</t>
  </si>
  <si>
    <t>Vente de 1 2018 - Ceinture satin - Antoine MOLNAR</t>
  </si>
  <si>
    <t>Vente de 1 2018 - Ceinture satin - Dorian MARTINO</t>
  </si>
  <si>
    <t>Vente de 1 2018 - Ceinture satin - Maela ROZAY</t>
  </si>
  <si>
    <t>Vente de 1 2018-Epee 74cm - Cindy FLOURIOT</t>
  </si>
  <si>
    <t>Vente de 1 2018-Epee 74cm - Isabelle CHEVREUL</t>
  </si>
  <si>
    <t>Vente de 1 2018-Epee 74cm - Marc-antoine HELLEBOID</t>
  </si>
  <si>
    <t>Vente de 1 2018-Epee 74cm - Thibaut ROUSSET</t>
  </si>
  <si>
    <t>Vente de 1 2018-Epee 81cm - Bertrand ROLIN</t>
  </si>
  <si>
    <t>10/03/2019</t>
  </si>
  <si>
    <t>Vente de 1 2019-Gants Yoseikan (L) - Benoit CORBIERE</t>
  </si>
  <si>
    <t>Vente de 1 2019-Gants Yoseikan (L) - Francois RIGAUD</t>
  </si>
  <si>
    <t>Vente de 1 2019-Gants Yoseikan (L) - Vivien AUBERT</t>
  </si>
  <si>
    <t>Vente de 1 2019-Gants Yoseikan (M) - Antoine MOLNAR</t>
  </si>
  <si>
    <t>Vente de 1 2019-Gants Yoseikan (M) - Benoit MENARD</t>
  </si>
  <si>
    <t>Vente de 1 2019-Gants Yoseikan (M) - Duncan ODY</t>
  </si>
  <si>
    <t>Vente de 1 2019-Gants Yoseikan (M) - Eléonore FRAISSE</t>
  </si>
  <si>
    <t>Vente de 1 2019-Gants Yoseikan (M) - Guillaume GAUVRIT</t>
  </si>
  <si>
    <t>Vente de 1 2019-Gants Yoseikan (M) - Gwendoline CHEVALIER</t>
  </si>
  <si>
    <t>18/02/2019</t>
  </si>
  <si>
    <t>Vente de 1 2019-Gants Yoseikan (M) - Isabelle CHEVREUL</t>
  </si>
  <si>
    <t>Vente de 1 2019-Gants Yoseikan (M) - Kevin REMEUF</t>
  </si>
  <si>
    <t>Vente de 1 2019-Gants Yoseikan (M) - Marinko RICHARD</t>
  </si>
  <si>
    <t>Vente de 1 2019-Gants Yoseikan (M) - Mathieu AOUIMEUR</t>
  </si>
  <si>
    <t>Vente de 1 2019-Gants Yoseikan (M) - Nadia BECEL</t>
  </si>
  <si>
    <t>Vente de 1 2019-Gants Yoseikan (M) - Pablo PEZZINO</t>
  </si>
  <si>
    <t>Vente de 1 2019-Gants Yoseikan (M) - Valentin LEFEBVRE</t>
  </si>
  <si>
    <t>05/03/2019</t>
  </si>
  <si>
    <t>Vente de 1 2019-Gants Yoseikan (S) - Elisa CARFANTAN</t>
  </si>
  <si>
    <t>Vente de 1 2019-Sabre Bois BudoSport-69 - Francois RIGAUD</t>
  </si>
  <si>
    <t>Vente de 1 2019-Sabre Bois BudoSport-69 - Kevin REMEUF</t>
  </si>
  <si>
    <t>Vente de 1 2019-Sabre Bois BudoSport-69 - Valentin LEFEBVRE</t>
  </si>
  <si>
    <t>19/02/2019</t>
  </si>
  <si>
    <t>Vente de 2 2019-Gants Yoseikan (M) - Tom DELINOTTE</t>
  </si>
  <si>
    <t>Vente de Tshirt et Ceinture - Karim SALMI</t>
  </si>
  <si>
    <t>Vente de Tshirt et ceinture - Duncan ODY</t>
  </si>
  <si>
    <t>05/10/2018</t>
  </si>
  <si>
    <t>Achat chez BudoStore</t>
  </si>
  <si>
    <t>12/02/2019</t>
  </si>
  <si>
    <t>22/09/2018</t>
  </si>
  <si>
    <t>Achat chez Fitness boutique</t>
  </si>
  <si>
    <t>27/09/2018</t>
  </si>
  <si>
    <t>Achat chez FujiSport</t>
  </si>
  <si>
    <t>29/09/2018</t>
  </si>
  <si>
    <t>Achat de Tshirt chez Vista</t>
  </si>
  <si>
    <t>22/08/2018</t>
  </si>
  <si>
    <t>Assurance MMA</t>
  </si>
  <si>
    <t>Licence Fédéation FFKDA</t>
  </si>
  <si>
    <t>14/10/2018</t>
  </si>
  <si>
    <t>Licences FFKDA</t>
  </si>
  <si>
    <t>14/11/2018</t>
  </si>
  <si>
    <t>Location salle - Stage 2019/02</t>
  </si>
  <si>
    <t>Reduction sur Licence annuelle - Benoit CORBIERE</t>
  </si>
  <si>
    <t>Reduction sur Licence annuelle - Bertrand ROLIN</t>
  </si>
  <si>
    <t>Reduction sur Licence annuelle - Cindy FLOURIOT</t>
  </si>
  <si>
    <t>Reduction sur Licence annuelle - Claire GUERIN</t>
  </si>
  <si>
    <t>Reduction sur Licence annuelle - Eddy GARCIA</t>
  </si>
  <si>
    <t>Reduction sur Licence annuelle - Elisa CARFANTAN</t>
  </si>
  <si>
    <t>Reduction sur Licence annuelle - Francois RIGAUD</t>
  </si>
  <si>
    <t>Reduction sur Licence annuelle - Guillaume GAUVRIT</t>
  </si>
  <si>
    <t>Reduction sur Licence annuelle - Isabelle CHEVREUL</t>
  </si>
  <si>
    <t>Reduction sur Licence annuelle - Kevin GUICHARD</t>
  </si>
  <si>
    <t>Reduction sur Licence annuelle - Kevin REMEUF</t>
  </si>
  <si>
    <t>Reduction sur Licence annuelle - Marc-antoine HELLEBOID</t>
  </si>
  <si>
    <t>Reduction sur Licence annuelle - Marinko RICHARD</t>
  </si>
  <si>
    <t>Reduction sur Licence annuelle - Thibaut ROUSSET</t>
  </si>
  <si>
    <t>Reduction sur Licence annuelle - Tom DELINOTTE</t>
  </si>
  <si>
    <t>Reduction sur Licence annuelle - Valentin LEFEBVRE</t>
  </si>
  <si>
    <t>Reduction sur Licence annuelle - Vivien AUBERT</t>
  </si>
  <si>
    <t>08/02/2019</t>
  </si>
  <si>
    <t>Repas nouvel an chinois</t>
  </si>
  <si>
    <t>11/10/2018</t>
  </si>
  <si>
    <t>Restaurant de bienvenue</t>
  </si>
  <si>
    <t>14/01/2019</t>
  </si>
  <si>
    <t>Salle Grand Cordel 2018 T4</t>
  </si>
  <si>
    <t>23/05/2019</t>
  </si>
  <si>
    <t>Sortie fin d'année - Evolution2</t>
  </si>
  <si>
    <t>20/05/2019</t>
  </si>
  <si>
    <t>Sortie fin d'année - camping</t>
  </si>
  <si>
    <t>Sortie fin d'année - vélo</t>
  </si>
  <si>
    <t>18/01/2019</t>
  </si>
  <si>
    <t>Trousse de premier secours</t>
  </si>
  <si>
    <t>30/06/2018</t>
  </si>
  <si>
    <t>site internet</t>
  </si>
  <si>
    <t>KPI par saison : alimente le haut du bilan</t>
  </si>
  <si>
    <t>Liste des événements festifs</t>
  </si>
  <si>
    <t>Tableau du bas : trésorerie par catégorie</t>
  </si>
  <si>
    <t>Tableau pour graphique : evolution de la tresorerie</t>
  </si>
  <si>
    <t>Bilan Moral et financier : répartition des dépenses / recettes</t>
  </si>
  <si>
    <t>Type</t>
  </si>
  <si>
    <t>Total Saison</t>
  </si>
  <si>
    <t>Total Saison dernière</t>
  </si>
  <si>
    <t>Somme de recette</t>
  </si>
  <si>
    <t>Bilan Moral et financier : listing des revenus</t>
  </si>
  <si>
    <t>Total 01/10/2018</t>
  </si>
  <si>
    <t>Total 01/11/2018</t>
  </si>
  <si>
    <t>Total 01/12/2018</t>
  </si>
  <si>
    <t>Total 03/01/2019</t>
  </si>
  <si>
    <t>Total 03/11/2018</t>
  </si>
  <si>
    <t>Total 03/12/2018</t>
  </si>
  <si>
    <t>Total 22/10/2018</t>
  </si>
  <si>
    <t>Total 23/10/2018</t>
  </si>
  <si>
    <t>Total 24/10/2018</t>
  </si>
  <si>
    <t>Total 30/11/2018</t>
  </si>
  <si>
    <t>Total 31/12/2018</t>
  </si>
  <si>
    <t>Total Cotisation Annuelle</t>
  </si>
  <si>
    <t>Total 31/10/2018</t>
  </si>
  <si>
    <t>Total Cotisation Trimestrielle</t>
  </si>
  <si>
    <t>Total 26/02/2019</t>
  </si>
  <si>
    <t>Total 28/02/2019</t>
  </si>
  <si>
    <t>Total Evenements KF</t>
  </si>
  <si>
    <t>Total 03/10/2018</t>
  </si>
  <si>
    <t>Total 28/10/2018</t>
  </si>
  <si>
    <t>Total Licences</t>
  </si>
  <si>
    <t>Total 03/03/2019</t>
  </si>
  <si>
    <t>Total 04/11/2018</t>
  </si>
  <si>
    <t>Total 05/03/2019</t>
  </si>
  <si>
    <t>Total 06/11/2018</t>
  </si>
  <si>
    <t>Total 07/10/2018</t>
  </si>
  <si>
    <t>Total 10/03/2019</t>
  </si>
  <si>
    <t>Total 18/02/2019</t>
  </si>
  <si>
    <t>Total 19/02/2019</t>
  </si>
  <si>
    <t>Total 21/10/2018</t>
  </si>
  <si>
    <t>Total 24/02/2019</t>
  </si>
  <si>
    <t>Total Vente Armes</t>
  </si>
  <si>
    <t>Catégorie</t>
  </si>
  <si>
    <t xml:space="preserve"> Date</t>
  </si>
  <si>
    <t xml:space="preserve"> Description</t>
  </si>
  <si>
    <t>Bilan Moral et financier : listing des dépenses</t>
  </si>
  <si>
    <t>Total 14/10/2018</t>
  </si>
  <si>
    <t>Total 14/11/2018</t>
  </si>
  <si>
    <t>Total 05/10/2018</t>
  </si>
  <si>
    <t>Total 12/02/2019</t>
  </si>
  <si>
    <t>Total 22/09/2018</t>
  </si>
  <si>
    <t>Total 27/09/2018</t>
  </si>
  <si>
    <t>Total 29/09/2018</t>
  </si>
  <si>
    <t>Total Achat Armes</t>
  </si>
  <si>
    <t>Total 22/08/2018</t>
  </si>
  <si>
    <t>Total 18/01/2019</t>
  </si>
  <si>
    <t>Total Fonctionnement</t>
  </si>
  <si>
    <t>Total Federation</t>
  </si>
  <si>
    <t>Total 14/01/2019</t>
  </si>
  <si>
    <t>Total Salle</t>
  </si>
  <si>
    <t>Total 08/02/2019</t>
  </si>
  <si>
    <t>Total 11/10/2018</t>
  </si>
  <si>
    <t>Total 23/05/2019</t>
  </si>
  <si>
    <t>Total 20/05/2019</t>
  </si>
  <si>
    <t>Total Evenements Ass</t>
  </si>
  <si>
    <t>Total 30/06/2018</t>
  </si>
  <si>
    <t>Total OVH (internet)</t>
  </si>
  <si>
    <t>nom</t>
  </si>
  <si>
    <t>active</t>
  </si>
  <si>
    <t>nb_adherents</t>
  </si>
  <si>
    <t>nb_adherents_actif</t>
  </si>
  <si>
    <t>nb_inscriptions_annuelles</t>
  </si>
  <si>
    <t>nb_inscriptions_trimestrielles</t>
  </si>
  <si>
    <t>nb_heures</t>
  </si>
  <si>
    <t>nb_evenement</t>
  </si>
  <si>
    <t>retard</t>
  </si>
  <si>
    <t>a_encaisser</t>
  </si>
  <si>
    <t>a_regler</t>
  </si>
  <si>
    <t>tre_saison</t>
  </si>
  <si>
    <t>tre_fin_saison</t>
  </si>
  <si>
    <t>Saison 2018-2019</t>
  </si>
  <si>
    <t>Saison 2017-2018</t>
  </si>
  <si>
    <t>Saison 2016-2017</t>
  </si>
  <si>
    <t>Saison 2015-2016</t>
  </si>
  <si>
    <t>Saison 2014-2015</t>
  </si>
  <si>
    <t>categorie_name</t>
  </si>
  <si>
    <t>total_realise</t>
  </si>
  <si>
    <t>depense</t>
  </si>
  <si>
    <t>recette</t>
  </si>
  <si>
    <t>total_n1</t>
  </si>
  <si>
    <t>Cotisation Annuelle</t>
  </si>
  <si>
    <t>Cotisation Trimestrielle</t>
  </si>
  <si>
    <t>Vente Armes</t>
  </si>
  <si>
    <t>Achat Armes</t>
  </si>
  <si>
    <t>Licences</t>
  </si>
  <si>
    <t>OVH (internet)</t>
  </si>
  <si>
    <t>Fonctionnement</t>
  </si>
  <si>
    <t>Federation</t>
  </si>
  <si>
    <t>Evenements Ass</t>
  </si>
  <si>
    <t>Salle</t>
  </si>
  <si>
    <t>Evenements KF</t>
  </si>
  <si>
    <t>description</t>
  </si>
  <si>
    <t>commentaire</t>
  </si>
  <si>
    <t>date_creation</t>
  </si>
  <si>
    <t>titre_event</t>
  </si>
  <si>
    <t>Restaurant Parfums d'asie</t>
  </si>
  <si>
    <t>18 personnes dont 2 externes - participation de 270 euros (15euros par personne - menu 25euros)</t>
  </si>
  <si>
    <t>2019-04-05</t>
  </si>
  <si>
    <t>05/04/2019: Restaurant Parfums d'asie</t>
  </si>
  <si>
    <t>Restaurant de début d'année</t>
  </si>
  <si>
    <t>23 personnes dont 0 externes - participation de 115 euros (5 euros par personne)</t>
  </si>
  <si>
    <t>2018-10-11</t>
  </si>
  <si>
    <t>11/10/2018: Restaurant de début d'année</t>
  </si>
  <si>
    <t>mois</t>
  </si>
  <si>
    <t>variation_tresorerie</t>
  </si>
  <si>
    <t>tresorerie_totale</t>
  </si>
  <si>
    <t>01/06/2018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</si>
  <si>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</si>
  <si>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</si>
  <si>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</si>
  <si>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</si>
  <si>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</si>
  <si>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</si>
  <si>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</si>
  <si>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</si>
  <si>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</si>
  <si>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</si>
  <si>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date</t>
  </si>
  <si>
    <t>montant</t>
  </si>
  <si>
    <t>07/10/2018</t>
  </si>
  <si>
    <t>Achat Tshirt Ceinture Nadia</t>
  </si>
  <si>
    <t>Cotisation annuelle 1 - Benoit CORBIERE</t>
  </si>
  <si>
    <t>Cotisation annuelle 1 - Benoît MENARD</t>
  </si>
  <si>
    <t>03/11/2018</t>
  </si>
  <si>
    <t>Cotisation annuelle 1 - Bertrand ROLIN</t>
  </si>
  <si>
    <t>Cotisation annuelle 1 - Cindy FLOURIOT</t>
  </si>
  <si>
    <t>23/10/2018</t>
  </si>
  <si>
    <t>Cotisation annuelle 1 - Dorian MARTINO</t>
  </si>
  <si>
    <t>Cotisation annuelle 1 - Ducan ODY</t>
  </si>
  <si>
    <t>Cotisation annuelle 1 - Elisa CARFANTAN</t>
  </si>
  <si>
    <t>Cotisation annuelle 1 - Eléonore FRAISSE</t>
  </si>
  <si>
    <t>Cotisation annuelle 1 - Francois RIGAUD</t>
  </si>
  <si>
    <t>Cotisation annuelle 1 - Guillaume GAUVRIT</t>
  </si>
  <si>
    <t>Cotisation annuelle 1 - Isabelle CHEVREUL</t>
  </si>
  <si>
    <t>Cotisation annuelle 1 - Karim SALMI</t>
  </si>
  <si>
    <t>Cotisation annuelle 1 - Kevin GUICHARD</t>
  </si>
  <si>
    <t>Cotisation annuelle 1 - Kevin REMEUF</t>
  </si>
  <si>
    <t>Cotisation annuelle 1 - Marc-antoine HELLEBOID</t>
  </si>
  <si>
    <t>Cotisation annuelle 1 - Marinko RICHARD</t>
  </si>
  <si>
    <t>Cotisation annuelle 1 - Mathieu QUINTON</t>
  </si>
  <si>
    <t>Cotisation annuelle 1 - Nadia BECEL</t>
  </si>
  <si>
    <t>Cotisation annuelle 1 - Pablo PEZZINO</t>
  </si>
  <si>
    <t>22/10/2018</t>
  </si>
  <si>
    <t>Cotisation annuelle 1 - Romain DOUARD</t>
  </si>
  <si>
    <t>Cotisation annuelle 1 - Thibaut ROUSSET</t>
  </si>
  <si>
    <t>Cotisation annuelle 1 - Tom DELINOTTE</t>
  </si>
  <si>
    <t>Cotisation annuelle 1 - Valentin LEFEBVRE</t>
  </si>
  <si>
    <t>Cotisation annuelle 1 - Vivien AUBERT</t>
  </si>
  <si>
    <t>Cotisation annuelle 2 - Benoit CORBIERE</t>
  </si>
  <si>
    <t>Cotisation annuelle 2 - Benoît MENARD</t>
  </si>
  <si>
    <t>03/12/2018</t>
  </si>
  <si>
    <t>Cotisation annuelle 2 - Bertrand ROLIN</t>
  </si>
  <si>
    <t>Cotisation annuelle 2 - Cindy FLOURIOT</t>
  </si>
  <si>
    <t>24/10/2018</t>
  </si>
  <si>
    <t>Cotisation annuelle 2 - Dorian MARTINO</t>
  </si>
  <si>
    <t>Cotisation annuelle 2 - Ducan ODY</t>
  </si>
  <si>
    <t>Cotisation annuelle 2 - Elisa CARFANTAN</t>
  </si>
  <si>
    <t>Cotisation annuelle 2 - Eléonore FRAISSE</t>
  </si>
  <si>
    <t>Cotisation annuelle 2 - Francois RIGAUD</t>
  </si>
  <si>
    <t>Cotisation annuelle 2 - Guillaume GAUVRIT</t>
  </si>
  <si>
    <t>Cotisation annuelle 2 - Isabelle CHEVREUL</t>
  </si>
  <si>
    <t>Cotisation annuelle 2 - Karim SALMI</t>
  </si>
  <si>
    <t>Cotisation annuelle 2 - Kevin GUICHARD</t>
  </si>
  <si>
    <t>Cotisation annuelle 2 - Kevin REMEUF</t>
  </si>
  <si>
    <t>Cotisation annuelle 2 - Marc-antoine HELLEBOID</t>
  </si>
  <si>
    <t>Cotisation annuelle 2 - Marinko RICHARD</t>
  </si>
  <si>
    <t>Cotisation annuelle 2 - Mathieu QUINTON</t>
  </si>
  <si>
    <t>Cotisation annuelle 2 - Nadia BECEL</t>
  </si>
  <si>
    <t>Cotisation annuelle 2 - Pablo PEZZINO</t>
  </si>
  <si>
    <t>30/11/2018</t>
  </si>
  <si>
    <t>Cotisation annuelle 2 - Romain DOUARD</t>
  </si>
  <si>
    <t>Cotisation annuelle 2 - Thibaut ROUSSET</t>
  </si>
  <si>
    <t>Cotisation annuelle 2 - Tom DELINOTTE</t>
  </si>
  <si>
    <t>Cotisation annuelle 2 - Valentin LEFEBVRE</t>
  </si>
  <si>
    <t>Cotisation annuelle 2 - Vivien AUBERT</t>
  </si>
  <si>
    <t>Cotisation annuelle 3 - Benoit CORBIERE</t>
  </si>
  <si>
    <t>Cotisation annuelle 3 - Benoît MENARD</t>
  </si>
  <si>
    <t>03/01/2019</t>
  </si>
  <si>
    <t>Cotisation annuelle 3 - Bertrand ROLIN</t>
  </si>
  <si>
    <t>Cotisation annuelle 3 - Cindy FLOURIOT</t>
  </si>
  <si>
    <t>Cotisation annuelle 3 - Dorian MARTINO</t>
  </si>
  <si>
    <t>Cotisation annuelle 3 - Ducan ODY</t>
  </si>
  <si>
    <t>Cotisation annuelle 3 - Elisa CARFANTAN</t>
  </si>
  <si>
    <t>Cotisation annuelle 3 - Eléonore FRAISSE</t>
  </si>
  <si>
    <t>Cotisation annuelle 3 - Francois RIGAUD</t>
  </si>
  <si>
    <t>Cotisation annuelle 3 - Guillaume GAUVRIT</t>
  </si>
  <si>
    <t>Cotisation annuelle 3 - Isabelle CHEVREUL</t>
  </si>
  <si>
    <t>Cotisation annuelle 3 - Karim SALMI</t>
  </si>
  <si>
    <t>Cotisation annuelle 3 - Kevin GUICHARD</t>
  </si>
  <si>
    <t>Cotisation annuelle 3 - Kevin REMEUF</t>
  </si>
  <si>
    <t>Cotisation annuelle 3 - Marc-antoine HELLEBOID</t>
  </si>
  <si>
    <t>Cotisation annuelle 3 - Marinko RICHARD</t>
  </si>
  <si>
    <t>Cotisation annuelle 3 - Mathieu QUINTON</t>
  </si>
  <si>
    <t>Cotisation annuelle 3 - Nadia BECEL</t>
  </si>
  <si>
    <t>Cotisation annuelle 3 - Pablo PEZZINO</t>
  </si>
  <si>
    <t>31/12/2018</t>
  </si>
  <si>
    <t>Cotisation annuelle 3 - Romain DOUARD</t>
  </si>
  <si>
    <t>Cotisation annuelle 3 - Thibaut ROUSSET</t>
  </si>
  <si>
    <t>Cotisation annuelle 3 - Tom DELINOTTE</t>
  </si>
  <si>
    <t>Cotisation annuelle 3 - Valentin LEFEBVRE</t>
  </si>
  <si>
    <t>Cotisation annuelle 3 - Vivien AUBERT</t>
  </si>
  <si>
    <t>Cotisation trimestrielle 1 - Antoine MOLNAR</t>
  </si>
  <si>
    <t>Cotisation trimestrielle 1 - Claire GUERIN</t>
  </si>
  <si>
    <t>31/10/2018</t>
  </si>
  <si>
    <t>Cotisation trimestrielle 1 - Eddy GARCIA</t>
  </si>
  <si>
    <t>Cotisation trimestrielle 1 - Gwendoline CHEVALIER</t>
  </si>
  <si>
    <t>Cotisation trimestrielle 1 - Lilian LAPORAL</t>
  </si>
  <si>
    <t>Cotisation trimestrielle 1 - Maela ROZAY</t>
  </si>
  <si>
    <t>Cotisation trimestrielle 2 - Antoine MOLNAR</t>
  </si>
  <si>
    <t>Cotisation trimestrielle 2 - Claire GUERIN</t>
  </si>
  <si>
    <t>Cotisation trimestrielle 2 - Eddy GARCIA</t>
  </si>
  <si>
    <t>Cotisation trimestrielle 2 - Gwendoline CHEVALIER</t>
  </si>
  <si>
    <t>Cotisation trimestrielle 2 - Lilian LAPORAL</t>
  </si>
  <si>
    <t>Cotisation trimestrielle 2 - Maela ROZAY</t>
  </si>
  <si>
    <t>Cotisation trimestrielle 3 - Antoine MOLNAR</t>
  </si>
  <si>
    <t>Cotisation trimestrielle 3 - Gwendoline CHEVALIER</t>
  </si>
  <si>
    <t>Licence annuelle - Antoine MOLNAR</t>
  </si>
  <si>
    <t>Licence annuelle - Benoit CORBIERE</t>
  </si>
  <si>
    <t>Licence annuelle - Benoît MENARD</t>
  </si>
  <si>
    <t>03/10/2018</t>
  </si>
  <si>
    <t>Licence annuelle - Bertrand ROLIN</t>
  </si>
  <si>
    <t>Licence annuelle - Cindy FLOURIOT</t>
  </si>
  <si>
    <t>28/10/2018</t>
  </si>
  <si>
    <t>Licence annuelle - Claire GUERIN</t>
  </si>
  <si>
    <t>Licence annuelle - Dorian MARTINO</t>
  </si>
  <si>
    <t>Licence annuelle - Ducan ODY</t>
  </si>
  <si>
    <t>Licence annuelle - Eddy GARCIA</t>
  </si>
  <si>
    <t>Licence annuelle - Elisa CARFANTAN</t>
  </si>
  <si>
    <t>Licence annuelle - Eléonore FRAISSE</t>
  </si>
  <si>
    <t>Licence annuelle - Francois RIGAUD</t>
  </si>
  <si>
    <t>Licence annuelle - Guillaume GAUVRIT</t>
  </si>
  <si>
    <t>Licence annuelle - Gwendoline CHEVALIER</t>
  </si>
  <si>
    <t>Licence annuelle - Isabelle CHEVREUL</t>
  </si>
  <si>
    <t>Licence annuelle - Karim SALMI</t>
  </si>
  <si>
    <t>Licence annuelle - Kevin GUICHARD</t>
  </si>
  <si>
    <t>Licence annuelle - Kevin REMEUF</t>
  </si>
  <si>
    <t>Licence annuelle - Lilian LAPORAL</t>
  </si>
  <si>
    <t>Licence annuelle - Maela ROZAY</t>
  </si>
  <si>
    <t>Licence annuelle - Marc-antoine HELLEBOID</t>
  </si>
  <si>
    <t>Licence annuelle - Marinko RICHARD</t>
  </si>
  <si>
    <t>Licence annuelle - Mathieu QUINTON</t>
  </si>
  <si>
    <t>Licence annuelle - Nadia BECEL</t>
  </si>
  <si>
    <t>Licence annuelle - Pablo PEZZINO</t>
  </si>
  <si>
    <t>Licence annuelle - Romain DOUARD</t>
  </si>
  <si>
    <t>Licence annuelle - Thibaut ROUSSET</t>
  </si>
  <si>
    <t>Licence annuelle - Tom DELINOTTE</t>
  </si>
  <si>
    <t>Licence annuelle - Valentin LEFEBVRE</t>
  </si>
  <si>
    <t>Licence annuelle - Vivien AUBERT</t>
  </si>
  <si>
    <t>26/02/2019</t>
  </si>
  <si>
    <t>Tuishou interstyles</t>
  </si>
  <si>
    <t>28/02/2019</t>
  </si>
  <si>
    <t>17/03/2019</t>
  </si>
  <si>
    <t>Vente de 1 2011-Shinai Bag - Eddy GARCIA</t>
  </si>
  <si>
    <t>24/02/2019</t>
  </si>
  <si>
    <t>Vente de 1 2011-Shinai Bag - Francois RIGAUD</t>
  </si>
  <si>
    <t>Vente de 1 2011-Shinai Bag - Kevin REMEUF</t>
  </si>
  <si>
    <t>03/03/2019</t>
  </si>
  <si>
    <t>Vente de 1 2011-Shinai Bag - Valentin LEFEBVRE</t>
  </si>
  <si>
    <t>Vente de 1 2011-Shinai Bag - Vivien AUBERT</t>
  </si>
  <si>
    <t>21/10/2018</t>
  </si>
  <si>
    <t>Vente de 1 2017-Ceinture Coton Rouge - Gwendoline CHEVALIER</t>
  </si>
  <si>
    <t>Vente de 1 2017-Ceinture Coton Rouge - Lilian LAPORAL</t>
  </si>
  <si>
    <t>Vente de 1 2017-Ceinture Coton Rouge - Mathieu QUINTON</t>
  </si>
  <si>
    <t>04/11/2018</t>
  </si>
  <si>
    <t>Vente de 1 2017-Ceinture Coton Rouge - Romain DOUARD</t>
  </si>
  <si>
    <t>Vente de 1 2017-Ceinture Coton Rouge - Tom DELINOTTE</t>
  </si>
  <si>
    <t>Vente de 1 2017-Ceinture Satin Rouge - Eléonore FRAISSE</t>
  </si>
  <si>
    <t>Vente de 1 2017-Ceinture Satin Rouge - Pablo PEZZINO</t>
  </si>
  <si>
    <t>Vente de 1 2017-Housse-Baton - Marinko RICHARD</t>
  </si>
  <si>
    <t>Vente de 1 2017-Tshirt-Femme-M - Elisa CARFANTAN</t>
  </si>
  <si>
    <t>Vente de 1 2017-Tshirt-Femme-M - Isabelle CHEVREUL</t>
  </si>
  <si>
    <t>Vente de 1 2017-Tshirt-Homme-L - Bertrand ROLIN</t>
  </si>
  <si>
    <t>Vente de 1 2017-Tshirt-Homme-L - Romain DOUARD</t>
  </si>
  <si>
    <t>19/03/2019</t>
  </si>
  <si>
    <t>06/11/2018</t>
  </si>
  <si>
    <t>Vente de 1 2017-Tshirt-Homme-M - Benoit MENARD</t>
  </si>
  <si>
    <t>Vente de 1 2017-Tshirt-Homme-M - Eléonore FRAISSE</t>
  </si>
  <si>
    <t>Vente de 1 2017-Tshirt-Homme-M - Lilian LAPORAL</t>
  </si>
  <si>
    <t>Vente de 1 2017-Tshirt-Homme-M - Mathieu QUINTON</t>
  </si>
  <si>
    <t>Vente de 1 2017-Tshirt-Homme-M - Pablo PEZZINO</t>
  </si>
  <si>
    <t>Vente de 1 2017-Tshirt-Homme-M - Tom DELINOTTE</t>
  </si>
  <si>
    <t>Vente de 1 2017-Tshirt-Homme-XL - Francois RIGAUD</t>
  </si>
  <si>
    <t>Vente de 1 2018 - Ceinture satin - Antoine MOLNAR</t>
  </si>
  <si>
    <t>Vente de 1 2018 - Ceinture satin - Dorian MARTINO</t>
  </si>
  <si>
    <t>Vente de 1 2018 - Ceinture satin - Maela ROZAY</t>
  </si>
  <si>
    <t>Vente de 1 2018-Epee 74cm - Cindy FLOURIOT</t>
  </si>
  <si>
    <t>10/04/2019</t>
  </si>
  <si>
    <t>Vente de 1 2018-Epee 74cm - Francois RIGAUD</t>
  </si>
  <si>
    <t>Vente de 1 2018-Epee 74cm - Isabelle CHEVREUL</t>
  </si>
  <si>
    <t>Vente de 1 2018-Epee 74cm - Marc-antoine HELLEBOID</t>
  </si>
  <si>
    <t>04/05/2019</t>
  </si>
  <si>
    <t>Vente de 1 2018-Epee 74cm - Marinko RICHARD</t>
  </si>
  <si>
    <t>Vente de 1 2018-Epee 74cm - Thibaut ROUSSET</t>
  </si>
  <si>
    <t>Vente de 1 2018-Epee 81cm - Bertrand ROLIN</t>
  </si>
  <si>
    <t>10/03/2019</t>
  </si>
  <si>
    <t>Vente de 1 2019-Gants Yoseikan (L) - Benoit CORBIERE</t>
  </si>
  <si>
    <t>Vente de 1 2019-Gants Yoseikan (L) - Francois RIGAUD</t>
  </si>
  <si>
    <t>Vente de 1 2019-Gants Yoseikan (L) - Romain DOUARD</t>
  </si>
  <si>
    <t>Vente de 1 2019-Gants Yoseikan (L) - Vivien AUBERT</t>
  </si>
  <si>
    <t>Vente de 1 2019-Gants Yoseikan (M) - Antoine MOLNAR</t>
  </si>
  <si>
    <t>Vente de 1 2019-Gants Yoseikan (M) - Benoit MENARD</t>
  </si>
  <si>
    <t>Vente de 1 2019-Gants Yoseikan (M) - Duncan ODY</t>
  </si>
  <si>
    <t>Vente de 1 2019-Gants Yoseikan (M) - Eléonore FRAISSE</t>
  </si>
  <si>
    <t>Vente de 1 2019-Gants Yoseikan (M) - Guillaume GAUVRIT</t>
  </si>
  <si>
    <t>Vente de 1 2019-Gants Yoseikan (M) - Gwendoline CHEVALIER</t>
  </si>
  <si>
    <t>18/02/2019</t>
  </si>
  <si>
    <t>Vente de 1 2019-Gants Yoseikan (M) - Isabelle CHEVREUL</t>
  </si>
  <si>
    <t>Vente de 1 2019-Gants Yoseikan (M) - Kevin REMEUF</t>
  </si>
  <si>
    <t>Vente de 1 2019-Gants Yoseikan (M) - Marinko RICHARD</t>
  </si>
  <si>
    <t>Vente de 1 2019-Gants Yoseikan (M) - Mathieu AOUIMEUR</t>
  </si>
  <si>
    <t>Vente de 1 2019-Gants Yoseikan (M) - Nadia BECEL</t>
  </si>
  <si>
    <t>Vente de 1 2019-Gants Yoseikan (M) - Pablo PEZZINO</t>
  </si>
  <si>
    <t>Vente de 1 2019-Gants Yoseikan (M) - Valentin LEFEBVRE</t>
  </si>
  <si>
    <t>05/03/2019</t>
  </si>
  <si>
    <t>Vente de 1 2019-Gants Yoseikan (S) - Elisa CARFANTAN</t>
  </si>
  <si>
    <t>Vente de 1 2019-Sabre Bois BudoSport-69 - Francois RIGAUD</t>
  </si>
  <si>
    <t>Vente de 1 2019-Sabre Bois BudoSport-69 - Kevin REMEUF</t>
  </si>
  <si>
    <t>Vente de 1 2019-Sabre Bois BudoSport-69 - Valentin LEFEBVRE</t>
  </si>
  <si>
    <t>19/02/2019</t>
  </si>
  <si>
    <t>Vente de 2 2019-Gants Yoseikan (M) - Tom DELINOTTE</t>
  </si>
  <si>
    <t>Vente de Tshirt et Ceinture - Karim SALMI</t>
  </si>
  <si>
    <t>Vente de Tshirt et ceinture - Duncan ODY</t>
  </si>
  <si>
    <t>05/10/2018</t>
  </si>
  <si>
    <t>Achat chez BudoStore</t>
  </si>
  <si>
    <t>12/02/2019</t>
  </si>
  <si>
    <t>22/09/2018</t>
  </si>
  <si>
    <t>Achat chez Fitness boutique</t>
  </si>
  <si>
    <t>27/09/2018</t>
  </si>
  <si>
    <t>Achat chez FujiSport</t>
  </si>
  <si>
    <t>29/09/2018</t>
  </si>
  <si>
    <t>Achat de Tshirt chez Vista</t>
  </si>
  <si>
    <t>22/08/2018</t>
  </si>
  <si>
    <t>Assurance MMA</t>
  </si>
  <si>
    <t>Licence Fédéation FFKDA</t>
  </si>
  <si>
    <t>14/10/2018</t>
  </si>
  <si>
    <t>Licences FFKDA</t>
  </si>
  <si>
    <t>14/11/2018</t>
  </si>
  <si>
    <t>Location salle - Stage 2019/02</t>
  </si>
  <si>
    <t>Reduction sur Licence annuelle - Benoit CORBIERE</t>
  </si>
  <si>
    <t>Reduction sur Licence annuelle - Bertrand ROLIN</t>
  </si>
  <si>
    <t>Reduction sur Licence annuelle - Cindy FLOURIOT</t>
  </si>
  <si>
    <t>Reduction sur Licence annuelle - Claire GUERIN</t>
  </si>
  <si>
    <t>Reduction sur Licence annuelle - Eddy GARCIA</t>
  </si>
  <si>
    <t>Reduction sur Licence annuelle - Elisa CARFANTAN</t>
  </si>
  <si>
    <t>Reduction sur Licence annuelle - Francois RIGAUD</t>
  </si>
  <si>
    <t>Reduction sur Licence annuelle - Guillaume GAUVRIT</t>
  </si>
  <si>
    <t>Reduction sur Licence annuelle - Isabelle CHEVREUL</t>
  </si>
  <si>
    <t>Reduction sur Licence annuelle - Kevin GUICHARD</t>
  </si>
  <si>
    <t>Reduction sur Licence annuelle - Kevin REMEUF</t>
  </si>
  <si>
    <t>Reduction sur Licence annuelle - Marc-antoine HELLEBOID</t>
  </si>
  <si>
    <t>Reduction sur Licence annuelle - Marinko RICHARD</t>
  </si>
  <si>
    <t>Reduction sur Licence annuelle - Thibaut ROUSSET</t>
  </si>
  <si>
    <t>Reduction sur Licence annuelle - Tom DELINOTTE</t>
  </si>
  <si>
    <t>Reduction sur Licence annuelle - Valentin LEFEBVRE</t>
  </si>
  <si>
    <t>Reduction sur Licence annuelle - Vivien AUBERT</t>
  </si>
  <si>
    <t>08/02/2019</t>
  </si>
  <si>
    <t>Repas nouvel an chinois</t>
  </si>
  <si>
    <t>11/10/2018</t>
  </si>
  <si>
    <t>Restaurant de bienvenue</t>
  </si>
  <si>
    <t>14/01/2019</t>
  </si>
  <si>
    <t>Salle Grand Cordel 2018 T4</t>
  </si>
  <si>
    <t>23/05/2019</t>
  </si>
  <si>
    <t>Sortie fin d'année - Evolution2</t>
  </si>
  <si>
    <t>20/05/2019</t>
  </si>
  <si>
    <t>Sortie fin d'année - camping</t>
  </si>
  <si>
    <t>Sortie fin d'année - vélo</t>
  </si>
  <si>
    <t>18/01/2019</t>
  </si>
  <si>
    <t>Trousse de premier secours</t>
  </si>
  <si>
    <t>30/06/2018</t>
  </si>
  <si>
    <t>site internet</t>
  </si>
  <si>
    <t>Total 01/03/2019</t>
  </si>
  <si>
    <t>Total 17/03/2019</t>
  </si>
  <si>
    <t>Total 19/03/2019</t>
  </si>
  <si>
    <t>Total 10/04/2019</t>
  </si>
  <si>
    <t>Total 04/05/2019</t>
  </si>
  <si>
    <t xml:space="preserve">nom</t>
  </si>
  <si>
    <t xml:space="preserve">active</t>
  </si>
  <si>
    <t xml:space="preserve">nb_adherents</t>
  </si>
  <si>
    <t xml:space="preserve">nb_adherents_actif</t>
  </si>
  <si>
    <t xml:space="preserve">nb_inscriptions_annuelles</t>
  </si>
  <si>
    <t xml:space="preserve">nb_inscriptions_trimestrielles</t>
  </si>
  <si>
    <t xml:space="preserve">nb_heures</t>
  </si>
  <si>
    <t xml:space="preserve">nb_evenement</t>
  </si>
  <si>
    <t xml:space="preserve">retard</t>
  </si>
  <si>
    <t xml:space="preserve">a_encaisser</t>
  </si>
  <si>
    <t xml:space="preserve">a_regler</t>
  </si>
  <si>
    <t xml:space="preserve">tre_saison</t>
  </si>
  <si>
    <t xml:space="preserve">tre_fin_saison</t>
  </si>
  <si>
    <t xml:space="preserve">Saison 2018-2019</t>
  </si>
  <si>
    <t xml:space="preserve">Saison 2017-2018</t>
  </si>
  <si>
    <t xml:space="preserve">Saison 2016-2017</t>
  </si>
  <si>
    <t xml:space="preserve">Saison 2015-2016</t>
  </si>
  <si>
    <t xml:space="preserve">Saison 2014-2015</t>
  </si>
  <si>
    <t xml:space="preserve">categorie_name</t>
  </si>
  <si>
    <t xml:space="preserve">total_realise</t>
  </si>
  <si>
    <t xml:space="preserve">depense</t>
  </si>
  <si>
    <t xml:space="preserve">recette</t>
  </si>
  <si>
    <t xml:space="preserve">total_n1</t>
  </si>
  <si>
    <t xml:space="preserve">Cotisation Annuelle</t>
  </si>
  <si>
    <t xml:space="preserve">Cotisation Trimestrielle</t>
  </si>
  <si>
    <t xml:space="preserve">Vente Armes</t>
  </si>
  <si>
    <t xml:space="preserve">Achat Armes</t>
  </si>
  <si>
    <t xml:space="preserve">Licences</t>
  </si>
  <si>
    <t xml:space="preserve">OVH (internet)</t>
  </si>
  <si>
    <t xml:space="preserve">Fonctionnement</t>
  </si>
  <si>
    <t xml:space="preserve">Banque</t>
  </si>
  <si>
    <t xml:space="preserve">Federation</t>
  </si>
  <si>
    <t xml:space="preserve">Evenements Ass</t>
  </si>
  <si>
    <t xml:space="preserve">Salle</t>
  </si>
  <si>
    <t xml:space="preserve">Evenements KF</t>
  </si>
  <si>
    <t xml:space="preserve">description</t>
  </si>
  <si>
    <t xml:space="preserve">commentaire</t>
  </si>
  <si>
    <t xml:space="preserve">date_creation</t>
  </si>
  <si>
    <t xml:space="preserve">titre_event</t>
  </si>
  <si>
    <t xml:space="preserve">Interstyles FFKDA</t>
  </si>
  <si>
    <t xml:space="preserve">4 adhérents, démo de Marinko, Tom et Grégory, Pas de subvention</t>
  </si>
  <si>
    <t xml:space="preserve">2019-01-12</t>
  </si>
  <si>
    <t xml:space="preserve">12/01/2019: Interstyles FFKDA</t>
  </si>
  <si>
    <t xml:space="preserve">Jeux de société</t>
  </si>
  <si>
    <t xml:space="preserve">11 adhérents, 1 accompagnant, pas de subvention</t>
  </si>
  <si>
    <t xml:space="preserve">2018-12-14</t>
  </si>
  <si>
    <t xml:space="preserve">14/12/2018: Jeux de société</t>
  </si>
  <si>
    <t xml:space="preserve">Rencontre Tuishou</t>
  </si>
  <si>
    <t xml:space="preserve">5 adhérents, Pas de subvention</t>
  </si>
  <si>
    <t xml:space="preserve">2019-03-23</t>
  </si>
  <si>
    <t xml:space="preserve">23/03/2019: Rencontre Tuishou</t>
  </si>
  <si>
    <t xml:space="preserve">Restaurant Parfums d'asie</t>
  </si>
  <si>
    <t xml:space="preserve">16 adhérents, 2 accompagnants - subvention : 270€ (15€/adh - menu 25€)</t>
  </si>
  <si>
    <t xml:space="preserve">2019-04-05</t>
  </si>
  <si>
    <t xml:space="preserve">05/04/2019: Restaurant Parfums d'asie</t>
  </si>
  <si>
    <t xml:space="preserve">Restaurant de début d'année</t>
  </si>
  <si>
    <t xml:space="preserve">23 adhérents - subvention : 115€ (5€/adhérent)</t>
  </si>
  <si>
    <t xml:space="preserve">2018-10-11</t>
  </si>
  <si>
    <t xml:space="preserve">11/10/2018: Restaurant de début d'année</t>
  </si>
  <si>
    <t xml:space="preserve">Restaurant nouvel an chinois</t>
  </si>
  <si>
    <t xml:space="preserve">12 adhérents, 1 accompagnant, subvention: 240€ (20€/adh)</t>
  </si>
  <si>
    <t xml:space="preserve">2019-02-08</t>
  </si>
  <si>
    <t xml:space="preserve">08/02/2019: Restaurant nouvel an chinois</t>
  </si>
  <si>
    <t xml:space="preserve">Soirée Billard</t>
  </si>
  <si>
    <t xml:space="preserve">13 adhérents, 3 accompagnants, Pas de subvention</t>
  </si>
  <si>
    <t xml:space="preserve">2019-02-28</t>
  </si>
  <si>
    <t xml:space="preserve">28/02/2019: Soirée Billard</t>
  </si>
  <si>
    <t xml:space="preserve">Stage taos armes - épée chinoise/baton</t>
  </si>
  <si>
    <t xml:space="preserve">11 adhérents (9 en épée, 2 en bâton), subvention: 224 euros, prix 40€/personne</t>
  </si>
  <si>
    <t xml:space="preserve">2019-04-06</t>
  </si>
  <si>
    <t xml:space="preserve">06/04/2019: Stage taos armes - épée chinoise/baton</t>
  </si>
  <si>
    <t xml:space="preserve">Stage taos mains nues</t>
  </si>
  <si>
    <t xml:space="preserve">13 adhérents, subvention: 392€ (40 €/adhérents)</t>
  </si>
  <si>
    <t xml:space="preserve">08/02/2019: Stage taos mains nues</t>
  </si>
  <si>
    <t xml:space="preserve">mois</t>
  </si>
  <si>
    <t xml:space="preserve">variation_tresorerie</t>
  </si>
  <si>
    <t xml:space="preserve">tresorerie_totale</t>
  </si>
  <si>
    <t xml:space="preserve">01/06/2018</t>
  </si>
  <si>
    <t xml:space="preserve">01/08/2018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</si>
  <si>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</si>
  <si>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</si>
  <si>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</si>
  <si>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</si>
  <si>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</si>
  <si>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</si>
  <si>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</si>
  <si>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</si>
  <si>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</si>
  <si>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date</t>
  </si>
  <si>
    <t xml:space="preserve">montant</t>
  </si>
  <si>
    <t xml:space="preserve">07/10/2018</t>
  </si>
  <si>
    <t xml:space="preserve">Achat Tshirt Ceinture Nadia</t>
  </si>
  <si>
    <t xml:space="preserve">Cotisation annuelle 1 - Benoit CORBIERE</t>
  </si>
  <si>
    <t xml:space="preserve">Cotisation annuelle 1 - Benoît MENARD</t>
  </si>
  <si>
    <t xml:space="preserve">03/11/2018</t>
  </si>
  <si>
    <t xml:space="preserve">Cotisation annuelle 1 - Bertrand ROLIN</t>
  </si>
  <si>
    <t xml:space="preserve">Cotisation annuelle 1 - Cindy FLOURIOT</t>
  </si>
  <si>
    <t xml:space="preserve">23/10/2018</t>
  </si>
  <si>
    <t xml:space="preserve">Cotisation annuelle 1 - Dorian MARTINO</t>
  </si>
  <si>
    <t xml:space="preserve">Cotisation annuelle 1 - Ducan ODY</t>
  </si>
  <si>
    <t xml:space="preserve">Cotisation annuelle 1 - Elisa CARFANTAN</t>
  </si>
  <si>
    <t xml:space="preserve">Cotisation annuelle 1 - Eléonore FRAISSE</t>
  </si>
  <si>
    <t xml:space="preserve">Cotisation annuelle 1 - Francois RIGAUD</t>
  </si>
  <si>
    <t xml:space="preserve">Cotisation annuelle 1 - Guillaume GAUVRIT</t>
  </si>
  <si>
    <t xml:space="preserve">Cotisation annuelle 1 - Isabelle CHEVREUL</t>
  </si>
  <si>
    <t xml:space="preserve">Cotisation annuelle 1 - Karim SALMI</t>
  </si>
  <si>
    <t xml:space="preserve">Cotisation annuelle 1 - Kevin GUICHARD</t>
  </si>
  <si>
    <t xml:space="preserve">Cotisation annuelle 1 - Kevin REMEUF</t>
  </si>
  <si>
    <t xml:space="preserve">Cotisation annuelle 1 - Marc-antoine HELLEBOID</t>
  </si>
  <si>
    <t xml:space="preserve">Cotisation annuelle 1 - Marinko RICHARD</t>
  </si>
  <si>
    <t xml:space="preserve">Cotisation annuelle 1 - Mathieu QUINTON</t>
  </si>
  <si>
    <t xml:space="preserve">Cotisation annuelle 1 - Nadia BECEL</t>
  </si>
  <si>
    <t xml:space="preserve">Cotisation annuelle 1 - Pablo PEZZINO</t>
  </si>
  <si>
    <t xml:space="preserve">22/10/2018</t>
  </si>
  <si>
    <t xml:space="preserve">Cotisation annuelle 1 - Romain DOUARD</t>
  </si>
  <si>
    <t xml:space="preserve">Cotisation annuelle 1 - Thibaut ROUSSET</t>
  </si>
  <si>
    <t xml:space="preserve">Cotisation annuelle 1 - Tom DELINOTTE</t>
  </si>
  <si>
    <t xml:space="preserve">Cotisation annuelle 1 - Valentin LEFEBVRE</t>
  </si>
  <si>
    <t xml:space="preserve">Cotisation annuelle 1 - Vivien AUBERT</t>
  </si>
  <si>
    <t xml:space="preserve">Cotisation annuelle 2 - Benoit CORBIERE</t>
  </si>
  <si>
    <t xml:space="preserve">Cotisation annuelle 2 - Benoît MENARD</t>
  </si>
  <si>
    <t xml:space="preserve">03/12/2018</t>
  </si>
  <si>
    <t xml:space="preserve">Cotisation annuelle 2 - Bertrand ROLIN</t>
  </si>
  <si>
    <t xml:space="preserve">Cotisation annuelle 2 - Cindy FLOURIOT</t>
  </si>
  <si>
    <t xml:space="preserve">24/10/2018</t>
  </si>
  <si>
    <t xml:space="preserve">Cotisation annuelle 2 - Dorian MARTINO</t>
  </si>
  <si>
    <t xml:space="preserve">Cotisation annuelle 2 - Ducan ODY</t>
  </si>
  <si>
    <t xml:space="preserve">Cotisation annuelle 2 - Elisa CARFANTAN</t>
  </si>
  <si>
    <t xml:space="preserve">Cotisation annuelle 2 - Eléonore FRAISSE</t>
  </si>
  <si>
    <t xml:space="preserve">Cotisation annuelle 2 - Francois RIGAUD</t>
  </si>
  <si>
    <t xml:space="preserve">Cotisation annuelle 2 - Guillaume GAUVRIT</t>
  </si>
  <si>
    <t xml:space="preserve">Cotisation annuelle 2 - Isabelle CHEVREUL</t>
  </si>
  <si>
    <t xml:space="preserve">Cotisation annuelle 2 - Karim SALMI</t>
  </si>
  <si>
    <t xml:space="preserve">Cotisation annuelle 2 - Kevin GUICHARD</t>
  </si>
  <si>
    <t xml:space="preserve">Cotisation annuelle 2 - Kevin REMEUF</t>
  </si>
  <si>
    <t xml:space="preserve">Cotisation annuelle 2 - Marc-antoine HELLEBOID</t>
  </si>
  <si>
    <t xml:space="preserve">Cotisation annuelle 2 - Marinko RICHARD</t>
  </si>
  <si>
    <t xml:space="preserve">Cotisation annuelle 2 - Mathieu QUINTON</t>
  </si>
  <si>
    <t xml:space="preserve">Cotisation annuelle 2 - Nadia BECEL</t>
  </si>
  <si>
    <t xml:space="preserve">Cotisation annuelle 2 - Pablo PEZZINO</t>
  </si>
  <si>
    <t xml:space="preserve">30/11/2018</t>
  </si>
  <si>
    <t xml:space="preserve">Cotisation annuelle 2 - Romain DOUARD</t>
  </si>
  <si>
    <t xml:space="preserve">Cotisation annuelle 2 - Thibaut ROUSSET</t>
  </si>
  <si>
    <t xml:space="preserve">Cotisation annuelle 2 - Tom DELINOTTE</t>
  </si>
  <si>
    <t xml:space="preserve">Cotisation annuelle 2 - Valentin LEFEBVRE</t>
  </si>
  <si>
    <t xml:space="preserve">Cotisation annuelle 2 - Vivien AUBERT</t>
  </si>
  <si>
    <t xml:space="preserve">Cotisation annuelle 3 - Benoit CORBIERE</t>
  </si>
  <si>
    <t xml:space="preserve">Cotisation annuelle 3 - Benoît MENARD</t>
  </si>
  <si>
    <t xml:space="preserve">03/01/2019</t>
  </si>
  <si>
    <t xml:space="preserve">Cotisation annuelle 3 - Bertrand ROLIN</t>
  </si>
  <si>
    <t xml:space="preserve">Cotisation annuelle 3 - Cindy FLOURIOT</t>
  </si>
  <si>
    <t xml:space="preserve">Cotisation annuelle 3 - Dorian MARTINO</t>
  </si>
  <si>
    <t xml:space="preserve">Cotisation annuelle 3 - Ducan ODY</t>
  </si>
  <si>
    <t xml:space="preserve">Cotisation annuelle 3 - Elisa CARFANTAN</t>
  </si>
  <si>
    <t xml:space="preserve">Cotisation annuelle 3 - Eléonore FRAISSE</t>
  </si>
  <si>
    <t xml:space="preserve">Cotisation annuelle 3 - Francois RIGAUD</t>
  </si>
  <si>
    <t xml:space="preserve">Cotisation annuelle 3 - Guillaume GAUVRIT</t>
  </si>
  <si>
    <t xml:space="preserve">Cotisation annuelle 3 - Isabelle CHEVREUL</t>
  </si>
  <si>
    <t xml:space="preserve">Cotisation annuelle 3 - Karim SALMI</t>
  </si>
  <si>
    <t xml:space="preserve">Cotisation annuelle 3 - Kevin GUICHARD</t>
  </si>
  <si>
    <t xml:space="preserve">Cotisation annuelle 3 - Kevin REMEUF</t>
  </si>
  <si>
    <t xml:space="preserve">Cotisation annuelle 3 - Marc-antoine HELLEBOID</t>
  </si>
  <si>
    <t xml:space="preserve">Cotisation annuelle 3 - Marinko RICHARD</t>
  </si>
  <si>
    <t xml:space="preserve">Cotisation annuelle 3 - Mathieu QUINTON</t>
  </si>
  <si>
    <t xml:space="preserve">Cotisation annuelle 3 - Nadia BECEL</t>
  </si>
  <si>
    <t xml:space="preserve">Cotisation annuelle 3 - Pablo PEZZINO</t>
  </si>
  <si>
    <t xml:space="preserve">31/12/2018</t>
  </si>
  <si>
    <t xml:space="preserve">Cotisation annuelle 3 - Romain DOUARD</t>
  </si>
  <si>
    <t xml:space="preserve">Cotisation annuelle 3 - Thibaut ROUSSET</t>
  </si>
  <si>
    <t xml:space="preserve">Cotisation annuelle 3 - Tom DELINOTTE</t>
  </si>
  <si>
    <t xml:space="preserve">Cotisation annuelle 3 - Valentin LEFEBVRE</t>
  </si>
  <si>
    <t xml:space="preserve">Cotisation annuelle 3 - Vivien AUBERT</t>
  </si>
  <si>
    <t xml:space="preserve">Cotisation trimestrielle 1 - Antoine MOLNAR</t>
  </si>
  <si>
    <t xml:space="preserve">Cotisation trimestrielle 1 - Claire GUERIN</t>
  </si>
  <si>
    <t xml:space="preserve">31/10/2018</t>
  </si>
  <si>
    <t xml:space="preserve">Cotisation trimestrielle 1 - Eddy GARCIA</t>
  </si>
  <si>
    <t xml:space="preserve">Cotisation trimestrielle 1 - Gwendoline CHEVALIER</t>
  </si>
  <si>
    <t xml:space="preserve">Cotisation trimestrielle 1 - Lilian LAPORAL</t>
  </si>
  <si>
    <t xml:space="preserve">Cotisation trimestrielle 1 - Maela ROZAY</t>
  </si>
  <si>
    <t xml:space="preserve">Cotisation trimestrielle 2 - Antoine MOLNAR</t>
  </si>
  <si>
    <t xml:space="preserve">Cotisation trimestrielle 2 - Claire GUERIN</t>
  </si>
  <si>
    <t xml:space="preserve">Cotisation trimestrielle 2 - Eddy GARCIA</t>
  </si>
  <si>
    <t xml:space="preserve">Cotisation trimestrielle 2 - Gwendoline CHEVALIER</t>
  </si>
  <si>
    <t xml:space="preserve">Cotisation trimestrielle 2 - Lilian LAPORAL</t>
  </si>
  <si>
    <t xml:space="preserve">Cotisation trimestrielle 2 - Maela ROZAY</t>
  </si>
  <si>
    <t xml:space="preserve">Cotisation trimestrielle 3 - Antoine MOLNAR</t>
  </si>
  <si>
    <t xml:space="preserve">Cotisation trimestrielle 3 - Gwendoline CHEVALIER</t>
  </si>
  <si>
    <t xml:space="preserve">29/12/2018</t>
  </si>
  <si>
    <t xml:space="preserve">Intérêts Livret A - 2018</t>
  </si>
  <si>
    <t xml:space="preserve">Licence annuelle - Antoine MOLNAR</t>
  </si>
  <si>
    <t xml:space="preserve">Licence annuelle - Benoit CORBIERE</t>
  </si>
  <si>
    <t xml:space="preserve">Licence annuelle - Benoît MENARD</t>
  </si>
  <si>
    <t xml:space="preserve">03/10/2018</t>
  </si>
  <si>
    <t xml:space="preserve">Licence annuelle - Bertrand ROLIN</t>
  </si>
  <si>
    <t xml:space="preserve">Licence annuelle - Cindy FLOURIOT</t>
  </si>
  <si>
    <t xml:space="preserve">28/10/2018</t>
  </si>
  <si>
    <t xml:space="preserve">Licence annuelle - Claire GUERIN</t>
  </si>
  <si>
    <t xml:space="preserve">Licence annuelle - Dorian MARTINO</t>
  </si>
  <si>
    <t xml:space="preserve">Licence annuelle - Ducan ODY</t>
  </si>
  <si>
    <t xml:space="preserve">Licence annuelle - Eddy GARCIA</t>
  </si>
  <si>
    <t xml:space="preserve">Licence annuelle - Elisa CARFANTAN</t>
  </si>
  <si>
    <t xml:space="preserve">Licence annuelle - Eléonore FRAISSE</t>
  </si>
  <si>
    <t xml:space="preserve">Licence annuelle - Francois RIGAUD</t>
  </si>
  <si>
    <t xml:space="preserve">Licence annuelle - Guillaume GAUVRIT</t>
  </si>
  <si>
    <t xml:space="preserve">Licence annuelle - Gwendoline CHEVALIER</t>
  </si>
  <si>
    <t xml:space="preserve">Licence annuelle - Isabelle CHEVREUL</t>
  </si>
  <si>
    <t xml:space="preserve">Licence annuelle - Karim SALMI</t>
  </si>
  <si>
    <t xml:space="preserve">Licence annuelle - Kevin GUICHARD</t>
  </si>
  <si>
    <t xml:space="preserve">Licence annuelle - Kevin REMEUF</t>
  </si>
  <si>
    <t xml:space="preserve">Licence annuelle - Lilian LAPORAL</t>
  </si>
  <si>
    <t xml:space="preserve">Licence annuelle - Maela ROZAY</t>
  </si>
  <si>
    <t xml:space="preserve">Licence annuelle - Marc-antoine HELLEBOID</t>
  </si>
  <si>
    <t xml:space="preserve">Licence annuelle - Marinko RICHARD</t>
  </si>
  <si>
    <t xml:space="preserve">Licence annuelle - Mathieu QUINTON</t>
  </si>
  <si>
    <t xml:space="preserve">Licence annuelle - Nadia BECEL</t>
  </si>
  <si>
    <t xml:space="preserve">Licence annuelle - Pablo PEZZINO</t>
  </si>
  <si>
    <t xml:space="preserve">Licence annuelle - Romain DOUARD</t>
  </si>
  <si>
    <t xml:space="preserve">Licence annuelle - Thibaut ROUSSET</t>
  </si>
  <si>
    <t xml:space="preserve">Licence annuelle - Tom DELINOTTE</t>
  </si>
  <si>
    <t xml:space="preserve">Licence annuelle - Valentin LEFEBVRE</t>
  </si>
  <si>
    <t xml:space="preserve">Licence annuelle - Vivien AUBERT</t>
  </si>
  <si>
    <t xml:space="preserve">26/02/2019</t>
  </si>
  <si>
    <t xml:space="preserve">Tuishou interstyles</t>
  </si>
  <si>
    <t xml:space="preserve">28/02/2019</t>
  </si>
  <si>
    <t xml:space="preserve">17/03/2019</t>
  </si>
  <si>
    <t xml:space="preserve">Vente de 1 2011-Shinai Bag - Eddy GARCIA</t>
  </si>
  <si>
    <t xml:space="preserve">24/02/2019</t>
  </si>
  <si>
    <t xml:space="preserve">Vente de 1 2011-Shinai Bag - Francois RIGAUD</t>
  </si>
  <si>
    <t xml:space="preserve">Vente de 1 2011-Shinai Bag - Kevin REMEUF</t>
  </si>
  <si>
    <t xml:space="preserve">03/03/2019</t>
  </si>
  <si>
    <t xml:space="preserve">Vente de 1 2011-Shinai Bag - Valentin LEFEBVRE</t>
  </si>
  <si>
    <t xml:space="preserve">Vente de 1 2011-Shinai Bag - Vivien AUBERT</t>
  </si>
  <si>
    <t xml:space="preserve">21/10/2018</t>
  </si>
  <si>
    <t xml:space="preserve">Vente de 1 2017-Ceinture Coton Rouge - Gwendoline CHEVALIER</t>
  </si>
  <si>
    <t xml:space="preserve">Vente de 1 2017-Ceinture Coton Rouge - Lilian LAPORAL</t>
  </si>
  <si>
    <t xml:space="preserve">Vente de 1 2017-Ceinture Coton Rouge - Mathieu QUINTON</t>
  </si>
  <si>
    <t xml:space="preserve">04/11/2018</t>
  </si>
  <si>
    <t xml:space="preserve">Vente de 1 2017-Ceinture Coton Rouge - Romain DOUARD</t>
  </si>
  <si>
    <t xml:space="preserve">Vente de 1 2017-Ceinture Coton Rouge - Tom DELINOTTE</t>
  </si>
  <si>
    <t xml:space="preserve">Vente de 1 2017-Ceinture Satin Rouge - Eléonore FRAISSE</t>
  </si>
  <si>
    <t xml:space="preserve">Vente de 1 2017-Ceinture Satin Rouge - Pablo PEZZINO</t>
  </si>
  <si>
    <t xml:space="preserve">Vente de 1 2017-Housse-Baton - Marinko RICHARD</t>
  </si>
  <si>
    <t xml:space="preserve">Vente de 1 2017-Tshirt-Femme-M - Elisa CARFANTAN</t>
  </si>
  <si>
    <t xml:space="preserve">Vente de 1 2017-Tshirt-Femme-M - Isabelle CHEVREUL</t>
  </si>
  <si>
    <t xml:space="preserve">Vente de 1 2017-Tshirt-Homme-L - Bertrand ROLIN</t>
  </si>
  <si>
    <t xml:space="preserve">Vente de 1 2017-Tshirt-Homme-L - Romain DOUARD</t>
  </si>
  <si>
    <t xml:space="preserve">19/03/2019</t>
  </si>
  <si>
    <t xml:space="preserve">06/11/2018</t>
  </si>
  <si>
    <t xml:space="preserve">Vente de 1 2017-Tshirt-Homme-M - Benoit MENARD</t>
  </si>
  <si>
    <t xml:space="preserve">Vente de 1 2017-Tshirt-Homme-M - Eléonore FRAISSE</t>
  </si>
  <si>
    <t xml:space="preserve">Vente de 1 2017-Tshirt-Homme-M - Lilian LAPORAL</t>
  </si>
  <si>
    <t xml:space="preserve">Vente de 1 2017-Tshirt-Homme-M - Mathieu QUINTON</t>
  </si>
  <si>
    <t xml:space="preserve">Vente de 1 2017-Tshirt-Homme-M - Pablo PEZZINO</t>
  </si>
  <si>
    <t xml:space="preserve">Vente de 1 2017-Tshirt-Homme-M - Tom DELINOTTE</t>
  </si>
  <si>
    <t xml:space="preserve">Vente de 1 2017-Tshirt-Homme-XL - Francois RIGAUD</t>
  </si>
  <si>
    <t xml:space="preserve">Vente de 1 2018 - Ceinture satin - Antoine MOLNAR</t>
  </si>
  <si>
    <t xml:space="preserve">Vente de 1 2018 - Ceinture satin - Dorian MARTINO</t>
  </si>
  <si>
    <t xml:space="preserve">Vente de 1 2018 - Ceinture satin - Maela ROZAY</t>
  </si>
  <si>
    <t xml:space="preserve">Vente de 1 2018-Epee 74cm - Cindy FLOURIOT</t>
  </si>
  <si>
    <t xml:space="preserve">10/04/2019</t>
  </si>
  <si>
    <t xml:space="preserve">Vente de 1 2018-Epee 74cm - Francois RIGAUD</t>
  </si>
  <si>
    <t xml:space="preserve">Vente de 1 2018-Epee 74cm - Isabelle CHEVREUL</t>
  </si>
  <si>
    <t xml:space="preserve">Vente de 1 2018-Epee 74cm - Marc-antoine HELLEBOID</t>
  </si>
  <si>
    <t xml:space="preserve">04/05/2019</t>
  </si>
  <si>
    <t xml:space="preserve">Vente de 1 2018-Epee 74cm - Marinko RICHARD</t>
  </si>
  <si>
    <t xml:space="preserve">Vente de 1 2018-Epee 74cm - Thibaut ROUSSET</t>
  </si>
  <si>
    <t xml:space="preserve">Vente de 1 2018-Epee 81cm - Bertrand ROLIN</t>
  </si>
  <si>
    <t xml:space="preserve">10/03/2019</t>
  </si>
  <si>
    <t xml:space="preserve">Vente de 1 2019-Gants Yoseikan (L) - Benoit CORBIERE</t>
  </si>
  <si>
    <t xml:space="preserve">Vente de 1 2019-Gants Yoseikan (L) - Francois RIGAUD</t>
  </si>
  <si>
    <t xml:space="preserve">Vente de 1 2019-Gants Yoseikan (L) - Romain DOUARD</t>
  </si>
  <si>
    <t xml:space="preserve">Vente de 1 2019-Gants Yoseikan (L) - Vivien AUBERT</t>
  </si>
  <si>
    <t xml:space="preserve">Vente de 1 2019-Gants Yoseikan (M) - Antoine MOLNAR</t>
  </si>
  <si>
    <t xml:space="preserve">Vente de 1 2019-Gants Yoseikan (M) - Benoit MENARD</t>
  </si>
  <si>
    <t xml:space="preserve">Vente de 1 2019-Gants Yoseikan (M) - Duncan ODY</t>
  </si>
  <si>
    <t xml:space="preserve">Vente de 1 2019-Gants Yoseikan (M) - Eléonore FRAISSE</t>
  </si>
  <si>
    <t xml:space="preserve">Vente de 1 2019-Gants Yoseikan (M) - Guillaume GAUVRIT</t>
  </si>
  <si>
    <t xml:space="preserve">Vente de 1 2019-Gants Yoseikan (M) - Gwendoline CHEVALIER</t>
  </si>
  <si>
    <t xml:space="preserve">18/02/2019</t>
  </si>
  <si>
    <t xml:space="preserve">Vente de 1 2019-Gants Yoseikan (M) - Isabelle CHEVREUL</t>
  </si>
  <si>
    <t xml:space="preserve">Vente de 1 2019-Gants Yoseikan (M) - Kevin REMEUF</t>
  </si>
  <si>
    <t xml:space="preserve">Vente de 1 2019-Gants Yoseikan (M) - Marinko RICHARD</t>
  </si>
  <si>
    <t xml:space="preserve">Vente de 1 2019-Gants Yoseikan (M) - Mathieu AOUIMEUR</t>
  </si>
  <si>
    <t xml:space="preserve">Vente de 1 2019-Gants Yoseikan (M) - Nadia BECEL</t>
  </si>
  <si>
    <t xml:space="preserve">Vente de 1 2019-Gants Yoseikan (M) - Pablo PEZZINO</t>
  </si>
  <si>
    <t xml:space="preserve">Vente de 1 2019-Gants Yoseikan (M) - Valentin LEFEBVRE</t>
  </si>
  <si>
    <t xml:space="preserve">05/03/2019</t>
  </si>
  <si>
    <t xml:space="preserve">Vente de 1 2019-Gants Yoseikan (S) - Elisa CARFANTAN</t>
  </si>
  <si>
    <t xml:space="preserve">Vente de 1 2019-Sabre Bois BudoSport-69 - Francois RIGAUD</t>
  </si>
  <si>
    <t xml:space="preserve">Vente de 1 2019-Sabre Bois BudoSport-69 - Kevin REMEUF</t>
  </si>
  <si>
    <t xml:space="preserve">Vente de 1 2019-Sabre Bois BudoSport-69 - Valentin LEFEBVRE</t>
  </si>
  <si>
    <t xml:space="preserve">19/02/2019</t>
  </si>
  <si>
    <t xml:space="preserve">Vente de 2 2019-Gants Yoseikan (M) - Tom DELINOTTE</t>
  </si>
  <si>
    <t xml:space="preserve">Vente de Tshirt et Ceinture - Karim SALMI</t>
  </si>
  <si>
    <t xml:space="preserve">Vente de Tshirt et ceinture - Duncan ODY</t>
  </si>
  <si>
    <t xml:space="preserve">05/10/2018</t>
  </si>
  <si>
    <t xml:space="preserve">Achat chez BudoStore</t>
  </si>
  <si>
    <t xml:space="preserve">12/02/2019</t>
  </si>
  <si>
    <t xml:space="preserve">22/09/2018</t>
  </si>
  <si>
    <t xml:space="preserve">Achat chez Fitness boutique</t>
  </si>
  <si>
    <t xml:space="preserve">27/09/2018</t>
  </si>
  <si>
    <t xml:space="preserve">Achat chez FujiSport</t>
  </si>
  <si>
    <t xml:space="preserve">29/09/2018</t>
  </si>
  <si>
    <t xml:space="preserve">Achat de Tshirt chez Vista</t>
  </si>
  <si>
    <t xml:space="preserve">22/08/2018</t>
  </si>
  <si>
    <t xml:space="preserve">Assurance MMA</t>
  </si>
  <si>
    <t xml:space="preserve">Licence Fédéation FFKDA</t>
  </si>
  <si>
    <t xml:space="preserve">14/10/2018</t>
  </si>
  <si>
    <t xml:space="preserve">Licences FFKDA</t>
  </si>
  <si>
    <t xml:space="preserve">14/11/2018</t>
  </si>
  <si>
    <t xml:space="preserve">16/12/2018</t>
  </si>
  <si>
    <t xml:space="preserve">Location salle - Stage 2019/02</t>
  </si>
  <si>
    <t xml:space="preserve">05/04/2019</t>
  </si>
  <si>
    <t xml:space="preserve">Location salle - Stage 2019/04</t>
  </si>
  <si>
    <t xml:space="preserve">Reduction sur Licence annuelle - Benoit CORBIERE</t>
  </si>
  <si>
    <t xml:space="preserve">Reduction sur Licence annuelle - Bertrand ROLIN</t>
  </si>
  <si>
    <t xml:space="preserve">Reduction sur Licence annuelle - Cindy FLOURIOT</t>
  </si>
  <si>
    <t xml:space="preserve">Reduction sur Licence annuelle - Claire GUERIN</t>
  </si>
  <si>
    <t xml:space="preserve">Reduction sur Licence annuelle - Eddy GARCIA</t>
  </si>
  <si>
    <t xml:space="preserve">Reduction sur Licence annuelle - Elisa CARFANTAN</t>
  </si>
  <si>
    <t xml:space="preserve">Reduction sur Licence annuelle - Francois RIGAUD</t>
  </si>
  <si>
    <t xml:space="preserve">Reduction sur Licence annuelle - Guillaume GAUVRIT</t>
  </si>
  <si>
    <t xml:space="preserve">Reduction sur Licence annuelle - Isabelle CHEVREUL</t>
  </si>
  <si>
    <t xml:space="preserve">Reduction sur Licence annuelle - Kevin GUICHARD</t>
  </si>
  <si>
    <t xml:space="preserve">Reduction sur Licence annuelle - Kevin REMEUF</t>
  </si>
  <si>
    <t xml:space="preserve">Reduction sur Licence annuelle - Marc-antoine HELLEBOID</t>
  </si>
  <si>
    <t xml:space="preserve">Reduction sur Licence annuelle - Marinko RICHARD</t>
  </si>
  <si>
    <t xml:space="preserve">Reduction sur Licence annuelle - Thibaut ROUSSET</t>
  </si>
  <si>
    <t xml:space="preserve">Reduction sur Licence annuelle - Tom DELINOTTE</t>
  </si>
  <si>
    <t xml:space="preserve">Reduction sur Licence annuelle - Valentin LEFEBVRE</t>
  </si>
  <si>
    <t xml:space="preserve">Reduction sur Licence annuelle - Vivien AUBERT</t>
  </si>
  <si>
    <t xml:space="preserve">08/02/2019</t>
  </si>
  <si>
    <t xml:space="preserve">Repas nouvel an chinois</t>
  </si>
  <si>
    <t xml:space="preserve">11/10/2018</t>
  </si>
  <si>
    <t xml:space="preserve">Restaurant de bienvenue</t>
  </si>
  <si>
    <t xml:space="preserve">14/01/2019</t>
  </si>
  <si>
    <t xml:space="preserve">Salle Grand Cordel 2018 T4</t>
  </si>
  <si>
    <t xml:space="preserve">25/05/2019</t>
  </si>
  <si>
    <t xml:space="preserve">Salle Grand Cordel 2019 T1</t>
  </si>
  <si>
    <t xml:space="preserve">23/05/2019</t>
  </si>
  <si>
    <t xml:space="preserve">Sortie fin d'année - Evolution2</t>
  </si>
  <si>
    <t xml:space="preserve">20/05/2019</t>
  </si>
  <si>
    <t xml:space="preserve">Sortie fin d'année - camping</t>
  </si>
  <si>
    <t xml:space="preserve">Sortie fin d'année - vélo</t>
  </si>
  <si>
    <t xml:space="preserve">18/01/2019</t>
  </si>
  <si>
    <t xml:space="preserve">Trousse de premier secours</t>
  </si>
  <si>
    <t xml:space="preserve">30/06/2018</t>
  </si>
  <si>
    <t xml:space="preserve">site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</si>
</sst>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"/>
    <numFmt numFmtId="165" formatCode="#,##0.00\ &quot;€&quot;"/>
  </numFmts>
  <fonts count="17">
    <font>
      <sz val="11"/>
      <color theme="1"/>
      <name val="Calibri"/>
      <family val="2"/>
      <scheme val="minor"/>
    </font>
    <font>
      <sz val="9"/>
      <color rgb="FF000000"/>
      <name val="Cambria"/>
    </font>
    <font>
      <sz val="10"/>
      <color rgb="FFFFFFFF"/>
      <name val="Cambria"/>
      <b/>
    </font>
    <font>
      <sz val="13"/>
      <color rgb="FF000000"/>
      <name val="Calibri"/>
      <b/>
    </font>
    <font>
      <sz val="14"/>
      <color theme="0"/>
      <name val="Calibri"/>
    </font>
    <font>
      <sz val="20"/>
      <color theme="1"/>
      <name val="Cambria"/>
    </font>
    <font>
      <sz val="18"/>
      <color theme="1"/>
      <name val="Arial"/>
    </font>
    <font>
      <sz val="11"/>
      <color theme="1"/>
      <name val="Cambria"/>
    </font>
    <font>
      <sz val="9"/>
      <color rgb="FFFFFFFF"/>
      <name val="Cambria"/>
      <b/>
    </font>
    <font>
      <sz val="14"/>
      <color theme="0"/>
      <name val="Cambria"/>
    </font>
    <font>
      <sz val="12"/>
      <color theme="1"/>
      <name val="Cambria"/>
    </font>
    <font>
      <sz val="11"/>
      <color theme="1"/>
      <name val="Calibri"/>
    </font>
    <font>
      <sz val="11"/>
      <color theme="8"/>
      <name val="Calibri"/>
      <b/>
    </font>
    <font>
      <sz val="11"/>
      <color rgb="FF002060"/>
      <name val="Calibri"/>
      <b/>
    </font>
    <font>
      <sz val="10"/>
      <color theme="1"/>
      <name val="Cambria"/>
    </font>
    <font>
      <sz val="11"/>
      <color theme="0"/>
      <name val="Cambria"/>
    </font>
    <font>
      <sz val="11"/>
      <color theme="1"/>
      <name val="Cambria"/>
      <i/>
    </font>
  </fonts>
  <fills count="8">
    <fill>
      <patternFill patternType="none"/>
    </fill>
    <fill>
      <patternFill patternType="gray125"/>
    </fill>
    <fill>
      <patternFill patternType="solid">
        <fgColor rgb="FFF4E9E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8D0D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</border>
    <border>
      <left style="thin">
        <color theme="0"/>
      </left>
      <top style="thin">
        <color theme="0"/>
      </top>
      <bottom style="thin">
        <color theme="0"/>
      </bottom>
    </border>
    <border>
      <right style="medium">
        <color rgb="FFFFFFFF"/>
      </right>
    </border>
    <border>
      <bottom style="medium">
        <color rgb="FFFFFFFF"/>
      </bottom>
    </border>
    <border>
      <right style="thin">
        <color indexed="64"/>
      </right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thin">
        <color theme="0"/>
      </right>
      <bottom style="thin">
        <color theme="0"/>
      </bottom>
    </border>
    <border>
      <left style="medium">
        <color rgb="FFFFFFFF"/>
      </left>
      <right style="thin">
        <color indexed="64"/>
      </right>
      <top style="medium">
        <color rgb="FFFFFFFF"/>
      </top>
      <bottom style="medium">
        <color rgb="FFFFFFFF"/>
      </bottom>
    </border>
    <border>
      <top style="thin">
        <color theme="0"/>
      </top>
      <bottom style="thin">
        <color theme="0"/>
      </bottom>
    </border>
    <border>
      <left style="medium">
        <color rgb="FFFFFFFF"/>
      </left>
      <top style="medium">
        <color rgb="FFFFFFFF"/>
      </top>
    </border>
    <border>
      <top style="medium">
        <color rgb="FFFFFFFF"/>
      </top>
    </border>
    <border>
      <right style="medium">
        <color rgb="FFFFFFFF"/>
      </right>
      <top style="medium">
        <color rgb="FFFFFFFF"/>
      </top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bottom style="thin">
        <color theme="0"/>
      </bottom>
    </border>
    <border>
      <right style="medium">
        <color rgb="FFFFFFFF"/>
      </right>
      <top style="thin">
        <color theme="0"/>
      </top>
    </border>
    <border>
      <top style="thin">
        <color theme="0"/>
      </top>
    </border>
    <border>
      <bottom style="thin">
        <color theme="0"/>
      </bottom>
    </border>
    <border>
      <left style="thin">
        <color theme="0"/>
      </left>
      <top style="thin">
        <color theme="0"/>
      </top>
    </border>
    <border>
      <left style="medium">
        <color rgb="FFFFFFFF"/>
      </left>
      <right style="medium">
        <color rgb="FFFFFFFF"/>
      </right>
      <bottom style="thick">
        <color rgb="FFFFFFFF"/>
      </bottom>
    </border>
    <border>
      <right style="thin">
        <color theme="0"/>
      </right>
      <top style="thin">
        <color theme="0"/>
      </top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thin">
        <color theme="0"/>
      </left>
      <bottom style="thin">
        <color theme="0"/>
      </bottom>
    </border>
    <border>
      <right style="medium">
        <color rgb="FFFFFFFF"/>
      </right>
      <bottom style="thin">
        <color theme="0"/>
      </bottom>
    </border>
    <border>
      <left style="medium">
        <color rgb="FFFFFFFF"/>
      </left>
      <top style="thin">
        <color theme="0"/>
      </top>
      <bottom style="thin">
        <color theme="0"/>
      </bottom>
    </border>
    <border>
      <left style="medium">
        <color rgb="FFFFFFFF"/>
      </left>
      <top style="thin">
        <color theme="0"/>
      </top>
    </border>
    <border>
      <right style="medium">
        <color rgb="FFFFFFFF"/>
      </right>
      <top style="thin">
        <color theme="0"/>
      </top>
      <bottom style="thin">
        <color theme="0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6" fontId="1" fillId="2" borderId="10" xfId="0" applyFont="1" applyNumberFormat="1" applyFill="1" applyBorder="1" applyAlignment="1">
      <alignment horizontal="center" vertical="center" wrapText="1"/>
    </xf>
    <xf numFmtId="0" fontId="5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6" fontId="1" fillId="4" borderId="10" xfId="0" applyFont="1" applyNumberFormat="1" applyFill="1" applyBorder="1" applyAlignment="1">
      <alignment horizontal="center" vertical="center" wrapText="1"/>
    </xf>
    <xf numFmtId="6" fontId="1" fillId="2" borderId="15" xfId="0" applyFont="1" applyNumberForma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6" fontId="1" fillId="2" borderId="1" xfId="0" applyFont="1" applyNumberFormat="1" applyFill="1" applyBorder="1" applyAlignment="1">
      <alignment horizontal="center" vertical="center" wrapText="1"/>
    </xf>
    <xf numFmtId="164" fontId="7" fillId="0" borderId="0" xfId="0" applyFont="1" applyNumberFormat="1"/>
    <xf numFmtId="6" fontId="1" fillId="4" borderId="1" xfId="0" applyFont="1" applyNumberForma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6" fontId="1" fillId="4" borderId="15" xfId="0" applyFont="1" applyNumberFormat="1" applyFill="1" applyBorder="1" applyAlignment="1">
      <alignment horizontal="center" vertical="center" wrapText="1"/>
    </xf>
    <xf numFmtId="0" fontId="6" fillId="0" borderId="21" xfId="0" applyFont="1" applyBorder="1" applyAlignment="1">
      <alignment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4" borderId="23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vertical="top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10" fillId="0" borderId="0" xfId="0" applyFont="1"/>
    <xf numFmtId="0" fontId="8" fillId="3" borderId="3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8" fillId="3" borderId="11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165" fontId="11" fillId="0" borderId="0" xfId="0" applyFont="1" applyNumberFormat="1"/>
    <xf numFmtId="0" fontId="12" fillId="0" borderId="0" xfId="0" applyFont="1"/>
    <xf numFmtId="0" fontId="13" fillId="0" borderId="0" xfId="0" applyFont="1"/>
    <xf numFmtId="0" fontId="7" fillId="0" borderId="0" xfId="0" applyFont="1"/>
    <xf numFmtId="0" fontId="14" fillId="0" borderId="0" xfId="0" applyFont="1"/>
    <xf numFmtId="0" fontId="7" fillId="0" borderId="0" xfId="0" applyFont="1" applyAlignment="1">
      <alignment horizontal="left"/>
    </xf>
    <xf numFmtId="165" fontId="7" fillId="0" borderId="0" xfId="0" applyFont="1" applyNumberFormat="1"/>
    <xf numFmtId="0" fontId="15" fillId="3" borderId="0" xfId="0" applyFont="1" applyFill="1" applyAlignment="1">
      <alignment horizontal="center"/>
    </xf>
    <xf numFmtId="0" fontId="15" fillId="6" borderId="0" xfId="0" applyFont="1" applyFill="1"/>
    <xf numFmtId="0" fontId="7" fillId="7" borderId="0" xfId="0" applyFont="1" applyFill="1"/>
    <xf numFmtId="165" fontId="16" fillId="0" borderId="0" xfId="0" applyFont="1" applyNumberFormat="1"/>
    <xf numFmtId="9" fontId="7" fillId="0" borderId="0" xfId="0" applyFont="1" applyNumberFormat="1"/>
    <xf numFmtId="0" fontId="11" fillId="0" borderId="0" xfId="0" applyFont="1"/>
    <xf numFmtId="0" fontId="12" fillId="0" borderId="0" xfId="0" applyFont="1" applyAlignment="1">
      <alignment horizontal="center"/>
    </xf>
  </cellXfs>
  <cellStyles count="1">
    <cellStyle name="Normal" xfId="0" builtinId="0"/>
  </cellStyles>
  <dxfs count="227">
    <dxf>
      <font>
        <name val="Cambria"/>
        <scheme val="major"/>
      </font>
    </dxf>
    <dxf>
      <numFmt numFmtId="13" formatCode="0%"/>
    </dxf>
    <dxf>
      <font>
        <name val="Cambria"/>
        <scheme val="major"/>
      </font>
    </dxf>
    <dxf>
      <fill>
        <patternFill patternType="solid">
          <bgColor rgb="FFC00000"/>
        </patternFill>
      </fill>
    </dxf>
    <dxf>
      <font>
        <color theme="0"/>
      </font>
    </dxf>
    <dxf>
      <alignment horizontal="center" readingOrder="0"/>
    </dxf>
    <dxf>
      <numFmt numFmtId="13" formatCode="0%"/>
    </dxf>
    <dxf>
      <font>
        <name val="Cambria"/>
        <scheme val="major"/>
      </font>
    </dxf>
    <dxf>
      <fill>
        <patternFill patternType="solid">
          <bgColor rgb="FFC00000"/>
        </patternFill>
      </fill>
    </dxf>
    <dxf>
      <font>
        <color theme="0"/>
      </font>
    </dxf>
    <dxf>
      <alignment horizontal="center" readingOrder="0"/>
    </dxf>
    <dxf>
      <fill>
        <patternFill patternType="solid">
          <bgColor rgb="FF92D050"/>
        </patternFill>
      </fill>
    </dxf>
    <dxf>
      <font>
        <color theme="0"/>
      </font>
    </dxf>
    <dxf>
      <fill>
        <patternFill patternType="solid">
          <bgColor theme="4" tint="0.79998168889431442"/>
        </patternFill>
      </fill>
    </dxf>
    <dxf>
      <font>
        <i/>
      </font>
    </dxf>
    <dxf>
      <font>
        <name val="Cambria"/>
        <scheme val="maj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mbria"/>
        <scheme val="maj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3" formatCode="0%"/>
    </dxf>
    <dxf>
      <font>
        <name val="Cambria"/>
        <scheme val="major"/>
      </font>
    </dxf>
    <dxf>
      <font>
        <i/>
      </font>
    </dxf>
    <dxf>
      <fill>
        <patternFill patternType="solid">
          <bgColor theme="4" tint="0.79998168889431442"/>
        </patternFill>
      </fill>
    </dxf>
    <dxf>
      <font>
        <color theme="0"/>
      </font>
    </dxf>
    <dxf>
      <fill>
        <patternFill patternType="solid">
          <bgColor rgb="FF92D050"/>
        </patternFill>
      </fill>
    </dxf>
    <dxf>
      <alignment horizontal="center" readingOrder="0"/>
    </dxf>
    <dxf>
      <font>
        <color theme="0"/>
      </font>
    </dxf>
    <dxf>
      <fill>
        <patternFill patternType="solid">
          <bgColor rgb="FFC00000"/>
        </patternFill>
      </fill>
    </dxf>
    <dxf>
      <font>
        <name val="Cambria"/>
        <scheme val="maj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mbria"/>
        <scheme val="major"/>
      </font>
    </dxf>
    <dxf>
      <numFmt numFmtId="13" formatCode="0%"/>
    </dxf>
    <dxf>
      <alignment horizontal="center" readingOrder="0"/>
    </dxf>
    <dxf>
      <font>
        <color theme="0"/>
      </font>
    </dxf>
    <dxf>
      <fill>
        <patternFill patternType="solid">
          <bgColor rgb="FFC00000"/>
        </patternFill>
      </fill>
    </dxf>
    <dxf>
      <font>
        <name val="Cambria"/>
        <scheme val="maj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mbria"/>
        <scheme val="major"/>
      </font>
    </dxf>
    <dxf>
      <font>
        <color rgb="FFC00000"/>
      </font>
    </dxf>
  </dxf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20001" Type="http://schemas.openxmlformats.org/officeDocument/2006/relationships/pivotCacheDefinition" Target="pivotCache/pivotCacheDefinition1.xml"/><Relationship Id="rId20002" Type="http://schemas.openxmlformats.org/officeDocument/2006/relationships/pivotCacheDefinition" Target="pivotCache/pivotCacheDefinition2.xml"/><Relationship Id="rId20003" Type="http://schemas.openxmlformats.org/officeDocument/2006/relationships/pivotCacheDefinition" Target="pivotCache/pivotCacheDefinition3.xml"/><Relationship Id="rId20004" Type="http://schemas.openxmlformats.org/officeDocument/2006/relationships/pivotCacheDefinition" Target="pivotCache/pivotCacheDefinition4.xml"/><Relationship Id="rId20005" Type="http://schemas.openxmlformats.org/officeDocument/2006/relationships/pivotCacheDefinition" Target="pivotCache/pivotCacheDefinition5.xml"/><Relationship Id="rId20006" Type="http://schemas.openxmlformats.org/officeDocument/2006/relationships/pivotCacheDefinition" Target="pivotCache/pivotCacheDefinition6.xml"/><Relationship Id="rId20007" Type="http://schemas.openxmlformats.org/officeDocument/2006/relationships/pivotCacheDefinition" Target="pivotCache/pivotCacheDefinition7.xml"/><Relationship Id="rId20008" Type="http://schemas.openxmlformats.org/officeDocument/2006/relationships/pivotCacheDefinition" Target="pivotCache/pivotCacheDefinition8.xml"/><Relationship Id="rId20009" Type="http://schemas.openxmlformats.org/officeDocument/2006/relationships/pivotCacheDefinition" Target="pivotCache/pivotCacheDefinition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[Bilan_KFR.xlsx]TCD!Tableau croisé dynamique1</c:name>
    <c:fmtId val="2"/>
  </c:pivotSource>
  <c:chart>
    <c:autoTitleDeleted val="0"/>
    <c:pivotFmts>
      <c:pivotFmt>
        <c:idx val="0"/>
        <c:spPr>
          <a:solidFill>
            <a:srgbClr val="C00000"/>
          </a:solidFill>
        </c:spPr>
        <c:marker>
          <c:symbol val="none"/>
        </c:marker>
      </c:pivotFmt>
      <c:pivotFmt>
        <c:idx val="1"/>
        <c:spPr>
          <a:solidFill>
            <a:srgbClr val="92D050"/>
          </a:solidFill>
        </c:spPr>
        <c:marker>
          <c:symbol val="none"/>
        </c:marker>
      </c:pivotFmt>
      <c:pivotFmt>
        <c:idx val="2"/>
        <c:spPr>
          <a:ln>
            <a:solidFill>
              <a:schemeClr val="bg1">
                <a:lumMod val="65000"/>
              </a:schemeClr>
            </a:solidFill>
          </a:ln>
        </c:spPr>
        <c:marker>
          <c:symbol val="circle"/>
          <c:size val="4"/>
          <c:spPr>
            <a:solidFill>
              <a:schemeClr val="bg1">
                <a:lumMod val="85000"/>
              </a:schemeClr>
            </a:solidFill>
          </c:spPr>
        </c:marker>
      </c:pivotFmt>
      <c:pivotFmt>
        <c:idx val="3"/>
        <c:spPr>
          <a:solidFill>
            <a:schemeClr val="bg1">
              <a:lumMod val="95000"/>
            </a:schemeClr>
          </a:solidFill>
        </c:spPr>
        <c:marker>
          <c:symbol val="none"/>
        </c:marker>
      </c:pivotFmt>
      <c:pivotFmt>
        <c:idx val="4"/>
        <c:spPr>
          <a:solidFill>
            <a:schemeClr val="bg1">
              <a:lumMod val="95000"/>
            </a:schemeClr>
          </a:solidFill>
        </c:spPr>
        <c:marker>
          <c:symbol val="none"/>
        </c:marker>
      </c:pivotFmt>
      <c:pivotFmt>
        <c:idx val="5"/>
        <c:spPr>
          <a:solidFill>
            <a:srgbClr val="C00000"/>
          </a:solidFill>
        </c:spPr>
        <c:marker>
          <c:symbol val="none"/>
        </c:marker>
      </c:pivotFmt>
      <c:pivotFmt>
        <c:idx val="6"/>
        <c:spPr>
          <a:solidFill>
            <a:srgbClr val="92D050"/>
          </a:solidFill>
        </c:spPr>
        <c:marker>
          <c:symbol val="none"/>
        </c:marker>
      </c:pivotFmt>
      <c:pivotFmt>
        <c:idx val="7"/>
        <c:spPr>
          <a:ln>
            <a:solidFill>
              <a:schemeClr val="bg1">
                <a:lumMod val="65000"/>
              </a:schemeClr>
            </a:solidFill>
          </a:ln>
        </c:spPr>
        <c:marker>
          <c:symbol val="circle"/>
          <c:size val="4"/>
          <c:spPr>
            <a:solidFill>
              <a:schemeClr val="bg1">
                <a:lumMod val="85000"/>
              </a:schemeClr>
            </a:solidFill>
          </c:spPr>
        </c:marker>
      </c:pivotFmt>
      <c:pivotFmt>
        <c:idx val="8"/>
        <c:spPr>
          <a:solidFill>
            <a:schemeClr val="bg1">
              <a:lumMod val="95000"/>
            </a:schemeClr>
          </a:solidFill>
        </c:spPr>
        <c:marker>
          <c:symbol val="none"/>
        </c:marker>
      </c:pivotFmt>
      <c:pivotFmt>
        <c:idx val="9"/>
        <c:spPr>
          <a:solidFill>
            <a:srgbClr val="C00000"/>
          </a:solidFill>
        </c:spPr>
        <c:marker>
          <c:symbol val="none"/>
        </c:marker>
      </c:pivotFmt>
      <c:pivotFmt>
        <c:idx val="10"/>
        <c:spPr>
          <a:solidFill>
            <a:srgbClr val="92D050"/>
          </a:solidFill>
        </c:spPr>
        <c:marker>
          <c:symbol val="none"/>
        </c:marker>
      </c:pivotFmt>
      <c:pivotFmt>
        <c:idx val="11"/>
        <c:spPr>
          <a:ln>
            <a:solidFill>
              <a:schemeClr val="bg1">
                <a:lumMod val="65000"/>
              </a:schemeClr>
            </a:solidFill>
          </a:ln>
        </c:spPr>
        <c:marker>
          <c:symbol val="circle"/>
          <c:size val="4"/>
          <c:spPr>
            <a:solidFill>
              <a:schemeClr val="bg1">
                <a:lumMod val="85000"/>
              </a:schemeClr>
            </a:solidFill>
          </c:spPr>
        </c:marker>
      </c:pivotFmt>
    </c:pivotFmts>
    <c:plotArea>
      <c:layout>
        <c:manualLayout>
          <c:layoutTarget val="inner"/>
          <c:xMode val="edge"/>
          <c:yMode val="edge"/>
          <c:x val="0.12428362832462234"/>
          <c:y val="3.6620939960629921E-2"/>
          <c:w val="0.74528036681723275"/>
          <c:h val="0.80324064960629926"/>
        </c:manualLayout>
      </c:layout>
      <c:areaChart>
        <c:grouping val="standard"/>
        <c:varyColors val="0"/>
        <c:ser>
          <c:idx val="3"/>
          <c:order val="3"/>
          <c:tx>
            <c:strRef>
              <c:f>TCD!$X$2</c:f>
              <c:strCache>
                <c:ptCount val="1"/>
                <c:pt idx="0">
                  <c:v>Trésorerie totale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</c:spPr>
          <c:cat>
            <c:strRef>
              <c:f>TCD!$T$3:$T$13</c:f>
              <c:strCache>
                <c:ptCount val="10"/>
                <c:pt idx="0">
                  <c:v>01/06/2018</c:v>
                </c:pt>
                <c:pt idx="1">
                  <c:v>01/08/2018</c:v>
                </c:pt>
                <c:pt idx="2">
                  <c:v>01/09/2018</c:v>
                </c:pt>
                <c:pt idx="3">
                  <c:v>01/10/2018</c:v>
                </c:pt>
                <c:pt idx="4">
                  <c:v>01/11/2018</c:v>
                </c:pt>
                <c:pt idx="5">
                  <c:v>01/12/2018</c:v>
                </c:pt>
                <c:pt idx="6">
                  <c:v>01/01/2019</c:v>
                </c:pt>
                <c:pt idx="7">
                  <c:v>01/02/2019</c:v>
                </c:pt>
                <c:pt idx="8">
                  <c:v>01/03/2019</c:v>
                </c:pt>
                <c:pt idx="9">
                  <c:v>01/04/2019</c:v>
                </c:pt>
              </c:strCache>
            </c:strRef>
          </c:cat>
          <c:val>
            <c:numRef>
              <c:f>TCD!$X$3:$X$13</c:f>
              <c:numCache>
                <c:formatCode>General</c:formatCode>
                <c:ptCount val="10"/>
                <c:pt idx="0">
                  <c:v>5592.42</c:v>
                </c:pt>
                <c:pt idx="1">
                  <c:v>5353.42</c:v>
                </c:pt>
                <c:pt idx="2">
                  <c:v>4636.33</c:v>
                </c:pt>
                <c:pt idx="3">
                  <c:v>8924.2800000000007</c:v>
                </c:pt>
                <c:pt idx="4">
                  <c:v>9985.43</c:v>
                </c:pt>
                <c:pt idx="5">
                  <c:v>11675.43</c:v>
                </c:pt>
                <c:pt idx="6">
                  <c:v>11091.53</c:v>
                </c:pt>
                <c:pt idx="7">
                  <c:v>10138.700000000001</c:v>
                </c:pt>
                <c:pt idx="8">
                  <c:v>10627.7</c:v>
                </c:pt>
                <c:pt idx="9">
                  <c:v>10655.7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186560"/>
        <c:axId val="115734784"/>
      </c:areaChart>
      <c:barChart>
        <c:barDir val="col"/>
        <c:grouping val="clustered"/>
        <c:varyColors val="0"/>
        <c:ser>
          <c:idx val="0"/>
          <c:order val="0"/>
          <c:tx>
            <c:strRef>
              <c:f>TCD!$U$2</c:f>
              <c:strCache>
                <c:ptCount val="1"/>
                <c:pt idx="0">
                  <c:v>Dépenses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TCD!$T$3:$T$13</c:f>
              <c:strCache>
                <c:ptCount val="10"/>
                <c:pt idx="0">
                  <c:v>01/06/2018</c:v>
                </c:pt>
                <c:pt idx="1">
                  <c:v>01/08/2018</c:v>
                </c:pt>
                <c:pt idx="2">
                  <c:v>01/09/2018</c:v>
                </c:pt>
                <c:pt idx="3">
                  <c:v>01/10/2018</c:v>
                </c:pt>
                <c:pt idx="4">
                  <c:v>01/11/2018</c:v>
                </c:pt>
                <c:pt idx="5">
                  <c:v>01/12/2018</c:v>
                </c:pt>
                <c:pt idx="6">
                  <c:v>01/01/2019</c:v>
                </c:pt>
                <c:pt idx="7">
                  <c:v>01/02/2019</c:v>
                </c:pt>
                <c:pt idx="8">
                  <c:v>01/03/2019</c:v>
                </c:pt>
                <c:pt idx="9">
                  <c:v>01/04/2019</c:v>
                </c:pt>
              </c:strCache>
            </c:strRef>
          </c:cat>
          <c:val>
            <c:numRef>
              <c:f>TCD!$U$3:$U$13</c:f>
              <c:numCache>
                <c:formatCode>General</c:formatCode>
                <c:ptCount val="10"/>
                <c:pt idx="0">
                  <c:v>-50.86</c:v>
                </c:pt>
                <c:pt idx="1">
                  <c:v>-239</c:v>
                </c:pt>
                <c:pt idx="2">
                  <c:v>-717.09</c:v>
                </c:pt>
                <c:pt idx="3">
                  <c:v>-1345.05</c:v>
                </c:pt>
                <c:pt idx="4">
                  <c:v>-185</c:v>
                </c:pt>
                <c:pt idx="5">
                  <c:v>0</c:v>
                </c:pt>
                <c:pt idx="6">
                  <c:v>-743.9</c:v>
                </c:pt>
                <c:pt idx="7">
                  <c:v>-1462.83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TCD!$V$2</c:f>
              <c:strCache>
                <c:ptCount val="1"/>
                <c:pt idx="0">
                  <c:v>Recettes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TCD!$T$3:$T$13</c:f>
              <c:strCache>
                <c:ptCount val="10"/>
                <c:pt idx="0">
                  <c:v>01/06/2018</c:v>
                </c:pt>
                <c:pt idx="1">
                  <c:v>01/08/2018</c:v>
                </c:pt>
                <c:pt idx="2">
                  <c:v>01/09/2018</c:v>
                </c:pt>
                <c:pt idx="3">
                  <c:v>01/10/2018</c:v>
                </c:pt>
                <c:pt idx="4">
                  <c:v>01/11/2018</c:v>
                </c:pt>
                <c:pt idx="5">
                  <c:v>01/12/2018</c:v>
                </c:pt>
                <c:pt idx="6">
                  <c:v>01/01/2019</c:v>
                </c:pt>
                <c:pt idx="7">
                  <c:v>01/02/2019</c:v>
                </c:pt>
                <c:pt idx="8">
                  <c:v>01/03/2019</c:v>
                </c:pt>
                <c:pt idx="9">
                  <c:v>01/04/2019</c:v>
                </c:pt>
              </c:strCache>
            </c:strRef>
          </c:cat>
          <c:val>
            <c:numRef>
              <c:f>TCD!$V$3:$V$13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5633</c:v>
                </c:pt>
                <c:pt idx="4">
                  <c:v>1246.1500000000001</c:v>
                </c:pt>
                <c:pt idx="5">
                  <c:v>1690</c:v>
                </c:pt>
                <c:pt idx="6">
                  <c:v>160</c:v>
                </c:pt>
                <c:pt idx="7">
                  <c:v>510</c:v>
                </c:pt>
                <c:pt idx="8">
                  <c:v>489</c:v>
                </c:pt>
                <c:pt idx="9">
                  <c:v>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726976"/>
        <c:axId val="115733248"/>
      </c:barChart>
      <c:lineChart>
        <c:grouping val="standard"/>
        <c:varyColors val="0"/>
        <c:ser>
          <c:idx val="2"/>
          <c:order val="2"/>
          <c:tx>
            <c:strRef>
              <c:f>TCD!$W$2</c:f>
              <c:strCache>
                <c:ptCount val="1"/>
                <c:pt idx="0">
                  <c:v>Variation trésorerie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4"/>
            <c:spPr>
              <a:solidFill>
                <a:schemeClr val="bg1">
                  <a:lumMod val="85000"/>
                </a:schemeClr>
              </a:solidFill>
            </c:spPr>
          </c:marker>
          <c:cat>
            <c:strRef>
              <c:f>TCD!$T$3:$T$13</c:f>
              <c:strCache>
                <c:ptCount val="10"/>
                <c:pt idx="0">
                  <c:v>01/06/2018</c:v>
                </c:pt>
                <c:pt idx="1">
                  <c:v>01/08/2018</c:v>
                </c:pt>
                <c:pt idx="2">
                  <c:v>01/09/2018</c:v>
                </c:pt>
                <c:pt idx="3">
                  <c:v>01/10/2018</c:v>
                </c:pt>
                <c:pt idx="4">
                  <c:v>01/11/2018</c:v>
                </c:pt>
                <c:pt idx="5">
                  <c:v>01/12/2018</c:v>
                </c:pt>
                <c:pt idx="6">
                  <c:v>01/01/2019</c:v>
                </c:pt>
                <c:pt idx="7">
                  <c:v>01/02/2019</c:v>
                </c:pt>
                <c:pt idx="8">
                  <c:v>01/03/2019</c:v>
                </c:pt>
                <c:pt idx="9">
                  <c:v>01/04/2019</c:v>
                </c:pt>
              </c:strCache>
            </c:strRef>
          </c:cat>
          <c:val>
            <c:numRef>
              <c:f>TCD!$W$3:$W$13</c:f>
              <c:numCache>
                <c:formatCode>General</c:formatCode>
                <c:ptCount val="10"/>
                <c:pt idx="0">
                  <c:v>-50.86</c:v>
                </c:pt>
                <c:pt idx="1">
                  <c:v>-239</c:v>
                </c:pt>
                <c:pt idx="2">
                  <c:v>-717.09</c:v>
                </c:pt>
                <c:pt idx="3">
                  <c:v>4287.95</c:v>
                </c:pt>
                <c:pt idx="4">
                  <c:v>1061.1500000000001</c:v>
                </c:pt>
                <c:pt idx="5">
                  <c:v>1690</c:v>
                </c:pt>
                <c:pt idx="6">
                  <c:v>-583.9</c:v>
                </c:pt>
                <c:pt idx="7">
                  <c:v>-952.83</c:v>
                </c:pt>
                <c:pt idx="8">
                  <c:v>489</c:v>
                </c:pt>
                <c:pt idx="9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726976"/>
        <c:axId val="115733248"/>
      </c:lineChart>
      <c:catAx>
        <c:axId val="115726976"/>
        <c:scaling>
          <c:orientation val="minMax"/>
        </c:scaling>
        <c:delete val="0"/>
        <c:axPos val="b"/>
        <c:majorTickMark val="none"/>
        <c:minorTickMark val="none"/>
        <c:tickLblPos val="none"/>
        <c:txPr>
          <a:bodyPr rot="-2700000" vert="horz"/>
          <a:lstStyle/>
          <a:p>
            <a:pPr>
              <a:defRPr sz="900">
                <a:latin typeface="+mj-lt"/>
              </a:defRPr>
            </a:pPr>
            <a:endParaRPr lang="fr-FR"/>
          </a:p>
        </c:txPr>
        <c:crossAx val="115733248"/>
        <c:crosses val="autoZero"/>
        <c:auto val="1"/>
        <c:lblAlgn val="ctr"/>
        <c:lblOffset val="100"/>
        <c:noMultiLvlLbl val="0"/>
      </c:catAx>
      <c:valAx>
        <c:axId val="11573324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" sourceLinked="0"/>
        <c:majorTickMark val="out"/>
        <c:minorTickMark val="none"/>
        <c:tickLblPos val="nextTo"/>
        <c:txPr>
          <a:bodyPr/>
          <a:lstStyle/>
          <a:p>
            <a:pPr algn="ctr">
              <a:defRPr lang="fr-FR" sz="800" b="0" i="0" u="none" strike="noStrike" kern="120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endParaRPr lang="fr-FR"/>
          </a:p>
        </c:txPr>
        <c:crossAx val="115726976"/>
        <c:crosses val="autoZero"/>
        <c:crossBetween val="between"/>
      </c:valAx>
      <c:valAx>
        <c:axId val="115734784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+mj-lt"/>
              </a:defRPr>
            </a:pPr>
            <a:endParaRPr lang="fr-FR"/>
          </a:p>
        </c:txPr>
        <c:crossAx val="117186560"/>
        <c:crosses val="max"/>
        <c:crossBetween val="between"/>
      </c:valAx>
      <c:catAx>
        <c:axId val="117186560"/>
        <c:scaling>
          <c:orientation val="minMax"/>
        </c:scaling>
        <c:delete val="1"/>
        <c:axPos val="b"/>
        <c:majorTickMark val="out"/>
        <c:minorTickMark val="none"/>
        <c:tickLblPos val="nextTo"/>
        <c:crossAx val="115734784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"/>
          <c:y val="0.8776107283464567"/>
          <c:w val="1"/>
          <c:h val="0.12238927165354328"/>
        </c:manualLayout>
      </c:layout>
      <c:overlay val="0"/>
      <c:txPr>
        <a:bodyPr/>
        <a:lstStyle/>
        <a:p>
          <a:pPr>
            <a:defRPr sz="800"/>
          </a:pPr>
          <a:endParaRPr lang="fr-F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>
                <a:latin typeface="+mj-lt"/>
              </a:rPr>
              <a:t>Répartition</a:t>
            </a:r>
            <a:r>
              <a:rPr lang="en-US" b="0" baseline="0">
                <a:latin typeface="+mj-lt"/>
              </a:rPr>
              <a:t> Dépenses / Recettes</a:t>
            </a:r>
            <a:endParaRPr lang="en-US" b="0">
              <a:latin typeface="+mj-lt"/>
            </a:endParaRPr>
          </a:p>
        </c:rich>
      </c:tx>
      <c:layout/>
      <c:overlay val="0"/>
    </c:title>
    <c:autoTitleDeleted val="0"/>
    <c:pivotFmts>
      <c:pivotFmt>
        <c:idx val="0"/>
        <c:spPr>
          <a:solidFill>
            <a:srgbClr val="C00000"/>
          </a:solidFill>
        </c:spPr>
        <c:marker>
          <c:symbol val="none"/>
        </c:marker>
        <c:dLbl>
          <c:idx val="0"/>
          <c:numFmt formatCode="General" sourceLinked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</c:dLbl>
      </c:pivotFmt>
      <c:pivotFmt>
        <c:idx val="1"/>
        <c:marker>
          <c:symbol val="none"/>
        </c:marker>
      </c:pivotFmt>
      <c:pivotFmt>
        <c:idx val="2"/>
        <c:spPr>
          <a:solidFill>
            <a:srgbClr val="92D050"/>
          </a:solidFill>
          <a:ln>
            <a:solidFill>
              <a:schemeClr val="bg1"/>
            </a:solidFill>
          </a:ln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spPr>
            <a:solidFill>
              <a:srgbClr val="C00000"/>
            </a:solidFill>
          </c:spPr>
          <c:dPt>
            <c:idx val="1"/>
            <c:bubble3D val="0"/>
            <c:spPr>
              <a:solidFill>
                <a:srgbClr val="92D050"/>
              </a:solidFill>
              <a:ln>
                <a:solidFill>
                  <a:schemeClr val="bg1"/>
                </a:solidFill>
              </a:ln>
            </c:spPr>
          </c:dPt>
          <c:dLbls>
            <c:numFmt formatCode="General" sourceLinked="0"/>
            <c:txPr>
              <a:bodyPr/>
              <a:lstStyle/>
              <a:p>
                <a:pPr>
                  <a:defRPr/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Lit>
              <c:ptCount val="2"/>
              <c:pt idx="0">
                <c:v>Dépenses</c:v>
              </c:pt>
              <c:pt idx="1">
                <c:v>Recettes</c:v>
              </c:pt>
            </c:strLit>
          </c:cat>
          <c:val>
            <c:numRef>
              <c:f>TCD!$AB$2:$AB$3</c:f>
              <c:numCache>
                <c:formatCode>#,##0.00\ "€"</c:formatCode>
                <c:ptCount val="2"/>
                <c:pt idx="0" formatCode="General">
                  <c:v>-5563.03</c:v>
                </c:pt>
                <c:pt idx="1">
                  <c:v>9784.15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sz="1050">
              <a:latin typeface="+mj-lt"/>
            </a:defRPr>
          </a:pPr>
          <a:endParaRPr lang="fr-F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pivotSource>
    <c:name>[Bilan_KFR.xlsx]TCD!Tableau croisé dynamique6</c:name>
    <c:fmtId val="0"/>
  </c:pivotSource>
  <c:chart>
    <c:title>
      <c:tx>
        <c:rich>
          <a:bodyPr/>
          <a:lstStyle/>
          <a:p>
            <a:pPr>
              <a:defRPr b="0"/>
            </a:pPr>
            <a:r>
              <a:rPr lang="en-US" b="0"/>
              <a:t>Répartition Dépenses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TCD!$AO$2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TCD!$AN$3:$AN$11</c:f>
              <c:strCache>
                <c:ptCount val="8"/>
                <c:pt idx="0">
                  <c:v>Achat Armes</c:v>
                </c:pt>
                <c:pt idx="1">
                  <c:v>Evenements Ass</c:v>
                </c:pt>
                <c:pt idx="2">
                  <c:v>Evenements KF</c:v>
                </c:pt>
                <c:pt idx="3">
                  <c:v>Fonctionnement</c:v>
                </c:pt>
                <c:pt idx="4">
                  <c:v>Salle</c:v>
                </c:pt>
                <c:pt idx="5">
                  <c:v>Licences</c:v>
                </c:pt>
                <c:pt idx="6">
                  <c:v>Federation</c:v>
                </c:pt>
                <c:pt idx="7">
                  <c:v>OVH (internet)</c:v>
                </c:pt>
              </c:strCache>
            </c:strRef>
          </c:cat>
          <c:val>
            <c:numRef>
              <c:f>TCD!$AO$3:$AO$11</c:f>
              <c:numCache>
                <c:formatCode>0%</c:formatCode>
                <c:ptCount val="8"/>
                <c:pt idx="0">
                  <c:v>0.25125156614291133</c:v>
                </c:pt>
                <c:pt idx="1">
                  <c:v>0.21108999951465299</c:v>
                </c:pt>
                <c:pt idx="2">
                  <c:v>1.7975815338044196E-2</c:v>
                </c:pt>
                <c:pt idx="3">
                  <c:v>4.5820353296674658E-2</c:v>
                </c:pt>
                <c:pt idx="4">
                  <c:v>0.20132913178609499</c:v>
                </c:pt>
                <c:pt idx="5">
                  <c:v>0.21845109589558209</c:v>
                </c:pt>
                <c:pt idx="6">
                  <c:v>4.493953834511049E-2</c:v>
                </c:pt>
                <c:pt idx="7">
                  <c:v>9.1424996809292784E-3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+mj-lt"/>
        </a:defRPr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pivotSource>
    <c:name>[Bilan_KFR.xlsx]TCD!Tableau croisé dynamique7</c:name>
    <c:fmtId val="7"/>
  </c:pivotSource>
  <c:chart>
    <c:title>
      <c:tx>
        <c:rich>
          <a:bodyPr/>
          <a:lstStyle/>
          <a:p>
            <a:pPr>
              <a:defRPr b="0">
                <a:latin typeface="+mj-lt"/>
              </a:defRPr>
            </a:pPr>
            <a:r>
              <a:rPr lang="en-US" b="0">
                <a:latin typeface="+mj-lt"/>
              </a:rPr>
              <a:t>Répartition Recettes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TCD!$AR$2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TCD!$AQ$3:$AQ$8</c:f>
              <c:strCache>
                <c:ptCount val="5"/>
                <c:pt idx="0">
                  <c:v>Vente Armes</c:v>
                </c:pt>
                <c:pt idx="1">
                  <c:v>Cotisation Annuelle</c:v>
                </c:pt>
                <c:pt idx="2">
                  <c:v>Cotisation Trimestrielle</c:v>
                </c:pt>
                <c:pt idx="3">
                  <c:v>Evenements KF</c:v>
                </c:pt>
                <c:pt idx="4">
                  <c:v>Licences</c:v>
                </c:pt>
              </c:strCache>
            </c:strRef>
          </c:cat>
          <c:val>
            <c:numRef>
              <c:f>TCD!$AR$3:$AR$8</c:f>
              <c:numCache>
                <c:formatCode>0%</c:formatCode>
                <c:ptCount val="5"/>
                <c:pt idx="0">
                  <c:v>0.12920386543542364</c:v>
                </c:pt>
                <c:pt idx="1">
                  <c:v>0.61323671448209605</c:v>
                </c:pt>
                <c:pt idx="2">
                  <c:v>0.13593413837686463</c:v>
                </c:pt>
                <c:pt idx="3">
                  <c:v>8.1764895264279467E-3</c:v>
                </c:pt>
                <c:pt idx="4">
                  <c:v>0.11344879217918777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>
              <a:latin typeface="+mj-lt"/>
            </a:defRPr>
          </a:pPr>
          <a:endParaRPr lang="fr-F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38100</xdr:colOff>
      <xdr:row>0</xdr:row>
      <xdr:rowOff>0</xdr:rowOff>
    </xdr:from>
    <xdr:to>
      <xdr:col>1</xdr:col>
      <xdr:colOff>588514</xdr:colOff>
      <xdr:row>2</xdr:row>
      <xdr:rowOff>13399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160014" cy="451549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69850</xdr:colOff>
      <xdr:row>0</xdr:row>
      <xdr:rowOff>0</xdr:rowOff>
    </xdr:from>
    <xdr:to>
      <xdr:col>10</xdr:col>
      <xdr:colOff>578526</xdr:colOff>
      <xdr:row>2</xdr:row>
      <xdr:rowOff>59222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8250" y="0"/>
          <a:ext cx="508676" cy="49737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4</xdr:col>
      <xdr:colOff>31750</xdr:colOff>
      <xdr:row>6</xdr:row>
      <xdr:rowOff>57500</xdr:rowOff>
    </xdr:to>
    <xdr:sp macro="" textlink="">
      <xdr:nvSpPr>
        <xdr:cNvPr id="4" name="Rectangle à coins arrondis 3"/>
        <xdr:cNvSpPr/>
      </xdr:nvSpPr>
      <xdr:spPr>
        <a:xfrm>
          <a:off x="0" y="628650"/>
          <a:ext cx="2470150" cy="756000"/>
        </a:xfrm>
        <a:prstGeom prst="roundRect">
          <a:avLst/>
        </a:prstGeom>
        <a:noFill/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0" tIns="0" rIns="0" bIns="0" rtlCol="0" anchor="t" anchorCtr="0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200">
              <a:latin typeface="Cambria" panose="02040503050406030204" pitchFamily="18" charset="0"/>
              <a:ea typeface="Cambria" panose="02040503050406030204" pitchFamily="18" charset="0"/>
            </a:rPr>
            <a:t>Nombre d’inscriptions</a:t>
          </a:r>
          <a:endParaRPr lang="fr-FR" sz="1400">
            <a:latin typeface="Cambria" panose="02040503050406030204" pitchFamily="18" charset="0"/>
            <a:ea typeface="Cambria" panose="02040503050406030204" pitchFamily="18" charset="0"/>
          </a:endParaRPr>
        </a:p>
      </xdr:txBody>
    </xdr:sp>
    <xdr:clientData/>
  </xdr:twoCellAnchor>
  <xdr:twoCellAnchor>
    <xdr:from>
      <xdr:col>4</xdr:col>
      <xdr:colOff>184150</xdr:colOff>
      <xdr:row>3</xdr:row>
      <xdr:rowOff>6350</xdr:rowOff>
    </xdr:from>
    <xdr:to>
      <xdr:col>6</xdr:col>
      <xdr:colOff>548950</xdr:colOff>
      <xdr:row>6</xdr:row>
      <xdr:rowOff>63850</xdr:rowOff>
    </xdr:to>
    <xdr:sp macro="" textlink="">
      <xdr:nvSpPr>
        <xdr:cNvPr id="7" name="Rectangle à coins arrondis 6"/>
        <xdr:cNvSpPr/>
      </xdr:nvSpPr>
      <xdr:spPr>
        <a:xfrm>
          <a:off x="2622550" y="635000"/>
          <a:ext cx="1584000" cy="756000"/>
        </a:xfrm>
        <a:prstGeom prst="roundRect">
          <a:avLst/>
        </a:prstGeom>
        <a:noFill/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0" tIns="0" rIns="0" bIns="0" rtlCol="0" anchor="t" anchorCtr="0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200">
              <a:latin typeface="Cambria" panose="02040503050406030204" pitchFamily="18" charset="0"/>
              <a:ea typeface="Cambria" panose="02040503050406030204" pitchFamily="18" charset="0"/>
            </a:rPr>
            <a:t>Nombre de cours d’essais</a:t>
          </a:r>
        </a:p>
        <a:p>
          <a:pPr algn="ctr"/>
          <a:r>
            <a:rPr lang="fr-FR" sz="2000">
              <a:latin typeface="Cambria" panose="02040503050406030204" pitchFamily="18" charset="0"/>
              <a:ea typeface="Cambria" panose="02040503050406030204" pitchFamily="18" charset="0"/>
            </a:rPr>
            <a:t>24</a:t>
          </a:r>
          <a:endParaRPr lang="fr-FR" sz="1400">
            <a:latin typeface="Cambria" panose="02040503050406030204" pitchFamily="18" charset="0"/>
            <a:ea typeface="Cambria" panose="02040503050406030204" pitchFamily="18" charset="0"/>
          </a:endParaRPr>
        </a:p>
      </xdr:txBody>
    </xdr:sp>
    <xdr:clientData/>
  </xdr:twoCellAnchor>
  <xdr:twoCellAnchor>
    <xdr:from>
      <xdr:col>7</xdr:col>
      <xdr:colOff>127000</xdr:colOff>
      <xdr:row>3</xdr:row>
      <xdr:rowOff>0</xdr:rowOff>
    </xdr:from>
    <xdr:to>
      <xdr:col>10</xdr:col>
      <xdr:colOff>431800</xdr:colOff>
      <xdr:row>6</xdr:row>
      <xdr:rowOff>57500</xdr:rowOff>
    </xdr:to>
    <xdr:sp macro="" textlink="">
      <xdr:nvSpPr>
        <xdr:cNvPr id="9" name="Rectangle à coins arrondis 8"/>
        <xdr:cNvSpPr/>
      </xdr:nvSpPr>
      <xdr:spPr>
        <a:xfrm>
          <a:off x="4394200" y="628650"/>
          <a:ext cx="2133600" cy="756000"/>
        </a:xfrm>
        <a:prstGeom prst="roundRect">
          <a:avLst/>
        </a:prstGeom>
        <a:noFill/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0" tIns="0" rIns="0" bIns="0" rtlCol="0" anchor="t" anchorCtr="0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200">
              <a:latin typeface="Cambria" panose="02040503050406030204" pitchFamily="18" charset="0"/>
              <a:ea typeface="Cambria" panose="02040503050406030204" pitchFamily="18" charset="0"/>
            </a:rPr>
            <a:t>Nombre d’évènements festifs</a:t>
          </a:r>
        </a:p>
      </xdr:txBody>
    </xdr:sp>
    <xdr:clientData/>
  </xdr:twoCellAnchor>
  <xdr:twoCellAnchor>
    <xdr:from>
      <xdr:col>0</xdr:col>
      <xdr:colOff>1</xdr:colOff>
      <xdr:row>7</xdr:row>
      <xdr:rowOff>0</xdr:rowOff>
    </xdr:from>
    <xdr:to>
      <xdr:col>4</xdr:col>
      <xdr:colOff>31201</xdr:colOff>
      <xdr:row>10</xdr:row>
      <xdr:rowOff>23614</xdr:rowOff>
    </xdr:to>
    <xdr:sp macro="" textlink="">
      <xdr:nvSpPr>
        <xdr:cNvPr id="11" name="Rectangle à coins arrondis 10"/>
        <xdr:cNvSpPr/>
      </xdr:nvSpPr>
      <xdr:spPr>
        <a:xfrm>
          <a:off x="1" y="1511300"/>
          <a:ext cx="2469600" cy="576064"/>
        </a:xfrm>
        <a:prstGeom prst="roundRect">
          <a:avLst/>
        </a:prstGeom>
        <a:noFill/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0" tIns="0" rIns="0" bIns="0" rtlCol="0" anchor="t" anchorCtr="0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200">
              <a:latin typeface="Cambria" panose="02040503050406030204" pitchFamily="18" charset="0"/>
              <a:ea typeface="Cambria" panose="02040503050406030204" pitchFamily="18" charset="0"/>
            </a:rPr>
            <a:t>Nombre de membres actifs</a:t>
          </a:r>
        </a:p>
      </xdr:txBody>
    </xdr:sp>
    <xdr:clientData/>
  </xdr:twoCellAnchor>
  <xdr:twoCellAnchor>
    <xdr:from>
      <xdr:col>4</xdr:col>
      <xdr:colOff>153955</xdr:colOff>
      <xdr:row>7</xdr:row>
      <xdr:rowOff>0</xdr:rowOff>
    </xdr:from>
    <xdr:to>
      <xdr:col>8</xdr:col>
      <xdr:colOff>19811</xdr:colOff>
      <xdr:row>10</xdr:row>
      <xdr:rowOff>23614</xdr:rowOff>
    </xdr:to>
    <xdr:sp macro="" textlink="">
      <xdr:nvSpPr>
        <xdr:cNvPr id="12" name="Rectangle à coins arrondis 11"/>
        <xdr:cNvSpPr/>
      </xdr:nvSpPr>
      <xdr:spPr>
        <a:xfrm>
          <a:off x="2592355" y="1511300"/>
          <a:ext cx="2304256" cy="576064"/>
        </a:xfrm>
        <a:prstGeom prst="roundRect">
          <a:avLst/>
        </a:prstGeom>
        <a:noFill/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0" tIns="0" rIns="0" bIns="0" rtlCol="0" anchor="t" anchorCtr="0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200">
              <a:latin typeface="Cambria" panose="02040503050406030204" pitchFamily="18" charset="0"/>
              <a:ea typeface="Cambria" panose="02040503050406030204" pitchFamily="18" charset="0"/>
            </a:rPr>
            <a:t>Nombre d’heures de bénévolat</a:t>
          </a:r>
        </a:p>
        <a:p>
          <a:pPr algn="ctr"/>
          <a:endParaRPr lang="fr-FR" sz="1400">
            <a:latin typeface="Cambria" panose="02040503050406030204" pitchFamily="18" charset="0"/>
            <a:ea typeface="Cambria" panose="02040503050406030204" pitchFamily="18" charset="0"/>
          </a:endParaRPr>
        </a:p>
      </xdr:txBody>
    </xdr:sp>
    <xdr:clientData/>
  </xdr:twoCellAnchor>
  <xdr:twoCellAnchor>
    <xdr:from>
      <xdr:col>8</xdr:col>
      <xdr:colOff>123569</xdr:colOff>
      <xdr:row>7</xdr:row>
      <xdr:rowOff>0</xdr:rowOff>
    </xdr:from>
    <xdr:to>
      <xdr:col>10</xdr:col>
      <xdr:colOff>416537</xdr:colOff>
      <xdr:row>10</xdr:row>
      <xdr:rowOff>23614</xdr:rowOff>
    </xdr:to>
    <xdr:sp macro="" textlink="">
      <xdr:nvSpPr>
        <xdr:cNvPr id="13" name="Rectangle à coins arrondis 12"/>
        <xdr:cNvSpPr/>
      </xdr:nvSpPr>
      <xdr:spPr>
        <a:xfrm>
          <a:off x="5000369" y="1511300"/>
          <a:ext cx="1512168" cy="576064"/>
        </a:xfrm>
        <a:prstGeom prst="roundRect">
          <a:avLst/>
        </a:prstGeom>
        <a:noFill/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0" tIns="0" rIns="0" bIns="0" rtlCol="0" anchor="t" anchorCtr="0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200">
              <a:latin typeface="Cambria" panose="02040503050406030204" pitchFamily="18" charset="0"/>
              <a:ea typeface="Cambria" panose="02040503050406030204" pitchFamily="18" charset="0"/>
            </a:rPr>
            <a:t>Nombre de cours</a:t>
          </a:r>
        </a:p>
        <a:p>
          <a:pPr algn="ctr"/>
          <a:r>
            <a:rPr lang="fr-FR" sz="2000">
              <a:latin typeface="Cambria" panose="02040503050406030204" pitchFamily="18" charset="0"/>
              <a:ea typeface="Cambria" panose="02040503050406030204" pitchFamily="18" charset="0"/>
            </a:rPr>
            <a:t>76</a:t>
          </a:r>
          <a:endParaRPr lang="fr-FR" sz="1400">
            <a:latin typeface="Cambria" panose="02040503050406030204" pitchFamily="18" charset="0"/>
            <a:ea typeface="Cambria" panose="02040503050406030204" pitchFamily="18" charset="0"/>
          </a:endParaRPr>
        </a:p>
      </xdr:txBody>
    </xdr:sp>
    <xdr:clientData/>
  </xdr:twoCellAnchor>
  <xdr:twoCellAnchor>
    <xdr:from>
      <xdr:col>0</xdr:col>
      <xdr:colOff>6350</xdr:colOff>
      <xdr:row>21</xdr:row>
      <xdr:rowOff>25400</xdr:rowOff>
    </xdr:from>
    <xdr:to>
      <xdr:col>5</xdr:col>
      <xdr:colOff>95250</xdr:colOff>
      <xdr:row>26</xdr:row>
      <xdr:rowOff>12700</xdr:rowOff>
    </xdr:to>
    <xdr:sp macro="" textlink="">
      <xdr:nvSpPr>
        <xdr:cNvPr id="15" name="Rectangle 14"/>
        <xdr:cNvSpPr/>
      </xdr:nvSpPr>
      <xdr:spPr>
        <a:xfrm>
          <a:off x="6350" y="5441950"/>
          <a:ext cx="3213100" cy="908050"/>
        </a:xfrm>
        <a:prstGeom prst="rect">
          <a:avLst/>
        </a:prstGeom>
        <a:noFill/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0" tIns="0" rIns="0" bIns="0" rtlCol="0" anchor="t" anchorCtr="0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200" b="1">
              <a:solidFill>
                <a:schemeClr val="dk1"/>
              </a:solidFill>
              <a:latin typeface="Cambria" panose="02040503050406030204" pitchFamily="18" charset="0"/>
              <a:ea typeface="Cambria" panose="02040503050406030204" pitchFamily="18" charset="0"/>
            </a:rPr>
            <a:t>Balance à date </a:t>
          </a:r>
        </a:p>
        <a:p>
          <a:pPr marL="87313">
            <a:tabLst>
              <a:tab pos="1971675" algn="l"/>
            </a:tabLst>
          </a:pPr>
          <a:r>
            <a:rPr lang="fr-FR" sz="1200">
              <a:solidFill>
                <a:schemeClr val="dk1"/>
              </a:solidFill>
              <a:latin typeface="Cambria" panose="02040503050406030204" pitchFamily="18" charset="0"/>
              <a:ea typeface="Cambria" panose="02040503050406030204" pitchFamily="18" charset="0"/>
            </a:rPr>
            <a:t>Montant total en banque à date   : </a:t>
          </a:r>
        </a:p>
        <a:p>
          <a:pPr marL="87313"/>
          <a:r>
            <a:rPr lang="fr-FR" sz="1200">
              <a:solidFill>
                <a:schemeClr val="dk1"/>
              </a:solidFill>
              <a:latin typeface="Cambria" panose="02040503050406030204" pitchFamily="18" charset="0"/>
              <a:ea typeface="Cambria" panose="02040503050406030204" pitchFamily="18" charset="0"/>
            </a:rPr>
            <a:t>Montant total pointé                        : </a:t>
          </a:r>
        </a:p>
        <a:p>
          <a:pPr marL="87313">
            <a:tabLst>
              <a:tab pos="1971675" algn="l"/>
            </a:tabLst>
          </a:pPr>
          <a:r>
            <a:rPr lang="fr-FR" sz="1200">
              <a:solidFill>
                <a:schemeClr val="dk1"/>
              </a:solidFill>
              <a:latin typeface="Cambria" panose="02040503050406030204" pitchFamily="18" charset="0"/>
              <a:ea typeface="Cambria" panose="02040503050406030204" pitchFamily="18" charset="0"/>
            </a:rPr>
            <a:t>Montant total restant à pointer    : </a:t>
          </a:r>
        </a:p>
        <a:p>
          <a:pPr marL="87313">
            <a:tabLst>
              <a:tab pos="1971675" algn="l"/>
            </a:tabLst>
          </a:pPr>
          <a:r>
            <a:rPr lang="fr-FR" sz="1200">
              <a:solidFill>
                <a:schemeClr val="dk1"/>
              </a:solidFill>
              <a:latin typeface="Cambria" panose="02040503050406030204" pitchFamily="18" charset="0"/>
              <a:ea typeface="Cambria" panose="02040503050406030204" pitchFamily="18" charset="0"/>
            </a:rPr>
            <a:t>Solde en banque en fin de saison</a:t>
          </a:r>
          <a:r>
            <a:rPr lang="fr-FR" sz="1200" baseline="0">
              <a:solidFill>
                <a:schemeClr val="dk1"/>
              </a:solidFill>
              <a:latin typeface="Cambria" panose="02040503050406030204" pitchFamily="18" charset="0"/>
              <a:ea typeface="Cambria" panose="02040503050406030204" pitchFamily="18" charset="0"/>
            </a:rPr>
            <a:t> </a:t>
          </a:r>
          <a:r>
            <a:rPr lang="fr-FR" sz="1200">
              <a:solidFill>
                <a:schemeClr val="dk1"/>
              </a:solidFill>
              <a:latin typeface="Cambria" panose="02040503050406030204" pitchFamily="18" charset="0"/>
              <a:ea typeface="Cambria" panose="02040503050406030204" pitchFamily="18" charset="0"/>
            </a:rPr>
            <a:t>:</a:t>
          </a:r>
        </a:p>
      </xdr:txBody>
    </xdr:sp>
    <xdr:clientData/>
  </xdr:twoCellAnchor>
  <xdr:twoCellAnchor>
    <xdr:from>
      <xdr:col>5</xdr:col>
      <xdr:colOff>139701</xdr:colOff>
      <xdr:row>19</xdr:row>
      <xdr:rowOff>342900</xdr:rowOff>
    </xdr:from>
    <xdr:to>
      <xdr:col>10</xdr:col>
      <xdr:colOff>603251</xdr:colOff>
      <xdr:row>27</xdr:row>
      <xdr:rowOff>12700</xdr:rowOff>
    </xdr:to>
    <xdr:graphicFrame macro="">
      <xdr:nvGraphicFramePr>
        <xdr:cNvPr id="14" name="Graphique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24</xdr:col>
      <xdr:colOff>558800</xdr:colOff>
      <xdr:row>6</xdr:row>
      <xdr:rowOff>28575</xdr:rowOff>
    </xdr:from>
    <xdr:to>
      <xdr:col>31</xdr:col>
      <xdr:colOff>190500</xdr:colOff>
      <xdr:row>21</xdr:row>
      <xdr:rowOff>9525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469900</xdr:colOff>
      <xdr:row>18</xdr:row>
      <xdr:rowOff>41275</xdr:rowOff>
    </xdr:from>
    <xdr:to>
      <xdr:col>40</xdr:col>
      <xdr:colOff>641350</xdr:colOff>
      <xdr:row>33</xdr:row>
      <xdr:rowOff>22225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311150</xdr:colOff>
      <xdr:row>17</xdr:row>
      <xdr:rowOff>180975</xdr:rowOff>
    </xdr:from>
    <xdr:to>
      <xdr:col>45</xdr:col>
      <xdr:colOff>183750</xdr:colOff>
      <xdr:row>32</xdr:row>
      <xdr:rowOff>161925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louriot Cindy" refreshedDate="43626.729039930557" createdVersion="4" refreshedVersion="4" minRefreshableVersion="3" recordCount="48">
  <cacheSource type="worksheet">
    <worksheetSource ref="AO1:AR150" sheet="DataR"/>
  </cacheSource>
  <cacheFields count="4">
    <cacheField name="categorie_name" numFmtId="0">
      <sharedItems containsBlank="1" count="9">
        <s v="Achat Armes"/>
        <s v="Fonctionnement"/>
        <s v="Federation"/>
        <s v="Licences"/>
        <s v="Salle"/>
        <s v="Evenements Ass"/>
        <s v="Evenements KF"/>
        <s v="OVH (internet)"/>
        <m/>
      </sharedItems>
    </cacheField>
    <cacheField name="date" numFmtId="0">
      <sharedItems containsBlank="1" count="23">
        <s v="05/10/2018"/>
        <s v="12/02/2019"/>
        <s v="22/09/2018"/>
        <s v="27/09/2018"/>
        <s v="29/09/2018"/>
        <s v="22/08/2018"/>
        <s v="14/10/2018"/>
        <s v="14/11/2018"/>
        <s v="19/02/2019"/>
        <s v="01/10/2018"/>
        <s v="03/10/2018"/>
        <s v="22/10/2018"/>
        <s v="07/10/2018"/>
        <s v="31/10/2018"/>
        <s v="08/02/2019"/>
        <s v="11/10/2018"/>
        <s v="14/01/2019"/>
        <s v="23/05/2019"/>
        <s v="20/05/2019"/>
        <s v="18/01/2019"/>
        <s v="18/02/2019"/>
        <s v="30/06/2018"/>
        <m/>
      </sharedItems>
    </cacheField>
    <cacheField name="description" numFmtId="0">
      <sharedItems containsBlank="1" count="35">
        <s v="Achat chez BudoStore"/>
        <s v="Achat chez Fitness boutique"/>
        <s v="Achat chez FujiSport"/>
        <s v="Achat de Tshirt chez Vista"/>
        <s v="Assurance MMA"/>
        <s v="Licence Fédéation FFKDA"/>
        <s v="Licences FFKDA"/>
        <s v="Location salle - Stage 2019/02"/>
        <s v="Reduction sur Licence annuelle - Benoit CORBIERE"/>
        <s v="Reduction sur Licence annuelle - Bertrand ROLIN"/>
        <s v="Reduction sur Licence annuelle - Cindy FLOURIOT"/>
        <s v="Reduction sur Licence annuelle - Claire GUERIN"/>
        <s v="Reduction sur Licence annuelle - Eddy GARCIA"/>
        <s v="Reduction sur Licence annuelle - Elisa CARFANTAN"/>
        <s v="Reduction sur Licence annuelle - Francois RIGAUD"/>
        <s v="Reduction sur Licence annuelle - Guillaume GAUVRIT"/>
        <s v="Reduction sur Licence annuelle - Isabelle CHEVREUL"/>
        <s v="Reduction sur Licence annuelle - Kevin GUICHARD"/>
        <s v="Reduction sur Licence annuelle - Kevin REMEUF"/>
        <s v="Reduction sur Licence annuelle - Marc-antoine HELLEBOID"/>
        <s v="Reduction sur Licence annuelle - Marinko RICHARD"/>
        <s v="Reduction sur Licence annuelle - Thibaut ROUSSET"/>
        <s v="Reduction sur Licence annuelle - Tom DELINOTTE"/>
        <s v="Reduction sur Licence annuelle - Valentin LEFEBVRE"/>
        <s v="Reduction sur Licence annuelle - Vivien AUBERT"/>
        <s v="Repas nouvel an chinois"/>
        <s v="Restaurant de bienvenue"/>
        <s v="Salle Grand Cordel 2018 T4"/>
        <s v="Sortie fin d'année - Evolution2"/>
        <s v="Sortie fin d'année - camping"/>
        <s v="Sortie fin d'année - vélo"/>
        <s v="Trousse de premier secours"/>
        <s v="Tuishou interstyles"/>
        <s v="site internet"/>
        <m/>
      </sharedItems>
    </cacheField>
    <cacheField name="montant" numFmtId="0">
      <sharedItems containsString="0" containsBlank="1" containsNumber="1" minValue="-998.25" maxValue="-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louriot Cindy" refreshedDate="43626.729040509257" createdVersion="4" refreshedVersion="4" minRefreshableVersion="3" recordCount="181">
  <cacheSource type="worksheet">
    <worksheetSource ref="AJ1:AM300" sheet="DataR"/>
  </cacheSource>
  <cacheFields count="4">
    <cacheField name="categorie_name" numFmtId="0">
      <sharedItems containsBlank="1" count="6">
        <s v="Vente Armes"/>
        <s v="Cotisation Annuelle"/>
        <s v="Cotisation Trimestrielle"/>
        <s v="Licences"/>
        <s v="Evenements KF"/>
        <m/>
      </sharedItems>
    </cacheField>
    <cacheField name="date" numFmtId="0">
      <sharedItems containsBlank="1" count="32">
        <s v="07/10/2018"/>
        <s v="01/10/2018"/>
        <s v="03/11/2018"/>
        <s v="23/10/2018"/>
        <s v="22/10/2018"/>
        <s v="01/11/2018"/>
        <s v="03/12/2018"/>
        <s v="24/10/2018"/>
        <s v="30/11/2018"/>
        <s v="01/12/2018"/>
        <s v="03/01/2019"/>
        <s v="31/12/2018"/>
        <s v="31/10/2018"/>
        <s v="01/03/2019"/>
        <s v="03/10/2018"/>
        <s v="28/10/2018"/>
        <s v="26/02/2019"/>
        <s v="28/02/2019"/>
        <s v="17/03/2019"/>
        <s v="24/02/2019"/>
        <s v="03/03/2019"/>
        <s v="21/10/2018"/>
        <s v="04/11/2018"/>
        <s v="19/03/2019"/>
        <s v="06/11/2018"/>
        <s v="10/04/2019"/>
        <s v="04/05/2019"/>
        <s v="10/03/2019"/>
        <s v="18/02/2019"/>
        <s v="05/03/2019"/>
        <s v="19/02/2019"/>
        <m/>
      </sharedItems>
    </cacheField>
    <cacheField name="description" numFmtId="0">
      <sharedItems containsBlank="1" count="177">
        <s v="Achat Tshirt Ceinture Nadia"/>
        <s v="Cotisation annuelle 1 - Benoit CORBIERE"/>
        <s v="Cotisation annuelle 1 - Benoît MENARD"/>
        <s v="Cotisation annuelle 1 - Bertrand ROLIN"/>
        <s v="Cotisation annuelle 1 - Cindy FLOURIOT"/>
        <s v="Cotisation annuelle 1 - Dorian MARTINO"/>
        <s v="Cotisation annuelle 1 - Ducan ODY"/>
        <s v="Cotisation annuelle 1 - Elisa CARFANTAN"/>
        <s v="Cotisation annuelle 1 - Eléonore FRAISSE"/>
        <s v="Cotisation annuelle 1 - Francois RIGAUD"/>
        <s v="Cotisation annuelle 1 - Guillaume GAUVRIT"/>
        <s v="Cotisation annuelle 1 - Isabelle CHEVREUL"/>
        <s v="Cotisation annuelle 1 - Karim SALMI"/>
        <s v="Cotisation annuelle 1 - Kevin GUICHARD"/>
        <s v="Cotisation annuelle 1 - Kevin REMEUF"/>
        <s v="Cotisation annuelle 1 - Marc-antoine HELLEBOID"/>
        <s v="Cotisation annuelle 1 - Marinko RICHARD"/>
        <s v="Cotisation annuelle 1 - Mathieu QUINTON"/>
        <s v="Cotisation annuelle 1 - Nadia BECEL"/>
        <s v="Cotisation annuelle 1 - Pablo PEZZINO"/>
        <s v="Cotisation annuelle 1 - Romain DOUARD"/>
        <s v="Cotisation annuelle 1 - Thibaut ROUSSET"/>
        <s v="Cotisation annuelle 1 - Tom DELINOTTE"/>
        <s v="Cotisation annuelle 1 - Valentin LEFEBVRE"/>
        <s v="Cotisation annuelle 1 - Vivien AUBERT"/>
        <s v="Cotisation annuelle 2 - Benoit CORBIERE"/>
        <s v="Cotisation annuelle 2 - Benoît MENARD"/>
        <s v="Cotisation annuelle 2 - Bertrand ROLIN"/>
        <s v="Cotisation annuelle 2 - Cindy FLOURIOT"/>
        <s v="Cotisation annuelle 2 - Dorian MARTINO"/>
        <s v="Cotisation annuelle 2 - Ducan ODY"/>
        <s v="Cotisation annuelle 2 - Elisa CARFANTAN"/>
        <s v="Cotisation annuelle 2 - Eléonore FRAISSE"/>
        <s v="Cotisation annuelle 2 - Francois RIGAUD"/>
        <s v="Cotisation annuelle 2 - Guillaume GAUVRIT"/>
        <s v="Cotisation annuelle 2 - Isabelle CHEVREUL"/>
        <s v="Cotisation annuelle 2 - Karim SALMI"/>
        <s v="Cotisation annuelle 2 - Kevin GUICHARD"/>
        <s v="Cotisation annuelle 2 - Kevin REMEUF"/>
        <s v="Cotisation annuelle 2 - Marc-antoine HELLEBOID"/>
        <s v="Cotisation annuelle 2 - Marinko RICHARD"/>
        <s v="Cotisation annuelle 2 - Mathieu QUINTON"/>
        <s v="Cotisation annuelle 2 - Nadia BECEL"/>
        <s v="Cotisation annuelle 2 - Pablo PEZZINO"/>
        <s v="Cotisation annuelle 2 - Romain DOUARD"/>
        <s v="Cotisation annuelle 2 - Thibaut ROUSSET"/>
        <s v="Cotisation annuelle 2 - Tom DELINOTTE"/>
        <s v="Cotisation annuelle 2 - Valentin LEFEBVRE"/>
        <s v="Cotisation annuelle 2 - Vivien AUBERT"/>
        <s v="Cotisation annuelle 3 - Benoit CORBIERE"/>
        <s v="Cotisation annuelle 3 - Benoît MENARD"/>
        <s v="Cotisation annuelle 3 - Bertrand ROLIN"/>
        <s v="Cotisation annuelle 3 - Cindy FLOURIOT"/>
        <s v="Cotisation annuelle 3 - Dorian MARTINO"/>
        <s v="Cotisation annuelle 3 - Ducan ODY"/>
        <s v="Cotisation annuelle 3 - Elisa CARFANTAN"/>
        <s v="Cotisation annuelle 3 - Eléonore FRAISSE"/>
        <s v="Cotisation annuelle 3 - Francois RIGAUD"/>
        <s v="Cotisation annuelle 3 - Guillaume GAUVRIT"/>
        <s v="Cotisation annuelle 3 - Isabelle CHEVREUL"/>
        <s v="Cotisation annuelle 3 - Karim SALMI"/>
        <s v="Cotisation annuelle 3 - Kevin GUICHARD"/>
        <s v="Cotisation annuelle 3 - Kevin REMEUF"/>
        <s v="Cotisation annuelle 3 - Marc-antoine HELLEBOID"/>
        <s v="Cotisation annuelle 3 - Marinko RICHARD"/>
        <s v="Cotisation annuelle 3 - Mathieu QUINTON"/>
        <s v="Cotisation annuelle 3 - Nadia BECEL"/>
        <s v="Cotisation annuelle 3 - Pablo PEZZINO"/>
        <s v="Cotisation annuelle 3 - Romain DOUARD"/>
        <s v="Cotisation annuelle 3 - Thibaut ROUSSET"/>
        <s v="Cotisation annuelle 3 - Tom DELINOTTE"/>
        <s v="Cotisation annuelle 3 - Valentin LEFEBVRE"/>
        <s v="Cotisation annuelle 3 - Vivien AUBERT"/>
        <s v="Cotisation trimestrielle 1 - Antoine MOLNAR"/>
        <s v="Cotisation trimestrielle 1 - Claire GUERIN"/>
        <s v="Cotisation trimestrielle 1 - Eddy GARCIA"/>
        <s v="Cotisation trimestrielle 1 - Gwendoline CHEVALIER"/>
        <s v="Cotisation trimestrielle 1 - Lilian LAPORAL"/>
        <s v="Cotisation trimestrielle 1 - Maela ROZAY"/>
        <s v="Cotisation trimestrielle 2 - Antoine MOLNAR"/>
        <s v="Cotisation trimestrielle 2 - Claire GUERIN"/>
        <s v="Cotisation trimestrielle 2 - Eddy GARCIA"/>
        <s v="Cotisation trimestrielle 2 - Gwendoline CHEVALIER"/>
        <s v="Cotisation trimestrielle 2 - Lilian LAPORAL"/>
        <s v="Cotisation trimestrielle 2 - Maela ROZAY"/>
        <s v="Cotisation trimestrielle 3 - Antoine MOLNAR"/>
        <s v="Cotisation trimestrielle 3 - Gwendoline CHEVALIER"/>
        <s v="Licence annuelle - Antoine MOLNAR"/>
        <s v="Licence annuelle - Benoit CORBIERE"/>
        <s v="Licence annuelle - Benoît MENARD"/>
        <s v="Licence annuelle - Bertrand ROLIN"/>
        <s v="Licence annuelle - Cindy FLOURIOT"/>
        <s v="Licence annuelle - Claire GUERIN"/>
        <s v="Licence annuelle - Dorian MARTINO"/>
        <s v="Licence annuelle - Ducan ODY"/>
        <s v="Licence annuelle - Eddy GARCIA"/>
        <s v="Licence annuelle - Elisa CARFANTAN"/>
        <s v="Licence annuelle - Eléonore FRAISSE"/>
        <s v="Licence annuelle - Francois RIGAUD"/>
        <s v="Licence annuelle - Guillaume GAUVRIT"/>
        <s v="Licence annuelle - Gwendoline CHEVALIER"/>
        <s v="Licence annuelle - Isabelle CHEVREUL"/>
        <s v="Licence annuelle - Karim SALMI"/>
        <s v="Licence annuelle - Kevin GUICHARD"/>
        <s v="Licence annuelle - Kevin REMEUF"/>
        <s v="Licence annuelle - Lilian LAPORAL"/>
        <s v="Licence annuelle - Maela ROZAY"/>
        <s v="Licence annuelle - Marc-antoine HELLEBOID"/>
        <s v="Licence annuelle - Marinko RICHARD"/>
        <s v="Licence annuelle - Mathieu QUINTON"/>
        <s v="Licence annuelle - Nadia BECEL"/>
        <s v="Licence annuelle - Pablo PEZZINO"/>
        <s v="Licence annuelle - Romain DOUARD"/>
        <s v="Licence annuelle - Thibaut ROUSSET"/>
        <s v="Licence annuelle - Tom DELINOTTE"/>
        <s v="Licence annuelle - Valentin LEFEBVRE"/>
        <s v="Licence annuelle - Vivien AUBERT"/>
        <s v="Tuishou interstyles"/>
        <s v="Vente de 1 2011-Shinai Bag - Eddy GARCIA"/>
        <s v="Vente de 1 2011-Shinai Bag - Francois RIGAUD"/>
        <s v="Vente de 1 2011-Shinai Bag - Kevin REMEUF"/>
        <s v="Vente de 1 2011-Shinai Bag - Valentin LEFEBVRE"/>
        <s v="Vente de 1 2011-Shinai Bag - Vivien AUBERT"/>
        <s v="Vente de 1 2017-Ceinture Coton Rouge - Gwendoline CHEVALIER"/>
        <s v="Vente de 1 2017-Ceinture Coton Rouge - Lilian LAPORAL"/>
        <s v="Vente de 1 2017-Ceinture Coton Rouge - Mathieu QUINTON"/>
        <s v="Vente de 1 2017-Ceinture Coton Rouge - Romain DOUARD"/>
        <s v="Vente de 1 2017-Ceinture Coton Rouge - Tom DELINOTTE"/>
        <s v="Vente de 1 2017-Ceinture Satin Rouge - Eléonore FRAISSE"/>
        <s v="Vente de 1 2017-Ceinture Satin Rouge - Pablo PEZZINO"/>
        <s v="Vente de 1 2017-Housse-Baton - Marinko RICHARD"/>
        <s v="Vente de 1 2017-Tshirt-Femme-M - Elisa CARFANTAN"/>
        <s v="Vente de 1 2017-Tshirt-Femme-M - Isabelle CHEVREUL"/>
        <s v="Vente de 1 2017-Tshirt-Homme-L - Bertrand ROLIN"/>
        <s v="Vente de 1 2017-Tshirt-Homme-L - Romain DOUARD"/>
        <s v="Vente de 1 2017-Tshirt-Homme-M - Benoit MENARD"/>
        <s v="Vente de 1 2017-Tshirt-Homme-M - Eléonore FRAISSE"/>
        <s v="Vente de 1 2017-Tshirt-Homme-M - Lilian LAPORAL"/>
        <s v="Vente de 1 2017-Tshirt-Homme-M - Mathieu QUINTON"/>
        <s v="Vente de 1 2017-Tshirt-Homme-M - Pablo PEZZINO"/>
        <s v="Vente de 1 2017-Tshirt-Homme-M - Tom DELINOTTE"/>
        <s v="Vente de 1 2017-Tshirt-Homme-XL - Francois RIGAUD"/>
        <s v="Vente de 1 2018 - Ceinture satin - Antoine MOLNAR"/>
        <s v="Vente de 1 2018 - Ceinture satin - Dorian MARTINO"/>
        <s v="Vente de 1 2018 - Ceinture satin - Maela ROZAY"/>
        <s v="Vente de 1 2018-Epee 74cm - Cindy FLOURIOT"/>
        <s v="Vente de 1 2018-Epee 74cm - Francois RIGAUD"/>
        <s v="Vente de 1 2018-Epee 74cm - Isabelle CHEVREUL"/>
        <s v="Vente de 1 2018-Epee 74cm - Marc-antoine HELLEBOID"/>
        <s v="Vente de 1 2018-Epee 74cm - Marinko RICHARD"/>
        <s v="Vente de 1 2018-Epee 74cm - Thibaut ROUSSET"/>
        <s v="Vente de 1 2018-Epee 81cm - Bertrand ROLIN"/>
        <s v="Vente de 1 2019-Gants Yoseikan (L) - Benoit CORBIERE"/>
        <s v="Vente de 1 2019-Gants Yoseikan (L) - Francois RIGAUD"/>
        <s v="Vente de 1 2019-Gants Yoseikan (L) - Romain DOUARD"/>
        <s v="Vente de 1 2019-Gants Yoseikan (L) - Vivien AUBERT"/>
        <s v="Vente de 1 2019-Gants Yoseikan (M) - Antoine MOLNAR"/>
        <s v="Vente de 1 2019-Gants Yoseikan (M) - Benoit MENARD"/>
        <s v="Vente de 1 2019-Gants Yoseikan (M) - Duncan ODY"/>
        <s v="Vente de 1 2019-Gants Yoseikan (M) - Eléonore FRAISSE"/>
        <s v="Vente de 1 2019-Gants Yoseikan (M) - Guillaume GAUVRIT"/>
        <s v="Vente de 1 2019-Gants Yoseikan (M) - Gwendoline CHEVALIER"/>
        <s v="Vente de 1 2019-Gants Yoseikan (M) - Isabelle CHEVREUL"/>
        <s v="Vente de 1 2019-Gants Yoseikan (M) - Kevin REMEUF"/>
        <s v="Vente de 1 2019-Gants Yoseikan (M) - Marinko RICHARD"/>
        <s v="Vente de 1 2019-Gants Yoseikan (M) - Mathieu AOUIMEUR"/>
        <s v="Vente de 1 2019-Gants Yoseikan (M) - Nadia BECEL"/>
        <s v="Vente de 1 2019-Gants Yoseikan (M) - Pablo PEZZINO"/>
        <s v="Vente de 1 2019-Gants Yoseikan (M) - Valentin LEFEBVRE"/>
        <s v="Vente de 1 2019-Gants Yoseikan (S) - Elisa CARFANTAN"/>
        <s v="Vente de 1 2019-Sabre Bois BudoSport-69 - Francois RIGAUD"/>
        <s v="Vente de 1 2019-Sabre Bois BudoSport-69 - Kevin REMEUF"/>
        <s v="Vente de 1 2019-Sabre Bois BudoSport-69 - Valentin LEFEBVRE"/>
        <s v="Vente de 2 2019-Gants Yoseikan (M) - Tom DELINOTTE"/>
        <s v="Vente de Tshirt et Ceinture - Karim SALMI"/>
        <s v="Vente de Tshirt et ceinture - Duncan ODY"/>
        <m/>
      </sharedItems>
    </cacheField>
    <cacheField name="montant" numFmtId="0">
      <sharedItems containsString="0" containsBlank="1" containsNumber="1" minValue="7" maxValue="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Flouriot Cindy" refreshedDate="43626.729041319442" createdVersion="4" refreshedVersion="4" minRefreshableVersion="3" recordCount="11">
  <cacheSource type="worksheet">
    <worksheetSource ref="P1:T12" sheet="DataR"/>
  </cacheSource>
  <cacheFields count="5">
    <cacheField name="categorie_name" numFmtId="0">
      <sharedItems count="11">
        <s v="Cotisation Annuelle"/>
        <s v="Cotisation Trimestrielle"/>
        <s v="Vente Armes"/>
        <s v="Achat Armes"/>
        <s v="Licences"/>
        <s v="OVH (internet)"/>
        <s v="Fonctionnement"/>
        <s v="Federation"/>
        <s v="Evenements Ass"/>
        <s v="Salle"/>
        <s v="Evenements KF"/>
      </sharedItems>
    </cacheField>
    <cacheField name="total_realise" numFmtId="0">
      <sharedItems containsSemiMixedTypes="0" containsString="0" containsNumber="1" minValue="-1397.72" maxValue="6000"/>
    </cacheField>
    <cacheField name="depense" numFmtId="0">
      <sharedItems containsSemiMixedTypes="0" containsString="0" containsNumber="1" minValue="-1397.72" maxValue="0"/>
    </cacheField>
    <cacheField name="recette" numFmtId="0">
      <sharedItems containsSemiMixedTypes="0" containsString="0" containsNumber="1" minValue="0" maxValue="6000"/>
    </cacheField>
    <cacheField name="total_n1" numFmtId="0">
      <sharedItems containsString="0" containsBlank="1" containsNumber="1" minValue="-2268" maxValue="47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Flouriot Cindy" refreshedDate="43626.729041666666" createdVersion="4" refreshedVersion="4" minRefreshableVersion="3" recordCount="10">
  <cacheSource type="worksheet">
    <worksheetSource ref="AC1:AG11" sheet="DataR"/>
  </cacheSource>
  <cacheFields count="5">
    <cacheField name="mois" numFmtId="0">
      <sharedItems count="11">
        <s v="01/06/2018"/>
        <s v="01/08/2018"/>
        <s v="01/09/2018"/>
        <s v="01/10/2018"/>
        <s v="01/11/2018"/>
        <s v="01/12/2018"/>
        <s v="01/01/2019"/>
        <s v="01/02/2019"/>
        <s v="01/03/2019"/>
        <s v="01/04/2019"/>
        <s v="01/05/2019" u="1"/>
      </sharedItems>
    </cacheField>
    <cacheField name="depense" numFmtId="0">
      <sharedItems containsSemiMixedTypes="0" containsString="0" containsNumber="1" minValue="-1462.83" maxValue="0"/>
    </cacheField>
    <cacheField name="recette" numFmtId="0">
      <sharedItems containsSemiMixedTypes="0" containsString="0" containsNumber="1" minValue="0" maxValue="5633"/>
    </cacheField>
    <cacheField name="variation_tresorerie" numFmtId="0">
      <sharedItems containsSemiMixedTypes="0" containsString="0" containsNumber="1" minValue="-952.83" maxValue="4287.95"/>
    </cacheField>
    <cacheField name="tresorerie_totale" numFmtId="0">
      <sharedItems containsSemiMixedTypes="0" containsString="0" containsNumber="1" minValue="4636.33" maxValue="11675.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Flouriot Cindy" refreshedDate="43626.729042013889" createdVersion="4" refreshedVersion="4" minRefreshableVersion="3" recordCount="5">
  <cacheSource type="worksheet">
    <worksheetSource ref="A1:M6" sheet="DataR"/>
  </cacheSource>
  <cacheFields count="13">
    <cacheField name="nom" numFmtId="0">
      <sharedItems count="5">
        <s v="Saison 2018-2019"/>
        <s v="Saison 2017-2018"/>
        <s v="Saison 2016-2017"/>
        <s v="Saison 2015-2016"/>
        <s v="Saison 2014-2015"/>
      </sharedItems>
    </cacheField>
    <cacheField name="active" numFmtId="0">
      <sharedItems/>
    </cacheField>
    <cacheField name="nb_adherents" numFmtId="0">
      <sharedItems containsSemiMixedTypes="0" containsString="0" containsNumber="1" containsInteger="1" minValue="13" maxValue="31"/>
    </cacheField>
    <cacheField name="nb_adherents_actif" numFmtId="0">
      <sharedItems containsSemiMixedTypes="0" containsString="0" containsNumber="1" containsInteger="1" minValue="5" maxValue="30"/>
    </cacheField>
    <cacheField name="nb_inscriptions_annuelles" numFmtId="0">
      <sharedItems containsSemiMixedTypes="0" containsString="0" containsNumber="1" containsInteger="1" minValue="7" maxValue="25"/>
    </cacheField>
    <cacheField name="nb_inscriptions_trimestrielles" numFmtId="0">
      <sharedItems containsSemiMixedTypes="0" containsString="0" containsNumber="1" containsInteger="1" minValue="2" maxValue="7"/>
    </cacheField>
    <cacheField name="nb_heures" numFmtId="0">
      <sharedItems containsString="0" containsBlank="1" containsNumber="1" containsInteger="1" minValue="42" maxValue="42"/>
    </cacheField>
    <cacheField name="nb_evenement" numFmtId="0">
      <sharedItems containsString="0" containsBlank="1" containsNumber="1" containsInteger="1" minValue="2" maxValue="2"/>
    </cacheField>
    <cacheField name="retard" numFmtId="0">
      <sharedItems containsString="0" containsBlank="1" containsNumber="1" containsInteger="1" minValue="-3019" maxValue="-3019"/>
    </cacheField>
    <cacheField name="a_encaisser" numFmtId="0">
      <sharedItems containsString="0" containsBlank="1" containsNumber="1" minValue="-565.79999999999995" maxValue="-565.79999999999995"/>
    </cacheField>
    <cacheField name="a_regler" numFmtId="0">
      <sharedItems containsSemiMixedTypes="0" containsString="0" containsNumber="1" minValue="-7395.18" maxValue="-2260.85"/>
    </cacheField>
    <cacheField name="tre_saison" numFmtId="0">
      <sharedItems containsSemiMixedTypes="0" containsString="0" containsNumber="1" minValue="-126.679999999999" maxValue="4221.12"/>
    </cacheField>
    <cacheField name="tre_fin_saison" numFmtId="0">
      <sharedItems containsSemiMixedTypes="0" containsString="0" containsNumber="1" minValue="3897.5" maxValue="9864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Flouriot Cindy" refreshedDate="43626.729042245373" createdVersion="4" refreshedVersion="4" minRefreshableVersion="3" recordCount="11">
  <cacheSource type="worksheet">
    <worksheetSource ref="P1:Q12" sheet="DataR"/>
  </cacheSource>
  <cacheFields count="2">
    <cacheField name="categorie_name" numFmtId="0">
      <sharedItems count="11">
        <s v="Cotisation Annuelle"/>
        <s v="Cotisation Trimestrielle"/>
        <s v="Vente Armes"/>
        <s v="Achat Armes"/>
        <s v="Licences"/>
        <s v="OVH (internet)"/>
        <s v="Fonctionnement"/>
        <s v="Federation"/>
        <s v="Evenements Ass"/>
        <s v="Salle"/>
        <s v="Evenements KF"/>
      </sharedItems>
    </cacheField>
    <cacheField name="total_realise" numFmtId="0">
      <sharedItems containsSemiMixedTypes="0" containsString="0" containsNumber="1" minValue="-1397.72" maxValue="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Flouriot Cindy" refreshedDate="43626.729042708335" createdVersion="4" refreshedVersion="4" minRefreshableVersion="3" recordCount="14">
  <cacheSource type="worksheet">
    <worksheetSource ref="W1:Z15" sheet="DataR"/>
  </cacheSource>
  <cacheFields count="4">
    <cacheField name="description" numFmtId="0">
      <sharedItems containsBlank="1"/>
    </cacheField>
    <cacheField name="commentaire" numFmtId="0">
      <sharedItems containsBlank="1" count="3">
        <s v="18 personnes dont 2 externes - participation de 270 euros (15euros par personne - menu 25euros)"/>
        <s v="23 personnes dont 0 externes - participation de 115 euros (5 euros par personne)"/>
        <m/>
      </sharedItems>
    </cacheField>
    <cacheField name="date_creation" numFmtId="0">
      <sharedItems containsBlank="1"/>
    </cacheField>
    <cacheField name="titre_event" numFmtId="0">
      <sharedItems containsBlank="1" count="3">
        <s v="05/04/2019: Restaurant Parfums d'asie"/>
        <s v="11/10/2018: Restaurant de début d'anné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Flouriot Cindy" refreshedDate="43626.729042824074" createdVersion="4" refreshedVersion="4" minRefreshableVersion="3" recordCount="15">
  <cacheSource type="worksheet">
    <worksheetSource ref="AT1:AU16" sheet="DataR"/>
  </cacheSource>
  <cacheFields count="2">
    <cacheField name="categorie_name" numFmtId="0">
      <sharedItems containsBlank="1" count="12">
        <s v="Cotisation Annuelle"/>
        <s v="Cotisation Trimestrielle"/>
        <s v="Vente Armes"/>
        <s v="Achat Armes"/>
        <s v="Licences"/>
        <s v="OVH (internet)"/>
        <s v="Fonctionnement"/>
        <s v="Federation"/>
        <s v="Evenements Ass"/>
        <s v="Salle"/>
        <s v="Evenements KF"/>
        <m/>
      </sharedItems>
    </cacheField>
    <cacheField name="depense" numFmtId="0">
      <sharedItems containsString="0" containsBlank="1" containsNumber="1" minValue="-1397.72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Flouriot Cindy" refreshedDate="43626.729043287036" createdVersion="4" refreshedVersion="4" minRefreshableVersion="3" recordCount="15">
  <cacheSource type="worksheet">
    <worksheetSource ref="AW1:AX16" sheet="DataR"/>
  </cacheSource>
  <cacheFields count="2">
    <cacheField name="categorie_name" numFmtId="0">
      <sharedItems containsBlank="1" count="12">
        <s v="Cotisation Annuelle"/>
        <s v="Cotisation Trimestrielle"/>
        <s v="Vente Armes"/>
        <s v="Achat Armes"/>
        <s v="Licences"/>
        <s v="OVH (internet)"/>
        <s v="Fonctionnement"/>
        <s v="Federation"/>
        <s v="Evenements Ass"/>
        <s v="Salle"/>
        <s v="Evenements KF"/>
        <m/>
      </sharedItems>
    </cacheField>
    <cacheField name="recette" numFmtId="0">
      <sharedItems containsString="0" containsBlank="1" containsNumber="1" minValue="0" maxValue="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x v="0"/>
    <x v="0"/>
    <n v="-199.8"/>
  </r>
  <r>
    <x v="0"/>
    <x v="1"/>
    <x v="0"/>
    <n v="-730.83"/>
  </r>
  <r>
    <x v="0"/>
    <x v="2"/>
    <x v="1"/>
    <n v="-169.75"/>
  </r>
  <r>
    <x v="0"/>
    <x v="3"/>
    <x v="2"/>
    <n v="-77"/>
  </r>
  <r>
    <x v="0"/>
    <x v="4"/>
    <x v="3"/>
    <n v="-220.34"/>
  </r>
  <r>
    <x v="1"/>
    <x v="5"/>
    <x v="4"/>
    <n v="-239"/>
  </r>
  <r>
    <x v="2"/>
    <x v="2"/>
    <x v="5"/>
    <n v="-250"/>
  </r>
  <r>
    <x v="3"/>
    <x v="6"/>
    <x v="6"/>
    <n v="-998.25"/>
  </r>
  <r>
    <x v="3"/>
    <x v="7"/>
    <x v="6"/>
    <n v="-185"/>
  </r>
  <r>
    <x v="4"/>
    <x v="8"/>
    <x v="7"/>
    <n v="-392"/>
  </r>
  <r>
    <x v="3"/>
    <x v="9"/>
    <x v="8"/>
    <n v="-3"/>
  </r>
  <r>
    <x v="3"/>
    <x v="10"/>
    <x v="9"/>
    <n v="-2"/>
  </r>
  <r>
    <x v="3"/>
    <x v="9"/>
    <x v="10"/>
    <n v="-2"/>
  </r>
  <r>
    <x v="3"/>
    <x v="11"/>
    <x v="11"/>
    <n v="-2"/>
  </r>
  <r>
    <x v="3"/>
    <x v="12"/>
    <x v="12"/>
    <n v="-2"/>
  </r>
  <r>
    <x v="3"/>
    <x v="9"/>
    <x v="13"/>
    <n v="-2"/>
  </r>
  <r>
    <x v="3"/>
    <x v="9"/>
    <x v="14"/>
    <n v="-1"/>
  </r>
  <r>
    <x v="3"/>
    <x v="9"/>
    <x v="15"/>
    <n v="-1"/>
  </r>
  <r>
    <x v="3"/>
    <x v="9"/>
    <x v="16"/>
    <n v="-2"/>
  </r>
  <r>
    <x v="3"/>
    <x v="13"/>
    <x v="17"/>
    <n v="-1"/>
  </r>
  <r>
    <x v="3"/>
    <x v="9"/>
    <x v="18"/>
    <n v="-1"/>
  </r>
  <r>
    <x v="3"/>
    <x v="9"/>
    <x v="19"/>
    <n v="-3"/>
  </r>
  <r>
    <x v="3"/>
    <x v="9"/>
    <x v="20"/>
    <n v="-2"/>
  </r>
  <r>
    <x v="3"/>
    <x v="9"/>
    <x v="21"/>
    <n v="-3"/>
  </r>
  <r>
    <x v="3"/>
    <x v="9"/>
    <x v="22"/>
    <n v="-2"/>
  </r>
  <r>
    <x v="3"/>
    <x v="9"/>
    <x v="23"/>
    <n v="-1"/>
  </r>
  <r>
    <x v="3"/>
    <x v="9"/>
    <x v="24"/>
    <n v="-2"/>
  </r>
  <r>
    <x v="5"/>
    <x v="14"/>
    <x v="25"/>
    <n v="-240"/>
  </r>
  <r>
    <x v="5"/>
    <x v="15"/>
    <x v="26"/>
    <n v="-115"/>
  </r>
  <r>
    <x v="4"/>
    <x v="16"/>
    <x v="27"/>
    <n v="-728"/>
  </r>
  <r>
    <x v="5"/>
    <x v="17"/>
    <x v="28"/>
    <n v="-253.5"/>
  </r>
  <r>
    <x v="5"/>
    <x v="18"/>
    <x v="29"/>
    <n v="-520.79999999999995"/>
  </r>
  <r>
    <x v="5"/>
    <x v="18"/>
    <x v="30"/>
    <n v="-45"/>
  </r>
  <r>
    <x v="1"/>
    <x v="19"/>
    <x v="31"/>
    <n v="-15.9"/>
  </r>
  <r>
    <x v="6"/>
    <x v="20"/>
    <x v="32"/>
    <n v="-100"/>
  </r>
  <r>
    <x v="7"/>
    <x v="21"/>
    <x v="33"/>
    <n v="-50.86"/>
  </r>
  <r>
    <x v="8"/>
    <x v="22"/>
    <x v="34"/>
    <m/>
  </r>
  <r>
    <x v="8"/>
    <x v="22"/>
    <x v="34"/>
    <m/>
  </r>
  <r>
    <x v="8"/>
    <x v="22"/>
    <x v="34"/>
    <m/>
  </r>
  <r>
    <x v="8"/>
    <x v="22"/>
    <x v="34"/>
    <m/>
  </r>
  <r>
    <x v="8"/>
    <x v="22"/>
    <x v="34"/>
    <m/>
  </r>
  <r>
    <x v="8"/>
    <x v="22"/>
    <x v="34"/>
    <m/>
  </r>
  <r>
    <x v="8"/>
    <x v="22"/>
    <x v="34"/>
    <m/>
  </r>
  <r>
    <x v="8"/>
    <x v="22"/>
    <x v="34"/>
    <m/>
  </r>
  <r>
    <x v="8"/>
    <x v="22"/>
    <x v="34"/>
    <m/>
  </r>
  <r>
    <x v="8"/>
    <x v="22"/>
    <x v="34"/>
    <m/>
  </r>
  <r>
    <x v="8"/>
    <x v="22"/>
    <x v="34"/>
    <m/>
  </r>
  <r>
    <x v="8"/>
    <x v="22"/>
    <x v="3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1">
  <r>
    <x v="0"/>
    <x v="0"/>
    <x v="0"/>
    <n v="23"/>
  </r>
  <r>
    <x v="1"/>
    <x v="1"/>
    <x v="1"/>
    <n v="90"/>
  </r>
  <r>
    <x v="1"/>
    <x v="1"/>
    <x v="2"/>
    <n v="90"/>
  </r>
  <r>
    <x v="1"/>
    <x v="2"/>
    <x v="3"/>
    <n v="90"/>
  </r>
  <r>
    <x v="1"/>
    <x v="1"/>
    <x v="4"/>
    <n v="90"/>
  </r>
  <r>
    <x v="1"/>
    <x v="3"/>
    <x v="5"/>
    <n v="90"/>
  </r>
  <r>
    <x v="1"/>
    <x v="1"/>
    <x v="6"/>
    <n v="90"/>
  </r>
  <r>
    <x v="1"/>
    <x v="1"/>
    <x v="7"/>
    <n v="90"/>
  </r>
  <r>
    <x v="1"/>
    <x v="1"/>
    <x v="8"/>
    <n v="90"/>
  </r>
  <r>
    <x v="1"/>
    <x v="1"/>
    <x v="9"/>
    <n v="90"/>
  </r>
  <r>
    <x v="1"/>
    <x v="1"/>
    <x v="10"/>
    <n v="90"/>
  </r>
  <r>
    <x v="1"/>
    <x v="1"/>
    <x v="11"/>
    <n v="90"/>
  </r>
  <r>
    <x v="1"/>
    <x v="1"/>
    <x v="12"/>
    <n v="90"/>
  </r>
  <r>
    <x v="1"/>
    <x v="1"/>
    <x v="13"/>
    <n v="90"/>
  </r>
  <r>
    <x v="1"/>
    <x v="1"/>
    <x v="14"/>
    <n v="90"/>
  </r>
  <r>
    <x v="1"/>
    <x v="1"/>
    <x v="15"/>
    <n v="90"/>
  </r>
  <r>
    <x v="1"/>
    <x v="1"/>
    <x v="16"/>
    <n v="90"/>
  </r>
  <r>
    <x v="1"/>
    <x v="1"/>
    <x v="17"/>
    <n v="90"/>
  </r>
  <r>
    <x v="1"/>
    <x v="1"/>
    <x v="18"/>
    <n v="90"/>
  </r>
  <r>
    <x v="1"/>
    <x v="1"/>
    <x v="19"/>
    <n v="90"/>
  </r>
  <r>
    <x v="1"/>
    <x v="4"/>
    <x v="20"/>
    <n v="90"/>
  </r>
  <r>
    <x v="1"/>
    <x v="1"/>
    <x v="21"/>
    <n v="90"/>
  </r>
  <r>
    <x v="1"/>
    <x v="1"/>
    <x v="22"/>
    <n v="90"/>
  </r>
  <r>
    <x v="1"/>
    <x v="1"/>
    <x v="23"/>
    <n v="90"/>
  </r>
  <r>
    <x v="1"/>
    <x v="1"/>
    <x v="24"/>
    <n v="90"/>
  </r>
  <r>
    <x v="1"/>
    <x v="1"/>
    <x v="25"/>
    <n v="80"/>
  </r>
  <r>
    <x v="1"/>
    <x v="5"/>
    <x v="26"/>
    <n v="80"/>
  </r>
  <r>
    <x v="1"/>
    <x v="6"/>
    <x v="27"/>
    <n v="80"/>
  </r>
  <r>
    <x v="1"/>
    <x v="5"/>
    <x v="28"/>
    <n v="80"/>
  </r>
  <r>
    <x v="1"/>
    <x v="7"/>
    <x v="29"/>
    <n v="80"/>
  </r>
  <r>
    <x v="1"/>
    <x v="5"/>
    <x v="30"/>
    <n v="80"/>
  </r>
  <r>
    <x v="1"/>
    <x v="5"/>
    <x v="31"/>
    <n v="80"/>
  </r>
  <r>
    <x v="1"/>
    <x v="5"/>
    <x v="32"/>
    <n v="80"/>
  </r>
  <r>
    <x v="1"/>
    <x v="1"/>
    <x v="33"/>
    <n v="80"/>
  </r>
  <r>
    <x v="1"/>
    <x v="5"/>
    <x v="34"/>
    <n v="80"/>
  </r>
  <r>
    <x v="1"/>
    <x v="5"/>
    <x v="35"/>
    <n v="80"/>
  </r>
  <r>
    <x v="1"/>
    <x v="5"/>
    <x v="36"/>
    <n v="80"/>
  </r>
  <r>
    <x v="1"/>
    <x v="1"/>
    <x v="37"/>
    <n v="80"/>
  </r>
  <r>
    <x v="1"/>
    <x v="1"/>
    <x v="38"/>
    <n v="80"/>
  </r>
  <r>
    <x v="1"/>
    <x v="1"/>
    <x v="39"/>
    <n v="80"/>
  </r>
  <r>
    <x v="1"/>
    <x v="5"/>
    <x v="40"/>
    <n v="80"/>
  </r>
  <r>
    <x v="1"/>
    <x v="1"/>
    <x v="41"/>
    <n v="80"/>
  </r>
  <r>
    <x v="1"/>
    <x v="5"/>
    <x v="42"/>
    <n v="80"/>
  </r>
  <r>
    <x v="1"/>
    <x v="5"/>
    <x v="43"/>
    <n v="80"/>
  </r>
  <r>
    <x v="1"/>
    <x v="8"/>
    <x v="44"/>
    <n v="80"/>
  </r>
  <r>
    <x v="1"/>
    <x v="1"/>
    <x v="45"/>
    <n v="80"/>
  </r>
  <r>
    <x v="1"/>
    <x v="1"/>
    <x v="46"/>
    <n v="80"/>
  </r>
  <r>
    <x v="1"/>
    <x v="1"/>
    <x v="47"/>
    <n v="80"/>
  </r>
  <r>
    <x v="1"/>
    <x v="6"/>
    <x v="48"/>
    <n v="80"/>
  </r>
  <r>
    <x v="1"/>
    <x v="1"/>
    <x v="49"/>
    <n v="80"/>
  </r>
  <r>
    <x v="1"/>
    <x v="9"/>
    <x v="50"/>
    <n v="80"/>
  </r>
  <r>
    <x v="1"/>
    <x v="10"/>
    <x v="51"/>
    <n v="80"/>
  </r>
  <r>
    <x v="1"/>
    <x v="9"/>
    <x v="52"/>
    <n v="80"/>
  </r>
  <r>
    <x v="1"/>
    <x v="7"/>
    <x v="53"/>
    <n v="80"/>
  </r>
  <r>
    <x v="1"/>
    <x v="9"/>
    <x v="54"/>
    <n v="80"/>
  </r>
  <r>
    <x v="1"/>
    <x v="9"/>
    <x v="55"/>
    <n v="80"/>
  </r>
  <r>
    <x v="1"/>
    <x v="9"/>
    <x v="56"/>
    <n v="80"/>
  </r>
  <r>
    <x v="1"/>
    <x v="1"/>
    <x v="57"/>
    <n v="80"/>
  </r>
  <r>
    <x v="1"/>
    <x v="9"/>
    <x v="58"/>
    <n v="80"/>
  </r>
  <r>
    <x v="1"/>
    <x v="9"/>
    <x v="59"/>
    <n v="80"/>
  </r>
  <r>
    <x v="1"/>
    <x v="9"/>
    <x v="60"/>
    <n v="80"/>
  </r>
  <r>
    <x v="1"/>
    <x v="1"/>
    <x v="61"/>
    <n v="80"/>
  </r>
  <r>
    <x v="1"/>
    <x v="1"/>
    <x v="62"/>
    <n v="80"/>
  </r>
  <r>
    <x v="1"/>
    <x v="1"/>
    <x v="63"/>
    <n v="80"/>
  </r>
  <r>
    <x v="1"/>
    <x v="9"/>
    <x v="64"/>
    <n v="80"/>
  </r>
  <r>
    <x v="1"/>
    <x v="1"/>
    <x v="65"/>
    <n v="80"/>
  </r>
  <r>
    <x v="1"/>
    <x v="9"/>
    <x v="66"/>
    <n v="80"/>
  </r>
  <r>
    <x v="1"/>
    <x v="9"/>
    <x v="67"/>
    <n v="80"/>
  </r>
  <r>
    <x v="1"/>
    <x v="11"/>
    <x v="68"/>
    <n v="80"/>
  </r>
  <r>
    <x v="1"/>
    <x v="1"/>
    <x v="69"/>
    <n v="80"/>
  </r>
  <r>
    <x v="1"/>
    <x v="1"/>
    <x v="70"/>
    <n v="80"/>
  </r>
  <r>
    <x v="1"/>
    <x v="1"/>
    <x v="71"/>
    <n v="80"/>
  </r>
  <r>
    <x v="1"/>
    <x v="10"/>
    <x v="72"/>
    <n v="80"/>
  </r>
  <r>
    <x v="2"/>
    <x v="1"/>
    <x v="73"/>
    <n v="95"/>
  </r>
  <r>
    <x v="2"/>
    <x v="4"/>
    <x v="74"/>
    <n v="95"/>
  </r>
  <r>
    <x v="2"/>
    <x v="12"/>
    <x v="75"/>
    <n v="95"/>
  </r>
  <r>
    <x v="2"/>
    <x v="1"/>
    <x v="76"/>
    <n v="95"/>
  </r>
  <r>
    <x v="2"/>
    <x v="1"/>
    <x v="77"/>
    <n v="95"/>
  </r>
  <r>
    <x v="2"/>
    <x v="1"/>
    <x v="78"/>
    <n v="95"/>
  </r>
  <r>
    <x v="2"/>
    <x v="9"/>
    <x v="79"/>
    <n v="95"/>
  </r>
  <r>
    <x v="2"/>
    <x v="9"/>
    <x v="80"/>
    <n v="95"/>
  </r>
  <r>
    <x v="2"/>
    <x v="9"/>
    <x v="81"/>
    <n v="95"/>
  </r>
  <r>
    <x v="2"/>
    <x v="9"/>
    <x v="82"/>
    <n v="95"/>
  </r>
  <r>
    <x v="2"/>
    <x v="9"/>
    <x v="83"/>
    <n v="95"/>
  </r>
  <r>
    <x v="2"/>
    <x v="9"/>
    <x v="84"/>
    <n v="95"/>
  </r>
  <r>
    <x v="2"/>
    <x v="13"/>
    <x v="85"/>
    <n v="95"/>
  </r>
  <r>
    <x v="2"/>
    <x v="13"/>
    <x v="86"/>
    <n v="95"/>
  </r>
  <r>
    <x v="3"/>
    <x v="1"/>
    <x v="87"/>
    <n v="37"/>
  </r>
  <r>
    <x v="3"/>
    <x v="1"/>
    <x v="88"/>
    <n v="37"/>
  </r>
  <r>
    <x v="3"/>
    <x v="1"/>
    <x v="89"/>
    <n v="37"/>
  </r>
  <r>
    <x v="3"/>
    <x v="14"/>
    <x v="90"/>
    <n v="37"/>
  </r>
  <r>
    <x v="3"/>
    <x v="1"/>
    <x v="91"/>
    <n v="37"/>
  </r>
  <r>
    <x v="3"/>
    <x v="15"/>
    <x v="92"/>
    <n v="37"/>
  </r>
  <r>
    <x v="3"/>
    <x v="7"/>
    <x v="93"/>
    <n v="37"/>
  </r>
  <r>
    <x v="3"/>
    <x v="1"/>
    <x v="94"/>
    <n v="37"/>
  </r>
  <r>
    <x v="3"/>
    <x v="15"/>
    <x v="95"/>
    <n v="37"/>
  </r>
  <r>
    <x v="3"/>
    <x v="1"/>
    <x v="96"/>
    <n v="37"/>
  </r>
  <r>
    <x v="3"/>
    <x v="1"/>
    <x v="97"/>
    <n v="37"/>
  </r>
  <r>
    <x v="3"/>
    <x v="1"/>
    <x v="98"/>
    <n v="37"/>
  </r>
  <r>
    <x v="3"/>
    <x v="1"/>
    <x v="99"/>
    <n v="37"/>
  </r>
  <r>
    <x v="3"/>
    <x v="1"/>
    <x v="100"/>
    <n v="37"/>
  </r>
  <r>
    <x v="3"/>
    <x v="1"/>
    <x v="101"/>
    <n v="37"/>
  </r>
  <r>
    <x v="3"/>
    <x v="1"/>
    <x v="102"/>
    <n v="37"/>
  </r>
  <r>
    <x v="3"/>
    <x v="12"/>
    <x v="103"/>
    <n v="37"/>
  </r>
  <r>
    <x v="3"/>
    <x v="1"/>
    <x v="104"/>
    <n v="37"/>
  </r>
  <r>
    <x v="3"/>
    <x v="1"/>
    <x v="105"/>
    <n v="37"/>
  </r>
  <r>
    <x v="3"/>
    <x v="1"/>
    <x v="106"/>
    <n v="37"/>
  </r>
  <r>
    <x v="3"/>
    <x v="1"/>
    <x v="107"/>
    <n v="37"/>
  </r>
  <r>
    <x v="3"/>
    <x v="1"/>
    <x v="108"/>
    <n v="37"/>
  </r>
  <r>
    <x v="3"/>
    <x v="1"/>
    <x v="109"/>
    <n v="37"/>
  </r>
  <r>
    <x v="3"/>
    <x v="1"/>
    <x v="110"/>
    <n v="37"/>
  </r>
  <r>
    <x v="3"/>
    <x v="1"/>
    <x v="111"/>
    <n v="37"/>
  </r>
  <r>
    <x v="3"/>
    <x v="4"/>
    <x v="112"/>
    <n v="37"/>
  </r>
  <r>
    <x v="3"/>
    <x v="1"/>
    <x v="113"/>
    <n v="37"/>
  </r>
  <r>
    <x v="3"/>
    <x v="1"/>
    <x v="114"/>
    <n v="37"/>
  </r>
  <r>
    <x v="3"/>
    <x v="1"/>
    <x v="115"/>
    <n v="37"/>
  </r>
  <r>
    <x v="3"/>
    <x v="1"/>
    <x v="116"/>
    <n v="37"/>
  </r>
  <r>
    <x v="4"/>
    <x v="16"/>
    <x v="117"/>
    <n v="20"/>
  </r>
  <r>
    <x v="4"/>
    <x v="17"/>
    <x v="117"/>
    <n v="20"/>
  </r>
  <r>
    <x v="4"/>
    <x v="17"/>
    <x v="117"/>
    <n v="20"/>
  </r>
  <r>
    <x v="4"/>
    <x v="17"/>
    <x v="117"/>
    <n v="20"/>
  </r>
  <r>
    <x v="0"/>
    <x v="18"/>
    <x v="118"/>
    <n v="20"/>
  </r>
  <r>
    <x v="0"/>
    <x v="19"/>
    <x v="119"/>
    <n v="20"/>
  </r>
  <r>
    <x v="0"/>
    <x v="16"/>
    <x v="120"/>
    <n v="20"/>
  </r>
  <r>
    <x v="0"/>
    <x v="20"/>
    <x v="121"/>
    <n v="20"/>
  </r>
  <r>
    <x v="0"/>
    <x v="18"/>
    <x v="122"/>
    <n v="20"/>
  </r>
  <r>
    <x v="0"/>
    <x v="21"/>
    <x v="123"/>
    <n v="7"/>
  </r>
  <r>
    <x v="0"/>
    <x v="1"/>
    <x v="124"/>
    <n v="7"/>
  </r>
  <r>
    <x v="0"/>
    <x v="1"/>
    <x v="125"/>
    <n v="7"/>
  </r>
  <r>
    <x v="0"/>
    <x v="22"/>
    <x v="126"/>
    <n v="7"/>
  </r>
  <r>
    <x v="0"/>
    <x v="1"/>
    <x v="127"/>
    <n v="7"/>
  </r>
  <r>
    <x v="0"/>
    <x v="1"/>
    <x v="128"/>
    <n v="8"/>
  </r>
  <r>
    <x v="0"/>
    <x v="1"/>
    <x v="129"/>
    <n v="8"/>
  </r>
  <r>
    <x v="0"/>
    <x v="18"/>
    <x v="130"/>
    <n v="15"/>
  </r>
  <r>
    <x v="0"/>
    <x v="1"/>
    <x v="131"/>
    <n v="16"/>
  </r>
  <r>
    <x v="0"/>
    <x v="1"/>
    <x v="132"/>
    <n v="16"/>
  </r>
  <r>
    <x v="0"/>
    <x v="0"/>
    <x v="133"/>
    <n v="16"/>
  </r>
  <r>
    <x v="0"/>
    <x v="22"/>
    <x v="134"/>
    <n v="16"/>
  </r>
  <r>
    <x v="0"/>
    <x v="23"/>
    <x v="134"/>
    <n v="16"/>
  </r>
  <r>
    <x v="0"/>
    <x v="24"/>
    <x v="135"/>
    <n v="16"/>
  </r>
  <r>
    <x v="0"/>
    <x v="22"/>
    <x v="136"/>
    <n v="16"/>
  </r>
  <r>
    <x v="0"/>
    <x v="1"/>
    <x v="137"/>
    <n v="16"/>
  </r>
  <r>
    <x v="0"/>
    <x v="1"/>
    <x v="138"/>
    <n v="16"/>
  </r>
  <r>
    <x v="0"/>
    <x v="1"/>
    <x v="139"/>
    <n v="16"/>
  </r>
  <r>
    <x v="0"/>
    <x v="1"/>
    <x v="140"/>
    <n v="16"/>
  </r>
  <r>
    <x v="0"/>
    <x v="3"/>
    <x v="141"/>
    <n v="16"/>
  </r>
  <r>
    <x v="0"/>
    <x v="21"/>
    <x v="142"/>
    <n v="8"/>
  </r>
  <r>
    <x v="0"/>
    <x v="3"/>
    <x v="143"/>
    <n v="24"/>
  </r>
  <r>
    <x v="0"/>
    <x v="21"/>
    <x v="144"/>
    <n v="8"/>
  </r>
  <r>
    <x v="0"/>
    <x v="22"/>
    <x v="145"/>
    <n v="28"/>
  </r>
  <r>
    <x v="0"/>
    <x v="25"/>
    <x v="146"/>
    <n v="28"/>
  </r>
  <r>
    <x v="0"/>
    <x v="22"/>
    <x v="147"/>
    <n v="28"/>
  </r>
  <r>
    <x v="0"/>
    <x v="22"/>
    <x v="148"/>
    <n v="28"/>
  </r>
  <r>
    <x v="0"/>
    <x v="26"/>
    <x v="149"/>
    <n v="28"/>
  </r>
  <r>
    <x v="0"/>
    <x v="22"/>
    <x v="150"/>
    <n v="28"/>
  </r>
  <r>
    <x v="0"/>
    <x v="22"/>
    <x v="151"/>
    <n v="29.15"/>
  </r>
  <r>
    <x v="0"/>
    <x v="27"/>
    <x v="152"/>
    <n v="26"/>
  </r>
  <r>
    <x v="0"/>
    <x v="19"/>
    <x v="153"/>
    <n v="26"/>
  </r>
  <r>
    <x v="0"/>
    <x v="23"/>
    <x v="154"/>
    <n v="26"/>
  </r>
  <r>
    <x v="0"/>
    <x v="20"/>
    <x v="155"/>
    <n v="26"/>
  </r>
  <r>
    <x v="0"/>
    <x v="20"/>
    <x v="156"/>
    <n v="26"/>
  </r>
  <r>
    <x v="0"/>
    <x v="16"/>
    <x v="157"/>
    <n v="26"/>
  </r>
  <r>
    <x v="0"/>
    <x v="27"/>
    <x v="158"/>
    <n v="26"/>
  </r>
  <r>
    <x v="0"/>
    <x v="16"/>
    <x v="159"/>
    <n v="26"/>
  </r>
  <r>
    <x v="0"/>
    <x v="16"/>
    <x v="160"/>
    <n v="26"/>
  </r>
  <r>
    <x v="0"/>
    <x v="27"/>
    <x v="161"/>
    <n v="26"/>
  </r>
  <r>
    <x v="0"/>
    <x v="28"/>
    <x v="162"/>
    <n v="26"/>
  </r>
  <r>
    <x v="0"/>
    <x v="16"/>
    <x v="163"/>
    <n v="26"/>
  </r>
  <r>
    <x v="0"/>
    <x v="19"/>
    <x v="164"/>
    <n v="26"/>
  </r>
  <r>
    <x v="0"/>
    <x v="20"/>
    <x v="165"/>
    <n v="26"/>
  </r>
  <r>
    <x v="0"/>
    <x v="16"/>
    <x v="166"/>
    <n v="26"/>
  </r>
  <r>
    <x v="0"/>
    <x v="16"/>
    <x v="167"/>
    <n v="26"/>
  </r>
  <r>
    <x v="0"/>
    <x v="16"/>
    <x v="168"/>
    <n v="26"/>
  </r>
  <r>
    <x v="0"/>
    <x v="29"/>
    <x v="169"/>
    <n v="26"/>
  </r>
  <r>
    <x v="0"/>
    <x v="19"/>
    <x v="170"/>
    <n v="26"/>
  </r>
  <r>
    <x v="0"/>
    <x v="16"/>
    <x v="171"/>
    <n v="26"/>
  </r>
  <r>
    <x v="0"/>
    <x v="16"/>
    <x v="172"/>
    <n v="26"/>
  </r>
  <r>
    <x v="0"/>
    <x v="30"/>
    <x v="173"/>
    <n v="52"/>
  </r>
  <r>
    <x v="0"/>
    <x v="3"/>
    <x v="174"/>
    <n v="24"/>
  </r>
  <r>
    <x v="0"/>
    <x v="4"/>
    <x v="175"/>
    <n v="24"/>
  </r>
  <r>
    <x v="5"/>
    <x v="31"/>
    <x v="176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">
  <r>
    <x v="0"/>
    <n v="6000"/>
    <n v="0"/>
    <n v="6000"/>
    <n v="4750"/>
  </r>
  <r>
    <x v="1"/>
    <n v="1330"/>
    <n v="0"/>
    <n v="1330"/>
    <n v="990"/>
  </r>
  <r>
    <x v="2"/>
    <n v="1264.1500000000001"/>
    <n v="0"/>
    <n v="1264.1500000000001"/>
    <n v="691.78"/>
  </r>
  <r>
    <x v="3"/>
    <n v="-1397.72"/>
    <n v="-1397.72"/>
    <n v="0"/>
    <n v="-1297.0999999999999"/>
  </r>
  <r>
    <x v="4"/>
    <n v="-105.25"/>
    <n v="-1215.25"/>
    <n v="1110"/>
    <n v="-150"/>
  </r>
  <r>
    <x v="5"/>
    <n v="-50.86"/>
    <n v="-50.86"/>
    <n v="0"/>
    <n v="-51.44"/>
  </r>
  <r>
    <x v="6"/>
    <n v="-254.9"/>
    <n v="-254.9"/>
    <n v="0"/>
    <n v="-232"/>
  </r>
  <r>
    <x v="7"/>
    <n v="-250"/>
    <n v="-250"/>
    <n v="0"/>
    <n v="-250"/>
  </r>
  <r>
    <x v="8"/>
    <n v="-1174.3"/>
    <n v="-1174.3"/>
    <n v="0"/>
    <n v="-1063.96"/>
  </r>
  <r>
    <x v="9"/>
    <n v="-1120"/>
    <n v="-1120"/>
    <n v="0"/>
    <n v="-2268"/>
  </r>
  <r>
    <x v="10"/>
    <n v="-20"/>
    <n v="-100"/>
    <n v="8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-50.86"/>
    <n v="0"/>
    <n v="-50.86"/>
    <n v="5592.42"/>
  </r>
  <r>
    <x v="1"/>
    <n v="-239"/>
    <n v="0"/>
    <n v="-239"/>
    <n v="5353.42"/>
  </r>
  <r>
    <x v="2"/>
    <n v="-717.09"/>
    <n v="0"/>
    <n v="-717.09"/>
    <n v="4636.33"/>
  </r>
  <r>
    <x v="3"/>
    <n v="-1345.05"/>
    <n v="5633"/>
    <n v="4287.95"/>
    <n v="8924.2800000000007"/>
  </r>
  <r>
    <x v="4"/>
    <n v="-185"/>
    <n v="1246.1500000000001"/>
    <n v="1061.1500000000001"/>
    <n v="9985.43"/>
  </r>
  <r>
    <x v="5"/>
    <n v="0"/>
    <n v="1690"/>
    <n v="1690"/>
    <n v="11675.43"/>
  </r>
  <r>
    <x v="6"/>
    <n v="-743.9"/>
    <n v="160"/>
    <n v="-583.9"/>
    <n v="11091.53"/>
  </r>
  <r>
    <x v="7"/>
    <n v="-1462.83"/>
    <n v="510"/>
    <n v="-952.83"/>
    <n v="10138.700000000001"/>
  </r>
  <r>
    <x v="8"/>
    <n v="0"/>
    <n v="489"/>
    <n v="489"/>
    <n v="10627.7"/>
  </r>
  <r>
    <x v="9"/>
    <n v="0"/>
    <n v="28"/>
    <n v="28"/>
    <n v="10655.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5">
  <r>
    <x v="0"/>
    <b v="1"/>
    <n v="31"/>
    <n v="30"/>
    <n v="25"/>
    <n v="6"/>
    <n v="42"/>
    <n v="2"/>
    <n v="-3019"/>
    <n v="-565.79999999999995"/>
    <n v="-4995.2299999999996"/>
    <n v="4221.12"/>
    <n v="9864.4"/>
  </r>
  <r>
    <x v="1"/>
    <b v="0"/>
    <n v="29"/>
    <n v="26"/>
    <n v="21"/>
    <n v="5"/>
    <m/>
    <m/>
    <m/>
    <m/>
    <n v="-7395.18"/>
    <n v="-126.679999999999"/>
    <n v="5643.28"/>
  </r>
  <r>
    <x v="2"/>
    <b v="0"/>
    <n v="27"/>
    <n v="16"/>
    <n v="17"/>
    <n v="7"/>
    <m/>
    <m/>
    <m/>
    <m/>
    <n v="-4779.58"/>
    <n v="1705.37"/>
    <n v="5769.96"/>
  </r>
  <r>
    <x v="3"/>
    <b v="0"/>
    <n v="19"/>
    <n v="9"/>
    <n v="14"/>
    <n v="2"/>
    <m/>
    <m/>
    <m/>
    <m/>
    <n v="-4427.8"/>
    <n v="167.09"/>
    <n v="4064.59"/>
  </r>
  <r>
    <x v="4"/>
    <b v="0"/>
    <n v="13"/>
    <n v="5"/>
    <n v="7"/>
    <n v="3"/>
    <m/>
    <m/>
    <m/>
    <m/>
    <n v="-2260.85"/>
    <n v="3897.5"/>
    <n v="3897.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1">
  <r>
    <x v="0"/>
    <n v="6000"/>
  </r>
  <r>
    <x v="1"/>
    <n v="1330"/>
  </r>
  <r>
    <x v="2"/>
    <n v="1264.1500000000001"/>
  </r>
  <r>
    <x v="3"/>
    <n v="-1397.72"/>
  </r>
  <r>
    <x v="4"/>
    <n v="-105.25"/>
  </r>
  <r>
    <x v="5"/>
    <n v="-50.86"/>
  </r>
  <r>
    <x v="6"/>
    <n v="-254.9"/>
  </r>
  <r>
    <x v="7"/>
    <n v="-250"/>
  </r>
  <r>
    <x v="8"/>
    <n v="-1174.3"/>
  </r>
  <r>
    <x v="9"/>
    <n v="-1120"/>
  </r>
  <r>
    <x v="10"/>
    <n v="-2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4">
  <r>
    <s v="Restaurant Parfums d'asie"/>
    <x v="0"/>
    <s v="2019-04-05"/>
    <x v="0"/>
  </r>
  <r>
    <s v="Restaurant de début d'année"/>
    <x v="1"/>
    <s v="2018-10-11"/>
    <x v="1"/>
  </r>
  <r>
    <m/>
    <x v="2"/>
    <m/>
    <x v="2"/>
  </r>
  <r>
    <m/>
    <x v="2"/>
    <m/>
    <x v="2"/>
  </r>
  <r>
    <m/>
    <x v="2"/>
    <m/>
    <x v="2"/>
  </r>
  <r>
    <m/>
    <x v="2"/>
    <m/>
    <x v="2"/>
  </r>
  <r>
    <m/>
    <x v="2"/>
    <m/>
    <x v="2"/>
  </r>
  <r>
    <m/>
    <x v="2"/>
    <m/>
    <x v="2"/>
  </r>
  <r>
    <m/>
    <x v="2"/>
    <m/>
    <x v="2"/>
  </r>
  <r>
    <m/>
    <x v="2"/>
    <m/>
    <x v="2"/>
  </r>
  <r>
    <m/>
    <x v="2"/>
    <m/>
    <x v="2"/>
  </r>
  <r>
    <m/>
    <x v="2"/>
    <m/>
    <x v="2"/>
  </r>
  <r>
    <m/>
    <x v="2"/>
    <m/>
    <x v="2"/>
  </r>
  <r>
    <m/>
    <x v="2"/>
    <m/>
    <x v="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5">
  <r>
    <x v="0"/>
    <n v="0"/>
  </r>
  <r>
    <x v="1"/>
    <n v="0"/>
  </r>
  <r>
    <x v="2"/>
    <n v="0"/>
  </r>
  <r>
    <x v="3"/>
    <n v="-1397.72"/>
  </r>
  <r>
    <x v="4"/>
    <n v="-1215.25"/>
  </r>
  <r>
    <x v="5"/>
    <n v="-50.86"/>
  </r>
  <r>
    <x v="6"/>
    <n v="-254.9"/>
  </r>
  <r>
    <x v="7"/>
    <n v="-250"/>
  </r>
  <r>
    <x v="8"/>
    <n v="-1174.3"/>
  </r>
  <r>
    <x v="9"/>
    <n v="-1120"/>
  </r>
  <r>
    <x v="10"/>
    <n v="-100"/>
  </r>
  <r>
    <x v="11"/>
    <m/>
  </r>
  <r>
    <x v="11"/>
    <m/>
  </r>
  <r>
    <x v="11"/>
    <m/>
  </r>
  <r>
    <x v="11"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5">
  <r>
    <x v="0"/>
    <n v="6000"/>
  </r>
  <r>
    <x v="1"/>
    <n v="1330"/>
  </r>
  <r>
    <x v="2"/>
    <n v="1264.1500000000001"/>
  </r>
  <r>
    <x v="3"/>
    <n v="0"/>
  </r>
  <r>
    <x v="4"/>
    <n v="1110"/>
  </r>
  <r>
    <x v="5"/>
    <n v="0"/>
  </r>
  <r>
    <x v="6"/>
    <n v="0"/>
  </r>
  <r>
    <x v="7"/>
    <n v="0"/>
  </r>
  <r>
    <x v="8"/>
    <n v="0"/>
  </r>
  <r>
    <x v="9"/>
    <n v="0"/>
  </r>
  <r>
    <x v="10"/>
    <n v="80"/>
  </r>
  <r>
    <x v="11"/>
    <m/>
  </r>
  <r>
    <x v="11"/>
    <m/>
  </r>
  <r>
    <x v="11"/>
    <m/>
  </r>
  <r>
    <x v="11"/>
    <m/>
  </r>
</pivotCacheRecords>
</file>

<file path=xl/pivotTables/_rels/pivotTable1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9.xml"/></Relationships> 
</file>

<file path=xl/pivotTables/_rels/pivotTable2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4.xml"/></Relationships> 
</file>

<file path=xl/pivotTables/_rels/pivotTable3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3.xml"/></Relationships> 
</file>

<file path=xl/pivotTables/_rels/pivotTable4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1.xml"/></Relationships> 
</file>

<file path=xl/pivotTables/_rels/pivotTable5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5.xml"/></Relationships> 
</file>

<file path=xl/pivotTables/_rels/pivotTable6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8.xml"/></Relationships> 
</file>

<file path=xl/pivotTables/_rels/pivotTable7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6.xml"/></Relationships> 
</file>

<file path=xl/pivotTables/_rels/pivotTable8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7.xml"/></Relationships> 
</file>

<file path=xl/pivotTables/_rels/pivotTable9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2.xml"/></Relationships> 
</file>

<file path=xl/pivotTables/pivotTable1.xml><?xml version="1.0" encoding="utf-8"?>
<pivotTableDefinition xmlns="http://schemas.openxmlformats.org/spreadsheetml/2006/main" name="Tableau croisé dynamique7" cacheId="40" applyNumberFormats="0" applyBorderFormats="0" applyFontFormats="0" applyPatternFormats="0" applyAlignmentFormats="0" applyWidthHeightFormats="1" dataCaption="Valeurs" updatedVersion="4" minRefreshableVersion="3" showDrill="0" useAutoFormatting="1" itemPrintTitles="1" createdVersion="4" indent="0" outline="1" outlineData="1" multipleFieldFilters="0" chartFormat="14" rowHeaderCaption="Type">
  <location ref="AQ2:AR8" firstHeaderRow="1" firstDataRow="1" firstDataCol="1"/>
  <pivotFields count="2">
    <pivotField axis="axisRow" showAll="0" measureFilter="1">
      <items count="13">
        <item x="3"/>
        <item x="2"/>
        <item x="0"/>
        <item x="1"/>
        <item x="8"/>
        <item x="10"/>
        <item x="6"/>
        <item x="9"/>
        <item x="4"/>
        <item x="7"/>
        <item x="5"/>
        <item x="11"/>
        <item t="default"/>
      </items>
    </pivotField>
    <pivotField dataField="1" showAll="0"/>
  </pivotFields>
  <rowFields count="1">
    <field x="0"/>
  </rowFields>
  <rowItems count="6">
    <i>
      <x v="1"/>
    </i>
    <i>
      <x v="2"/>
    </i>
    <i>
      <x v="3"/>
    </i>
    <i>
      <x v="5"/>
    </i>
    <i>
      <x v="8"/>
    </i>
    <i t="grand">
      <x/>
    </i>
  </rowItems>
  <colItems count="1">
    <i/>
  </colItems>
  <dataFields count="1">
    <dataField name="Somme de recette" fld="1" showDataAs="percentOfTotal" baseField="0" baseItem="10" numFmtId="9"/>
  </dataFields>
  <formats count="2">
    <format dxfId="114">
      <pivotArea type="all" dataOnly="0" outline="0" fieldPosition="0"/>
    </format>
    <format dxfId="113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5" showRowHeaders="1" showColHeaders="1" showRowStripes="0" showColStripes="0" showLastColumn="1"/>
  <filters count="1">
    <filter fld="0" type="valueNotEqual" evalOrder="-1" id="2" iMeasureFld="0">
      <autoFilter ref="A1">
        <filterColumn colId="0">
          <customFilters>
            <customFilter operator="notEqual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1" cacheId="24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chartFormat="249">
  <location ref="T2:X13" firstHeaderRow="0" firstDataRow="1" firstDataCol="1"/>
  <pivotFields count="5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m="1" x="10"/>
        <item x="9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Dépenses" fld="1" baseField="0" baseItem="0"/>
    <dataField name="Recettes" fld="2" baseField="0" baseItem="0"/>
    <dataField name="Variation trésorerie" fld="3" baseField="0" baseItem="0"/>
    <dataField name="Trésorerie totale" fld="4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5" cacheId="21" applyNumberFormats="0" applyBorderFormats="0" applyFontFormats="0" applyPatternFormats="0" applyAlignmentFormats="0" applyWidthHeightFormats="1" dataCaption="Valeurs" updatedVersion="4" minRefreshableVersion="3" showDrill="0" useAutoFormatting="1" itemPrintTitles="1" createdVersion="4" indent="0" showHeaders="0" outline="1" outlineData="1" multipleFieldFilters="0" rowHeaderCaption="Type">
  <location ref="AG2:AK14" firstHeaderRow="0" firstDataRow="1" firstDataCol="1"/>
  <pivotFields count="5">
    <pivotField axis="axisRow" showAll="0">
      <items count="12">
        <item x="3"/>
        <item x="2"/>
        <item x="0"/>
        <item x="1"/>
        <item x="8"/>
        <item x="10"/>
        <item x="6"/>
        <item x="9"/>
        <item x="4"/>
        <item x="7"/>
        <item x="5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Dépenses" fld="2" baseField="0" baseItem="1" numFmtId="165"/>
    <dataField name="Recettes" fld="3" baseField="0" baseItem="1" numFmtId="165"/>
    <dataField name="Total Saison" fld="1" baseField="0" baseItem="1" numFmtId="165"/>
    <dataField name="Total Saison dernière" fld="4" baseField="0" baseItem="1" numFmtId="165"/>
  </dataFields>
  <formats count="8">
    <format dxfId="122">
      <pivotArea type="all" dataOnly="0" outline="0" fieldPosition="0"/>
    </format>
    <format dxfId="12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9" cacheId="13" applyNumberFormats="0" applyBorderFormats="0" applyFontFormats="0" applyPatternFormats="0" applyAlignmentFormats="0" applyWidthHeightFormats="1" dataCaption="Valeurs" updatedVersion="4" minRefreshableVersion="3" showDrill="0" useAutoFormatting="1" itemPrintTitles="1" createdVersion="4" indent="0" compact="0" compactData="0" multipleFieldFilters="0">
  <location ref="BA3:BD71" firstHeaderRow="1" firstDataRow="1" firstDataCol="3"/>
  <pivotFields count="4">
    <pivotField name="Catégorie" axis="axisRow" compact="0" outline="0" showAll="0" measureFilter="1">
      <items count="10">
        <item x="3"/>
        <item x="8"/>
        <item x="0"/>
        <item x="1"/>
        <item x="2"/>
        <item x="4"/>
        <item x="5"/>
        <item x="7"/>
        <item x="6"/>
        <item t="default"/>
      </items>
    </pivotField>
    <pivotField name=" Date" axis="axisRow" compact="0" outline="0" showAll="0">
      <items count="24">
        <item x="9"/>
        <item x="10"/>
        <item x="12"/>
        <item x="8"/>
        <item x="11"/>
        <item x="13"/>
        <item x="22"/>
        <item x="0"/>
        <item x="1"/>
        <item x="2"/>
        <item x="3"/>
        <item x="4"/>
        <item x="5"/>
        <item x="6"/>
        <item x="7"/>
        <item x="14"/>
        <item x="15"/>
        <item x="16"/>
        <item x="17"/>
        <item x="18"/>
        <item x="19"/>
        <item x="21"/>
        <item x="20"/>
        <item t="default"/>
      </items>
    </pivotField>
    <pivotField name=" Description" axis="axisRow" compact="0" outline="0" showAll="0">
      <items count="36">
        <item x="3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x="32"/>
        <item t="default"/>
      </items>
    </pivotField>
    <pivotField dataField="1" compact="0" outline="0" showAll="0"/>
  </pivotFields>
  <rowFields count="3">
    <field x="0"/>
    <field x="1"/>
    <field x="2"/>
  </rowFields>
  <rowItems count="68">
    <i>
      <x/>
      <x/>
      <x v="9"/>
    </i>
    <i r="2">
      <x v="11"/>
    </i>
    <i r="2">
      <x v="14"/>
    </i>
    <i r="2">
      <x v="15"/>
    </i>
    <i r="2">
      <x v="16"/>
    </i>
    <i r="2">
      <x v="17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t="default" r="1">
      <x/>
    </i>
    <i r="1">
      <x v="1"/>
      <x v="10"/>
    </i>
    <i t="default" r="1">
      <x v="1"/>
    </i>
    <i r="1">
      <x v="2"/>
      <x v="13"/>
    </i>
    <i t="default" r="1">
      <x v="2"/>
    </i>
    <i r="1">
      <x v="4"/>
      <x v="12"/>
    </i>
    <i t="default" r="1">
      <x v="4"/>
    </i>
    <i r="1">
      <x v="5"/>
      <x v="18"/>
    </i>
    <i t="default" r="1">
      <x v="5"/>
    </i>
    <i r="1">
      <x v="13"/>
      <x v="7"/>
    </i>
    <i t="default" r="1">
      <x v="13"/>
    </i>
    <i r="1">
      <x v="14"/>
      <x v="7"/>
    </i>
    <i t="default" r="1">
      <x v="14"/>
    </i>
    <i t="default">
      <x/>
    </i>
    <i>
      <x v="2"/>
      <x v="7"/>
      <x v="1"/>
    </i>
    <i t="default" r="1">
      <x v="7"/>
    </i>
    <i r="1">
      <x v="8"/>
      <x v="1"/>
    </i>
    <i t="default" r="1">
      <x v="8"/>
    </i>
    <i r="1">
      <x v="9"/>
      <x v="2"/>
    </i>
    <i t="default" r="1">
      <x v="9"/>
    </i>
    <i r="1">
      <x v="10"/>
      <x v="3"/>
    </i>
    <i t="default" r="1">
      <x v="10"/>
    </i>
    <i r="1">
      <x v="11"/>
      <x v="4"/>
    </i>
    <i t="default" r="1">
      <x v="11"/>
    </i>
    <i t="default">
      <x v="2"/>
    </i>
    <i>
      <x v="3"/>
      <x v="12"/>
      <x v="5"/>
    </i>
    <i t="default" r="1">
      <x v="12"/>
    </i>
    <i r="1">
      <x v="20"/>
      <x v="32"/>
    </i>
    <i t="default" r="1">
      <x v="20"/>
    </i>
    <i t="default">
      <x v="3"/>
    </i>
    <i>
      <x v="4"/>
      <x v="9"/>
      <x v="6"/>
    </i>
    <i t="default" r="1">
      <x v="9"/>
    </i>
    <i t="default">
      <x v="4"/>
    </i>
    <i>
      <x v="5"/>
      <x v="3"/>
      <x v="8"/>
    </i>
    <i t="default" r="1">
      <x v="3"/>
    </i>
    <i r="1">
      <x v="17"/>
      <x v="28"/>
    </i>
    <i t="default" r="1">
      <x v="17"/>
    </i>
    <i t="default">
      <x v="5"/>
    </i>
    <i>
      <x v="6"/>
      <x v="15"/>
      <x v="26"/>
    </i>
    <i t="default" r="1">
      <x v="15"/>
    </i>
    <i r="1">
      <x v="16"/>
      <x v="27"/>
    </i>
    <i t="default" r="1">
      <x v="16"/>
    </i>
    <i r="1">
      <x v="18"/>
      <x v="29"/>
    </i>
    <i t="default" r="1">
      <x v="18"/>
    </i>
    <i r="1">
      <x v="19"/>
      <x v="30"/>
    </i>
    <i r="2">
      <x v="31"/>
    </i>
    <i t="default" r="1">
      <x v="19"/>
    </i>
    <i t="default">
      <x v="6"/>
    </i>
    <i>
      <x v="7"/>
      <x v="21"/>
      <x v="33"/>
    </i>
    <i t="default" r="1">
      <x v="21"/>
    </i>
    <i t="default">
      <x v="7"/>
    </i>
    <i>
      <x v="8"/>
      <x v="22"/>
      <x v="34"/>
    </i>
    <i t="default" r="1">
      <x v="22"/>
    </i>
    <i t="default">
      <x v="8"/>
    </i>
    <i t="grand">
      <x/>
    </i>
  </rowItems>
  <colItems count="1">
    <i/>
  </colItems>
  <dataFields count="1">
    <dataField name="Total" fld="3" baseField="0" baseItem="15723752" numFmtId="164"/>
  </dataFields>
  <formats count="12">
    <format dxfId="134">
      <pivotArea type="all" dataOnly="0" outline="0" fieldPosition="0"/>
    </format>
    <format dxfId="133">
      <pivotArea dataOnly="0" labelOnly="1" outline="0" fieldPosition="0">
        <references count="1">
          <reference field="0" count="1">
            <x v="0"/>
          </reference>
        </references>
      </pivotArea>
    </format>
    <format dxfId="132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131">
      <pivotArea dataOnly="0" labelOnly="1" grandRow="1" outline="0" fieldPosition="0"/>
    </format>
    <format dxfId="130">
      <pivotArea dataOnly="0" labelOnly="1" outline="0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129">
      <pivotArea dataOnly="0" labelOnly="1" outline="0" fieldPosition="0">
        <references count="2">
          <reference field="0" count="1" selected="0">
            <x v="0"/>
          </reference>
          <reference field="1" count="1" defaultSubtotal="1">
            <x v="0"/>
          </reference>
        </references>
      </pivotArea>
    </format>
    <format dxfId="128">
      <pivotArea dataOnly="0" labelOnly="1" outline="0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  <format dxfId="127">
      <pivotArea dataOnly="0" labelOnly="1" outline="0" fieldPosition="0">
        <references count="2">
          <reference field="0" count="1" selected="0">
            <x v="0"/>
          </reference>
          <reference field="1" count="1" defaultSubtotal="1">
            <x v="1"/>
          </reference>
        </references>
      </pivotArea>
    </format>
    <format dxfId="126">
      <pivotArea dataOnly="0" labelOnly="1" outline="0" fieldPosition="0">
        <references count="2">
          <reference field="0" count="1" selected="0">
            <x v="0"/>
          </reference>
          <reference field="1" count="1">
            <x v="4"/>
          </reference>
        </references>
      </pivotArea>
    </format>
    <format dxfId="125">
      <pivotArea dataOnly="0" labelOnly="1" outline="0" fieldPosition="0">
        <references count="2">
          <reference field="0" count="1" selected="0">
            <x v="0"/>
          </reference>
          <reference field="1" count="1" defaultSubtotal="1">
            <x v="4"/>
          </reference>
        </references>
      </pivotArea>
    </format>
    <format dxfId="124">
      <pivotArea dataOnly="0" labelOnly="1" outline="0" fieldPosition="0">
        <references count="2">
          <reference field="0" count="1" selected="0">
            <x v="0"/>
          </reference>
          <reference field="1" count="1">
            <x v="5"/>
          </reference>
        </references>
      </pivotArea>
    </format>
    <format dxfId="123">
      <pivotArea dataOnly="0" labelOnly="1" outline="0" fieldPosition="0">
        <references count="2">
          <reference field="0" count="1" selected="0">
            <x v="0"/>
          </reference>
          <reference field="1" count="1" defaultSubtotal="1">
            <x v="5"/>
          </reference>
        </references>
      </pivotArea>
    </format>
  </formats>
  <pivotTableStyleInfo name="PivotStyleLight10" showRowHeaders="1" showColHeaders="1" showRowStripes="0" showColStripes="0" showLastColumn="1"/>
  <filters count="1">
    <filter fld="0" type="valueLessThan" evalOrder="-1" id="2" iMeasureFld="0">
      <autoFilter ref="A1">
        <filterColumn colId="0">
          <customFilters>
            <customFilter operator="less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kpi_bilan" cacheId="27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A4:K10" firstHeaderRow="0" firstDataRow="1" firstDataCol="1"/>
  <pivotFields count="13">
    <pivotField axis="axisRow" showAll="0" sortType="descending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omme de nb_adherents" fld="2" baseField="0" baseItem="0"/>
    <dataField name="Somme de nb_adherents_actif" fld="3" baseField="0" baseItem="0"/>
    <dataField name="Somme de nb_inscriptions_annuelles" fld="4" baseField="0" baseItem="0"/>
    <dataField name="Somme de nb_inscriptions_trimestrielles" fld="5" baseField="0" baseItem="0"/>
    <dataField name="Somme de nb_heures" fld="6" baseField="0" baseItem="1"/>
    <dataField name="Somme de nb_evenement" fld="7" baseField="0" baseItem="1"/>
    <dataField name="Somme de tre_saison" fld="11" baseField="0" baseItem="0"/>
    <dataField name="Somme de tre_fin_saison" fld="12" baseField="0" baseItem="0"/>
    <dataField name="Somme de a_encaisser" fld="9" baseField="0" baseItem="3"/>
    <dataField name="Somme de a_regler" fld="10" baseField="0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eau croisé dynamique6" cacheId="37" applyNumberFormats="0" applyBorderFormats="0" applyFontFormats="0" applyPatternFormats="0" applyAlignmentFormats="0" applyWidthHeightFormats="1" dataCaption="Valeurs" updatedVersion="4" minRefreshableVersion="3" showDrill="0" useAutoFormatting="1" itemPrintTitles="1" createdVersion="4" indent="0" outline="1" outlineData="1" multipleFieldFilters="0" chartFormat="7" rowHeaderCaption="Type">
  <location ref="AN2:AO11" firstHeaderRow="1" firstDataRow="1" firstDataCol="1"/>
  <pivotFields count="2">
    <pivotField axis="axisRow" showAll="0" measureFilter="1">
      <items count="13">
        <item x="3"/>
        <item x="2"/>
        <item x="0"/>
        <item x="1"/>
        <item x="8"/>
        <item x="10"/>
        <item x="6"/>
        <item x="9"/>
        <item x="4"/>
        <item x="7"/>
        <item x="5"/>
        <item x="11"/>
        <item t="default"/>
      </items>
    </pivotField>
    <pivotField dataField="1" showAll="0"/>
  </pivotFields>
  <rowFields count="1">
    <field x="0"/>
  </rowFields>
  <rowItems count="9">
    <i>
      <x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Dépenses" fld="1" showDataAs="percentOfTotal" baseField="0" baseItem="0" numFmtId="9"/>
  </dataFields>
  <formats count="5">
    <format dxfId="139">
      <pivotArea type="all" dataOnly="0" outline="0" fieldPosition="0"/>
    </format>
    <format dxfId="13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5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5" showRowHeaders="1" showColHeaders="1" showRowStripes="0" showColStripes="0" showLastColumn="1"/>
  <filters count="1">
    <filter fld="0" type="valueNotEqual" evalOrder="-1" id="1" iMeasureFld="0">
      <autoFilter ref="A1">
        <filterColumn colId="0">
          <customFilters>
            <customFilter operator="notEqual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eau croisé dynamique3" cacheId="30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P2:Q14" firstHeaderRow="1" firstDataRow="1" firstDataCol="1"/>
  <pivotFields count="2">
    <pivotField axis="axisRow" showAll="0">
      <items count="12">
        <item x="3"/>
        <item x="2"/>
        <item x="0"/>
        <item x="1"/>
        <item x="8"/>
        <item x="10"/>
        <item x="6"/>
        <item x="9"/>
        <item x="4"/>
        <item x="7"/>
        <item x="5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me de total_realis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eau croisé dynamique2" cacheId="34" applyNumberFormats="0" applyBorderFormats="0" applyFontFormats="0" applyPatternFormats="0" applyAlignmentFormats="0" applyWidthHeightFormats="1" dataCaption="Valeurs" updatedVersion="4" minRefreshableVersion="3" useAutoFormatting="1" rowGrandTotals="0" colGrandTotals="0" itemPrintTitles="1" createdVersion="4" indent="0" compact="0" compactData="0" multipleFieldFilters="0">
  <location ref="C16:E18" firstHeaderRow="1" firstDataRow="1" firstDataCol="2"/>
  <pivotFields count="4">
    <pivotField compact="0" outline="0" showAll="0" defaultSubtotal="0"/>
    <pivotField axis="axisRow" compact="0" outline="0" showAll="0" defaultSubtotal="0">
      <items count="3">
        <item x="0"/>
        <item x="2"/>
        <item x="1"/>
      </items>
    </pivotField>
    <pivotField dataField="1" compact="0" outline="0" showAll="0" defaultSubtotal="0"/>
    <pivotField axis="axisRow" compact="0" outline="0" showAll="0" measureFilter="1" defaultSubtotal="0">
      <items count="3">
        <item x="0"/>
        <item x="2"/>
        <item x="1"/>
      </items>
    </pivotField>
  </pivotFields>
  <rowFields count="2">
    <field x="3"/>
    <field x="1"/>
  </rowFields>
  <rowItems count="2">
    <i>
      <x/>
      <x/>
    </i>
    <i>
      <x v="2"/>
      <x v="2"/>
    </i>
  </rowItems>
  <colItems count="1">
    <i/>
  </colItems>
  <dataFields count="1">
    <dataField name="Nombre de date_creation" fld="2" subtotal="count" baseField="0" baseItem="0"/>
  </dataFields>
  <pivotTableStyleInfo name="PivotStyleLight16" showRowHeaders="1" showColHeaders="1" showRowStripes="0" showColStripes="0" showLastColumn="1"/>
  <filters count="1">
    <filter fld="3" type="valueGreaterThanOrEqual" evalOrder="-1" id="1" iMeasureFld="0">
      <autoFilter ref="A1">
        <filterColumn colId="0">
          <customFilters>
            <customFilter operator="greaterThanOrEqual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Liste_revenu" cacheId="18" applyNumberFormats="0" applyBorderFormats="0" applyFontFormats="0" applyPatternFormats="0" applyAlignmentFormats="0" applyWidthHeightFormats="1" dataCaption="Valeurs" updatedVersion="4" minRefreshableVersion="3" showDrill="0" useAutoFormatting="1" itemPrintTitles="1" createdVersion="4" indent="0" compact="0" compactData="0" multipleFieldFilters="0">
  <location ref="AU3:AX229" firstHeaderRow="1" firstDataRow="1" firstDataCol="3"/>
  <pivotFields count="4">
    <pivotField name="Catégorie" axis="axisRow" compact="0" outline="0" showAll="0" measureFilter="1">
      <items count="7">
        <item x="1"/>
        <item x="2"/>
        <item x="4"/>
        <item x="3"/>
        <item x="0"/>
        <item x="5"/>
        <item t="default"/>
      </items>
    </pivotField>
    <pivotField name=" Date" axis="axisRow" compact="0" outline="0" showAll="0">
      <items count="33">
        <item x="1"/>
        <item x="5"/>
        <item x="9"/>
        <item x="10"/>
        <item x="20"/>
        <item x="14"/>
        <item x="2"/>
        <item x="6"/>
        <item x="22"/>
        <item x="29"/>
        <item x="24"/>
        <item x="0"/>
        <item x="27"/>
        <item x="28"/>
        <item x="30"/>
        <item x="21"/>
        <item x="4"/>
        <item x="3"/>
        <item x="19"/>
        <item x="7"/>
        <item x="16"/>
        <item x="17"/>
        <item x="15"/>
        <item x="8"/>
        <item x="12"/>
        <item x="11"/>
        <item x="31"/>
        <item x="13"/>
        <item x="18"/>
        <item x="23"/>
        <item x="25"/>
        <item x="26"/>
        <item t="default"/>
      </items>
    </pivotField>
    <pivotField name=" Description" axis="axisRow" compact="0" outline="0" showAll="0">
      <items count="178">
        <item x="0"/>
        <item x="1"/>
        <item x="2"/>
        <item x="3"/>
        <item x="4"/>
        <item x="5"/>
        <item x="6"/>
        <item x="8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2"/>
        <item x="31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6"/>
        <item x="55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7"/>
        <item x="88"/>
        <item x="89"/>
        <item x="90"/>
        <item x="91"/>
        <item x="92"/>
        <item x="93"/>
        <item x="94"/>
        <item x="95"/>
        <item x="97"/>
        <item x="96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9"/>
        <item x="120"/>
        <item x="121"/>
        <item x="123"/>
        <item x="124"/>
        <item x="125"/>
        <item x="126"/>
        <item x="127"/>
        <item x="128"/>
        <item x="129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7"/>
        <item x="148"/>
        <item x="150"/>
        <item x="151"/>
        <item x="152"/>
        <item x="153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5"/>
        <item x="174"/>
        <item x="176"/>
        <item x="85"/>
        <item x="86"/>
        <item x="118"/>
        <item x="122"/>
        <item x="130"/>
        <item x="146"/>
        <item x="149"/>
        <item x="154"/>
        <item t="default"/>
      </items>
    </pivotField>
    <pivotField dataField="1" compact="0" outline="0" showAll="0"/>
  </pivotFields>
  <rowFields count="3">
    <field x="0"/>
    <field x="1"/>
    <field x="2"/>
  </rowFields>
  <rowItems count="226">
    <i>
      <x/>
      <x/>
      <x v="1"/>
    </i>
    <i r="2">
      <x v="2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33"/>
    </i>
    <i r="2">
      <x v="37"/>
    </i>
    <i r="2">
      <x v="38"/>
    </i>
    <i r="2">
      <x v="39"/>
    </i>
    <i r="2">
      <x v="41"/>
    </i>
    <i r="2">
      <x v="45"/>
    </i>
    <i r="2">
      <x v="46"/>
    </i>
    <i r="2">
      <x v="47"/>
    </i>
    <i r="2">
      <x v="49"/>
    </i>
    <i r="2">
      <x v="57"/>
    </i>
    <i r="2">
      <x v="61"/>
    </i>
    <i r="2">
      <x v="62"/>
    </i>
    <i r="2">
      <x v="63"/>
    </i>
    <i r="2">
      <x v="65"/>
    </i>
    <i r="2">
      <x v="69"/>
    </i>
    <i r="2">
      <x v="70"/>
    </i>
    <i r="2">
      <x v="71"/>
    </i>
    <i t="default" r="1">
      <x/>
    </i>
    <i r="1">
      <x v="1"/>
      <x v="26"/>
    </i>
    <i r="2">
      <x v="28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40"/>
    </i>
    <i r="2">
      <x v="42"/>
    </i>
    <i r="2">
      <x v="43"/>
    </i>
    <i t="default" r="1">
      <x v="1"/>
    </i>
    <i r="1">
      <x v="2"/>
      <x v="50"/>
    </i>
    <i r="2">
      <x v="52"/>
    </i>
    <i r="2">
      <x v="54"/>
    </i>
    <i r="2">
      <x v="55"/>
    </i>
    <i r="2">
      <x v="56"/>
    </i>
    <i r="2">
      <x v="58"/>
    </i>
    <i r="2">
      <x v="59"/>
    </i>
    <i r="2">
      <x v="60"/>
    </i>
    <i r="2">
      <x v="64"/>
    </i>
    <i r="2">
      <x v="66"/>
    </i>
    <i r="2">
      <x v="67"/>
    </i>
    <i t="default" r="1">
      <x v="2"/>
    </i>
    <i r="1">
      <x v="3"/>
      <x v="51"/>
    </i>
    <i r="2">
      <x v="72"/>
    </i>
    <i t="default" r="1">
      <x v="3"/>
    </i>
    <i r="1">
      <x v="6"/>
      <x v="3"/>
    </i>
    <i t="default" r="1">
      <x v="6"/>
    </i>
    <i r="1">
      <x v="7"/>
      <x v="27"/>
    </i>
    <i r="2">
      <x v="48"/>
    </i>
    <i t="default" r="1">
      <x v="7"/>
    </i>
    <i r="1">
      <x v="16"/>
      <x v="20"/>
    </i>
    <i t="default" r="1">
      <x v="16"/>
    </i>
    <i r="1">
      <x v="17"/>
      <x v="5"/>
    </i>
    <i t="default" r="1">
      <x v="17"/>
    </i>
    <i r="1">
      <x v="19"/>
      <x v="29"/>
    </i>
    <i r="2">
      <x v="53"/>
    </i>
    <i t="default" r="1">
      <x v="19"/>
    </i>
    <i r="1">
      <x v="23"/>
      <x v="44"/>
    </i>
    <i t="default" r="1">
      <x v="23"/>
    </i>
    <i r="1">
      <x v="25"/>
      <x v="68"/>
    </i>
    <i t="default" r="1">
      <x v="25"/>
    </i>
    <i t="default">
      <x/>
    </i>
    <i>
      <x v="1"/>
      <x/>
      <x v="73"/>
    </i>
    <i r="2">
      <x v="76"/>
    </i>
    <i r="2">
      <x v="77"/>
    </i>
    <i r="2">
      <x v="78"/>
    </i>
    <i t="default" r="1">
      <x/>
    </i>
    <i r="1">
      <x v="2"/>
      <x v="79"/>
    </i>
    <i r="2">
      <x v="80"/>
    </i>
    <i r="2">
      <x v="81"/>
    </i>
    <i r="2">
      <x v="82"/>
    </i>
    <i r="2">
      <x v="83"/>
    </i>
    <i r="2">
      <x v="84"/>
    </i>
    <i t="default" r="1">
      <x v="2"/>
    </i>
    <i r="1">
      <x v="16"/>
      <x v="74"/>
    </i>
    <i t="default" r="1">
      <x v="16"/>
    </i>
    <i r="1">
      <x v="24"/>
      <x v="75"/>
    </i>
    <i t="default" r="1">
      <x v="24"/>
    </i>
    <i r="1">
      <x v="27"/>
      <x v="169"/>
    </i>
    <i r="2">
      <x v="170"/>
    </i>
    <i t="default" r="1">
      <x v="27"/>
    </i>
    <i t="default">
      <x v="1"/>
    </i>
    <i>
      <x v="2"/>
      <x v="20"/>
      <x v="115"/>
    </i>
    <i t="default" r="1">
      <x v="20"/>
    </i>
    <i r="1">
      <x v="21"/>
      <x v="115"/>
    </i>
    <i t="default" r="1">
      <x v="21"/>
    </i>
    <i t="default">
      <x v="2"/>
    </i>
    <i>
      <x v="3"/>
      <x/>
      <x v="85"/>
    </i>
    <i r="2">
      <x v="86"/>
    </i>
    <i r="2">
      <x v="87"/>
    </i>
    <i r="2">
      <x v="89"/>
    </i>
    <i r="2">
      <x v="92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1"/>
    </i>
    <i r="2">
      <x v="112"/>
    </i>
    <i r="2">
      <x v="113"/>
    </i>
    <i r="2">
      <x v="114"/>
    </i>
    <i t="default" r="1">
      <x/>
    </i>
    <i r="1">
      <x v="5"/>
      <x v="88"/>
    </i>
    <i t="default" r="1">
      <x v="5"/>
    </i>
    <i r="1">
      <x v="16"/>
      <x v="110"/>
    </i>
    <i t="default" r="1">
      <x v="16"/>
    </i>
    <i r="1">
      <x v="19"/>
      <x v="91"/>
    </i>
    <i t="default" r="1">
      <x v="19"/>
    </i>
    <i r="1">
      <x v="22"/>
      <x v="90"/>
    </i>
    <i r="2">
      <x v="93"/>
    </i>
    <i t="default" r="1">
      <x v="22"/>
    </i>
    <i r="1">
      <x v="24"/>
      <x v="101"/>
    </i>
    <i t="default" r="1">
      <x v="24"/>
    </i>
    <i t="default">
      <x v="3"/>
    </i>
    <i>
      <x v="4"/>
      <x/>
      <x v="120"/>
    </i>
    <i r="2">
      <x v="121"/>
    </i>
    <i r="2">
      <x v="123"/>
    </i>
    <i r="2">
      <x v="124"/>
    </i>
    <i r="2">
      <x v="125"/>
    </i>
    <i r="2">
      <x v="126"/>
    </i>
    <i r="2">
      <x v="127"/>
    </i>
    <i r="2">
      <x v="132"/>
    </i>
    <i r="2">
      <x v="133"/>
    </i>
    <i r="2">
      <x v="134"/>
    </i>
    <i r="2">
      <x v="135"/>
    </i>
    <i t="default" r="1">
      <x/>
    </i>
    <i r="1">
      <x v="4"/>
      <x v="118"/>
    </i>
    <i r="2">
      <x v="147"/>
    </i>
    <i r="2">
      <x v="148"/>
    </i>
    <i r="2">
      <x v="157"/>
    </i>
    <i t="default" r="1">
      <x v="4"/>
    </i>
    <i r="1">
      <x v="8"/>
      <x v="122"/>
    </i>
    <i r="2">
      <x v="129"/>
    </i>
    <i r="2">
      <x v="131"/>
    </i>
    <i r="2">
      <x v="140"/>
    </i>
    <i r="2">
      <x v="141"/>
    </i>
    <i r="2">
      <x v="142"/>
    </i>
    <i r="2">
      <x v="143"/>
    </i>
    <i r="2">
      <x v="144"/>
    </i>
    <i t="default" r="1">
      <x v="8"/>
    </i>
    <i r="1">
      <x v="9"/>
      <x v="161"/>
    </i>
    <i t="default" r="1">
      <x v="9"/>
    </i>
    <i r="1">
      <x v="10"/>
      <x v="130"/>
    </i>
    <i t="default" r="1">
      <x v="10"/>
    </i>
    <i r="1">
      <x v="11"/>
      <x/>
    </i>
    <i r="2">
      <x v="128"/>
    </i>
    <i t="default" r="1">
      <x v="11"/>
    </i>
    <i r="1">
      <x v="12"/>
      <x v="145"/>
    </i>
    <i r="2">
      <x v="150"/>
    </i>
    <i r="2">
      <x v="153"/>
    </i>
    <i t="default" r="1">
      <x v="12"/>
    </i>
    <i r="1">
      <x v="13"/>
      <x v="154"/>
    </i>
    <i t="default" r="1">
      <x v="13"/>
    </i>
    <i r="1">
      <x v="14"/>
      <x v="165"/>
    </i>
    <i t="default" r="1">
      <x v="14"/>
    </i>
    <i r="1">
      <x v="15"/>
      <x v="119"/>
    </i>
    <i r="2">
      <x v="137"/>
    </i>
    <i r="2">
      <x v="139"/>
    </i>
    <i t="default" r="1">
      <x v="15"/>
    </i>
    <i r="1">
      <x v="16"/>
      <x v="166"/>
    </i>
    <i t="default" r="1">
      <x v="16"/>
    </i>
    <i r="1">
      <x v="17"/>
      <x v="136"/>
    </i>
    <i r="2">
      <x v="138"/>
    </i>
    <i r="2">
      <x v="167"/>
    </i>
    <i t="default" r="1">
      <x v="17"/>
    </i>
    <i r="1">
      <x v="18"/>
      <x v="116"/>
    </i>
    <i r="2">
      <x v="146"/>
    </i>
    <i r="2">
      <x v="156"/>
    </i>
    <i r="2">
      <x v="162"/>
    </i>
    <i t="default" r="1">
      <x v="18"/>
    </i>
    <i r="1">
      <x v="20"/>
      <x v="117"/>
    </i>
    <i r="2">
      <x v="149"/>
    </i>
    <i r="2">
      <x v="151"/>
    </i>
    <i r="2">
      <x v="152"/>
    </i>
    <i r="2">
      <x v="155"/>
    </i>
    <i r="2">
      <x v="158"/>
    </i>
    <i r="2">
      <x v="159"/>
    </i>
    <i r="2">
      <x v="160"/>
    </i>
    <i r="2">
      <x v="163"/>
    </i>
    <i r="2">
      <x v="164"/>
    </i>
    <i t="default" r="1">
      <x v="20"/>
    </i>
    <i r="1">
      <x v="28"/>
      <x v="171"/>
    </i>
    <i r="2">
      <x v="172"/>
    </i>
    <i r="2">
      <x v="173"/>
    </i>
    <i t="default" r="1">
      <x v="28"/>
    </i>
    <i r="1">
      <x v="29"/>
      <x v="129"/>
    </i>
    <i r="2">
      <x v="176"/>
    </i>
    <i t="default" r="1">
      <x v="29"/>
    </i>
    <i r="1">
      <x v="30"/>
      <x v="174"/>
    </i>
    <i t="default" r="1">
      <x v="30"/>
    </i>
    <i r="1">
      <x v="31"/>
      <x v="175"/>
    </i>
    <i t="default" r="1">
      <x v="31"/>
    </i>
    <i t="default">
      <x v="4"/>
    </i>
    <i t="grand">
      <x/>
    </i>
  </rowItems>
  <colItems count="1">
    <i/>
  </colItems>
  <dataFields count="1">
    <dataField name="Total" fld="3" baseField="0" baseItem="15723752" numFmtId="164"/>
  </dataFields>
  <formats count="86">
    <format dxfId="225">
      <pivotArea type="all" dataOnly="0" outline="0" fieldPosition="0"/>
    </format>
    <format dxfId="224">
      <pivotArea dataOnly="0" labelOnly="1" outline="0" fieldPosition="0">
        <references count="1">
          <reference field="0" count="1">
            <x v="0"/>
          </reference>
        </references>
      </pivotArea>
    </format>
    <format dxfId="223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222">
      <pivotArea dataOnly="0" labelOnly="1" outline="0" fieldPosition="0">
        <references count="1">
          <reference field="0" count="1">
            <x v="1"/>
          </reference>
        </references>
      </pivotArea>
    </format>
    <format dxfId="221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220">
      <pivotArea dataOnly="0" labelOnly="1" outline="0" fieldPosition="0">
        <references count="1">
          <reference field="0" count="1">
            <x v="2"/>
          </reference>
        </references>
      </pivotArea>
    </format>
    <format dxfId="219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218">
      <pivotArea dataOnly="0" labelOnly="1" outline="0" fieldPosition="0">
        <references count="1">
          <reference field="0" count="1">
            <x v="3"/>
          </reference>
        </references>
      </pivotArea>
    </format>
    <format dxfId="21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16">
      <pivotArea dataOnly="0" labelOnly="1" outline="0" fieldPosition="0">
        <references count="1">
          <reference field="0" count="1">
            <x v="4"/>
          </reference>
        </references>
      </pivotArea>
    </format>
    <format dxfId="215">
      <pivotArea dataOnly="0" labelOnly="1" outline="0" fieldPosition="0">
        <references count="1">
          <reference field="0" count="1" defaultSubtotal="1">
            <x v="4"/>
          </reference>
        </references>
      </pivotArea>
    </format>
    <format dxfId="214">
      <pivotArea dataOnly="0" labelOnly="1" grandRow="1" outline="0" fieldPosition="0"/>
    </format>
    <format dxfId="213">
      <pivotArea dataOnly="0" labelOnly="1" outline="0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212">
      <pivotArea dataOnly="0" labelOnly="1" outline="0" fieldPosition="0">
        <references count="2">
          <reference field="0" count="1" selected="0">
            <x v="0"/>
          </reference>
          <reference field="1" count="1" defaultSubtotal="1">
            <x v="0"/>
          </reference>
        </references>
      </pivotArea>
    </format>
    <format dxfId="211">
      <pivotArea dataOnly="0" labelOnly="1" outline="0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  <format dxfId="210">
      <pivotArea dataOnly="0" labelOnly="1" outline="0" fieldPosition="0">
        <references count="2">
          <reference field="0" count="1" selected="0">
            <x v="0"/>
          </reference>
          <reference field="1" count="1" defaultSubtotal="1">
            <x v="1"/>
          </reference>
        </references>
      </pivotArea>
    </format>
    <format dxfId="209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208">
      <pivotArea dataOnly="0" labelOnly="1" outline="0" fieldPosition="0">
        <references count="2">
          <reference field="0" count="1" selected="0">
            <x v="0"/>
          </reference>
          <reference field="1" count="1" defaultSubtotal="1">
            <x v="2"/>
          </reference>
        </references>
      </pivotArea>
    </format>
    <format dxfId="207">
      <pivotArea dataOnly="0" labelOnly="1" outline="0" fieldPosition="0">
        <references count="2">
          <reference field="0" count="1" selected="0">
            <x v="0"/>
          </reference>
          <reference field="1" count="1">
            <x v="3"/>
          </reference>
        </references>
      </pivotArea>
    </format>
    <format dxfId="206">
      <pivotArea dataOnly="0" labelOnly="1" outline="0" fieldPosition="0">
        <references count="2">
          <reference field="0" count="1" selected="0">
            <x v="0"/>
          </reference>
          <reference field="1" count="1" defaultSubtotal="1">
            <x v="3"/>
          </reference>
        </references>
      </pivotArea>
    </format>
    <format dxfId="205">
      <pivotArea dataOnly="0" labelOnly="1" outline="0" fieldPosition="0">
        <references count="2">
          <reference field="0" count="1" selected="0">
            <x v="0"/>
          </reference>
          <reference field="1" count="1">
            <x v="6"/>
          </reference>
        </references>
      </pivotArea>
    </format>
    <format dxfId="204">
      <pivotArea dataOnly="0" labelOnly="1" outline="0" fieldPosition="0">
        <references count="2">
          <reference field="0" count="1" selected="0">
            <x v="0"/>
          </reference>
          <reference field="1" count="1" defaultSubtotal="1">
            <x v="6"/>
          </reference>
        </references>
      </pivotArea>
    </format>
    <format dxfId="203">
      <pivotArea dataOnly="0" labelOnly="1" outline="0" fieldPosition="0">
        <references count="2">
          <reference field="0" count="1" selected="0">
            <x v="0"/>
          </reference>
          <reference field="1" count="1">
            <x v="7"/>
          </reference>
        </references>
      </pivotArea>
    </format>
    <format dxfId="202">
      <pivotArea dataOnly="0" labelOnly="1" outline="0" fieldPosition="0">
        <references count="2">
          <reference field="0" count="1" selected="0">
            <x v="0"/>
          </reference>
          <reference field="1" count="1" defaultSubtotal="1">
            <x v="7"/>
          </reference>
        </references>
      </pivotArea>
    </format>
    <format dxfId="201">
      <pivotArea dataOnly="0" labelOnly="1" outline="0" fieldPosition="0">
        <references count="2">
          <reference field="0" count="1" selected="0">
            <x v="0"/>
          </reference>
          <reference field="1" count="1">
            <x v="16"/>
          </reference>
        </references>
      </pivotArea>
    </format>
    <format dxfId="200">
      <pivotArea dataOnly="0" labelOnly="1" outline="0" fieldPosition="0">
        <references count="2">
          <reference field="0" count="1" selected="0">
            <x v="0"/>
          </reference>
          <reference field="1" count="1" defaultSubtotal="1">
            <x v="16"/>
          </reference>
        </references>
      </pivotArea>
    </format>
    <format dxfId="199">
      <pivotArea dataOnly="0" labelOnly="1" outline="0" fieldPosition="0">
        <references count="2">
          <reference field="0" count="1" selected="0">
            <x v="0"/>
          </reference>
          <reference field="1" count="1">
            <x v="17"/>
          </reference>
        </references>
      </pivotArea>
    </format>
    <format dxfId="198">
      <pivotArea dataOnly="0" labelOnly="1" outline="0" fieldPosition="0">
        <references count="2">
          <reference field="0" count="1" selected="0">
            <x v="0"/>
          </reference>
          <reference field="1" count="1" defaultSubtotal="1">
            <x v="17"/>
          </reference>
        </references>
      </pivotArea>
    </format>
    <format dxfId="197">
      <pivotArea dataOnly="0" labelOnly="1" outline="0" fieldPosition="0">
        <references count="2">
          <reference field="0" count="1" selected="0">
            <x v="0"/>
          </reference>
          <reference field="1" count="1">
            <x v="19"/>
          </reference>
        </references>
      </pivotArea>
    </format>
    <format dxfId="196">
      <pivotArea dataOnly="0" labelOnly="1" outline="0" fieldPosition="0">
        <references count="2">
          <reference field="0" count="1" selected="0">
            <x v="0"/>
          </reference>
          <reference field="1" count="1" defaultSubtotal="1">
            <x v="19"/>
          </reference>
        </references>
      </pivotArea>
    </format>
    <format dxfId="195">
      <pivotArea dataOnly="0" labelOnly="1" outline="0" fieldPosition="0">
        <references count="2">
          <reference field="0" count="1" selected="0">
            <x v="0"/>
          </reference>
          <reference field="1" count="1">
            <x v="23"/>
          </reference>
        </references>
      </pivotArea>
    </format>
    <format dxfId="194">
      <pivotArea dataOnly="0" labelOnly="1" outline="0" fieldPosition="0">
        <references count="2">
          <reference field="0" count="1" selected="0">
            <x v="0"/>
          </reference>
          <reference field="1" count="1" defaultSubtotal="1">
            <x v="23"/>
          </reference>
        </references>
      </pivotArea>
    </format>
    <format dxfId="193">
      <pivotArea dataOnly="0" labelOnly="1" outline="0" fieldPosition="0">
        <references count="2">
          <reference field="0" count="1" selected="0">
            <x v="0"/>
          </reference>
          <reference field="1" count="1">
            <x v="25"/>
          </reference>
        </references>
      </pivotArea>
    </format>
    <format dxfId="192">
      <pivotArea dataOnly="0" labelOnly="1" outline="0" fieldPosition="0">
        <references count="2">
          <reference field="0" count="1" selected="0">
            <x v="0"/>
          </reference>
          <reference field="1" count="1" defaultSubtotal="1">
            <x v="25"/>
          </reference>
        </references>
      </pivotArea>
    </format>
    <format dxfId="191">
      <pivotArea dataOnly="0" labelOnly="1" outline="0" fieldPosition="0">
        <references count="2">
          <reference field="0" count="1" selected="0">
            <x v="1"/>
          </reference>
          <reference field="1" count="1">
            <x v="0"/>
          </reference>
        </references>
      </pivotArea>
    </format>
    <format dxfId="190">
      <pivotArea dataOnly="0" labelOnly="1" outline="0" fieldPosition="0">
        <references count="2">
          <reference field="0" count="1" selected="0">
            <x v="1"/>
          </reference>
          <reference field="1" count="1" defaultSubtotal="1">
            <x v="0"/>
          </reference>
        </references>
      </pivotArea>
    </format>
    <format dxfId="189">
      <pivotArea dataOnly="0" labelOnly="1" outline="0" fieldPosition="0">
        <references count="2">
          <reference field="0" count="1" selected="0">
            <x v="1"/>
          </reference>
          <reference field="1" count="1">
            <x v="2"/>
          </reference>
        </references>
      </pivotArea>
    </format>
    <format dxfId="188">
      <pivotArea dataOnly="0" labelOnly="1" outline="0" fieldPosition="0">
        <references count="2">
          <reference field="0" count="1" selected="0">
            <x v="1"/>
          </reference>
          <reference field="1" count="1" defaultSubtotal="1">
            <x v="2"/>
          </reference>
        </references>
      </pivotArea>
    </format>
    <format dxfId="187">
      <pivotArea dataOnly="0" labelOnly="1" outline="0" fieldPosition="0">
        <references count="2">
          <reference field="0" count="1" selected="0">
            <x v="1"/>
          </reference>
          <reference field="1" count="1">
            <x v="16"/>
          </reference>
        </references>
      </pivotArea>
    </format>
    <format dxfId="186">
      <pivotArea dataOnly="0" labelOnly="1" outline="0" fieldPosition="0">
        <references count="2">
          <reference field="0" count="1" selected="0">
            <x v="1"/>
          </reference>
          <reference field="1" count="1" defaultSubtotal="1">
            <x v="16"/>
          </reference>
        </references>
      </pivotArea>
    </format>
    <format dxfId="185">
      <pivotArea dataOnly="0" labelOnly="1" outline="0" fieldPosition="0">
        <references count="2">
          <reference field="0" count="1" selected="0">
            <x v="1"/>
          </reference>
          <reference field="1" count="1">
            <x v="24"/>
          </reference>
        </references>
      </pivotArea>
    </format>
    <format dxfId="184">
      <pivotArea dataOnly="0" labelOnly="1" outline="0" fieldPosition="0">
        <references count="2">
          <reference field="0" count="1" selected="0">
            <x v="1"/>
          </reference>
          <reference field="1" count="1" defaultSubtotal="1">
            <x v="24"/>
          </reference>
        </references>
      </pivotArea>
    </format>
    <format dxfId="183">
      <pivotArea dataOnly="0" labelOnly="1" outline="0" fieldPosition="0">
        <references count="2">
          <reference field="0" count="1" selected="0">
            <x v="2"/>
          </reference>
          <reference field="1" count="1">
            <x v="20"/>
          </reference>
        </references>
      </pivotArea>
    </format>
    <format dxfId="182">
      <pivotArea dataOnly="0" labelOnly="1" outline="0" fieldPosition="0">
        <references count="2">
          <reference field="0" count="1" selected="0">
            <x v="2"/>
          </reference>
          <reference field="1" count="1" defaultSubtotal="1">
            <x v="20"/>
          </reference>
        </references>
      </pivotArea>
    </format>
    <format dxfId="181">
      <pivotArea dataOnly="0" labelOnly="1" outline="0" fieldPosition="0">
        <references count="2">
          <reference field="0" count="1" selected="0">
            <x v="2"/>
          </reference>
          <reference field="1" count="1">
            <x v="21"/>
          </reference>
        </references>
      </pivotArea>
    </format>
    <format dxfId="180">
      <pivotArea dataOnly="0" labelOnly="1" outline="0" fieldPosition="0">
        <references count="2">
          <reference field="0" count="1" selected="0">
            <x v="2"/>
          </reference>
          <reference field="1" count="1" defaultSubtotal="1">
            <x v="21"/>
          </reference>
        </references>
      </pivotArea>
    </format>
    <format dxfId="179">
      <pivotArea dataOnly="0" labelOnly="1" outline="0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178">
      <pivotArea dataOnly="0" labelOnly="1" outline="0" fieldPosition="0">
        <references count="2">
          <reference field="0" count="1" selected="0">
            <x v="3"/>
          </reference>
          <reference field="1" count="1" defaultSubtotal="1">
            <x v="0"/>
          </reference>
        </references>
      </pivotArea>
    </format>
    <format dxfId="177">
      <pivotArea dataOnly="0" labelOnly="1" outline="0" fieldPosition="0">
        <references count="2">
          <reference field="0" count="1" selected="0">
            <x v="3"/>
          </reference>
          <reference field="1" count="1">
            <x v="5"/>
          </reference>
        </references>
      </pivotArea>
    </format>
    <format dxfId="176">
      <pivotArea dataOnly="0" labelOnly="1" outline="0" fieldPosition="0">
        <references count="2">
          <reference field="0" count="1" selected="0">
            <x v="3"/>
          </reference>
          <reference field="1" count="1" defaultSubtotal="1">
            <x v="5"/>
          </reference>
        </references>
      </pivotArea>
    </format>
    <format dxfId="175">
      <pivotArea dataOnly="0" labelOnly="1" outline="0" fieldPosition="0">
        <references count="2">
          <reference field="0" count="1" selected="0">
            <x v="3"/>
          </reference>
          <reference field="1" count="1">
            <x v="16"/>
          </reference>
        </references>
      </pivotArea>
    </format>
    <format dxfId="174">
      <pivotArea dataOnly="0" labelOnly="1" outline="0" fieldPosition="0">
        <references count="2">
          <reference field="0" count="1" selected="0">
            <x v="3"/>
          </reference>
          <reference field="1" count="1" defaultSubtotal="1">
            <x v="16"/>
          </reference>
        </references>
      </pivotArea>
    </format>
    <format dxfId="173">
      <pivotArea dataOnly="0" labelOnly="1" outline="0" fieldPosition="0">
        <references count="2">
          <reference field="0" count="1" selected="0">
            <x v="3"/>
          </reference>
          <reference field="1" count="1">
            <x v="19"/>
          </reference>
        </references>
      </pivotArea>
    </format>
    <format dxfId="172">
      <pivotArea dataOnly="0" labelOnly="1" outline="0" fieldPosition="0">
        <references count="2">
          <reference field="0" count="1" selected="0">
            <x v="3"/>
          </reference>
          <reference field="1" count="1" defaultSubtotal="1">
            <x v="19"/>
          </reference>
        </references>
      </pivotArea>
    </format>
    <format dxfId="171">
      <pivotArea dataOnly="0" labelOnly="1" outline="0" fieldPosition="0">
        <references count="2">
          <reference field="0" count="1" selected="0">
            <x v="3"/>
          </reference>
          <reference field="1" count="1">
            <x v="22"/>
          </reference>
        </references>
      </pivotArea>
    </format>
    <format dxfId="170">
      <pivotArea dataOnly="0" labelOnly="1" outline="0" fieldPosition="0">
        <references count="2">
          <reference field="0" count="1" selected="0">
            <x v="3"/>
          </reference>
          <reference field="1" count="1" defaultSubtotal="1">
            <x v="22"/>
          </reference>
        </references>
      </pivotArea>
    </format>
    <format dxfId="169">
      <pivotArea dataOnly="0" labelOnly="1" outline="0" fieldPosition="0">
        <references count="2">
          <reference field="0" count="1" selected="0">
            <x v="3"/>
          </reference>
          <reference field="1" count="1">
            <x v="24"/>
          </reference>
        </references>
      </pivotArea>
    </format>
    <format dxfId="168">
      <pivotArea dataOnly="0" labelOnly="1" outline="0" fieldPosition="0">
        <references count="2">
          <reference field="0" count="1" selected="0">
            <x v="3"/>
          </reference>
          <reference field="1" count="1" defaultSubtotal="1">
            <x v="24"/>
          </reference>
        </references>
      </pivotArea>
    </format>
    <format dxfId="167">
      <pivotArea dataOnly="0" labelOnly="1" outline="0" fieldPosition="0">
        <references count="2">
          <reference field="0" count="1" selected="0">
            <x v="4"/>
          </reference>
          <reference field="1" count="1">
            <x v="0"/>
          </reference>
        </references>
      </pivotArea>
    </format>
    <format dxfId="166">
      <pivotArea dataOnly="0" labelOnly="1" outline="0" fieldPosition="0">
        <references count="2">
          <reference field="0" count="1" selected="0">
            <x v="4"/>
          </reference>
          <reference field="1" count="1" defaultSubtotal="1">
            <x v="0"/>
          </reference>
        </references>
      </pivotArea>
    </format>
    <format dxfId="165">
      <pivotArea dataOnly="0" labelOnly="1" outline="0" fieldPosition="0">
        <references count="2">
          <reference field="0" count="1" selected="0">
            <x v="4"/>
          </reference>
          <reference field="1" count="1">
            <x v="4"/>
          </reference>
        </references>
      </pivotArea>
    </format>
    <format dxfId="164">
      <pivotArea dataOnly="0" labelOnly="1" outline="0" fieldPosition="0">
        <references count="2">
          <reference field="0" count="1" selected="0">
            <x v="4"/>
          </reference>
          <reference field="1" count="1" defaultSubtotal="1">
            <x v="4"/>
          </reference>
        </references>
      </pivotArea>
    </format>
    <format dxfId="163">
      <pivotArea dataOnly="0" labelOnly="1" outline="0" fieldPosition="0">
        <references count="2">
          <reference field="0" count="1" selected="0">
            <x v="4"/>
          </reference>
          <reference field="1" count="1">
            <x v="8"/>
          </reference>
        </references>
      </pivotArea>
    </format>
    <format dxfId="162">
      <pivotArea dataOnly="0" labelOnly="1" outline="0" fieldPosition="0">
        <references count="2">
          <reference field="0" count="1" selected="0">
            <x v="4"/>
          </reference>
          <reference field="1" count="1" defaultSubtotal="1">
            <x v="8"/>
          </reference>
        </references>
      </pivotArea>
    </format>
    <format dxfId="161">
      <pivotArea dataOnly="0" labelOnly="1" outline="0" fieldPosition="0">
        <references count="2">
          <reference field="0" count="1" selected="0">
            <x v="4"/>
          </reference>
          <reference field="1" count="1">
            <x v="9"/>
          </reference>
        </references>
      </pivotArea>
    </format>
    <format dxfId="160">
      <pivotArea dataOnly="0" labelOnly="1" outline="0" fieldPosition="0">
        <references count="2">
          <reference field="0" count="1" selected="0">
            <x v="4"/>
          </reference>
          <reference field="1" count="1" defaultSubtotal="1">
            <x v="9"/>
          </reference>
        </references>
      </pivotArea>
    </format>
    <format dxfId="159">
      <pivotArea dataOnly="0" labelOnly="1" outline="0" fieldPosition="0">
        <references count="2">
          <reference field="0" count="1" selected="0">
            <x v="4"/>
          </reference>
          <reference field="1" count="1">
            <x v="10"/>
          </reference>
        </references>
      </pivotArea>
    </format>
    <format dxfId="158">
      <pivotArea dataOnly="0" labelOnly="1" outline="0" fieldPosition="0">
        <references count="2">
          <reference field="0" count="1" selected="0">
            <x v="4"/>
          </reference>
          <reference field="1" count="1" defaultSubtotal="1">
            <x v="10"/>
          </reference>
        </references>
      </pivotArea>
    </format>
    <format dxfId="157">
      <pivotArea dataOnly="0" labelOnly="1" outline="0" fieldPosition="0">
        <references count="2">
          <reference field="0" count="1" selected="0">
            <x v="4"/>
          </reference>
          <reference field="1" count="1">
            <x v="11"/>
          </reference>
        </references>
      </pivotArea>
    </format>
    <format dxfId="156">
      <pivotArea dataOnly="0" labelOnly="1" outline="0" fieldPosition="0">
        <references count="2">
          <reference field="0" count="1" selected="0">
            <x v="4"/>
          </reference>
          <reference field="1" count="1" defaultSubtotal="1">
            <x v="11"/>
          </reference>
        </references>
      </pivotArea>
    </format>
    <format dxfId="155">
      <pivotArea dataOnly="0" labelOnly="1" outline="0" fieldPosition="0">
        <references count="2">
          <reference field="0" count="1" selected="0">
            <x v="4"/>
          </reference>
          <reference field="1" count="1">
            <x v="12"/>
          </reference>
        </references>
      </pivotArea>
    </format>
    <format dxfId="154">
      <pivotArea dataOnly="0" labelOnly="1" outline="0" fieldPosition="0">
        <references count="2">
          <reference field="0" count="1" selected="0">
            <x v="4"/>
          </reference>
          <reference field="1" count="1" defaultSubtotal="1">
            <x v="12"/>
          </reference>
        </references>
      </pivotArea>
    </format>
    <format dxfId="153">
      <pivotArea dataOnly="0" labelOnly="1" outline="0" fieldPosition="0">
        <references count="2">
          <reference field="0" count="1" selected="0">
            <x v="4"/>
          </reference>
          <reference field="1" count="1">
            <x v="13"/>
          </reference>
        </references>
      </pivotArea>
    </format>
    <format dxfId="152">
      <pivotArea dataOnly="0" labelOnly="1" outline="0" fieldPosition="0">
        <references count="2">
          <reference field="0" count="1" selected="0">
            <x v="4"/>
          </reference>
          <reference field="1" count="1" defaultSubtotal="1">
            <x v="13"/>
          </reference>
        </references>
      </pivotArea>
    </format>
    <format dxfId="151">
      <pivotArea dataOnly="0" labelOnly="1" outline="0" fieldPosition="0">
        <references count="2">
          <reference field="0" count="1" selected="0">
            <x v="4"/>
          </reference>
          <reference field="1" count="1">
            <x v="14"/>
          </reference>
        </references>
      </pivotArea>
    </format>
    <format dxfId="150">
      <pivotArea dataOnly="0" labelOnly="1" outline="0" fieldPosition="0">
        <references count="2">
          <reference field="0" count="1" selected="0">
            <x v="4"/>
          </reference>
          <reference field="1" count="1" defaultSubtotal="1">
            <x v="14"/>
          </reference>
        </references>
      </pivotArea>
    </format>
    <format dxfId="149">
      <pivotArea dataOnly="0" labelOnly="1" outline="0" fieldPosition="0">
        <references count="2">
          <reference field="0" count="1" selected="0">
            <x v="4"/>
          </reference>
          <reference field="1" count="1">
            <x v="15"/>
          </reference>
        </references>
      </pivotArea>
    </format>
    <format dxfId="148">
      <pivotArea dataOnly="0" labelOnly="1" outline="0" fieldPosition="0">
        <references count="2">
          <reference field="0" count="1" selected="0">
            <x v="4"/>
          </reference>
          <reference field="1" count="1" defaultSubtotal="1">
            <x v="15"/>
          </reference>
        </references>
      </pivotArea>
    </format>
    <format dxfId="147">
      <pivotArea dataOnly="0" labelOnly="1" outline="0" fieldPosition="0">
        <references count="2">
          <reference field="0" count="1" selected="0">
            <x v="4"/>
          </reference>
          <reference field="1" count="1">
            <x v="16"/>
          </reference>
        </references>
      </pivotArea>
    </format>
    <format dxfId="146">
      <pivotArea dataOnly="0" labelOnly="1" outline="0" fieldPosition="0">
        <references count="2">
          <reference field="0" count="1" selected="0">
            <x v="4"/>
          </reference>
          <reference field="1" count="1" defaultSubtotal="1">
            <x v="16"/>
          </reference>
        </references>
      </pivotArea>
    </format>
    <format dxfId="145">
      <pivotArea dataOnly="0" labelOnly="1" outline="0" fieldPosition="0">
        <references count="2">
          <reference field="0" count="1" selected="0">
            <x v="4"/>
          </reference>
          <reference field="1" count="1">
            <x v="17"/>
          </reference>
        </references>
      </pivotArea>
    </format>
    <format dxfId="144">
      <pivotArea dataOnly="0" labelOnly="1" outline="0" fieldPosition="0">
        <references count="2">
          <reference field="0" count="1" selected="0">
            <x v="4"/>
          </reference>
          <reference field="1" count="1" defaultSubtotal="1">
            <x v="17"/>
          </reference>
        </references>
      </pivotArea>
    </format>
    <format dxfId="143">
      <pivotArea dataOnly="0" labelOnly="1" outline="0" fieldPosition="0">
        <references count="2">
          <reference field="0" count="1" selected="0">
            <x v="4"/>
          </reference>
          <reference field="1" count="1">
            <x v="18"/>
          </reference>
        </references>
      </pivotArea>
    </format>
    <format dxfId="142">
      <pivotArea dataOnly="0" labelOnly="1" outline="0" fieldPosition="0">
        <references count="2">
          <reference field="0" count="1" selected="0">
            <x v="4"/>
          </reference>
          <reference field="1" count="1" defaultSubtotal="1">
            <x v="18"/>
          </reference>
        </references>
      </pivotArea>
    </format>
    <format dxfId="141">
      <pivotArea dataOnly="0" labelOnly="1" outline="0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140">
      <pivotArea dataOnly="0" labelOnly="1" outline="0" fieldPosition="0">
        <references count="2">
          <reference field="0" count="1" selected="0">
            <x v="4"/>
          </reference>
          <reference field="1" count="1" defaultSubtotal="1">
            <x v="20"/>
          </reference>
        </references>
      </pivotArea>
    </format>
  </formats>
  <pivotTableStyleInfo name="PivotStyleLight9" showRowHeaders="1" showColHeaders="1" showRowStripes="0" showColStripes="0" showLastColumn="1"/>
  <filters count="1">
    <filter fld="0" type="valueGreaterThan" evalOrder="-1" id="1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20001" Type="http://schemas.openxmlformats.org/officeDocument/2006/relationships/pivotTable" Target="../pivotTables/pivotTable1.xml"/><Relationship Id="rId20002" Type="http://schemas.openxmlformats.org/officeDocument/2006/relationships/pivotTable" Target="../pivotTables/pivotTable2.xml"/><Relationship Id="rId20003" Type="http://schemas.openxmlformats.org/officeDocument/2006/relationships/pivotTable" Target="../pivotTables/pivotTable3.xml"/><Relationship Id="rId20004" Type="http://schemas.openxmlformats.org/officeDocument/2006/relationships/pivotTable" Target="../pivotTables/pivotTable4.xml"/><Relationship Id="rId20005" Type="http://schemas.openxmlformats.org/officeDocument/2006/relationships/pivotTable" Target="../pivotTables/pivotTable5.xml"/><Relationship Id="rId20006" Type="http://schemas.openxmlformats.org/officeDocument/2006/relationships/pivotTable" Target="../pivotTables/pivotTable6.xml"/><Relationship Id="rId20007" Type="http://schemas.openxmlformats.org/officeDocument/2006/relationships/pivotTable" Target="../pivotTables/pivotTable7.xml"/><Relationship Id="rId20008" Type="http://schemas.openxmlformats.org/officeDocument/2006/relationships/pivotTable" Target="../pivotTables/pivotTable8.xml"/><Relationship Id="rId20009" Type="http://schemas.openxmlformats.org/officeDocument/2006/relationships/pivotTable" Target="../pivotTables/pivotTable9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E35" sqref="E35"/>
    </sheetView>
  </sheetViews>
  <sheetFormatPr defaultRowHeight="15.0"/>
  <cols>
    <col min="5" max="5" width="9.81640625" hidden="0" customWidth="1"/>
    <col min="6" max="6" width="10.90625" hidden="0" customWidth="1"/>
  </cols>
  <sheetData>
    <row r="1" ht="17" customHeight="1">
      <c r="A1" s="41"/>
      <c r="C1" s="49" t="s">
        <v>28</v>
      </c>
      <c r="D1" s="6"/>
      <c r="E1" s="6"/>
      <c r="F1" s="6"/>
      <c r="G1" s="6"/>
      <c r="H1" s="6"/>
      <c r="I1" s="6"/>
    </row>
    <row r="2" ht="17.5" customHeight="1">
      <c r="A2" s="34"/>
      <c r="C2" s="49" t="str">
        <f>TCD!A5</f>
        <v>Saison 2018-2019</v>
      </c>
      <c r="D2" s="6"/>
      <c r="E2" s="6"/>
      <c r="F2" s="6"/>
      <c r="G2" s="6"/>
      <c r="H2" s="6"/>
      <c r="I2" s="6"/>
    </row>
    <row r="3" ht="15" customHeight="1"/>
    <row r="5" ht="25" customHeight="1">
      <c r="A5" s="24" t="n">
        <f>GETPIVOTDATA("Somme de nb_inscriptions_annuelles",TCD!$A$4,"nom",TCD!A5)</f>
        <v>25</v>
      </c>
      <c r="B5" s="51" t="n">
        <f>(GETPIVOTDATA("Somme de nb_inscriptions_annuelles",TCD!$A$4,"nom",TCD!A5)-GETPIVOTDATA("Somme de nb_inscriptions_annuelles",TCD!$A$4,"nom",TCD!A6))</f>
        <v>4</v>
      </c>
      <c r="C5" s="24" t="n">
        <f>GETPIVOTDATA("Somme de nb_inscriptions_trimestrielles",TCD!$A$4,"nom",TCD!A5)</f>
        <v>6</v>
      </c>
      <c r="D5" s="51" t="n">
        <f>GETPIVOTDATA("Somme de nb_inscriptions_trimestrielles",TCD!$A$4,"nom",TCD!A5)-GETPIVOTDATA("Somme de nb_inscriptions_trimestrielles",TCD!$A$4,"nom",TCD!A6)</f>
        <v>1</v>
      </c>
      <c r="I5" s="14" t="n">
        <f>GETPIVOTDATA("Somme de nb_evenement",TCD!$A$4,"nom",TCD!A5)</f>
        <v>2</v>
      </c>
      <c r="J5" s="51" t="n">
        <f>GETPIVOTDATA("Somme de nb_evenement",TCD!$A$4,"nom",TCD!A5)-GETPIVOTDATA("Somme de nb_evenement",TCD!$A$4,"nom",TCD!A6)</f>
        <v>2</v>
      </c>
    </row>
    <row r="6" ht="15.5" customHeight="1">
      <c r="A6" s="44" t="s">
        <v>29</v>
      </c>
      <c r="B6" s="44"/>
      <c r="C6" s="44" t="s">
        <v>30</v>
      </c>
    </row>
    <row r="7" ht="12" customHeight="1"/>
    <row r="9" ht="14.5" customHeight="1">
      <c r="B9" s="38" t="n">
        <f>GETPIVOTDATA("Somme de nb_adherents_actif",TCD!$A$4,"nom",TCD!A5)</f>
        <v>30</v>
      </c>
      <c r="C9" s="39" t="n">
        <f>(GETPIVOTDATA("Somme de nb_adherents_actif",TCD!$A$4,"nom",TCD!A5)-GETPIVOTDATA("Somme de nb_adherents_actif",TCD!$A$4,"nom",TCD!A6))</f>
        <v>4</v>
      </c>
      <c r="F9" s="38" t="n">
        <f>GETPIVOTDATA("Somme de nb_heures",TCD!$A$4,"nom",TCD!A5)</f>
        <v>42</v>
      </c>
      <c r="G9" s="39" t="n">
        <f>(GETPIVOTDATA("Somme de nb_heures",TCD!$A$4,"nom",TCD!A5)-GETPIVOTDATA("Somme de nb_heures",TCD!$A$4,"nom",TCD!A6))</f>
        <v>42</v>
      </c>
      <c r="K9" s="8" t="n">
        <v>5</v>
      </c>
    </row>
    <row r="10">
      <c r="B10" s="38"/>
      <c r="C10" s="39"/>
      <c r="F10" s="38"/>
      <c r="G10" s="39"/>
      <c r="K10" s="8"/>
    </row>
    <row r="11" ht="9" customHeight="1"/>
    <row r="12" ht="15" customHeight="1">
      <c r="A12" s="22" t="s">
        <v>31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</row>
    <row r="13" ht="27.5" customHeight="1">
      <c r="A13" s="32" t="str">
        <f>IF(ISBLANK(TCD!C17),"",TCD!C17)</f>
        <v>05/04/2019: Restaurant Parfums d'asie</v>
      </c>
      <c r="B13" s="36"/>
      <c r="C13" s="28"/>
      <c r="D13" s="53" t="str">
        <f>IF(ISBLANK(TCD!D17),"",TCD!D17)</f>
        <v>18 personnes dont 2 externes - participation de 270 euros (15euros par personne - menu 25euros)</v>
      </c>
      <c r="E13" s="29"/>
      <c r="F13" s="29"/>
      <c r="G13" s="29"/>
      <c r="H13" s="29"/>
      <c r="I13" s="29"/>
      <c r="J13" s="29"/>
      <c r="K13" s="37"/>
    </row>
    <row r="14" ht="27.5" customHeight="1">
      <c r="A14" s="45" t="str">
        <f>IF(ISBLANK(TCD!C18),"",TCD!C18)</f>
        <v>11/10/2018: Restaurant de début d'année</v>
      </c>
      <c r="B14" s="52"/>
      <c r="C14" s="52"/>
      <c r="D14" s="4" t="str">
        <f>IF(ISBLANK(TCD!D18),"",TCD!D18)</f>
        <v>23 personnes dont 0 externes - participation de 115 euros (5 euros par personne)</v>
      </c>
      <c r="E14" s="16"/>
      <c r="F14" s="16"/>
      <c r="G14" s="16"/>
      <c r="H14" s="16"/>
      <c r="I14" s="16"/>
      <c r="J14" s="16"/>
      <c r="K14" s="40"/>
    </row>
    <row r="15" ht="27.5" customHeight="1">
      <c r="A15" s="45" t="str">
        <f>IF(ISBLANK(TCD!C19),"",TCD!C19)</f>
      </c>
      <c r="B15" s="52"/>
      <c r="C15" s="54"/>
      <c r="D15" s="47" t="str">
        <f>IF(ISBLANK(TCD!D19),"",TCD!D19)</f>
      </c>
      <c r="E15" s="16"/>
      <c r="F15" s="16"/>
      <c r="G15" s="16"/>
      <c r="H15" s="16"/>
      <c r="I15" s="16"/>
      <c r="J15" s="16"/>
      <c r="K15" s="40"/>
    </row>
    <row r="16" ht="27.5" customHeight="1">
      <c r="A16" s="45" t="str">
        <f>IF(ISBLANK(TCD!C20),"",TCD!C20)</f>
      </c>
      <c r="B16" s="52"/>
      <c r="C16" s="54"/>
      <c r="D16" s="47" t="str">
        <f>IF(ISBLANK(TCD!D20),"",TCD!D20)</f>
      </c>
      <c r="E16" s="16"/>
      <c r="F16" s="16"/>
      <c r="G16" s="16"/>
      <c r="H16" s="16"/>
      <c r="I16" s="16"/>
      <c r="J16" s="16"/>
      <c r="K16" s="40"/>
    </row>
    <row r="17" ht="27.5" customHeight="1">
      <c r="A17" s="45" t="str">
        <f>IF(ISBLANK(TCD!C21),"",TCD!C21)</f>
      </c>
      <c r="B17" s="52"/>
      <c r="C17" s="52"/>
      <c r="D17" s="4" t="str">
        <f>IF(ISBLANK(TCD!D21),"",TCD!D21)</f>
      </c>
      <c r="E17" s="16"/>
      <c r="F17" s="16"/>
      <c r="G17" s="16"/>
      <c r="H17" s="16"/>
      <c r="I17" s="16"/>
      <c r="J17" s="16"/>
      <c r="K17" s="40"/>
    </row>
    <row r="18" ht="27.5" customHeight="1">
      <c r="A18" s="45" t="str">
        <f>IF(ISBLANK(TCD!C22),"",TCD!C22)</f>
      </c>
      <c r="B18" s="52"/>
      <c r="C18" s="52"/>
      <c r="D18" s="4" t="str">
        <f>IF(ISBLANK(TCD!D22),"",TCD!D22)</f>
      </c>
      <c r="E18" s="16"/>
      <c r="F18" s="16"/>
      <c r="G18" s="16"/>
      <c r="H18" s="16"/>
      <c r="I18" s="16"/>
      <c r="J18" s="16"/>
      <c r="K18" s="40"/>
    </row>
    <row r="19" ht="27.5" customHeight="1">
      <c r="A19" s="42" t="str">
        <f>IF(ISBLANK(TCD!C23),"",TCD!C23)</f>
      </c>
      <c r="B19" s="43"/>
      <c r="C19" s="46"/>
      <c r="D19" s="48" t="str">
        <f>IF(ISBLANK(TCD!D23),"",TCD!D23)</f>
      </c>
      <c r="E19" s="50"/>
      <c r="F19" s="50"/>
      <c r="G19" s="50"/>
      <c r="H19" s="50"/>
      <c r="I19" s="50"/>
      <c r="J19" s="50"/>
      <c r="K19" s="12"/>
    </row>
    <row r="20" ht="27.5" customHeight="1">
      <c r="A20" s="42" t="str">
        <f>IF(ISBLANK(TCD!C24),"",TCD!C24)</f>
      </c>
      <c r="B20" s="43"/>
      <c r="C20" s="46"/>
      <c r="D20" s="48" t="str">
        <f>IF(ISBLANK(TCD!D24),"",TCD!D24)</f>
      </c>
      <c r="E20" s="50"/>
      <c r="F20" s="50"/>
      <c r="G20" s="50"/>
      <c r="H20" s="50"/>
      <c r="I20" s="50"/>
      <c r="J20" s="50"/>
      <c r="K20" s="12"/>
    </row>
    <row r="21" ht="39.5" customHeight="1"/>
    <row r="23">
      <c r="E23" s="26"/>
    </row>
    <row r="24">
      <c r="E24" s="26" t="n">
        <f>GETPIVOTDATA("Somme de a_encaisser",TCD!$A$4,"nom",TCD!A5)</f>
        <v>-565.79999999999995</v>
      </c>
    </row>
    <row r="25">
      <c r="E25" s="26" t="n">
        <f>GETPIVOTDATA("Somme de a_regler",TCD!$A$4,"nom",TCD!A5)</f>
        <v>-4995.2299999999996</v>
      </c>
    </row>
    <row r="26">
      <c r="E26" s="26" t="n">
        <f>GETPIVOTDATA("Somme de tre_fin_saison",TCD!$A$4,"nom",TCD!A5)</f>
        <v>9864.4</v>
      </c>
    </row>
    <row r="27" ht="39" customHeight="1"/>
    <row r="28" ht="23" customHeight="1">
      <c r="A28" s="10"/>
      <c r="B28" s="11"/>
      <c r="C28" s="30"/>
      <c r="D28" s="7" t="str">
        <f>TCD!A5</f>
        <v>Saison 2018-2019</v>
      </c>
      <c r="E28" s="7"/>
      <c r="F28" s="7"/>
      <c r="G28" s="7"/>
      <c r="H28" s="9"/>
      <c r="I28" s="7" t="s">
        <v>40</v>
      </c>
      <c r="J28" s="7"/>
      <c r="K28" s="7"/>
    </row>
    <row r="29" ht="37.5" customHeight="1">
      <c r="A29" s="17"/>
      <c r="B29" s="18"/>
      <c r="C29" s="19"/>
      <c r="D29" s="15" t="s">
        <v>34</v>
      </c>
      <c r="E29" s="15" t="s">
        <v>35</v>
      </c>
      <c r="F29" s="15" t="s">
        <v>36</v>
      </c>
      <c r="G29" s="15" t="s">
        <v>37</v>
      </c>
      <c r="H29" s="23" t="s">
        <v>38</v>
      </c>
      <c r="I29" s="30" t="s">
        <v>34</v>
      </c>
      <c r="J29" s="15" t="s">
        <v>35</v>
      </c>
      <c r="K29" s="15" t="s">
        <v>39</v>
      </c>
    </row>
    <row r="30" ht="15" customHeight="1">
      <c r="A30" s="2" t="str">
        <f>TCD!P3</f>
        <v>Achat Armes</v>
      </c>
      <c r="B30" s="3"/>
      <c r="C30" s="5"/>
      <c r="D30" s="25" t="n">
        <v>-1500</v>
      </c>
      <c r="E30" s="1"/>
      <c r="F30" s="1" t="n">
        <f>SUM(D30:E30)</f>
        <v>-1500</v>
      </c>
      <c r="G30" s="25" t="n">
        <f>GETPIVOTDATA("total_realise",TCD!$P$2,"categorie_name",A30)</f>
        <v>-1397.72</v>
      </c>
      <c r="H30" s="13" t="n">
        <f>G30-F30</f>
        <v>102.27999999999997</v>
      </c>
      <c r="I30" s="21" t="n">
        <v>-1500</v>
      </c>
      <c r="J30" s="1"/>
      <c r="K30" s="25" t="n">
        <v>-1500</v>
      </c>
    </row>
    <row r="31" ht="15" customHeight="1">
      <c r="A31" s="2" t="str">
        <f>TCD!P4</f>
        <v>Vente Armes</v>
      </c>
      <c r="B31" s="3"/>
      <c r="C31" s="5"/>
      <c r="D31" s="27"/>
      <c r="E31" s="27" t="n">
        <v>800</v>
      </c>
      <c r="F31" s="27" t="n">
        <f t="shared" ref="F31:F40" si="0">SUM(D31:E31)</f>
        <v>800</v>
      </c>
      <c r="G31" s="27" t="n">
        <f>GETPIVOTDATA("total_realise",TCD!$P$2,"categorie_name",A31)</f>
        <v>1264.1500000000001</v>
      </c>
      <c r="H31" s="20" t="n">
        <f t="shared" ref="H31:H40" si="1">G31-F31</f>
        <v>464.15000000000009</v>
      </c>
      <c r="I31" s="33"/>
      <c r="J31" s="27" t="n">
        <v>800</v>
      </c>
      <c r="K31" s="27" t="n">
        <v>800</v>
      </c>
    </row>
    <row r="32" ht="15" customHeight="1">
      <c r="A32" s="2" t="str">
        <f>TCD!P5</f>
        <v>Cotisation Annuelle</v>
      </c>
      <c r="B32" s="3"/>
      <c r="C32" s="5"/>
      <c r="D32" s="1"/>
      <c r="E32" s="25" t="n">
        <v>4500</v>
      </c>
      <c r="F32" s="25" t="n">
        <f t="shared" si="0"/>
        <v>4500</v>
      </c>
      <c r="G32" s="25" t="n">
        <f>GETPIVOTDATA("total_realise",TCD!$P$2,"categorie_name",A32)</f>
        <v>6000</v>
      </c>
      <c r="H32" s="13" t="n">
        <f t="shared" si="1"/>
        <v>1500</v>
      </c>
      <c r="I32" s="35"/>
      <c r="J32" s="25" t="n">
        <v>30</v>
      </c>
      <c r="K32" s="25" t="n">
        <v>30</v>
      </c>
    </row>
    <row r="33" ht="15" customHeight="1">
      <c r="A33" s="2" t="str">
        <f>TCD!P6</f>
        <v>Cotisation Trimestrielle</v>
      </c>
      <c r="B33" s="3"/>
      <c r="C33" s="5"/>
      <c r="D33" s="27"/>
      <c r="E33" s="27" t="n">
        <v>855</v>
      </c>
      <c r="F33" s="27" t="n">
        <f t="shared" si="0"/>
        <v>855</v>
      </c>
      <c r="G33" s="27" t="n">
        <f>GETPIVOTDATA("total_realise",TCD!$P$2,"categorie_name",A33)</f>
        <v>1330</v>
      </c>
      <c r="H33" s="20" t="n">
        <f t="shared" si="1"/>
        <v>475</v>
      </c>
      <c r="I33" s="33"/>
      <c r="J33" s="27" t="n">
        <v>4500</v>
      </c>
      <c r="K33" s="27" t="n">
        <v>4500</v>
      </c>
    </row>
    <row r="34" ht="15" customHeight="1">
      <c r="A34" s="2" t="str">
        <f>TCD!P7</f>
        <v>Evenements Ass</v>
      </c>
      <c r="B34" s="3"/>
      <c r="C34" s="5"/>
      <c r="D34" s="1" t="n">
        <v>-1500</v>
      </c>
      <c r="E34" s="25" t="n">
        <v>300</v>
      </c>
      <c r="F34" s="25" t="n">
        <f t="shared" si="0"/>
        <v>-1200</v>
      </c>
      <c r="G34" s="25" t="n">
        <f>GETPIVOTDATA("total_realise",TCD!$P$2,"categorie_name",A34)</f>
        <v>-1174.3</v>
      </c>
      <c r="H34" s="13" t="n">
        <f t="shared" si="1"/>
        <v>25.700000000000045</v>
      </c>
      <c r="I34" s="35"/>
      <c r="J34" s="25" t="n">
        <v>855</v>
      </c>
      <c r="K34" s="25" t="n">
        <v>855</v>
      </c>
    </row>
    <row r="35" ht="15" customHeight="1">
      <c r="A35" s="2" t="str">
        <f>TCD!P8</f>
        <v>Evenements KF</v>
      </c>
      <c r="B35" s="3"/>
      <c r="C35" s="5"/>
      <c r="D35" s="27"/>
      <c r="E35" s="27"/>
      <c r="F35" s="27" t="n">
        <f t="shared" si="0"/>
        <v>0</v>
      </c>
      <c r="G35" s="27" t="n">
        <f>GETPIVOTDATA("total_realise",TCD!$P$2,"categorie_name",A35)</f>
        <v>-20</v>
      </c>
      <c r="H35" s="20" t="n">
        <f t="shared" si="1"/>
        <v>-20</v>
      </c>
      <c r="I35" s="33" t="n">
        <v>-1500</v>
      </c>
      <c r="J35" s="27" t="n">
        <v>300</v>
      </c>
      <c r="K35" s="27" t="n">
        <v>-1200</v>
      </c>
    </row>
    <row r="36" ht="15" customHeight="1">
      <c r="A36" s="2" t="str">
        <f>TCD!P9</f>
        <v>Fonctionnement</v>
      </c>
      <c r="B36" s="3"/>
      <c r="C36" s="5"/>
      <c r="D36" s="25" t="n">
        <v>-300</v>
      </c>
      <c r="E36" s="1"/>
      <c r="F36" s="1" t="n">
        <f t="shared" si="0"/>
        <v>-300</v>
      </c>
      <c r="G36" s="25" t="n">
        <f>GETPIVOTDATA("total_realise",TCD!$P$2,"categorie_name",A36)</f>
        <v>-254.9</v>
      </c>
      <c r="H36" s="13" t="n">
        <f t="shared" si="1"/>
        <v>45.099999999999994</v>
      </c>
      <c r="I36" s="21" t="n">
        <v>-300</v>
      </c>
      <c r="J36" s="1"/>
      <c r="K36" s="25" t="n">
        <v>-300</v>
      </c>
    </row>
    <row r="37" ht="15" customHeight="1">
      <c r="A37" s="2" t="str">
        <f>TCD!P10</f>
        <v>Salle</v>
      </c>
      <c r="B37" s="3"/>
      <c r="C37" s="5"/>
      <c r="D37" s="27" t="n">
        <v>-1882</v>
      </c>
      <c r="E37" s="27"/>
      <c r="F37" s="27" t="n">
        <f t="shared" si="0"/>
        <v>-1882</v>
      </c>
      <c r="G37" s="27" t="n">
        <f>GETPIVOTDATA("total_realise",TCD!$P$2,"categorie_name",A37)</f>
        <v>-1120</v>
      </c>
      <c r="H37" s="20" t="n">
        <f t="shared" si="1"/>
        <v>762</v>
      </c>
      <c r="I37" s="33" t="n">
        <v>-1882</v>
      </c>
      <c r="J37" s="27"/>
      <c r="K37" s="27" t="n">
        <v>-1882</v>
      </c>
    </row>
    <row r="38" ht="15" customHeight="1">
      <c r="A38" s="2" t="str">
        <f>TCD!P11</f>
        <v>Licences</v>
      </c>
      <c r="B38" s="3"/>
      <c r="C38" s="5"/>
      <c r="D38" s="25" t="n">
        <v>-888</v>
      </c>
      <c r="E38" s="25" t="n">
        <v>760</v>
      </c>
      <c r="F38" s="25" t="n">
        <f t="shared" si="0"/>
        <v>-128</v>
      </c>
      <c r="G38" s="25" t="n">
        <f>GETPIVOTDATA("total_realise",TCD!$P$2,"categorie_name",A38)</f>
        <v>-105.25</v>
      </c>
      <c r="H38" s="13" t="n">
        <f t="shared" si="1"/>
        <v>22.75</v>
      </c>
      <c r="I38" s="21" t="n">
        <v>-888</v>
      </c>
      <c r="J38" s="25" t="n">
        <v>760</v>
      </c>
      <c r="K38" s="25" t="n">
        <v>-128</v>
      </c>
    </row>
    <row r="39" ht="15" customHeight="1">
      <c r="A39" s="2" t="str">
        <f>TCD!P12</f>
        <v>Federation</v>
      </c>
      <c r="B39" s="3"/>
      <c r="C39" s="5"/>
      <c r="D39" s="27" t="n">
        <v>-250</v>
      </c>
      <c r="E39" s="27"/>
      <c r="F39" s="27" t="n">
        <f t="shared" si="0"/>
        <v>-250</v>
      </c>
      <c r="G39" s="27" t="n">
        <f>GETPIVOTDATA("total_realise",TCD!$P$2,"categorie_name",A39)</f>
        <v>-250</v>
      </c>
      <c r="H39" s="20" t="n">
        <f t="shared" si="1"/>
        <v>0</v>
      </c>
      <c r="I39" s="33" t="n">
        <v>-250</v>
      </c>
      <c r="J39" s="27"/>
      <c r="K39" s="27" t="n">
        <v>-250</v>
      </c>
    </row>
    <row r="40" ht="15" customHeight="1">
      <c r="A40" s="2" t="str">
        <f>TCD!P13</f>
        <v>OVH (internet)</v>
      </c>
      <c r="B40" s="3"/>
      <c r="C40" s="5"/>
      <c r="D40" s="25"/>
      <c r="E40" s="1"/>
      <c r="F40" s="1" t="n">
        <f t="shared" si="0"/>
        <v>0</v>
      </c>
      <c r="G40" s="25" t="n">
        <f>GETPIVOTDATA("total_realise",TCD!$P$2,"categorie_name",A40)</f>
        <v>-50.86</v>
      </c>
      <c r="H40" s="13" t="n">
        <f t="shared" si="1"/>
        <v>-50.86</v>
      </c>
      <c r="I40" s="21" t="n">
        <v>0</v>
      </c>
      <c r="J40" s="1"/>
      <c r="K40" s="25" t="n">
        <v>0</v>
      </c>
    </row>
    <row r="41" ht="15" customHeight="1">
      <c r="A41" s="2" t="s">
        <v>25</v>
      </c>
      <c r="B41" s="3"/>
      <c r="C41" s="5"/>
      <c r="D41" s="27" t="n">
        <f>SUM(D30:D40)</f>
        <v>-6320</v>
      </c>
      <c r="E41" s="27" t="n">
        <f t="shared" ref="E41" si="2">SUM(E30:E40)</f>
        <v>7215</v>
      </c>
      <c r="F41" s="27" t="n">
        <f>SUM(F30:F40)</f>
        <v>895</v>
      </c>
      <c r="G41" s="27" t="n">
        <f t="shared" ref="G41" si="3">SUM(G30:G40)</f>
        <v>4221.1200000000008</v>
      </c>
      <c r="H41" s="20" t="n">
        <f>G41-F41</f>
        <v>3326.1200000000008</v>
      </c>
      <c r="I41" s="33" t="n">
        <f t="shared" ref="I41" si="4">SUM(I30:I40)</f>
        <v>-6320</v>
      </c>
      <c r="J41" s="27" t="n">
        <f t="shared" ref="J41" si="5">SUM(J30:J40)</f>
        <v>7245</v>
      </c>
      <c r="K41" s="27" t="n">
        <f t="shared" ref="K41" si="6">SUM(K30:K40)</f>
        <v>925</v>
      </c>
    </row>
  </sheetData>
  <mergeCells count="41">
    <mergeCell ref="A39:C39"/>
    <mergeCell ref="A40:C40"/>
    <mergeCell ref="A41:C41"/>
    <mergeCell ref="I28:K28"/>
    <mergeCell ref="D28:H28"/>
    <mergeCell ref="A28:C28"/>
    <mergeCell ref="A33:C33"/>
    <mergeCell ref="A34:C34"/>
    <mergeCell ref="A35:C35"/>
    <mergeCell ref="A36:C36"/>
    <mergeCell ref="A37:C37"/>
    <mergeCell ref="A38:C38"/>
    <mergeCell ref="A29:C29"/>
    <mergeCell ref="A30:C30"/>
    <mergeCell ref="A31:C31"/>
    <mergeCell ref="A32:C32"/>
    <mergeCell ref="A20:C20"/>
    <mergeCell ref="D14:K14"/>
    <mergeCell ref="D15:K15"/>
    <mergeCell ref="D16:K16"/>
    <mergeCell ref="D17:K17"/>
    <mergeCell ref="D18:K18"/>
    <mergeCell ref="D19:K19"/>
    <mergeCell ref="D20:K20"/>
    <mergeCell ref="A14:C14"/>
    <mergeCell ref="A15:C15"/>
    <mergeCell ref="A16:C16"/>
    <mergeCell ref="A17:C17"/>
    <mergeCell ref="A18:C18"/>
    <mergeCell ref="A19:C19"/>
    <mergeCell ref="C1:I1"/>
    <mergeCell ref="C2:I2"/>
    <mergeCell ref="A12:K12"/>
    <mergeCell ref="A13:C13"/>
    <mergeCell ref="D13:K13"/>
    <mergeCell ref="B9:B10"/>
    <mergeCell ref="C9:C10"/>
    <mergeCell ref="F9:F10"/>
    <mergeCell ref="G9:G10"/>
    <mergeCell ref="A1:A2"/>
    <mergeCell ref="K9:K10"/>
  </mergeCells>
  <conditionalFormatting sqref="D30:K41">
    <cfRule type="cellIs" dxfId="226" priority="1" operator="lessThan">
      <formula>0</formula>
    </cfRule>
  </conditionalFormatting>
  <pageMargins left="0.19685039370078741" right="0.19685039370078741" top="0.19685039370078741" bottom="0.19685039370078741" header="0" footer="0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77A7930E-7FDD-4B15-A602-9E6491D77AEC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</x14:iconSet>
          </x14:cfRule>
          <xm:sqref>D5 B5 J5 C9 G9 K9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X1" workbookViewId="0">
      <selection activeCell="AA31" sqref="AA31"/>
    </sheetView>
  </sheetViews>
  <sheetFormatPr defaultRowHeight="15.0"/>
  <cols>
    <col min="1" max="1" width="19.54296875" hidden="0" customWidth="1"/>
    <col min="2" max="2" width="22" hidden="0" customWidth="1"/>
    <col min="3" max="3" width="26.7265625" hidden="0" customWidth="1"/>
    <col min="4" max="4" width="83.6328125" hidden="0" customWidth="1"/>
    <col min="5" max="5" width="22.54296875" hidden="0" customWidth="1"/>
    <col min="6" max="6" width="19.08984375" hidden="0" customWidth="1"/>
    <col min="7" max="7" width="22.90625" hidden="0" customWidth="1"/>
    <col min="8" max="8" width="18.90625" hidden="0" customWidth="1"/>
    <col min="9" max="9" width="22.1796875" hidden="0" customWidth="1"/>
    <col min="10" max="10" width="19.90625" hidden="0" customWidth="1"/>
    <col min="11" max="11" width="17" hidden="0" customWidth="1"/>
    <col min="16" max="16" width="20.08984375" hidden="0" customWidth="1"/>
    <col min="17" max="17" width="20.6328125" hidden="0" customWidth="1"/>
    <col min="20" max="20" width="19.54296875" hidden="0" customWidth="1"/>
    <col min="21" max="21" width="8.90625" hidden="0" customWidth="1"/>
    <col min="22" max="22" width="8" hidden="0" customWidth="1"/>
    <col min="23" max="23" width="17.36328125" hidden="0" customWidth="1"/>
    <col min="24" max="24" width="14.81640625" hidden="0" customWidth="1"/>
    <col min="27" max="27" width="8.90625" hidden="0" customWidth="1"/>
    <col min="28" max="28" width="9.81640625" hidden="0" customWidth="1"/>
    <col min="33" max="33" width="21.08984375" hidden="0" customWidth="1"/>
    <col min="34" max="34" width="11.36328125" hidden="0" customWidth="1"/>
    <col min="35" max="35" width="10.7265625" hidden="0" customWidth="1"/>
    <col min="36" max="36" width="12.36328125" hidden="0" customWidth="1"/>
    <col min="37" max="37" width="21" hidden="0" customWidth="1"/>
    <col min="38" max="38" width="6.08984375" hidden="0" customWidth="1"/>
    <col min="40" max="40" width="14.81640625" hidden="0" customWidth="1"/>
    <col min="41" max="41" width="9.90625" hidden="0" customWidth="1"/>
    <col min="42" max="42" width="7.36328125" hidden="0" customWidth="1"/>
    <col min="43" max="43" width="21.08984375" hidden="0" customWidth="1"/>
    <col min="44" max="44" width="17.7265625" hidden="0" customWidth="1"/>
    <col min="47" max="47" width="25.453125" hidden="0" customWidth="1"/>
    <col min="48" max="48" width="11.08984375" hidden="0" customWidth="1"/>
    <col min="49" max="49" width="57.1796875" hidden="0" customWidth="1"/>
    <col min="50" max="50" width="7.90625" hidden="0" customWidth="1"/>
    <col min="55" max="55" width="52.08984375" hidden="0" customWidth="1"/>
    <col min="56" max="56" width="8.54296875" hidden="0" customWidth="1"/>
  </cols>
  <sheetData>
    <row r="1">
      <c r="P1" s="58" t="s">
        <v>297</v>
      </c>
      <c r="T1" s="58" t="s">
        <v>298</v>
      </c>
      <c r="AA1" s="57" t="s">
        <v>299</v>
      </c>
      <c r="AN1" s="57" t="s">
        <v>299</v>
      </c>
      <c r="AU1" s="69" t="s">
        <v>304</v>
      </c>
      <c r="AV1" s="69"/>
      <c r="AW1" s="69"/>
      <c r="BA1" s="69" t="s">
        <v>339</v>
      </c>
      <c r="BB1" s="69"/>
      <c r="BC1" s="69"/>
    </row>
    <row r="2">
      <c r="A2" s="58" t="s">
        <v>295</v>
      </c>
      <c r="P2" s="68" t="s">
        <v>24</v>
      </c>
      <c r="Q2" t="s">
        <v>33</v>
      </c>
      <c r="T2" s="68" t="s">
        <v>24</v>
      </c>
      <c r="U2" t="s">
        <v>34</v>
      </c>
      <c r="V2" t="s">
        <v>35</v>
      </c>
      <c r="W2" t="s">
        <v>54</v>
      </c>
      <c r="X2" t="s">
        <v>55</v>
      </c>
      <c r="AA2" t="s">
        <v>34</v>
      </c>
      <c r="AB2" t="n">
        <f>GETPIVOTDATA("Dépenses",$AG$2)</f>
        <v>-5563.03</v>
      </c>
      <c r="AG2" s="59"/>
      <c r="AH2" s="63" t="s">
        <v>34</v>
      </c>
      <c r="AI2" s="64" t="s">
        <v>35</v>
      </c>
      <c r="AJ2" s="59" t="s">
        <v>301</v>
      </c>
      <c r="AK2" s="65" t="s">
        <v>302</v>
      </c>
      <c r="AN2" s="59" t="s">
        <v>300</v>
      </c>
      <c r="AO2" s="59" t="s">
        <v>34</v>
      </c>
      <c r="AQ2" s="59" t="s">
        <v>300</v>
      </c>
      <c r="AR2" s="59" t="s">
        <v>303</v>
      </c>
    </row>
    <row r="3">
      <c r="P3" s="55" t="s">
        <v>5</v>
      </c>
      <c r="Q3" s="68" t="n">
        <v>-1397.72</v>
      </c>
      <c r="T3" s="55" t="s">
        <v>41</v>
      </c>
      <c r="U3" s="68" t="n">
        <v>-50.86</v>
      </c>
      <c r="V3" s="68" t="n">
        <v>0</v>
      </c>
      <c r="W3" s="68" t="n">
        <v>-50.86</v>
      </c>
      <c r="X3" s="68" t="n">
        <v>5592.42</v>
      </c>
      <c r="AA3" s="55" t="s">
        <v>35</v>
      </c>
      <c r="AB3" s="56" t="n">
        <f>GETPIVOTDATA("Recettes",$AG$2)</f>
        <v>9784.15</v>
      </c>
      <c r="AG3" s="61" t="s">
        <v>5</v>
      </c>
      <c r="AH3" s="62" t="n">
        <v>-1397.72</v>
      </c>
      <c r="AI3" s="62" t="n">
        <v>0</v>
      </c>
      <c r="AJ3" s="62" t="n">
        <v>-1397.72</v>
      </c>
      <c r="AK3" s="66" t="n">
        <v>-1297.0999999999999</v>
      </c>
      <c r="AN3" s="61" t="s">
        <v>5</v>
      </c>
      <c r="AO3" s="67" t="n">
        <v>0.25125156614291133</v>
      </c>
      <c r="AQ3" s="61" t="s">
        <v>15</v>
      </c>
      <c r="AR3" s="67" t="n">
        <v>0.12920386543542364</v>
      </c>
      <c r="AU3" s="59" t="s">
        <v>336</v>
      </c>
      <c r="AV3" s="59" t="s">
        <v>337</v>
      </c>
      <c r="AW3" s="59" t="s">
        <v>338</v>
      </c>
      <c r="AX3" s="59" t="s">
        <v>39</v>
      </c>
      <c r="BA3" s="59" t="s">
        <v>336</v>
      </c>
      <c r="BB3" s="59" t="s">
        <v>337</v>
      </c>
      <c r="BC3" s="59" t="s">
        <v>338</v>
      </c>
      <c r="BD3" s="59" t="s">
        <v>39</v>
      </c>
    </row>
    <row r="4">
      <c r="A4" s="68" t="s">
        <v>24</v>
      </c>
      <c r="B4" t="s">
        <v>20</v>
      </c>
      <c r="C4" t="s">
        <v>21</v>
      </c>
      <c r="D4" t="s">
        <v>22</v>
      </c>
      <c r="E4" t="s">
        <v>23</v>
      </c>
      <c r="F4" t="s">
        <v>26</v>
      </c>
      <c r="G4" t="s">
        <v>27</v>
      </c>
      <c r="H4" t="s">
        <v>50</v>
      </c>
      <c r="I4" t="s">
        <v>51</v>
      </c>
      <c r="J4" t="s">
        <v>52</v>
      </c>
      <c r="K4" t="s">
        <v>53</v>
      </c>
      <c r="P4" s="55" t="s">
        <v>15</v>
      </c>
      <c r="Q4" s="68" t="n">
        <v>1264.1500000000001</v>
      </c>
      <c r="T4" s="55" t="s">
        <v>42</v>
      </c>
      <c r="U4" s="68" t="n">
        <v>-239</v>
      </c>
      <c r="V4" s="68" t="n">
        <v>0</v>
      </c>
      <c r="W4" s="68" t="n">
        <v>-239</v>
      </c>
      <c r="X4" s="68" t="n">
        <v>5353.42</v>
      </c>
      <c r="AA4" s="55"/>
      <c r="AB4" s="56"/>
      <c r="AG4" s="61" t="s">
        <v>15</v>
      </c>
      <c r="AH4" s="62" t="n">
        <v>0</v>
      </c>
      <c r="AI4" s="62" t="n">
        <v>1264.1500000000001</v>
      </c>
      <c r="AJ4" s="62" t="n">
        <v>1264.1500000000001</v>
      </c>
      <c r="AK4" s="66" t="n">
        <v>691.78</v>
      </c>
      <c r="AN4" s="61" t="s">
        <v>8</v>
      </c>
      <c r="AO4" s="67" t="n">
        <v>0.21108999951465299</v>
      </c>
      <c r="AQ4" s="61" t="s">
        <v>6</v>
      </c>
      <c r="AR4" s="67" t="n">
        <v>0.61323671448209605</v>
      </c>
      <c r="AU4" s="60" t="s">
        <v>6</v>
      </c>
      <c r="AV4" s="60" t="s">
        <v>44</v>
      </c>
      <c r="AW4" s="59" t="s">
        <v>58</v>
      </c>
      <c r="AX4" s="26" t="n">
        <v>90</v>
      </c>
      <c r="BA4" s="60" t="s">
        <v>12</v>
      </c>
      <c r="BB4" s="60" t="s">
        <v>44</v>
      </c>
      <c r="BC4" s="59" t="s">
        <v>263</v>
      </c>
      <c r="BD4" s="26" t="n">
        <v>-3</v>
      </c>
    </row>
    <row r="5">
      <c r="A5" s="55" t="s">
        <v>0</v>
      </c>
      <c r="B5" s="68" t="n">
        <v>31</v>
      </c>
      <c r="C5" s="68" t="n">
        <v>30</v>
      </c>
      <c r="D5" s="68" t="n">
        <v>25</v>
      </c>
      <c r="E5" s="68" t="n">
        <v>6</v>
      </c>
      <c r="F5" s="68" t="n">
        <v>42</v>
      </c>
      <c r="G5" s="68" t="n">
        <v>2</v>
      </c>
      <c r="H5" s="68" t="n">
        <v>4221.12</v>
      </c>
      <c r="I5" s="68" t="n">
        <v>9864.4</v>
      </c>
      <c r="J5" s="68" t="n">
        <v>-565.79999999999995</v>
      </c>
      <c r="K5" s="68" t="n">
        <v>-4995.2299999999996</v>
      </c>
      <c r="P5" s="55" t="s">
        <v>6</v>
      </c>
      <c r="Q5" s="68" t="n">
        <v>6000</v>
      </c>
      <c r="T5" s="55" t="s">
        <v>43</v>
      </c>
      <c r="U5" s="68" t="n">
        <v>-717.09</v>
      </c>
      <c r="V5" s="68" t="n">
        <v>0</v>
      </c>
      <c r="W5" s="68" t="n">
        <v>-717.09</v>
      </c>
      <c r="X5" s="68" t="n">
        <v>4636.33</v>
      </c>
      <c r="AG5" s="61" t="s">
        <v>6</v>
      </c>
      <c r="AH5" s="62" t="n">
        <v>0</v>
      </c>
      <c r="AI5" s="62" t="n">
        <v>6000</v>
      </c>
      <c r="AJ5" s="62" t="n">
        <v>6000</v>
      </c>
      <c r="AK5" s="66" t="n">
        <v>4750</v>
      </c>
      <c r="AN5" s="61" t="s">
        <v>9</v>
      </c>
      <c r="AO5" s="67" t="n">
        <v>1.7975815338044196E-2</v>
      </c>
      <c r="AQ5" s="61" t="s">
        <v>7</v>
      </c>
      <c r="AR5" s="67" t="n">
        <v>0.13593413837686463</v>
      </c>
      <c r="AU5" s="60"/>
      <c r="AV5" s="60"/>
      <c r="AW5" s="59" t="s">
        <v>59</v>
      </c>
      <c r="AX5" s="26" t="n">
        <v>90</v>
      </c>
      <c r="BA5" s="60"/>
      <c r="BB5" s="60"/>
      <c r="BC5" s="59" t="s">
        <v>265</v>
      </c>
      <c r="BD5" s="26" t="n">
        <v>-2</v>
      </c>
    </row>
    <row r="6">
      <c r="A6" s="55" t="s">
        <v>1</v>
      </c>
      <c r="B6" s="68" t="n">
        <v>29</v>
      </c>
      <c r="C6" s="68" t="n">
        <v>26</v>
      </c>
      <c r="D6" s="68" t="n">
        <v>21</v>
      </c>
      <c r="E6" s="68" t="n">
        <v>5</v>
      </c>
      <c r="F6" s="68"/>
      <c r="G6" s="68"/>
      <c r="H6" s="68" t="n">
        <v>-126.679999999999</v>
      </c>
      <c r="I6" s="68" t="n">
        <v>5643.28</v>
      </c>
      <c r="J6" s="68"/>
      <c r="K6" s="68" t="n">
        <v>-7395.18</v>
      </c>
      <c r="P6" s="55" t="s">
        <v>7</v>
      </c>
      <c r="Q6" s="68" t="n">
        <v>1330</v>
      </c>
      <c r="T6" s="55" t="s">
        <v>44</v>
      </c>
      <c r="U6" s="68" t="n">
        <v>-1345.05</v>
      </c>
      <c r="V6" s="68" t="n">
        <v>5633</v>
      </c>
      <c r="W6" s="68" t="n">
        <v>4287.95</v>
      </c>
      <c r="X6" s="68" t="n">
        <v>8924.2800000000007</v>
      </c>
      <c r="AG6" s="61" t="s">
        <v>7</v>
      </c>
      <c r="AH6" s="62" t="n">
        <v>0</v>
      </c>
      <c r="AI6" s="62" t="n">
        <v>1330</v>
      </c>
      <c r="AJ6" s="62" t="n">
        <v>1330</v>
      </c>
      <c r="AK6" s="66" t="n">
        <v>990</v>
      </c>
      <c r="AN6" s="61" t="s">
        <v>11</v>
      </c>
      <c r="AO6" s="67" t="n">
        <v>4.5820353296674658E-2</v>
      </c>
      <c r="AQ6" s="61" t="s">
        <v>9</v>
      </c>
      <c r="AR6" s="67" t="n">
        <v>8.1764895264279467E-3</v>
      </c>
      <c r="AU6" s="60"/>
      <c r="AV6" s="60"/>
      <c r="AW6" s="59" t="s">
        <v>62</v>
      </c>
      <c r="AX6" s="26" t="n">
        <v>90</v>
      </c>
      <c r="BA6" s="60"/>
      <c r="BB6" s="60"/>
      <c r="BC6" s="59" t="s">
        <v>268</v>
      </c>
      <c r="BD6" s="26" t="n">
        <v>-2</v>
      </c>
    </row>
    <row r="7">
      <c r="A7" s="55" t="s">
        <v>2</v>
      </c>
      <c r="B7" s="68" t="n">
        <v>27</v>
      </c>
      <c r="C7" s="68" t="n">
        <v>16</v>
      </c>
      <c r="D7" s="68" t="n">
        <v>17</v>
      </c>
      <c r="E7" s="68" t="n">
        <v>7</v>
      </c>
      <c r="F7" s="68"/>
      <c r="G7" s="68"/>
      <c r="H7" s="68" t="n">
        <v>1705.37</v>
      </c>
      <c r="I7" s="68" t="n">
        <v>5769.96</v>
      </c>
      <c r="J7" s="68"/>
      <c r="K7" s="68" t="n">
        <v>-4779.58</v>
      </c>
      <c r="P7" s="55" t="s">
        <v>8</v>
      </c>
      <c r="Q7" s="68" t="n">
        <v>-1174.3</v>
      </c>
      <c r="T7" s="55" t="s">
        <v>45</v>
      </c>
      <c r="U7" s="68" t="n">
        <v>-185</v>
      </c>
      <c r="V7" s="68" t="n">
        <v>1246.1500000000001</v>
      </c>
      <c r="W7" s="68" t="n">
        <v>1061.1500000000001</v>
      </c>
      <c r="X7" s="68" t="n">
        <v>9985.43</v>
      </c>
      <c r="AG7" s="61" t="s">
        <v>8</v>
      </c>
      <c r="AH7" s="62" t="n">
        <v>-1174.3</v>
      </c>
      <c r="AI7" s="62" t="n">
        <v>0</v>
      </c>
      <c r="AJ7" s="62" t="n">
        <v>-1174.3</v>
      </c>
      <c r="AK7" s="66" t="n">
        <v>-1063.96</v>
      </c>
      <c r="AN7" s="61" t="s">
        <v>14</v>
      </c>
      <c r="AO7" s="67" t="n">
        <v>0.20132913178609499</v>
      </c>
      <c r="AQ7" s="61" t="s">
        <v>12</v>
      </c>
      <c r="AR7" s="67" t="n">
        <v>0.11344879217918777</v>
      </c>
      <c r="AU7" s="60"/>
      <c r="AV7" s="60"/>
      <c r="AW7" s="59" t="s">
        <v>65</v>
      </c>
      <c r="AX7" s="26" t="n">
        <v>90</v>
      </c>
      <c r="BA7" s="60"/>
      <c r="BB7" s="60"/>
      <c r="BC7" s="59" t="s">
        <v>269</v>
      </c>
      <c r="BD7" s="26" t="n">
        <v>-1</v>
      </c>
    </row>
    <row r="8">
      <c r="A8" s="55" t="s">
        <v>3</v>
      </c>
      <c r="B8" s="68" t="n">
        <v>19</v>
      </c>
      <c r="C8" s="68" t="n">
        <v>9</v>
      </c>
      <c r="D8" s="68" t="n">
        <v>14</v>
      </c>
      <c r="E8" s="68" t="n">
        <v>2</v>
      </c>
      <c r="F8" s="68"/>
      <c r="G8" s="68"/>
      <c r="H8" s="68" t="n">
        <v>167.09</v>
      </c>
      <c r="I8" s="68" t="n">
        <v>4064.59</v>
      </c>
      <c r="J8" s="68"/>
      <c r="K8" s="68" t="n">
        <v>-4427.8</v>
      </c>
      <c r="P8" s="55" t="s">
        <v>9</v>
      </c>
      <c r="Q8" s="68" t="n">
        <v>-20</v>
      </c>
      <c r="T8" s="55" t="s">
        <v>46</v>
      </c>
      <c r="U8" s="68" t="n">
        <v>0</v>
      </c>
      <c r="V8" s="68" t="n">
        <v>1690</v>
      </c>
      <c r="W8" s="68" t="n">
        <v>1690</v>
      </c>
      <c r="X8" s="68" t="n">
        <v>11675.43</v>
      </c>
      <c r="AG8" s="61" t="s">
        <v>9</v>
      </c>
      <c r="AH8" s="62" t="n">
        <v>-100</v>
      </c>
      <c r="AI8" s="62" t="n">
        <v>80</v>
      </c>
      <c r="AJ8" s="62" t="n">
        <v>-20</v>
      </c>
      <c r="AK8" s="66"/>
      <c r="AN8" s="61" t="s">
        <v>12</v>
      </c>
      <c r="AO8" s="67" t="n">
        <v>0.21845109589558209</v>
      </c>
      <c r="AQ8" s="61" t="s">
        <v>25</v>
      </c>
      <c r="AR8" s="67" t="n">
        <v>1</v>
      </c>
      <c r="AU8" s="60"/>
      <c r="AV8" s="60"/>
      <c r="AW8" s="59" t="s">
        <v>67</v>
      </c>
      <c r="AX8" s="26" t="n">
        <v>90</v>
      </c>
      <c r="BA8" s="60"/>
      <c r="BB8" s="60"/>
      <c r="BC8" s="59" t="s">
        <v>270</v>
      </c>
      <c r="BD8" s="26" t="n">
        <v>-1</v>
      </c>
    </row>
    <row r="9">
      <c r="A9" s="55" t="s">
        <v>4</v>
      </c>
      <c r="B9" s="68" t="n">
        <v>13</v>
      </c>
      <c r="C9" s="68" t="n">
        <v>5</v>
      </c>
      <c r="D9" s="68" t="n">
        <v>7</v>
      </c>
      <c r="E9" s="68" t="n">
        <v>3</v>
      </c>
      <c r="F9" s="68"/>
      <c r="G9" s="68"/>
      <c r="H9" s="68" t="n">
        <v>3897.5</v>
      </c>
      <c r="I9" s="68" t="n">
        <v>3897.5</v>
      </c>
      <c r="J9" s="68"/>
      <c r="K9" s="68" t="n">
        <v>-2260.85</v>
      </c>
      <c r="P9" s="55" t="s">
        <v>11</v>
      </c>
      <c r="Q9" s="68" t="n">
        <v>-254.9</v>
      </c>
      <c r="T9" s="55" t="s">
        <v>47</v>
      </c>
      <c r="U9" s="68" t="n">
        <v>-743.9</v>
      </c>
      <c r="V9" s="68" t="n">
        <v>160</v>
      </c>
      <c r="W9" s="68" t="n">
        <v>-583.9</v>
      </c>
      <c r="X9" s="68" t="n">
        <v>11091.53</v>
      </c>
      <c r="AG9" s="61" t="s">
        <v>11</v>
      </c>
      <c r="AH9" s="62" t="n">
        <v>-254.9</v>
      </c>
      <c r="AI9" s="62" t="n">
        <v>0</v>
      </c>
      <c r="AJ9" s="62" t="n">
        <v>-254.9</v>
      </c>
      <c r="AK9" s="66" t="n">
        <v>-232</v>
      </c>
      <c r="AN9" s="61" t="s">
        <v>10</v>
      </c>
      <c r="AO9" s="67" t="n">
        <v>4.493953834511049E-2</v>
      </c>
      <c r="AU9" s="60"/>
      <c r="AV9" s="60"/>
      <c r="AW9" s="59" t="s">
        <v>66</v>
      </c>
      <c r="AX9" s="26" t="n">
        <v>90</v>
      </c>
      <c r="BA9" s="60"/>
      <c r="BB9" s="60"/>
      <c r="BC9" s="59" t="s">
        <v>271</v>
      </c>
      <c r="BD9" s="26" t="n">
        <v>-2</v>
      </c>
    </row>
    <row r="10">
      <c r="A10" s="55" t="s">
        <v>25</v>
      </c>
      <c r="B10" s="68" t="n">
        <v>119</v>
      </c>
      <c r="C10" s="68" t="n">
        <v>86</v>
      </c>
      <c r="D10" s="68" t="n">
        <v>84</v>
      </c>
      <c r="E10" s="68" t="n">
        <v>23</v>
      </c>
      <c r="F10" s="68" t="n">
        <v>42</v>
      </c>
      <c r="G10" s="68" t="n">
        <v>2</v>
      </c>
      <c r="H10" s="68" t="n">
        <v>9864.4000000000015</v>
      </c>
      <c r="I10" s="68" t="n">
        <v>29239.73</v>
      </c>
      <c r="J10" s="68" t="n">
        <v>-565.79999999999995</v>
      </c>
      <c r="K10" s="68" t="n">
        <v>-23858.639999999996</v>
      </c>
      <c r="P10" s="55" t="s">
        <v>14</v>
      </c>
      <c r="Q10" s="68" t="n">
        <v>-1120</v>
      </c>
      <c r="T10" s="55" t="s">
        <v>48</v>
      </c>
      <c r="U10" s="68" t="n">
        <v>-1462.83</v>
      </c>
      <c r="V10" s="68" t="n">
        <v>510</v>
      </c>
      <c r="W10" s="68" t="n">
        <v>-952.83</v>
      </c>
      <c r="X10" s="68" t="n">
        <v>10138.700000000001</v>
      </c>
      <c r="AG10" s="61" t="s">
        <v>14</v>
      </c>
      <c r="AH10" s="62" t="n">
        <v>-1120</v>
      </c>
      <c r="AI10" s="62" t="n">
        <v>0</v>
      </c>
      <c r="AJ10" s="62" t="n">
        <v>-1120</v>
      </c>
      <c r="AK10" s="66" t="n">
        <v>-2268</v>
      </c>
      <c r="AN10" s="61" t="s">
        <v>13</v>
      </c>
      <c r="AO10" s="67" t="n">
        <v>9.1424996809292784E-3</v>
      </c>
      <c r="AU10" s="60"/>
      <c r="AV10" s="60"/>
      <c r="AW10" s="59" t="s">
        <v>68</v>
      </c>
      <c r="AX10" s="26" t="n">
        <v>90</v>
      </c>
      <c r="BA10" s="60"/>
      <c r="BB10" s="60"/>
      <c r="BC10" s="59" t="s">
        <v>273</v>
      </c>
      <c r="BD10" s="26" t="n">
        <v>-1</v>
      </c>
    </row>
    <row r="11">
      <c r="P11" s="55" t="s">
        <v>12</v>
      </c>
      <c r="Q11" s="68" t="n">
        <v>-105.25</v>
      </c>
      <c r="T11" s="55" t="s">
        <v>49</v>
      </c>
      <c r="U11" s="68" t="n">
        <v>0</v>
      </c>
      <c r="V11" s="68" t="n">
        <v>489</v>
      </c>
      <c r="W11" s="68" t="n">
        <v>489</v>
      </c>
      <c r="X11" s="68" t="n">
        <v>10627.7</v>
      </c>
      <c r="AG11" s="61" t="s">
        <v>12</v>
      </c>
      <c r="AH11" s="62" t="n">
        <v>-1215.25</v>
      </c>
      <c r="AI11" s="62" t="n">
        <v>1110</v>
      </c>
      <c r="AJ11" s="62" t="n">
        <v>-105.25</v>
      </c>
      <c r="AK11" s="66" t="n">
        <v>-150</v>
      </c>
      <c r="AN11" s="61" t="s">
        <v>25</v>
      </c>
      <c r="AO11" s="67" t="n">
        <v>1</v>
      </c>
      <c r="AU11" s="60"/>
      <c r="AV11" s="60"/>
      <c r="AW11" s="59" t="s">
        <v>69</v>
      </c>
      <c r="AX11" s="26" t="n">
        <v>90</v>
      </c>
      <c r="BA11" s="60"/>
      <c r="BB11" s="60"/>
      <c r="BC11" s="59" t="s">
        <v>274</v>
      </c>
      <c r="BD11" s="26" t="n">
        <v>-3</v>
      </c>
    </row>
    <row r="12">
      <c r="P12" s="55" t="s">
        <v>10</v>
      </c>
      <c r="Q12" s="68" t="n">
        <v>-250</v>
      </c>
      <c r="T12" s="55" t="s">
        <v>419</v>
      </c>
      <c r="U12" s="68" t="n">
        <v>0</v>
      </c>
      <c r="V12" s="68" t="n">
        <v>28</v>
      </c>
      <c r="W12" s="68" t="n">
        <v>28</v>
      </c>
      <c r="X12" s="68" t="n">
        <v>10655.7</v>
      </c>
      <c r="AG12" s="61" t="s">
        <v>10</v>
      </c>
      <c r="AH12" s="62" t="n">
        <v>-250</v>
      </c>
      <c r="AI12" s="62" t="n">
        <v>0</v>
      </c>
      <c r="AJ12" s="62" t="n">
        <v>-250</v>
      </c>
      <c r="AK12" s="66" t="n">
        <v>-250</v>
      </c>
      <c r="AU12" s="60"/>
      <c r="AV12" s="60"/>
      <c r="AW12" s="59" t="s">
        <v>70</v>
      </c>
      <c r="AX12" s="26" t="n">
        <v>90</v>
      </c>
      <c r="BA12" s="60"/>
      <c r="BB12" s="60"/>
      <c r="BC12" s="59" t="s">
        <v>275</v>
      </c>
      <c r="BD12" s="26" t="n">
        <v>-2</v>
      </c>
    </row>
    <row r="13">
      <c r="P13" s="55" t="s">
        <v>13</v>
      </c>
      <c r="Q13" s="68" t="n">
        <v>-50.86</v>
      </c>
      <c r="T13" s="55" t="s">
        <v>25</v>
      </c>
      <c r="U13" s="68" t="n">
        <v>-4743.7299999999996</v>
      </c>
      <c r="V13" s="68" t="n">
        <v>9756.15</v>
      </c>
      <c r="W13" s="68" t="n">
        <v>5012.42</v>
      </c>
      <c r="X13" s="68" t="n">
        <v>88680.94</v>
      </c>
      <c r="AG13" s="61" t="s">
        <v>13</v>
      </c>
      <c r="AH13" s="62" t="n">
        <v>-50.86</v>
      </c>
      <c r="AI13" s="62" t="n">
        <v>0</v>
      </c>
      <c r="AJ13" s="62" t="n">
        <v>-50.86</v>
      </c>
      <c r="AK13" s="66" t="n">
        <v>-51.44</v>
      </c>
      <c r="AU13" s="60"/>
      <c r="AV13" s="60"/>
      <c r="AW13" s="59" t="s">
        <v>71</v>
      </c>
      <c r="AX13" s="26" t="n">
        <v>90</v>
      </c>
      <c r="BA13" s="60"/>
      <c r="BB13" s="60"/>
      <c r="BC13" s="59" t="s">
        <v>276</v>
      </c>
      <c r="BD13" s="26" t="n">
        <v>-3</v>
      </c>
    </row>
    <row r="14">
      <c r="C14" s="58" t="s">
        <v>296</v>
      </c>
      <c r="P14" s="55" t="s">
        <v>25</v>
      </c>
      <c r="Q14" s="68" t="n">
        <v>4221.1200000000008</v>
      </c>
      <c r="AG14" s="61" t="s">
        <v>25</v>
      </c>
      <c r="AH14" s="62" t="n">
        <v>-5563.03</v>
      </c>
      <c r="AI14" s="62" t="n">
        <v>9784.15</v>
      </c>
      <c r="AJ14" s="62" t="n">
        <v>4221.1200000000008</v>
      </c>
      <c r="AK14" s="66" t="n">
        <v>1119.2800000000002</v>
      </c>
      <c r="AU14" s="60"/>
      <c r="AV14" s="60"/>
      <c r="AW14" s="59" t="s">
        <v>72</v>
      </c>
      <c r="AX14" s="26" t="n">
        <v>90</v>
      </c>
      <c r="BA14" s="60"/>
      <c r="BB14" s="60"/>
      <c r="BC14" s="59" t="s">
        <v>277</v>
      </c>
      <c r="BD14" s="26" t="n">
        <v>-2</v>
      </c>
    </row>
    <row r="15">
      <c r="AU15" s="60"/>
      <c r="AV15" s="60"/>
      <c r="AW15" s="59" t="s">
        <v>73</v>
      </c>
      <c r="AX15" s="26" t="n">
        <v>90</v>
      </c>
      <c r="BA15" s="60"/>
      <c r="BB15" s="60"/>
      <c r="BC15" s="59" t="s">
        <v>278</v>
      </c>
      <c r="BD15" s="26" t="n">
        <v>-1</v>
      </c>
    </row>
    <row r="16">
      <c r="C16" s="68" t="s">
        <v>17</v>
      </c>
      <c r="D16" s="68" t="s">
        <v>16</v>
      </c>
      <c r="E16" t="s">
        <v>32</v>
      </c>
      <c r="AU16" s="60"/>
      <c r="AV16" s="60"/>
      <c r="AW16" s="59" t="s">
        <v>74</v>
      </c>
      <c r="AX16" s="26" t="n">
        <v>90</v>
      </c>
      <c r="BA16" s="60"/>
      <c r="BB16" s="60"/>
      <c r="BC16" s="59" t="s">
        <v>279</v>
      </c>
      <c r="BD16" s="26" t="n">
        <v>-2</v>
      </c>
    </row>
    <row r="17">
      <c r="C17" t="s">
        <v>19</v>
      </c>
      <c r="D17" t="s">
        <v>18</v>
      </c>
      <c r="E17" s="68" t="n">
        <v>1</v>
      </c>
      <c r="AU17" s="60"/>
      <c r="AV17" s="60"/>
      <c r="AW17" s="59" t="s">
        <v>75</v>
      </c>
      <c r="AX17" s="26" t="n">
        <v>90</v>
      </c>
      <c r="BA17" s="60"/>
      <c r="BB17" s="60" t="s">
        <v>305</v>
      </c>
      <c r="BC17" s="60"/>
      <c r="BD17" s="26" t="n">
        <v>-25</v>
      </c>
    </row>
    <row r="18">
      <c r="C18" t="s">
        <v>406</v>
      </c>
      <c r="D18" t="s">
        <v>404</v>
      </c>
      <c r="E18" s="68" t="n">
        <v>1</v>
      </c>
      <c r="AU18" s="60"/>
      <c r="AV18" s="60"/>
      <c r="AW18" s="59" t="s">
        <v>76</v>
      </c>
      <c r="AX18" s="26" t="n">
        <v>90</v>
      </c>
      <c r="BA18" s="60"/>
      <c r="BB18" s="60" t="s">
        <v>154</v>
      </c>
      <c r="BC18" s="59" t="s">
        <v>264</v>
      </c>
      <c r="BD18" s="26" t="n">
        <v>-2</v>
      </c>
    </row>
    <row r="19">
      <c r="AU19" s="60"/>
      <c r="AV19" s="60"/>
      <c r="AW19" s="59" t="s">
        <v>77</v>
      </c>
      <c r="AX19" s="26" t="n">
        <v>90</v>
      </c>
      <c r="BA19" s="60"/>
      <c r="BB19" s="60" t="s">
        <v>322</v>
      </c>
      <c r="BC19" s="60"/>
      <c r="BD19" s="26" t="n">
        <v>-2</v>
      </c>
    </row>
    <row r="20">
      <c r="AU20" s="60"/>
      <c r="AV20" s="60"/>
      <c r="AW20" s="59" t="s">
        <v>78</v>
      </c>
      <c r="AX20" s="26" t="n">
        <v>90</v>
      </c>
      <c r="BA20" s="60"/>
      <c r="BB20" s="59" t="s">
        <v>56</v>
      </c>
      <c r="BC20" s="59" t="s">
        <v>267</v>
      </c>
      <c r="BD20" s="26" t="n">
        <v>-2</v>
      </c>
    </row>
    <row r="21">
      <c r="AU21" s="60"/>
      <c r="AV21" s="60"/>
      <c r="AW21" s="59" t="s">
        <v>81</v>
      </c>
      <c r="AX21" s="26" t="n">
        <v>90</v>
      </c>
      <c r="BA21" s="60"/>
      <c r="BB21" s="59" t="s">
        <v>329</v>
      </c>
      <c r="BC21" s="59"/>
      <c r="BD21" s="26" t="n">
        <v>-2</v>
      </c>
    </row>
    <row r="22">
      <c r="AU22" s="60"/>
      <c r="AV22" s="60"/>
      <c r="AW22" s="59" t="s">
        <v>82</v>
      </c>
      <c r="AX22" s="26" t="n">
        <v>90</v>
      </c>
      <c r="BA22" s="60"/>
      <c r="BB22" s="60" t="s">
        <v>79</v>
      </c>
      <c r="BC22" s="59" t="s">
        <v>266</v>
      </c>
      <c r="BD22" s="26" t="n">
        <v>-2</v>
      </c>
    </row>
    <row r="23">
      <c r="AU23" s="60"/>
      <c r="AV23" s="60"/>
      <c r="AW23" s="59" t="s">
        <v>83</v>
      </c>
      <c r="AX23" s="26" t="n">
        <v>90</v>
      </c>
      <c r="BA23" s="60"/>
      <c r="BB23" s="60" t="s">
        <v>311</v>
      </c>
      <c r="BC23" s="60"/>
      <c r="BD23" s="26" t="n">
        <v>-2</v>
      </c>
    </row>
    <row r="24">
      <c r="AU24" s="60"/>
      <c r="AV24" s="60"/>
      <c r="AW24" s="59" t="s">
        <v>84</v>
      </c>
      <c r="AX24" s="26" t="n">
        <v>90</v>
      </c>
      <c r="BA24" s="60"/>
      <c r="BB24" s="60" t="s">
        <v>140</v>
      </c>
      <c r="BC24" s="59" t="s">
        <v>272</v>
      </c>
      <c r="BD24" s="26" t="n">
        <v>-1</v>
      </c>
    </row>
    <row r="25">
      <c r="AU25" s="60"/>
      <c r="AV25" s="60"/>
      <c r="AW25" s="59" t="s">
        <v>85</v>
      </c>
      <c r="AX25" s="26" t="n">
        <v>80</v>
      </c>
      <c r="BA25" s="60"/>
      <c r="BB25" s="60" t="s">
        <v>317</v>
      </c>
      <c r="BC25" s="60"/>
      <c r="BD25" s="26" t="n">
        <v>-1</v>
      </c>
    </row>
    <row r="26">
      <c r="AU26" s="60"/>
      <c r="AV26" s="60"/>
      <c r="AW26" s="59" t="s">
        <v>95</v>
      </c>
      <c r="AX26" s="26" t="n">
        <v>80</v>
      </c>
      <c r="BA26" s="60"/>
      <c r="BB26" s="59" t="s">
        <v>259</v>
      </c>
      <c r="BC26" s="59" t="s">
        <v>260</v>
      </c>
      <c r="BD26" s="26" t="n">
        <v>-998.25</v>
      </c>
    </row>
    <row r="27">
      <c r="AU27" s="60"/>
      <c r="AV27" s="60"/>
      <c r="AW27" s="59" t="s">
        <v>99</v>
      </c>
      <c r="AX27" s="26" t="n">
        <v>80</v>
      </c>
      <c r="BA27" s="60"/>
      <c r="BB27" s="59" t="s">
        <v>340</v>
      </c>
      <c r="BC27" s="59"/>
      <c r="BD27" s="26" t="n">
        <v>-998.25</v>
      </c>
    </row>
    <row r="28">
      <c r="AU28" s="60"/>
      <c r="AV28" s="60"/>
      <c r="AW28" s="59" t="s">
        <v>100</v>
      </c>
      <c r="AX28" s="26" t="n">
        <v>80</v>
      </c>
      <c r="BA28" s="60"/>
      <c r="BB28" s="59" t="s">
        <v>261</v>
      </c>
      <c r="BC28" s="59" t="s">
        <v>260</v>
      </c>
      <c r="BD28" s="26" t="n">
        <v>-185</v>
      </c>
    </row>
    <row r="29">
      <c r="AU29" s="60"/>
      <c r="AV29" s="60"/>
      <c r="AW29" s="59" t="s">
        <v>101</v>
      </c>
      <c r="AX29" s="26" t="n">
        <v>80</v>
      </c>
      <c r="BA29" s="60"/>
      <c r="BB29" s="59" t="s">
        <v>341</v>
      </c>
      <c r="BC29" s="59"/>
      <c r="BD29" s="26" t="n">
        <v>-185</v>
      </c>
    </row>
    <row r="30">
      <c r="AU30" s="60"/>
      <c r="AV30" s="60"/>
      <c r="AW30" s="59" t="s">
        <v>103</v>
      </c>
      <c r="AX30" s="26" t="n">
        <v>80</v>
      </c>
      <c r="BA30" s="60" t="s">
        <v>324</v>
      </c>
      <c r="BB30" s="60"/>
      <c r="BC30" s="60"/>
      <c r="BD30" s="26" t="n">
        <v>-1215.25</v>
      </c>
    </row>
    <row r="31">
      <c r="AU31" s="60"/>
      <c r="AV31" s="60"/>
      <c r="AW31" s="59" t="s">
        <v>108</v>
      </c>
      <c r="AX31" s="26" t="n">
        <v>80</v>
      </c>
      <c r="BA31" s="59" t="s">
        <v>5</v>
      </c>
      <c r="BB31" s="59" t="s">
        <v>247</v>
      </c>
      <c r="BC31" s="59" t="s">
        <v>248</v>
      </c>
      <c r="BD31" s="26" t="n">
        <v>-199.8</v>
      </c>
    </row>
    <row r="32">
      <c r="AU32" s="60"/>
      <c r="AV32" s="60"/>
      <c r="AW32" s="59" t="s">
        <v>109</v>
      </c>
      <c r="AX32" s="26" t="n">
        <v>80</v>
      </c>
      <c r="BA32" s="59"/>
      <c r="BB32" s="59" t="s">
        <v>342</v>
      </c>
      <c r="BC32" s="59"/>
      <c r="BD32" s="26" t="n">
        <v>-199.8</v>
      </c>
    </row>
    <row r="33">
      <c r="AU33" s="60"/>
      <c r="AV33" s="60"/>
      <c r="AW33" s="59" t="s">
        <v>110</v>
      </c>
      <c r="AX33" s="26" t="n">
        <v>80</v>
      </c>
      <c r="BA33" s="59"/>
      <c r="BB33" s="59" t="s">
        <v>249</v>
      </c>
      <c r="BC33" s="59" t="s">
        <v>248</v>
      </c>
      <c r="BD33" s="26" t="n">
        <v>-730.83</v>
      </c>
    </row>
    <row r="34">
      <c r="AU34" s="60"/>
      <c r="AV34" s="60"/>
      <c r="AW34" s="59" t="s">
        <v>112</v>
      </c>
      <c r="AX34" s="26" t="n">
        <v>80</v>
      </c>
      <c r="BA34" s="59"/>
      <c r="BB34" s="59" t="s">
        <v>343</v>
      </c>
      <c r="BC34" s="59"/>
      <c r="BD34" s="26" t="n">
        <v>-730.83</v>
      </c>
    </row>
    <row r="35">
      <c r="AU35" s="60"/>
      <c r="AV35" s="60"/>
      <c r="AW35" s="59" t="s">
        <v>121</v>
      </c>
      <c r="AX35" s="26" t="n">
        <v>80</v>
      </c>
      <c r="BA35" s="59"/>
      <c r="BB35" s="59" t="s">
        <v>250</v>
      </c>
      <c r="BC35" s="59" t="s">
        <v>251</v>
      </c>
      <c r="BD35" s="26" t="n">
        <v>-169.75</v>
      </c>
    </row>
    <row r="36">
      <c r="AU36" s="60"/>
      <c r="AV36" s="60"/>
      <c r="AW36" s="59" t="s">
        <v>125</v>
      </c>
      <c r="AX36" s="26" t="n">
        <v>80</v>
      </c>
      <c r="BA36" s="59"/>
      <c r="BB36" s="59" t="s">
        <v>344</v>
      </c>
      <c r="BC36" s="59"/>
      <c r="BD36" s="26" t="n">
        <v>-169.75</v>
      </c>
    </row>
    <row r="37">
      <c r="AU37" s="60"/>
      <c r="AV37" s="60"/>
      <c r="AW37" s="59" t="s">
        <v>126</v>
      </c>
      <c r="AX37" s="26" t="n">
        <v>80</v>
      </c>
      <c r="BA37" s="59"/>
      <c r="BB37" s="59" t="s">
        <v>252</v>
      </c>
      <c r="BC37" s="59" t="s">
        <v>253</v>
      </c>
      <c r="BD37" s="26" t="n">
        <v>-77</v>
      </c>
    </row>
    <row r="38">
      <c r="AU38" s="60"/>
      <c r="AV38" s="60"/>
      <c r="AW38" s="59" t="s">
        <v>127</v>
      </c>
      <c r="AX38" s="26" t="n">
        <v>80</v>
      </c>
      <c r="BA38" s="59"/>
      <c r="BB38" s="59" t="s">
        <v>345</v>
      </c>
      <c r="BC38" s="59"/>
      <c r="BD38" s="26" t="n">
        <v>-77</v>
      </c>
    </row>
    <row r="39">
      <c r="AU39" s="60"/>
      <c r="AV39" s="60"/>
      <c r="AW39" s="59" t="s">
        <v>129</v>
      </c>
      <c r="AX39" s="26" t="n">
        <v>80</v>
      </c>
      <c r="BA39" s="59"/>
      <c r="BB39" s="59" t="s">
        <v>254</v>
      </c>
      <c r="BC39" s="59" t="s">
        <v>255</v>
      </c>
      <c r="BD39" s="26" t="n">
        <v>-220.34</v>
      </c>
    </row>
    <row r="40">
      <c r="AU40" s="60"/>
      <c r="AV40" s="60"/>
      <c r="AW40" s="59" t="s">
        <v>134</v>
      </c>
      <c r="AX40" s="26" t="n">
        <v>80</v>
      </c>
      <c r="BA40" s="59"/>
      <c r="BB40" s="59" t="s">
        <v>346</v>
      </c>
      <c r="BC40" s="59"/>
      <c r="BD40" s="26" t="n">
        <v>-220.34</v>
      </c>
    </row>
    <row r="41">
      <c r="AU41" s="60"/>
      <c r="AV41" s="60"/>
      <c r="AW41" s="59" t="s">
        <v>135</v>
      </c>
      <c r="AX41" s="26" t="n">
        <v>80</v>
      </c>
      <c r="BA41" s="59" t="s">
        <v>347</v>
      </c>
      <c r="BB41" s="59"/>
      <c r="BC41" s="59"/>
      <c r="BD41" s="26" t="n">
        <v>-1397.72</v>
      </c>
    </row>
    <row r="42">
      <c r="AU42" s="60"/>
      <c r="AV42" s="60"/>
      <c r="AW42" s="59" t="s">
        <v>136</v>
      </c>
      <c r="AX42" s="26" t="n">
        <v>80</v>
      </c>
      <c r="BA42" s="59" t="s">
        <v>11</v>
      </c>
      <c r="BB42" s="59" t="s">
        <v>256</v>
      </c>
      <c r="BC42" s="59" t="s">
        <v>257</v>
      </c>
      <c r="BD42" s="26" t="n">
        <v>-239</v>
      </c>
    </row>
    <row r="43">
      <c r="AU43" s="60"/>
      <c r="AV43" s="60" t="s">
        <v>305</v>
      </c>
      <c r="AW43" s="60"/>
      <c r="AX43" s="26" t="n">
        <v>3330</v>
      </c>
      <c r="BA43" s="59"/>
      <c r="BB43" s="59" t="s">
        <v>348</v>
      </c>
      <c r="BC43" s="59"/>
      <c r="BD43" s="26" t="n">
        <v>-239</v>
      </c>
    </row>
    <row r="44">
      <c r="AU44" s="60"/>
      <c r="AV44" s="60" t="s">
        <v>45</v>
      </c>
      <c r="AW44" s="59" t="s">
        <v>86</v>
      </c>
      <c r="AX44" s="26" t="n">
        <v>80</v>
      </c>
      <c r="BA44" s="59"/>
      <c r="BB44" s="59" t="s">
        <v>291</v>
      </c>
      <c r="BC44" s="59" t="s">
        <v>292</v>
      </c>
      <c r="BD44" s="26" t="n">
        <v>-15.9</v>
      </c>
    </row>
    <row r="45">
      <c r="AU45" s="60"/>
      <c r="AV45" s="60"/>
      <c r="AW45" s="59" t="s">
        <v>89</v>
      </c>
      <c r="AX45" s="26" t="n">
        <v>80</v>
      </c>
      <c r="BA45" s="59"/>
      <c r="BB45" s="59" t="s">
        <v>349</v>
      </c>
      <c r="BC45" s="59"/>
      <c r="BD45" s="26" t="n">
        <v>-15.9</v>
      </c>
    </row>
    <row r="46">
      <c r="AU46" s="60"/>
      <c r="AV46" s="60"/>
      <c r="AW46" s="59" t="s">
        <v>92</v>
      </c>
      <c r="AX46" s="26" t="n">
        <v>80</v>
      </c>
      <c r="BA46" s="59" t="s">
        <v>350</v>
      </c>
      <c r="BB46" s="59"/>
      <c r="BC46" s="59"/>
      <c r="BD46" s="26" t="n">
        <v>-254.9</v>
      </c>
    </row>
    <row r="47">
      <c r="AU47" s="60"/>
      <c r="AV47" s="60"/>
      <c r="AW47" s="59" t="s">
        <v>94</v>
      </c>
      <c r="AX47" s="26" t="n">
        <v>80</v>
      </c>
      <c r="BA47" s="59" t="s">
        <v>10</v>
      </c>
      <c r="BB47" s="59" t="s">
        <v>250</v>
      </c>
      <c r="BC47" s="59" t="s">
        <v>258</v>
      </c>
      <c r="BD47" s="26" t="n">
        <v>-250</v>
      </c>
    </row>
    <row r="48">
      <c r="AU48" s="60"/>
      <c r="AV48" s="60"/>
      <c r="AW48" s="59" t="s">
        <v>93</v>
      </c>
      <c r="AX48" s="26" t="n">
        <v>80</v>
      </c>
      <c r="BA48" s="59"/>
      <c r="BB48" s="59" t="s">
        <v>344</v>
      </c>
      <c r="BC48" s="59"/>
      <c r="BD48" s="26" t="n">
        <v>-250</v>
      </c>
    </row>
    <row r="49">
      <c r="AU49" s="60"/>
      <c r="AV49" s="60"/>
      <c r="AW49" s="59" t="s">
        <v>96</v>
      </c>
      <c r="AX49" s="26" t="n">
        <v>80</v>
      </c>
      <c r="BA49" s="59" t="s">
        <v>351</v>
      </c>
      <c r="BB49" s="59"/>
      <c r="BC49" s="59"/>
      <c r="BD49" s="26" t="n">
        <v>-250</v>
      </c>
    </row>
    <row r="50">
      <c r="AU50" s="60"/>
      <c r="AV50" s="60"/>
      <c r="AW50" s="59" t="s">
        <v>97</v>
      </c>
      <c r="AX50" s="26" t="n">
        <v>80</v>
      </c>
      <c r="BA50" s="59" t="s">
        <v>14</v>
      </c>
      <c r="BB50" s="59" t="s">
        <v>243</v>
      </c>
      <c r="BC50" s="59" t="s">
        <v>262</v>
      </c>
      <c r="BD50" s="26" t="n">
        <v>-392</v>
      </c>
    </row>
    <row r="51">
      <c r="AU51" s="60"/>
      <c r="AV51" s="60"/>
      <c r="AW51" s="59" t="s">
        <v>98</v>
      </c>
      <c r="AX51" s="26" t="n">
        <v>80</v>
      </c>
      <c r="BA51" s="59"/>
      <c r="BB51" s="59" t="s">
        <v>332</v>
      </c>
      <c r="BC51" s="59"/>
      <c r="BD51" s="26" t="n">
        <v>-392</v>
      </c>
    </row>
    <row r="52">
      <c r="AU52" s="60"/>
      <c r="AV52" s="60"/>
      <c r="AW52" s="59" t="s">
        <v>102</v>
      </c>
      <c r="AX52" s="26" t="n">
        <v>80</v>
      </c>
      <c r="BA52" s="59"/>
      <c r="BB52" s="59" t="s">
        <v>284</v>
      </c>
      <c r="BC52" s="59" t="s">
        <v>285</v>
      </c>
      <c r="BD52" s="26" t="n">
        <v>-728</v>
      </c>
    </row>
    <row r="53">
      <c r="AU53" s="60"/>
      <c r="AV53" s="60"/>
      <c r="AW53" s="59" t="s">
        <v>104</v>
      </c>
      <c r="AX53" s="26" t="n">
        <v>80</v>
      </c>
      <c r="BA53" s="59"/>
      <c r="BB53" s="59" t="s">
        <v>352</v>
      </c>
      <c r="BC53" s="59"/>
      <c r="BD53" s="26" t="n">
        <v>-728</v>
      </c>
    </row>
    <row r="54">
      <c r="AU54" s="60"/>
      <c r="AV54" s="60"/>
      <c r="AW54" s="59" t="s">
        <v>105</v>
      </c>
      <c r="AX54" s="26" t="n">
        <v>80</v>
      </c>
      <c r="BA54" s="59" t="s">
        <v>353</v>
      </c>
      <c r="BB54" s="59"/>
      <c r="BC54" s="59"/>
      <c r="BD54" s="26" t="n">
        <v>-1120</v>
      </c>
    </row>
    <row r="55">
      <c r="AU55" s="60"/>
      <c r="AV55" s="60" t="s">
        <v>306</v>
      </c>
      <c r="AW55" s="60"/>
      <c r="AX55" s="26" t="n">
        <v>880</v>
      </c>
      <c r="BA55" s="59" t="s">
        <v>8</v>
      </c>
      <c r="BB55" s="59" t="s">
        <v>280</v>
      </c>
      <c r="BC55" s="59" t="s">
        <v>281</v>
      </c>
      <c r="BD55" s="26" t="n">
        <v>-240</v>
      </c>
    </row>
    <row r="56">
      <c r="AU56" s="60"/>
      <c r="AV56" s="60" t="s">
        <v>46</v>
      </c>
      <c r="AW56" s="59" t="s">
        <v>113</v>
      </c>
      <c r="AX56" s="26" t="n">
        <v>80</v>
      </c>
      <c r="BA56" s="59"/>
      <c r="BB56" s="59" t="s">
        <v>354</v>
      </c>
      <c r="BC56" s="59"/>
      <c r="BD56" s="26" t="n">
        <v>-240</v>
      </c>
    </row>
    <row r="57">
      <c r="AU57" s="60"/>
      <c r="AV57" s="60"/>
      <c r="AW57" s="59" t="s">
        <v>116</v>
      </c>
      <c r="AX57" s="26" t="n">
        <v>80</v>
      </c>
      <c r="BA57" s="59"/>
      <c r="BB57" s="59" t="s">
        <v>282</v>
      </c>
      <c r="BC57" s="59" t="s">
        <v>283</v>
      </c>
      <c r="BD57" s="26" t="n">
        <v>-115</v>
      </c>
    </row>
    <row r="58">
      <c r="AU58" s="60"/>
      <c r="AV58" s="60"/>
      <c r="AW58" s="59" t="s">
        <v>118</v>
      </c>
      <c r="AX58" s="26" t="n">
        <v>80</v>
      </c>
      <c r="BA58" s="59"/>
      <c r="BB58" s="59" t="s">
        <v>355</v>
      </c>
      <c r="BC58" s="59"/>
      <c r="BD58" s="26" t="n">
        <v>-115</v>
      </c>
    </row>
    <row r="59">
      <c r="AU59" s="60"/>
      <c r="AV59" s="60"/>
      <c r="AW59" s="59" t="s">
        <v>120</v>
      </c>
      <c r="AX59" s="26" t="n">
        <v>80</v>
      </c>
      <c r="BA59" s="59"/>
      <c r="BB59" s="59" t="s">
        <v>286</v>
      </c>
      <c r="BC59" s="59" t="s">
        <v>287</v>
      </c>
      <c r="BD59" s="26" t="n">
        <v>-253.5</v>
      </c>
    </row>
    <row r="60">
      <c r="AU60" s="60"/>
      <c r="AV60" s="60"/>
      <c r="AW60" s="59" t="s">
        <v>119</v>
      </c>
      <c r="AX60" s="26" t="n">
        <v>80</v>
      </c>
      <c r="BA60" s="59"/>
      <c r="BB60" s="59" t="s">
        <v>356</v>
      </c>
      <c r="BC60" s="59"/>
      <c r="BD60" s="26" t="n">
        <v>-253.5</v>
      </c>
    </row>
    <row r="61">
      <c r="AU61" s="60"/>
      <c r="AV61" s="60"/>
      <c r="AW61" s="59" t="s">
        <v>122</v>
      </c>
      <c r="AX61" s="26" t="n">
        <v>80</v>
      </c>
      <c r="BA61" s="59"/>
      <c r="BB61" s="59" t="s">
        <v>288</v>
      </c>
      <c r="BC61" s="59" t="s">
        <v>289</v>
      </c>
      <c r="BD61" s="26" t="n">
        <v>-520.79999999999995</v>
      </c>
    </row>
    <row r="62">
      <c r="AU62" s="60"/>
      <c r="AV62" s="60"/>
      <c r="AW62" s="59" t="s">
        <v>123</v>
      </c>
      <c r="AX62" s="26" t="n">
        <v>80</v>
      </c>
      <c r="BA62" s="59"/>
      <c r="BB62" s="59"/>
      <c r="BC62" s="59" t="s">
        <v>290</v>
      </c>
      <c r="BD62" s="26" t="n">
        <v>-45</v>
      </c>
    </row>
    <row r="63">
      <c r="AU63" s="60"/>
      <c r="AV63" s="60"/>
      <c r="AW63" s="59" t="s">
        <v>124</v>
      </c>
      <c r="AX63" s="26" t="n">
        <v>80</v>
      </c>
      <c r="BA63" s="59"/>
      <c r="BB63" s="59" t="s">
        <v>357</v>
      </c>
      <c r="BC63" s="59"/>
      <c r="BD63" s="26" t="n">
        <v>-565.79999999999995</v>
      </c>
    </row>
    <row r="64">
      <c r="AU64" s="60"/>
      <c r="AV64" s="60"/>
      <c r="AW64" s="59" t="s">
        <v>128</v>
      </c>
      <c r="AX64" s="26" t="n">
        <v>80</v>
      </c>
      <c r="BA64" s="59" t="s">
        <v>358</v>
      </c>
      <c r="BB64" s="59"/>
      <c r="BC64" s="59"/>
      <c r="BD64" s="26" t="n">
        <v>-1174.3</v>
      </c>
    </row>
    <row r="65">
      <c r="AU65" s="60"/>
      <c r="AV65" s="60"/>
      <c r="AW65" s="59" t="s">
        <v>130</v>
      </c>
      <c r="AX65" s="26" t="n">
        <v>80</v>
      </c>
      <c r="BA65" s="59" t="s">
        <v>13</v>
      </c>
      <c r="BB65" s="59" t="s">
        <v>293</v>
      </c>
      <c r="BC65" s="59" t="s">
        <v>294</v>
      </c>
      <c r="BD65" s="26" t="n">
        <v>-50.86</v>
      </c>
    </row>
    <row r="66">
      <c r="AU66" s="60"/>
      <c r="AV66" s="60"/>
      <c r="AW66" s="59" t="s">
        <v>131</v>
      </c>
      <c r="AX66" s="26" t="n">
        <v>80</v>
      </c>
      <c r="BA66" s="59"/>
      <c r="BB66" s="59" t="s">
        <v>359</v>
      </c>
      <c r="BC66" s="59"/>
      <c r="BD66" s="26" t="n">
        <v>-50.86</v>
      </c>
    </row>
    <row r="67">
      <c r="AU67" s="60"/>
      <c r="AV67" s="60" t="s">
        <v>307</v>
      </c>
      <c r="AW67" s="60"/>
      <c r="AX67" s="26" t="n">
        <v>880</v>
      </c>
      <c r="BA67" s="59" t="s">
        <v>360</v>
      </c>
      <c r="BB67" s="59"/>
      <c r="BC67" s="59"/>
      <c r="BD67" s="26" t="n">
        <v>-50.86</v>
      </c>
    </row>
    <row r="68">
      <c r="AU68" s="60"/>
      <c r="AV68" s="60" t="s">
        <v>114</v>
      </c>
      <c r="AW68" s="59" t="s">
        <v>115</v>
      </c>
      <c r="AX68" s="26" t="n">
        <v>80</v>
      </c>
      <c r="BA68" s="59" t="s">
        <v>9</v>
      </c>
      <c r="BB68" s="59" t="s">
        <v>230</v>
      </c>
      <c r="BC68" s="59" t="s">
        <v>184</v>
      </c>
      <c r="BD68" s="26" t="n">
        <v>-100</v>
      </c>
    </row>
    <row r="69">
      <c r="AU69" s="60"/>
      <c r="AV69" s="60"/>
      <c r="AW69" s="59" t="s">
        <v>137</v>
      </c>
      <c r="AX69" s="26" t="n">
        <v>80</v>
      </c>
      <c r="BA69" s="59"/>
      <c r="BB69" s="59" t="s">
        <v>331</v>
      </c>
      <c r="BC69" s="59"/>
      <c r="BD69" s="26" t="n">
        <v>-100</v>
      </c>
    </row>
    <row r="70">
      <c r="AU70" s="60"/>
      <c r="AV70" s="60" t="s">
        <v>308</v>
      </c>
      <c r="AW70" s="60"/>
      <c r="AX70" s="26" t="n">
        <v>160</v>
      </c>
      <c r="BA70" s="59" t="s">
        <v>321</v>
      </c>
      <c r="BB70" s="59"/>
      <c r="BC70" s="59"/>
      <c r="BD70" s="26" t="n">
        <v>-100</v>
      </c>
    </row>
    <row r="71">
      <c r="AU71" s="60"/>
      <c r="AV71" s="60" t="s">
        <v>60</v>
      </c>
      <c r="AW71" s="59" t="s">
        <v>61</v>
      </c>
      <c r="AX71" s="26" t="n">
        <v>90</v>
      </c>
      <c r="BA71" s="60" t="s">
        <v>25</v>
      </c>
      <c r="BB71" s="60"/>
      <c r="BC71" s="60"/>
      <c r="BD71" s="26" t="n">
        <v>-5563.0300000000007</v>
      </c>
    </row>
    <row r="72">
      <c r="AU72" s="60"/>
      <c r="AV72" s="60" t="s">
        <v>309</v>
      </c>
      <c r="AW72" s="60"/>
      <c r="AX72" s="26" t="n">
        <v>90</v>
      </c>
    </row>
    <row r="73">
      <c r="AU73" s="60"/>
      <c r="AV73" s="60" t="s">
        <v>87</v>
      </c>
      <c r="AW73" s="59" t="s">
        <v>88</v>
      </c>
      <c r="AX73" s="26" t="n">
        <v>80</v>
      </c>
    </row>
    <row r="74">
      <c r="AU74" s="60"/>
      <c r="AV74" s="60"/>
      <c r="AW74" s="59" t="s">
        <v>111</v>
      </c>
      <c r="AX74" s="26" t="n">
        <v>80</v>
      </c>
    </row>
    <row r="75">
      <c r="AU75" s="60"/>
      <c r="AV75" s="60" t="s">
        <v>310</v>
      </c>
      <c r="AW75" s="60"/>
      <c r="AX75" s="26" t="n">
        <v>160</v>
      </c>
    </row>
    <row r="76">
      <c r="AU76" s="60"/>
      <c r="AV76" s="60" t="s">
        <v>79</v>
      </c>
      <c r="AW76" s="59" t="s">
        <v>80</v>
      </c>
      <c r="AX76" s="26" t="n">
        <v>90</v>
      </c>
    </row>
    <row r="77">
      <c r="AU77" s="60"/>
      <c r="AV77" s="60" t="s">
        <v>311</v>
      </c>
      <c r="AW77" s="60"/>
      <c r="AX77" s="26" t="n">
        <v>90</v>
      </c>
    </row>
    <row r="78">
      <c r="AU78" s="60"/>
      <c r="AV78" s="60" t="s">
        <v>63</v>
      </c>
      <c r="AW78" s="59" t="s">
        <v>64</v>
      </c>
      <c r="AX78" s="26" t="n">
        <v>90</v>
      </c>
    </row>
    <row r="79">
      <c r="AU79" s="60"/>
      <c r="AV79" s="60" t="s">
        <v>312</v>
      </c>
      <c r="AW79" s="60"/>
      <c r="AX79" s="26" t="n">
        <v>90</v>
      </c>
    </row>
    <row r="80">
      <c r="AU80" s="60"/>
      <c r="AV80" s="60" t="s">
        <v>90</v>
      </c>
      <c r="AW80" s="59" t="s">
        <v>91</v>
      </c>
      <c r="AX80" s="26" t="n">
        <v>80</v>
      </c>
    </row>
    <row r="81">
      <c r="AU81" s="60"/>
      <c r="AV81" s="60"/>
      <c r="AW81" s="59" t="s">
        <v>117</v>
      </c>
      <c r="AX81" s="26" t="n">
        <v>80</v>
      </c>
    </row>
    <row r="82">
      <c r="AU82" s="60"/>
      <c r="AV82" s="60" t="s">
        <v>313</v>
      </c>
      <c r="AW82" s="60"/>
      <c r="AX82" s="26" t="n">
        <v>160</v>
      </c>
    </row>
    <row r="83">
      <c r="AU83" s="60"/>
      <c r="AV83" s="60" t="s">
        <v>106</v>
      </c>
      <c r="AW83" s="59" t="s">
        <v>107</v>
      </c>
      <c r="AX83" s="26" t="n">
        <v>80</v>
      </c>
    </row>
    <row r="84">
      <c r="AU84" s="60"/>
      <c r="AV84" s="60" t="s">
        <v>314</v>
      </c>
      <c r="AW84" s="60"/>
      <c r="AX84" s="26" t="n">
        <v>80</v>
      </c>
    </row>
    <row r="85">
      <c r="AU85" s="60"/>
      <c r="AV85" s="60" t="s">
        <v>132</v>
      </c>
      <c r="AW85" s="59" t="s">
        <v>133</v>
      </c>
      <c r="AX85" s="26" t="n">
        <v>80</v>
      </c>
    </row>
    <row r="86">
      <c r="AU86" s="60"/>
      <c r="AV86" s="60" t="s">
        <v>315</v>
      </c>
      <c r="AW86" s="60"/>
      <c r="AX86" s="26" t="n">
        <v>80</v>
      </c>
    </row>
    <row r="87">
      <c r="AU87" s="60" t="s">
        <v>316</v>
      </c>
      <c r="AV87" s="60"/>
      <c r="AW87" s="60"/>
      <c r="AX87" s="26" t="n">
        <v>6000</v>
      </c>
    </row>
    <row r="88">
      <c r="AU88" s="60" t="s">
        <v>7</v>
      </c>
      <c r="AV88" s="60" t="s">
        <v>44</v>
      </c>
      <c r="AW88" s="59" t="s">
        <v>138</v>
      </c>
      <c r="AX88" s="26" t="n">
        <v>95</v>
      </c>
    </row>
    <row r="89">
      <c r="AU89" s="60"/>
      <c r="AV89" s="60"/>
      <c r="AW89" s="59" t="s">
        <v>142</v>
      </c>
      <c r="AX89" s="26" t="n">
        <v>95</v>
      </c>
    </row>
    <row r="90">
      <c r="AU90" s="60"/>
      <c r="AV90" s="60"/>
      <c r="AW90" s="59" t="s">
        <v>143</v>
      </c>
      <c r="AX90" s="26" t="n">
        <v>95</v>
      </c>
    </row>
    <row r="91">
      <c r="AU91" s="60"/>
      <c r="AV91" s="60"/>
      <c r="AW91" s="59" t="s">
        <v>144</v>
      </c>
      <c r="AX91" s="26" t="n">
        <v>95</v>
      </c>
    </row>
    <row r="92">
      <c r="AU92" s="60"/>
      <c r="AV92" s="60" t="s">
        <v>305</v>
      </c>
      <c r="AW92" s="60"/>
      <c r="AX92" s="26" t="n">
        <v>380</v>
      </c>
    </row>
    <row r="93">
      <c r="AU93" s="60"/>
      <c r="AV93" s="60" t="s">
        <v>46</v>
      </c>
      <c r="AW93" s="59" t="s">
        <v>145</v>
      </c>
      <c r="AX93" s="26" t="n">
        <v>95</v>
      </c>
    </row>
    <row r="94">
      <c r="AU94" s="60"/>
      <c r="AV94" s="60"/>
      <c r="AW94" s="59" t="s">
        <v>146</v>
      </c>
      <c r="AX94" s="26" t="n">
        <v>95</v>
      </c>
    </row>
    <row r="95">
      <c r="AU95" s="60"/>
      <c r="AV95" s="60"/>
      <c r="AW95" s="59" t="s">
        <v>147</v>
      </c>
      <c r="AX95" s="26" t="n">
        <v>95</v>
      </c>
    </row>
    <row r="96">
      <c r="AU96" s="60"/>
      <c r="AV96" s="60"/>
      <c r="AW96" s="59" t="s">
        <v>148</v>
      </c>
      <c r="AX96" s="26" t="n">
        <v>95</v>
      </c>
    </row>
    <row r="97">
      <c r="AU97" s="60"/>
      <c r="AV97" s="60"/>
      <c r="AW97" s="59" t="s">
        <v>149</v>
      </c>
      <c r="AX97" s="26" t="n">
        <v>95</v>
      </c>
    </row>
    <row r="98">
      <c r="AU98" s="60"/>
      <c r="AV98" s="60"/>
      <c r="AW98" s="59" t="s">
        <v>150</v>
      </c>
      <c r="AX98" s="26" t="n">
        <v>95</v>
      </c>
    </row>
    <row r="99">
      <c r="AU99" s="60"/>
      <c r="AV99" s="60" t="s">
        <v>307</v>
      </c>
      <c r="AW99" s="60"/>
      <c r="AX99" s="26" t="n">
        <v>570</v>
      </c>
    </row>
    <row r="100">
      <c r="AU100" s="60"/>
      <c r="AV100" s="60" t="s">
        <v>79</v>
      </c>
      <c r="AW100" s="59" t="s">
        <v>139</v>
      </c>
      <c r="AX100" s="26" t="n">
        <v>95</v>
      </c>
    </row>
    <row r="101">
      <c r="AU101" s="60"/>
      <c r="AV101" s="60" t="s">
        <v>311</v>
      </c>
      <c r="AW101" s="60"/>
      <c r="AX101" s="26" t="n">
        <v>95</v>
      </c>
    </row>
    <row r="102">
      <c r="AU102" s="60"/>
      <c r="AV102" s="60" t="s">
        <v>140</v>
      </c>
      <c r="AW102" s="59" t="s">
        <v>141</v>
      </c>
      <c r="AX102" s="26" t="n">
        <v>95</v>
      </c>
    </row>
    <row r="103">
      <c r="AU103" s="60"/>
      <c r="AV103" s="60" t="s">
        <v>317</v>
      </c>
      <c r="AW103" s="60"/>
      <c r="AX103" s="26" t="n">
        <v>95</v>
      </c>
    </row>
    <row r="104">
      <c r="AU104" s="60"/>
      <c r="AV104" s="59" t="s">
        <v>49</v>
      </c>
      <c r="AW104" s="59" t="s">
        <v>518</v>
      </c>
      <c r="AX104" s="26" t="n">
        <v>95</v>
      </c>
    </row>
    <row r="105">
      <c r="AU105" s="60"/>
      <c r="AV105" s="59"/>
      <c r="AW105" s="59" t="s">
        <v>519</v>
      </c>
      <c r="AX105" s="26" t="n">
        <v>95</v>
      </c>
    </row>
    <row r="106">
      <c r="AU106" s="60"/>
      <c r="AV106" s="59" t="s">
        <v>674</v>
      </c>
      <c r="AW106" s="59"/>
      <c r="AX106" s="26" t="n">
        <v>190</v>
      </c>
    </row>
    <row r="107">
      <c r="AU107" s="60" t="s">
        <v>318</v>
      </c>
      <c r="AV107" s="60"/>
      <c r="AW107" s="60"/>
      <c r="AX107" s="26" t="n">
        <v>1330</v>
      </c>
    </row>
    <row r="108">
      <c r="AU108" s="60" t="s">
        <v>9</v>
      </c>
      <c r="AV108" s="60" t="s">
        <v>183</v>
      </c>
      <c r="AW108" s="59" t="s">
        <v>184</v>
      </c>
      <c r="AX108" s="26" t="n">
        <v>20</v>
      </c>
    </row>
    <row r="109">
      <c r="AU109" s="60"/>
      <c r="AV109" s="60" t="s">
        <v>319</v>
      </c>
      <c r="AW109" s="60"/>
      <c r="AX109" s="26" t="n">
        <v>20</v>
      </c>
    </row>
    <row r="110">
      <c r="AU110" s="60"/>
      <c r="AV110" s="60" t="s">
        <v>185</v>
      </c>
      <c r="AW110" s="59" t="s">
        <v>184</v>
      </c>
      <c r="AX110" s="26" t="n">
        <v>60</v>
      </c>
    </row>
    <row r="111">
      <c r="AU111" s="60"/>
      <c r="AV111" s="60" t="s">
        <v>320</v>
      </c>
      <c r="AW111" s="60"/>
      <c r="AX111" s="26" t="n">
        <v>60</v>
      </c>
    </row>
    <row r="112">
      <c r="AU112" s="60" t="s">
        <v>321</v>
      </c>
      <c r="AV112" s="60"/>
      <c r="AW112" s="60"/>
      <c r="AX112" s="26" t="n">
        <v>80</v>
      </c>
    </row>
    <row r="113">
      <c r="AU113" s="60" t="s">
        <v>12</v>
      </c>
      <c r="AV113" s="60" t="s">
        <v>44</v>
      </c>
      <c r="AW113" s="59" t="s">
        <v>151</v>
      </c>
      <c r="AX113" s="26" t="n">
        <v>37</v>
      </c>
    </row>
    <row r="114">
      <c r="AU114" s="60"/>
      <c r="AV114" s="60"/>
      <c r="AW114" s="59" t="s">
        <v>152</v>
      </c>
      <c r="AX114" s="26" t="n">
        <v>37</v>
      </c>
    </row>
    <row r="115">
      <c r="AU115" s="60"/>
      <c r="AV115" s="60"/>
      <c r="AW115" s="59" t="s">
        <v>153</v>
      </c>
      <c r="AX115" s="26" t="n">
        <v>37</v>
      </c>
    </row>
    <row r="116">
      <c r="AU116" s="60"/>
      <c r="AV116" s="60"/>
      <c r="AW116" s="59" t="s">
        <v>156</v>
      </c>
      <c r="AX116" s="26" t="n">
        <v>37</v>
      </c>
    </row>
    <row r="117">
      <c r="AU117" s="60"/>
      <c r="AV117" s="60"/>
      <c r="AW117" s="59" t="s">
        <v>160</v>
      </c>
      <c r="AX117" s="26" t="n">
        <v>37</v>
      </c>
    </row>
    <row r="118">
      <c r="AU118" s="60"/>
      <c r="AV118" s="60"/>
      <c r="AW118" s="59" t="s">
        <v>163</v>
      </c>
      <c r="AX118" s="26" t="n">
        <v>37</v>
      </c>
    </row>
    <row r="119">
      <c r="AU119" s="60"/>
      <c r="AV119" s="60"/>
      <c r="AW119" s="59" t="s">
        <v>162</v>
      </c>
      <c r="AX119" s="26" t="n">
        <v>37</v>
      </c>
    </row>
    <row r="120">
      <c r="AU120" s="60"/>
      <c r="AV120" s="60"/>
      <c r="AW120" s="59" t="s">
        <v>164</v>
      </c>
      <c r="AX120" s="26" t="n">
        <v>37</v>
      </c>
    </row>
    <row r="121">
      <c r="AU121" s="60"/>
      <c r="AV121" s="60"/>
      <c r="AW121" s="59" t="s">
        <v>165</v>
      </c>
      <c r="AX121" s="26" t="n">
        <v>37</v>
      </c>
    </row>
    <row r="122">
      <c r="AU122" s="60"/>
      <c r="AV122" s="60"/>
      <c r="AW122" s="59" t="s">
        <v>166</v>
      </c>
      <c r="AX122" s="26" t="n">
        <v>37</v>
      </c>
    </row>
    <row r="123">
      <c r="AU123" s="60"/>
      <c r="AV123" s="60"/>
      <c r="AW123" s="59" t="s">
        <v>167</v>
      </c>
      <c r="AX123" s="26" t="n">
        <v>37</v>
      </c>
    </row>
    <row r="124">
      <c r="AU124" s="60"/>
      <c r="AV124" s="60"/>
      <c r="AW124" s="59" t="s">
        <v>168</v>
      </c>
      <c r="AX124" s="26" t="n">
        <v>37</v>
      </c>
    </row>
    <row r="125">
      <c r="AU125" s="60"/>
      <c r="AV125" s="60"/>
      <c r="AW125" s="59" t="s">
        <v>170</v>
      </c>
      <c r="AX125" s="26" t="n">
        <v>37</v>
      </c>
    </row>
    <row r="126">
      <c r="AU126" s="60"/>
      <c r="AV126" s="60"/>
      <c r="AW126" s="59" t="s">
        <v>171</v>
      </c>
      <c r="AX126" s="26" t="n">
        <v>37</v>
      </c>
    </row>
    <row r="127">
      <c r="AU127" s="60"/>
      <c r="AV127" s="60"/>
      <c r="AW127" s="59" t="s">
        <v>172</v>
      </c>
      <c r="AX127" s="26" t="n">
        <v>37</v>
      </c>
    </row>
    <row r="128">
      <c r="AU128" s="60"/>
      <c r="AV128" s="60"/>
      <c r="AW128" s="59" t="s">
        <v>173</v>
      </c>
      <c r="AX128" s="26" t="n">
        <v>37</v>
      </c>
    </row>
    <row r="129">
      <c r="AU129" s="60"/>
      <c r="AV129" s="60"/>
      <c r="AW129" s="59" t="s">
        <v>174</v>
      </c>
      <c r="AX129" s="26" t="n">
        <v>37</v>
      </c>
    </row>
    <row r="130">
      <c r="AU130" s="60"/>
      <c r="AV130" s="60"/>
      <c r="AW130" s="59" t="s">
        <v>175</v>
      </c>
      <c r="AX130" s="26" t="n">
        <v>37</v>
      </c>
    </row>
    <row r="131">
      <c r="AU131" s="60"/>
      <c r="AV131" s="60"/>
      <c r="AW131" s="59" t="s">
        <v>176</v>
      </c>
      <c r="AX131" s="26" t="n">
        <v>37</v>
      </c>
    </row>
    <row r="132">
      <c r="AU132" s="60"/>
      <c r="AV132" s="60"/>
      <c r="AW132" s="59" t="s">
        <v>177</v>
      </c>
      <c r="AX132" s="26" t="n">
        <v>37</v>
      </c>
    </row>
    <row r="133">
      <c r="AU133" s="60"/>
      <c r="AV133" s="60"/>
      <c r="AW133" s="59" t="s">
        <v>179</v>
      </c>
      <c r="AX133" s="26" t="n">
        <v>37</v>
      </c>
    </row>
    <row r="134">
      <c r="AU134" s="60"/>
      <c r="AV134" s="60"/>
      <c r="AW134" s="59" t="s">
        <v>180</v>
      </c>
      <c r="AX134" s="26" t="n">
        <v>37</v>
      </c>
    </row>
    <row r="135">
      <c r="AU135" s="60"/>
      <c r="AV135" s="60"/>
      <c r="AW135" s="59" t="s">
        <v>181</v>
      </c>
      <c r="AX135" s="26" t="n">
        <v>37</v>
      </c>
    </row>
    <row r="136">
      <c r="AU136" s="60"/>
      <c r="AV136" s="60"/>
      <c r="AW136" s="59" t="s">
        <v>182</v>
      </c>
      <c r="AX136" s="26" t="n">
        <v>37</v>
      </c>
    </row>
    <row r="137">
      <c r="AU137" s="60"/>
      <c r="AV137" s="60" t="s">
        <v>305</v>
      </c>
      <c r="AW137" s="60"/>
      <c r="AX137" s="26" t="n">
        <v>888</v>
      </c>
    </row>
    <row r="138">
      <c r="AU138" s="60"/>
      <c r="AV138" s="60" t="s">
        <v>154</v>
      </c>
      <c r="AW138" s="59" t="s">
        <v>155</v>
      </c>
      <c r="AX138" s="26" t="n">
        <v>37</v>
      </c>
    </row>
    <row r="139">
      <c r="AU139" s="60"/>
      <c r="AV139" s="60" t="s">
        <v>322</v>
      </c>
      <c r="AW139" s="60"/>
      <c r="AX139" s="26" t="n">
        <v>37</v>
      </c>
    </row>
    <row r="140">
      <c r="AU140" s="60"/>
      <c r="AV140" s="60" t="s">
        <v>79</v>
      </c>
      <c r="AW140" s="59" t="s">
        <v>178</v>
      </c>
      <c r="AX140" s="26" t="n">
        <v>37</v>
      </c>
    </row>
    <row r="141">
      <c r="AU141" s="60"/>
      <c r="AV141" s="60" t="s">
        <v>311</v>
      </c>
      <c r="AW141" s="60"/>
      <c r="AX141" s="26" t="n">
        <v>37</v>
      </c>
    </row>
    <row r="142">
      <c r="AU142" s="60"/>
      <c r="AV142" s="60" t="s">
        <v>90</v>
      </c>
      <c r="AW142" s="59" t="s">
        <v>159</v>
      </c>
      <c r="AX142" s="26" t="n">
        <v>37</v>
      </c>
    </row>
    <row r="143">
      <c r="AU143" s="60"/>
      <c r="AV143" s="60" t="s">
        <v>313</v>
      </c>
      <c r="AW143" s="60"/>
      <c r="AX143" s="26" t="n">
        <v>37</v>
      </c>
    </row>
    <row r="144">
      <c r="AU144" s="60"/>
      <c r="AV144" s="60" t="s">
        <v>157</v>
      </c>
      <c r="AW144" s="59" t="s">
        <v>158</v>
      </c>
      <c r="AX144" s="26" t="n">
        <v>37</v>
      </c>
    </row>
    <row r="145">
      <c r="AU145" s="60"/>
      <c r="AV145" s="60"/>
      <c r="AW145" s="59" t="s">
        <v>161</v>
      </c>
      <c r="AX145" s="26" t="n">
        <v>37</v>
      </c>
    </row>
    <row r="146">
      <c r="AU146" s="60"/>
      <c r="AV146" s="60" t="s">
        <v>323</v>
      </c>
      <c r="AW146" s="60"/>
      <c r="AX146" s="26" t="n">
        <v>74</v>
      </c>
    </row>
    <row r="147">
      <c r="AU147" s="60"/>
      <c r="AV147" s="60" t="s">
        <v>140</v>
      </c>
      <c r="AW147" s="59" t="s">
        <v>169</v>
      </c>
      <c r="AX147" s="26" t="n">
        <v>37</v>
      </c>
    </row>
    <row r="148">
      <c r="AU148" s="60"/>
      <c r="AV148" s="60" t="s">
        <v>317</v>
      </c>
      <c r="AW148" s="60"/>
      <c r="AX148" s="26" t="n">
        <v>37</v>
      </c>
    </row>
    <row r="149">
      <c r="AU149" s="60" t="s">
        <v>324</v>
      </c>
      <c r="AV149" s="60"/>
      <c r="AW149" s="60"/>
      <c r="AX149" s="26" t="n">
        <v>1110</v>
      </c>
    </row>
    <row r="150">
      <c r="AU150" s="60" t="s">
        <v>15</v>
      </c>
      <c r="AV150" s="60" t="s">
        <v>44</v>
      </c>
      <c r="AW150" s="59" t="s">
        <v>193</v>
      </c>
      <c r="AX150" s="26" t="n">
        <v>7</v>
      </c>
    </row>
    <row r="151">
      <c r="AU151" s="60"/>
      <c r="AV151" s="60"/>
      <c r="AW151" s="59" t="s">
        <v>194</v>
      </c>
      <c r="AX151" s="26" t="n">
        <v>7</v>
      </c>
    </row>
    <row r="152">
      <c r="AU152" s="60"/>
      <c r="AV152" s="60"/>
      <c r="AW152" s="59" t="s">
        <v>197</v>
      </c>
      <c r="AX152" s="26" t="n">
        <v>7</v>
      </c>
    </row>
    <row r="153">
      <c r="AU153" s="60"/>
      <c r="AV153" s="60"/>
      <c r="AW153" s="59" t="s">
        <v>198</v>
      </c>
      <c r="AX153" s="26" t="n">
        <v>8</v>
      </c>
    </row>
    <row r="154">
      <c r="AU154" s="60"/>
      <c r="AV154" s="60"/>
      <c r="AW154" s="59" t="s">
        <v>199</v>
      </c>
      <c r="AX154" s="26" t="n">
        <v>8</v>
      </c>
    </row>
    <row r="155">
      <c r="AU155" s="60"/>
      <c r="AV155" s="60"/>
      <c r="AW155" s="59" t="s">
        <v>200</v>
      </c>
      <c r="AX155" s="26" t="n">
        <v>16</v>
      </c>
    </row>
    <row r="156">
      <c r="AU156" s="60"/>
      <c r="AV156" s="60"/>
      <c r="AW156" s="59" t="s">
        <v>201</v>
      </c>
      <c r="AX156" s="26" t="n">
        <v>16</v>
      </c>
    </row>
    <row r="157">
      <c r="AU157" s="60"/>
      <c r="AV157" s="60"/>
      <c r="AW157" s="59" t="s">
        <v>207</v>
      </c>
      <c r="AX157" s="26" t="n">
        <v>16</v>
      </c>
    </row>
    <row r="158">
      <c r="AU158" s="60"/>
      <c r="AV158" s="60"/>
      <c r="AW158" s="59" t="s">
        <v>208</v>
      </c>
      <c r="AX158" s="26" t="n">
        <v>16</v>
      </c>
    </row>
    <row r="159">
      <c r="AU159" s="60"/>
      <c r="AV159" s="60"/>
      <c r="AW159" s="59" t="s">
        <v>209</v>
      </c>
      <c r="AX159" s="26" t="n">
        <v>16</v>
      </c>
    </row>
    <row r="160">
      <c r="AU160" s="60"/>
      <c r="AV160" s="60"/>
      <c r="AW160" s="59" t="s">
        <v>210</v>
      </c>
      <c r="AX160" s="26" t="n">
        <v>16</v>
      </c>
    </row>
    <row r="161">
      <c r="AU161" s="60"/>
      <c r="AV161" s="60" t="s">
        <v>305</v>
      </c>
      <c r="AW161" s="60"/>
      <c r="AX161" s="26" t="n">
        <v>133</v>
      </c>
    </row>
    <row r="162">
      <c r="AU162" s="60"/>
      <c r="AV162" s="60" t="s">
        <v>189</v>
      </c>
      <c r="AW162" s="59" t="s">
        <v>190</v>
      </c>
      <c r="AX162" s="26" t="n">
        <v>20</v>
      </c>
    </row>
    <row r="163">
      <c r="AU163" s="60"/>
      <c r="AV163" s="60"/>
      <c r="AW163" s="59" t="s">
        <v>223</v>
      </c>
      <c r="AX163" s="26" t="n">
        <v>26</v>
      </c>
    </row>
    <row r="164">
      <c r="AU164" s="60"/>
      <c r="AV164" s="60"/>
      <c r="AW164" s="59" t="s">
        <v>224</v>
      </c>
      <c r="AX164" s="26" t="n">
        <v>26</v>
      </c>
    </row>
    <row r="165">
      <c r="AU165" s="60"/>
      <c r="AV165" s="60"/>
      <c r="AW165" s="59" t="s">
        <v>234</v>
      </c>
      <c r="AX165" s="26" t="n">
        <v>26</v>
      </c>
    </row>
    <row r="166">
      <c r="AU166" s="60"/>
      <c r="AV166" s="60" t="s">
        <v>325</v>
      </c>
      <c r="AW166" s="60"/>
      <c r="AX166" s="26" t="n">
        <v>98</v>
      </c>
    </row>
    <row r="167">
      <c r="AU167" s="60"/>
      <c r="AV167" s="60" t="s">
        <v>195</v>
      </c>
      <c r="AW167" s="59" t="s">
        <v>196</v>
      </c>
      <c r="AX167" s="26" t="n">
        <v>7</v>
      </c>
    </row>
    <row r="168">
      <c r="AU168" s="60"/>
      <c r="AV168" s="60"/>
      <c r="AW168" s="59" t="s">
        <v>203</v>
      </c>
      <c r="AX168" s="26" t="n">
        <v>16</v>
      </c>
    </row>
    <row r="169">
      <c r="AU169" s="60"/>
      <c r="AV169" s="60"/>
      <c r="AW169" s="59" t="s">
        <v>206</v>
      </c>
      <c r="AX169" s="26" t="n">
        <v>16</v>
      </c>
    </row>
    <row r="170">
      <c r="AU170" s="60"/>
      <c r="AV170" s="60"/>
      <c r="AW170" s="59" t="s">
        <v>215</v>
      </c>
      <c r="AX170" s="26" t="n">
        <v>28</v>
      </c>
    </row>
    <row r="171">
      <c r="AU171" s="60"/>
      <c r="AV171" s="60"/>
      <c r="AW171" s="59" t="s">
        <v>216</v>
      </c>
      <c r="AX171" s="26" t="n">
        <v>28</v>
      </c>
    </row>
    <row r="172">
      <c r="AU172" s="60"/>
      <c r="AV172" s="60"/>
      <c r="AW172" s="59" t="s">
        <v>217</v>
      </c>
      <c r="AX172" s="26" t="n">
        <v>28</v>
      </c>
    </row>
    <row r="173">
      <c r="AU173" s="60"/>
      <c r="AV173" s="60"/>
      <c r="AW173" s="59" t="s">
        <v>218</v>
      </c>
      <c r="AX173" s="26" t="n">
        <v>28</v>
      </c>
    </row>
    <row r="174">
      <c r="AU174" s="60"/>
      <c r="AV174" s="60"/>
      <c r="AW174" s="59" t="s">
        <v>219</v>
      </c>
      <c r="AX174" s="26" t="n">
        <v>29.15</v>
      </c>
    </row>
    <row r="175">
      <c r="AU175" s="60"/>
      <c r="AV175" s="60" t="s">
        <v>326</v>
      </c>
      <c r="AW175" s="60"/>
      <c r="AX175" s="26" t="n">
        <v>180.15</v>
      </c>
    </row>
    <row r="176">
      <c r="AU176" s="60"/>
      <c r="AV176" s="60" t="s">
        <v>238</v>
      </c>
      <c r="AW176" s="59" t="s">
        <v>239</v>
      </c>
      <c r="AX176" s="26" t="n">
        <v>26</v>
      </c>
    </row>
    <row r="177">
      <c r="AU177" s="60"/>
      <c r="AV177" s="60" t="s">
        <v>327</v>
      </c>
      <c r="AW177" s="60"/>
      <c r="AX177" s="26" t="n">
        <v>26</v>
      </c>
    </row>
    <row r="178">
      <c r="AU178" s="60"/>
      <c r="AV178" s="60" t="s">
        <v>204</v>
      </c>
      <c r="AW178" s="59" t="s">
        <v>205</v>
      </c>
      <c r="AX178" s="26" t="n">
        <v>16</v>
      </c>
    </row>
    <row r="179">
      <c r="AU179" s="60"/>
      <c r="AV179" s="60" t="s">
        <v>328</v>
      </c>
      <c r="AW179" s="60"/>
      <c r="AX179" s="26" t="n">
        <v>16</v>
      </c>
    </row>
    <row r="180">
      <c r="AU180" s="60"/>
      <c r="AV180" s="60" t="s">
        <v>56</v>
      </c>
      <c r="AW180" s="59" t="s">
        <v>57</v>
      </c>
      <c r="AX180" s="26" t="n">
        <v>23</v>
      </c>
    </row>
    <row r="181">
      <c r="AU181" s="60"/>
      <c r="AV181" s="60"/>
      <c r="AW181" s="59" t="s">
        <v>202</v>
      </c>
      <c r="AX181" s="26" t="n">
        <v>16</v>
      </c>
    </row>
    <row r="182">
      <c r="AU182" s="60"/>
      <c r="AV182" s="60" t="s">
        <v>329</v>
      </c>
      <c r="AW182" s="60"/>
      <c r="AX182" s="26" t="n">
        <v>39</v>
      </c>
    </row>
    <row r="183">
      <c r="AU183" s="60"/>
      <c r="AV183" s="60" t="s">
        <v>220</v>
      </c>
      <c r="AW183" s="59" t="s">
        <v>221</v>
      </c>
      <c r="AX183" s="26" t="n">
        <v>26</v>
      </c>
    </row>
    <row r="184">
      <c r="AU184" s="60"/>
      <c r="AV184" s="60"/>
      <c r="AW184" s="59" t="s">
        <v>226</v>
      </c>
      <c r="AX184" s="26" t="n">
        <v>26</v>
      </c>
    </row>
    <row r="185">
      <c r="AU185" s="60"/>
      <c r="AV185" s="60"/>
      <c r="AW185" s="59" t="s">
        <v>229</v>
      </c>
      <c r="AX185" s="26" t="n">
        <v>26</v>
      </c>
    </row>
    <row r="186">
      <c r="AU186" s="60"/>
      <c r="AV186" s="60" t="s">
        <v>330</v>
      </c>
      <c r="AW186" s="60"/>
      <c r="AX186" s="26" t="n">
        <v>78</v>
      </c>
    </row>
    <row r="187">
      <c r="AU187" s="60"/>
      <c r="AV187" s="60" t="s">
        <v>230</v>
      </c>
      <c r="AW187" s="59" t="s">
        <v>231</v>
      </c>
      <c r="AX187" s="26" t="n">
        <v>26</v>
      </c>
    </row>
    <row r="188">
      <c r="AU188" s="60"/>
      <c r="AV188" s="60" t="s">
        <v>331</v>
      </c>
      <c r="AW188" s="60"/>
      <c r="AX188" s="26" t="n">
        <v>26</v>
      </c>
    </row>
    <row r="189">
      <c r="AU189" s="60"/>
      <c r="AV189" s="60" t="s">
        <v>243</v>
      </c>
      <c r="AW189" s="59" t="s">
        <v>244</v>
      </c>
      <c r="AX189" s="26" t="n">
        <v>52</v>
      </c>
    </row>
    <row r="190">
      <c r="AU190" s="60"/>
      <c r="AV190" s="60" t="s">
        <v>332</v>
      </c>
      <c r="AW190" s="60"/>
      <c r="AX190" s="26" t="n">
        <v>52</v>
      </c>
    </row>
    <row r="191">
      <c r="AU191" s="60"/>
      <c r="AV191" s="60" t="s">
        <v>191</v>
      </c>
      <c r="AW191" s="59" t="s">
        <v>192</v>
      </c>
      <c r="AX191" s="26" t="n">
        <v>7</v>
      </c>
    </row>
    <row r="192">
      <c r="AU192" s="60"/>
      <c r="AV192" s="60"/>
      <c r="AW192" s="59" t="s">
        <v>212</v>
      </c>
      <c r="AX192" s="26" t="n">
        <v>8</v>
      </c>
    </row>
    <row r="193">
      <c r="AU193" s="60"/>
      <c r="AV193" s="60"/>
      <c r="AW193" s="59" t="s">
        <v>214</v>
      </c>
      <c r="AX193" s="26" t="n">
        <v>8</v>
      </c>
    </row>
    <row r="194">
      <c r="AU194" s="60"/>
      <c r="AV194" s="60" t="s">
        <v>333</v>
      </c>
      <c r="AW194" s="60"/>
      <c r="AX194" s="26" t="n">
        <v>23</v>
      </c>
    </row>
    <row r="195">
      <c r="AU195" s="60"/>
      <c r="AV195" s="60" t="s">
        <v>79</v>
      </c>
      <c r="AW195" s="59" t="s">
        <v>246</v>
      </c>
      <c r="AX195" s="26" t="n">
        <v>24</v>
      </c>
    </row>
    <row r="196">
      <c r="AU196" s="60"/>
      <c r="AV196" s="60" t="s">
        <v>311</v>
      </c>
      <c r="AW196" s="60"/>
      <c r="AX196" s="26" t="n">
        <v>24</v>
      </c>
    </row>
    <row r="197">
      <c r="AU197" s="60"/>
      <c r="AV197" s="60" t="s">
        <v>63</v>
      </c>
      <c r="AW197" s="59" t="s">
        <v>211</v>
      </c>
      <c r="AX197" s="26" t="n">
        <v>16</v>
      </c>
    </row>
    <row r="198">
      <c r="AU198" s="60"/>
      <c r="AV198" s="60"/>
      <c r="AW198" s="59" t="s">
        <v>213</v>
      </c>
      <c r="AX198" s="26" t="n">
        <v>24</v>
      </c>
    </row>
    <row r="199">
      <c r="AU199" s="60"/>
      <c r="AV199" s="60"/>
      <c r="AW199" s="59" t="s">
        <v>245</v>
      </c>
      <c r="AX199" s="26" t="n">
        <v>24</v>
      </c>
    </row>
    <row r="200">
      <c r="AU200" s="60"/>
      <c r="AV200" s="60" t="s">
        <v>312</v>
      </c>
      <c r="AW200" s="60"/>
      <c r="AX200" s="26" t="n">
        <v>64</v>
      </c>
    </row>
    <row r="201">
      <c r="AU201" s="60"/>
      <c r="AV201" s="60" t="s">
        <v>186</v>
      </c>
      <c r="AW201" s="59" t="s">
        <v>187</v>
      </c>
      <c r="AX201" s="26" t="n">
        <v>20</v>
      </c>
    </row>
    <row r="202">
      <c r="AU202" s="60"/>
      <c r="AV202" s="60"/>
      <c r="AW202" s="59" t="s">
        <v>222</v>
      </c>
      <c r="AX202" s="26" t="n">
        <v>26</v>
      </c>
    </row>
    <row r="203">
      <c r="AU203" s="60"/>
      <c r="AV203" s="60"/>
      <c r="AW203" s="59" t="s">
        <v>233</v>
      </c>
      <c r="AX203" s="26" t="n">
        <v>26</v>
      </c>
    </row>
    <row r="204">
      <c r="AU204" s="60"/>
      <c r="AV204" s="60"/>
      <c r="AW204" s="59" t="s">
        <v>240</v>
      </c>
      <c r="AX204" s="26" t="n">
        <v>26</v>
      </c>
    </row>
    <row r="205">
      <c r="AU205" s="60"/>
      <c r="AV205" s="60" t="s">
        <v>334</v>
      </c>
      <c r="AW205" s="60"/>
      <c r="AX205" s="26" t="n">
        <v>98</v>
      </c>
    </row>
    <row r="206">
      <c r="AU206" s="60"/>
      <c r="AV206" s="60" t="s">
        <v>183</v>
      </c>
      <c r="AW206" s="59" t="s">
        <v>188</v>
      </c>
      <c r="AX206" s="26" t="n">
        <v>20</v>
      </c>
    </row>
    <row r="207">
      <c r="AU207" s="60"/>
      <c r="AV207" s="60"/>
      <c r="AW207" s="59" t="s">
        <v>225</v>
      </c>
      <c r="AX207" s="26" t="n">
        <v>26</v>
      </c>
    </row>
    <row r="208">
      <c r="AU208" s="60"/>
      <c r="AV208" s="60"/>
      <c r="AW208" s="59" t="s">
        <v>227</v>
      </c>
      <c r="AX208" s="26" t="n">
        <v>26</v>
      </c>
    </row>
    <row r="209">
      <c r="AU209" s="60"/>
      <c r="AV209" s="60"/>
      <c r="AW209" s="59" t="s">
        <v>228</v>
      </c>
      <c r="AX209" s="26" t="n">
        <v>26</v>
      </c>
    </row>
    <row r="210">
      <c r="AU210" s="60"/>
      <c r="AV210" s="60"/>
      <c r="AW210" s="59" t="s">
        <v>232</v>
      </c>
      <c r="AX210" s="26" t="n">
        <v>26</v>
      </c>
    </row>
    <row r="211">
      <c r="AU211" s="60"/>
      <c r="AV211" s="60"/>
      <c r="AW211" s="59" t="s">
        <v>235</v>
      </c>
      <c r="AX211" s="26" t="n">
        <v>26</v>
      </c>
    </row>
    <row r="212">
      <c r="AU212" s="60"/>
      <c r="AV212" s="60"/>
      <c r="AW212" s="59" t="s">
        <v>236</v>
      </c>
      <c r="AX212" s="26" t="n">
        <v>26</v>
      </c>
    </row>
    <row r="213">
      <c r="AU213" s="60"/>
      <c r="AV213" s="60"/>
      <c r="AW213" s="59" t="s">
        <v>237</v>
      </c>
      <c r="AX213" s="26" t="n">
        <v>26</v>
      </c>
    </row>
    <row r="214">
      <c r="AU214" s="60"/>
      <c r="AV214" s="60"/>
      <c r="AW214" s="59" t="s">
        <v>241</v>
      </c>
      <c r="AX214" s="26" t="n">
        <v>26</v>
      </c>
    </row>
    <row r="215">
      <c r="AU215" s="60"/>
      <c r="AV215" s="60"/>
      <c r="AW215" s="59" t="s">
        <v>242</v>
      </c>
      <c r="AX215" s="26" t="n">
        <v>26</v>
      </c>
    </row>
    <row r="216">
      <c r="AU216" s="60"/>
      <c r="AV216" s="60" t="s">
        <v>319</v>
      </c>
      <c r="AW216" s="60"/>
      <c r="AX216" s="26" t="n">
        <v>254</v>
      </c>
    </row>
    <row r="217">
      <c r="AU217" s="60"/>
      <c r="AV217" s="59" t="s">
        <v>555</v>
      </c>
      <c r="AW217" s="59" t="s">
        <v>556</v>
      </c>
      <c r="AX217" s="26" t="n">
        <v>20</v>
      </c>
    </row>
    <row r="218">
      <c r="AU218" s="60"/>
      <c r="AV218" s="59"/>
      <c r="AW218" s="59" t="s">
        <v>562</v>
      </c>
      <c r="AX218" s="26" t="n">
        <v>20</v>
      </c>
    </row>
    <row r="219">
      <c r="AU219" s="60"/>
      <c r="AV219" s="59"/>
      <c r="AW219" s="59" t="s">
        <v>572</v>
      </c>
      <c r="AX219" s="26" t="n">
        <v>15</v>
      </c>
    </row>
    <row r="220">
      <c r="AU220" s="60"/>
      <c r="AV220" s="59" t="s">
        <v>675</v>
      </c>
      <c r="AW220" s="59"/>
      <c r="AX220" s="26" t="n">
        <v>55</v>
      </c>
    </row>
    <row r="221">
      <c r="AU221" s="60"/>
      <c r="AV221" s="59" t="s">
        <v>577</v>
      </c>
      <c r="AW221" s="59" t="s">
        <v>203</v>
      </c>
      <c r="AX221" s="26" t="n">
        <v>16</v>
      </c>
    </row>
    <row r="222">
      <c r="AU222" s="60"/>
      <c r="AV222" s="59"/>
      <c r="AW222" s="59" t="s">
        <v>601</v>
      </c>
      <c r="AX222" s="26" t="n">
        <v>26</v>
      </c>
    </row>
    <row r="223">
      <c r="AU223" s="60"/>
      <c r="AV223" s="59" t="s">
        <v>676</v>
      </c>
      <c r="AW223" s="59"/>
      <c r="AX223" s="26" t="n">
        <v>42</v>
      </c>
    </row>
    <row r="224">
      <c r="AU224" s="60"/>
      <c r="AV224" s="59" t="s">
        <v>590</v>
      </c>
      <c r="AW224" s="59" t="s">
        <v>591</v>
      </c>
      <c r="AX224" s="26" t="n">
        <v>28</v>
      </c>
    </row>
    <row r="225">
      <c r="AU225" s="60"/>
      <c r="AV225" s="59" t="s">
        <v>677</v>
      </c>
      <c r="AW225" s="59"/>
      <c r="AX225" s="26" t="n">
        <v>28</v>
      </c>
    </row>
    <row r="226">
      <c r="AU226" s="60"/>
      <c r="AV226" s="59" t="s">
        <v>594</v>
      </c>
      <c r="AW226" s="59" t="s">
        <v>595</v>
      </c>
      <c r="AX226" s="26" t="n">
        <v>28</v>
      </c>
    </row>
    <row r="227">
      <c r="AU227" s="60"/>
      <c r="AV227" s="59" t="s">
        <v>678</v>
      </c>
      <c r="AW227" s="59"/>
      <c r="AX227" s="26" t="n">
        <v>28</v>
      </c>
    </row>
    <row r="228">
      <c r="AU228" s="60" t="s">
        <v>335</v>
      </c>
      <c r="AV228" s="60"/>
      <c r="AW228" s="60"/>
      <c r="AX228" s="26" t="n">
        <v>1264.1500000000001</v>
      </c>
    </row>
    <row r="229">
      <c r="AU229" s="60" t="s">
        <v>25</v>
      </c>
      <c r="AV229" s="60"/>
      <c r="AW229" s="60"/>
      <c r="AX229" s="26" t="n">
        <v>9784.15</v>
      </c>
    </row>
  </sheetData>
  <mergeCells count="2">
    <mergeCell ref="AU1:AW1"/>
    <mergeCell ref="BA1:BC1"/>
  </mergeCells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679</v>
      </c>
      <c r="B1" t="s">
        <v>680</v>
      </c>
      <c r="C1" t="s">
        <v>681</v>
      </c>
      <c r="D1" t="s">
        <v>682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  <c r="K1" t="s">
        <v>689</v>
      </c>
      <c r="L1" t="s">
        <v>690</v>
      </c>
      <c r="M1" t="s">
        <v>691</v>
      </c>
      <c r="P1" t="s">
        <v>697</v>
      </c>
      <c r="Q1" t="s">
        <v>698</v>
      </c>
      <c r="R1" t="s">
        <v>699</v>
      </c>
      <c r="S1" t="s">
        <v>700</v>
      </c>
      <c r="T1" t="s">
        <v>701</v>
      </c>
      <c r="W1" t="s">
        <v>714</v>
      </c>
      <c r="X1" t="s">
        <v>715</v>
      </c>
      <c r="Y1" t="s">
        <v>716</v>
      </c>
      <c r="Z1" t="s">
        <v>717</v>
      </c>
      <c r="AC1" t="s">
        <v>753</v>
      </c>
      <c r="AD1" t="s">
        <v>699</v>
      </c>
      <c r="AE1" t="s">
        <v>700</v>
      </c>
      <c r="AF1" t="s">
        <v>754</v>
      </c>
      <c r="AG1" t="s">
        <v>755</v>
      </c>
      <c r="AJ1" t="s">
        <v>697</v>
      </c>
      <c r="AK1" t="s">
        <v>767</v>
      </c>
      <c r="AL1" t="s">
        <v>714</v>
      </c>
      <c r="AM1" t="s">
        <v>768</v>
      </c>
      <c r="AO1" t="s">
        <v>697</v>
      </c>
      <c r="AP1" t="s">
        <v>767</v>
      </c>
      <c r="AQ1" t="s">
        <v>714</v>
      </c>
      <c r="AR1" t="s">
        <v>768</v>
      </c>
      <c r="AT1" t="s">
        <v>697</v>
      </c>
      <c r="AU1" t="s">
        <v>699</v>
      </c>
      <c r="AW1" t="s">
        <v>697</v>
      </c>
      <c r="AX1" t="s">
        <v>700</v>
      </c>
    </row>
    <row r="2">
      <c r="A2" t="s">
        <v>692</v>
      </c>
      <c r="B2" t="b">
        <v>1</v>
      </c>
      <c r="C2" t="n">
        <v>31</v>
      </c>
      <c r="D2" t="n">
        <v>30</v>
      </c>
      <c r="E2" t="n">
        <v>25</v>
      </c>
      <c r="F2" t="n">
        <v>6</v>
      </c>
      <c r="G2" t="n">
        <v>42</v>
      </c>
      <c r="H2" t="n">
        <v>9</v>
      </c>
      <c r="I2" t="n">
        <v>-1569</v>
      </c>
      <c r="J2" t="n">
        <v>4231.51</v>
      </c>
      <c r="K2" t="n">
        <v>-1233.5</v>
      </c>
      <c r="L2" t="n">
        <v>2998.01</v>
      </c>
      <c r="M2" t="n">
        <v>8668.72</v>
      </c>
      <c r="P2" t="s">
        <v>702</v>
      </c>
      <c r="Q2" t="n">
        <v>6000</v>
      </c>
      <c r="R2" t="n">
        <v>0</v>
      </c>
      <c r="S2" t="n">
        <v>6000</v>
      </c>
      <c r="T2" t="n">
        <v>4750</v>
      </c>
      <c r="W2" t="s">
        <v>718</v>
      </c>
      <c r="X2" t="s">
        <v>719</v>
      </c>
      <c r="Y2" t="s">
        <v>720</v>
      </c>
      <c r="Z2" t="s">
        <v>721</v>
      </c>
      <c r="AC2" t="s">
        <v>756</v>
      </c>
      <c r="AD2" t="n">
        <v>-50.86</v>
      </c>
      <c r="AE2" t="n">
        <v>0</v>
      </c>
      <c r="AF2" t="n">
        <v>-50.86</v>
      </c>
      <c r="AG2" t="n">
        <v>5619.85</v>
      </c>
      <c r="AJ2" t="s">
        <v>704</v>
      </c>
      <c r="AK2" t="s">
        <v>769</v>
      </c>
      <c r="AL2" t="s">
        <v>770</v>
      </c>
      <c r="AM2" t="n">
        <v>23</v>
      </c>
      <c r="AO2" t="s">
        <v>705</v>
      </c>
      <c r="AP2" t="s">
        <v>974</v>
      </c>
      <c r="AQ2" t="s">
        <v>975</v>
      </c>
      <c r="AR2" t="n">
        <v>-199.8</v>
      </c>
      <c r="AT2" t="s">
        <v>702</v>
      </c>
      <c r="AU2" t="n">
        <v>0</v>
      </c>
      <c r="AW2" t="s">
        <v>702</v>
      </c>
      <c r="AX2" t="n">
        <v>6000</v>
      </c>
    </row>
    <row r="3">
      <c r="A3" t="s">
        <v>693</v>
      </c>
      <c r="B3" t="b">
        <v>0</v>
      </c>
      <c r="C3" t="n">
        <v>29</v>
      </c>
      <c r="D3" t="n">
        <v>26</v>
      </c>
      <c r="E3" t="n">
        <v>21</v>
      </c>
      <c r="F3" t="n">
        <v>5</v>
      </c>
      <c r="G3"/>
      <c r="H3"/>
      <c r="I3"/>
      <c r="J3" t="n">
        <v>-99.2499999999995</v>
      </c>
      <c r="K3"/>
      <c r="L3" t="n">
        <v>-99.2499999999995</v>
      </c>
      <c r="M3" t="n">
        <v>5670.71</v>
      </c>
      <c r="P3" t="s">
        <v>703</v>
      </c>
      <c r="Q3" t="n">
        <v>1330</v>
      </c>
      <c r="R3" t="n">
        <v>0</v>
      </c>
      <c r="S3" t="n">
        <v>1330</v>
      </c>
      <c r="T3" t="n">
        <v>990</v>
      </c>
      <c r="W3" t="s">
        <v>722</v>
      </c>
      <c r="X3" t="s">
        <v>723</v>
      </c>
      <c r="Y3" t="s">
        <v>724</v>
      </c>
      <c r="Z3" t="s">
        <v>725</v>
      </c>
      <c r="AC3" t="s">
        <v>757</v>
      </c>
      <c r="AD3" t="n">
        <v>-239</v>
      </c>
      <c r="AE3" t="n">
        <v>0</v>
      </c>
      <c r="AF3" t="n">
        <v>-239</v>
      </c>
      <c r="AG3" t="n">
        <v>5380.85</v>
      </c>
      <c r="AJ3" t="s">
        <v>702</v>
      </c>
      <c r="AK3" t="s">
        <v>759</v>
      </c>
      <c r="AL3" t="s">
        <v>771</v>
      </c>
      <c r="AM3" t="n">
        <v>90</v>
      </c>
      <c r="AO3" t="s">
        <v>705</v>
      </c>
      <c r="AP3" t="s">
        <v>976</v>
      </c>
      <c r="AQ3" t="s">
        <v>975</v>
      </c>
      <c r="AR3" t="n">
        <v>-730.83</v>
      </c>
      <c r="AT3" t="s">
        <v>703</v>
      </c>
      <c r="AU3" t="n">
        <v>0</v>
      </c>
      <c r="AW3" t="s">
        <v>703</v>
      </c>
      <c r="AX3" t="n">
        <v>1330</v>
      </c>
    </row>
    <row r="4">
      <c r="A4" t="s">
        <v>694</v>
      </c>
      <c r="B4" t="b">
        <v>0</v>
      </c>
      <c r="C4" t="n">
        <v>27</v>
      </c>
      <c r="D4" t="n">
        <v>16</v>
      </c>
      <c r="E4" t="n">
        <v>17</v>
      </c>
      <c r="F4" t="n">
        <v>7</v>
      </c>
      <c r="G4"/>
      <c r="H4"/>
      <c r="I4"/>
      <c r="J4" t="n">
        <v>1705.37</v>
      </c>
      <c r="K4"/>
      <c r="L4" t="n">
        <v>1705.37</v>
      </c>
      <c r="M4" t="n">
        <v>5769.96</v>
      </c>
      <c r="P4" t="s">
        <v>704</v>
      </c>
      <c r="Q4" t="n">
        <v>1264.15</v>
      </c>
      <c r="R4" t="n">
        <v>0</v>
      </c>
      <c r="S4" t="n">
        <v>1264.15</v>
      </c>
      <c r="T4" t="n">
        <v>691.78</v>
      </c>
      <c r="W4" t="s">
        <v>726</v>
      </c>
      <c r="X4" t="s">
        <v>727</v>
      </c>
      <c r="Y4" t="s">
        <v>728</v>
      </c>
      <c r="Z4" t="s">
        <v>729</v>
      </c>
      <c r="AC4" t="s">
        <v>758</v>
      </c>
      <c r="AD4" t="n">
        <v>-717.09</v>
      </c>
      <c r="AE4" t="n">
        <v>0</v>
      </c>
      <c r="AF4" t="n">
        <v>-717.09</v>
      </c>
      <c r="AG4" t="n">
        <v>4663.76</v>
      </c>
      <c r="AJ4" t="s">
        <v>702</v>
      </c>
      <c r="AK4" t="s">
        <v>759</v>
      </c>
      <c r="AL4" t="s">
        <v>772</v>
      </c>
      <c r="AM4" t="n">
        <v>90</v>
      </c>
      <c r="AO4" t="s">
        <v>705</v>
      </c>
      <c r="AP4" t="s">
        <v>977</v>
      </c>
      <c r="AQ4" t="s">
        <v>978</v>
      </c>
      <c r="AR4" t="n">
        <v>-169.75</v>
      </c>
      <c r="AT4" t="s">
        <v>704</v>
      </c>
      <c r="AU4" t="n">
        <v>0</v>
      </c>
      <c r="AW4" t="s">
        <v>704</v>
      </c>
      <c r="AX4" t="n">
        <v>1264.15</v>
      </c>
    </row>
    <row r="5">
      <c r="A5" t="s">
        <v>695</v>
      </c>
      <c r="B5" t="b">
        <v>0</v>
      </c>
      <c r="C5" t="n">
        <v>19</v>
      </c>
      <c r="D5" t="n">
        <v>9</v>
      </c>
      <c r="E5" t="n">
        <v>14</v>
      </c>
      <c r="F5" t="n">
        <v>2</v>
      </c>
      <c r="G5"/>
      <c r="H5"/>
      <c r="I5"/>
      <c r="J5" t="n">
        <v>167.09</v>
      </c>
      <c r="K5"/>
      <c r="L5" t="n">
        <v>167.09</v>
      </c>
      <c r="M5" t="n">
        <v>4064.59</v>
      </c>
      <c r="P5" t="s">
        <v>705</v>
      </c>
      <c r="Q5" t="n">
        <v>-1397.72</v>
      </c>
      <c r="R5" t="n">
        <v>-1397.72</v>
      </c>
      <c r="S5" t="n">
        <v>0</v>
      </c>
      <c r="T5" t="n">
        <v>-1297.1</v>
      </c>
      <c r="W5" t="s">
        <v>730</v>
      </c>
      <c r="X5" t="s">
        <v>731</v>
      </c>
      <c r="Y5" t="s">
        <v>732</v>
      </c>
      <c r="Z5" t="s">
        <v>733</v>
      </c>
      <c r="AC5" t="s">
        <v>759</v>
      </c>
      <c r="AD5" t="n">
        <v>-1345.05</v>
      </c>
      <c r="AE5" t="n">
        <v>5633</v>
      </c>
      <c r="AF5" t="n">
        <v>4287.95</v>
      </c>
      <c r="AG5" t="n">
        <v>8951.71</v>
      </c>
      <c r="AJ5" t="s">
        <v>702</v>
      </c>
      <c r="AK5" t="s">
        <v>773</v>
      </c>
      <c r="AL5" t="s">
        <v>774</v>
      </c>
      <c r="AM5" t="n">
        <v>90</v>
      </c>
      <c r="AO5" t="s">
        <v>705</v>
      </c>
      <c r="AP5" t="s">
        <v>979</v>
      </c>
      <c r="AQ5" t="s">
        <v>980</v>
      </c>
      <c r="AR5" t="n">
        <v>-77</v>
      </c>
      <c r="AT5" t="s">
        <v>705</v>
      </c>
      <c r="AU5" t="n">
        <v>-1397.72</v>
      </c>
      <c r="AW5" t="s">
        <v>705</v>
      </c>
      <c r="AX5" t="n">
        <v>0</v>
      </c>
    </row>
    <row r="6">
      <c r="A6" t="s">
        <v>696</v>
      </c>
      <c r="B6" t="b">
        <v>0</v>
      </c>
      <c r="C6" t="n">
        <v>13</v>
      </c>
      <c r="D6" t="n">
        <v>5</v>
      </c>
      <c r="E6" t="n">
        <v>7</v>
      </c>
      <c r="F6" t="n">
        <v>3</v>
      </c>
      <c r="G6"/>
      <c r="H6"/>
      <c r="I6"/>
      <c r="J6" t="n">
        <v>3897.5</v>
      </c>
      <c r="K6"/>
      <c r="L6" t="n">
        <v>3897.5</v>
      </c>
      <c r="M6" t="n">
        <v>3897.5</v>
      </c>
      <c r="P6" t="s">
        <v>706</v>
      </c>
      <c r="Q6" t="n">
        <v>-106</v>
      </c>
      <c r="R6" t="n">
        <v>-1216</v>
      </c>
      <c r="S6" t="n">
        <v>1110</v>
      </c>
      <c r="T6" t="n">
        <v>-150</v>
      </c>
      <c r="W6" t="s">
        <v>734</v>
      </c>
      <c r="X6" t="s">
        <v>735</v>
      </c>
      <c r="Y6" t="s">
        <v>736</v>
      </c>
      <c r="Z6" t="s">
        <v>737</v>
      </c>
      <c r="AC6" t="s">
        <v>760</v>
      </c>
      <c r="AD6" t="n">
        <v>-185</v>
      </c>
      <c r="AE6" t="n">
        <v>1246.15</v>
      </c>
      <c r="AF6" t="n">
        <v>1061.15</v>
      </c>
      <c r="AG6" t="n">
        <v>10012.86</v>
      </c>
      <c r="AJ6" t="s">
        <v>702</v>
      </c>
      <c r="AK6" t="s">
        <v>759</v>
      </c>
      <c r="AL6" t="s">
        <v>775</v>
      </c>
      <c r="AM6" t="n">
        <v>90</v>
      </c>
      <c r="AO6" t="s">
        <v>705</v>
      </c>
      <c r="AP6" t="s">
        <v>981</v>
      </c>
      <c r="AQ6" t="s">
        <v>982</v>
      </c>
      <c r="AR6" t="n">
        <v>-220.34</v>
      </c>
      <c r="AT6" t="s">
        <v>706</v>
      </c>
      <c r="AU6" t="n">
        <v>-1216</v>
      </c>
      <c r="AW6" t="s">
        <v>706</v>
      </c>
      <c r="AX6" t="n">
        <v>1110</v>
      </c>
    </row>
    <row r="7">
      <c r="P7" t="s">
        <v>707</v>
      </c>
      <c r="Q7" t="n">
        <v>-50.86</v>
      </c>
      <c r="R7" t="n">
        <v>-50.86</v>
      </c>
      <c r="S7" t="n">
        <v>0</v>
      </c>
      <c r="T7" t="n">
        <v>-51.44</v>
      </c>
      <c r="W7" t="s">
        <v>738</v>
      </c>
      <c r="X7" t="s">
        <v>739</v>
      </c>
      <c r="Y7" t="s">
        <v>740</v>
      </c>
      <c r="Z7" t="s">
        <v>741</v>
      </c>
      <c r="AC7" t="s">
        <v>761</v>
      </c>
      <c r="AD7" t="n">
        <v>-0.75</v>
      </c>
      <c r="AE7" t="n">
        <v>1717.64</v>
      </c>
      <c r="AF7" t="n">
        <v>1716.89</v>
      </c>
      <c r="AG7" t="n">
        <v>11729.75</v>
      </c>
      <c r="AJ7" t="s">
        <v>702</v>
      </c>
      <c r="AK7" t="s">
        <v>776</v>
      </c>
      <c r="AL7" t="s">
        <v>777</v>
      </c>
      <c r="AM7" t="n">
        <v>90</v>
      </c>
      <c r="AO7" t="s">
        <v>708</v>
      </c>
      <c r="AP7" t="s">
        <v>983</v>
      </c>
      <c r="AQ7" t="s">
        <v>984</v>
      </c>
      <c r="AR7" t="n">
        <v>-239</v>
      </c>
      <c r="AT7" t="s">
        <v>707</v>
      </c>
      <c r="AU7" t="n">
        <v>-50.86</v>
      </c>
      <c r="AW7" t="s">
        <v>707</v>
      </c>
      <c r="AX7" t="n">
        <v>0</v>
      </c>
    </row>
    <row r="8">
      <c r="P8" t="s">
        <v>708</v>
      </c>
      <c r="Q8" t="n">
        <v>-254.9</v>
      </c>
      <c r="R8" t="n">
        <v>-254.9</v>
      </c>
      <c r="S8" t="n">
        <v>0</v>
      </c>
      <c r="T8" t="n">
        <v>-232</v>
      </c>
      <c r="W8" t="s">
        <v>742</v>
      </c>
      <c r="X8" t="s">
        <v>743</v>
      </c>
      <c r="Y8" t="s">
        <v>744</v>
      </c>
      <c r="Z8" t="s">
        <v>745</v>
      </c>
      <c r="AC8" t="s">
        <v>762</v>
      </c>
      <c r="AD8" t="n">
        <v>-743.9</v>
      </c>
      <c r="AE8" t="n">
        <v>160</v>
      </c>
      <c r="AF8" t="n">
        <v>-583.9</v>
      </c>
      <c r="AG8" t="n">
        <v>11145.85</v>
      </c>
      <c r="AJ8" t="s">
        <v>702</v>
      </c>
      <c r="AK8" t="s">
        <v>759</v>
      </c>
      <c r="AL8" t="s">
        <v>778</v>
      </c>
      <c r="AM8" t="n">
        <v>90</v>
      </c>
      <c r="AO8" t="s">
        <v>710</v>
      </c>
      <c r="AP8" t="s">
        <v>977</v>
      </c>
      <c r="AQ8" t="s">
        <v>985</v>
      </c>
      <c r="AR8" t="n">
        <v>-250</v>
      </c>
      <c r="AT8" t="s">
        <v>708</v>
      </c>
      <c r="AU8" t="n">
        <v>-254.9</v>
      </c>
      <c r="AW8" t="s">
        <v>708</v>
      </c>
      <c r="AX8" t="n">
        <v>0</v>
      </c>
    </row>
    <row r="9">
      <c r="P9" t="s">
        <v>709</v>
      </c>
      <c r="Q9" t="n">
        <v>27.64</v>
      </c>
      <c r="R9" t="n">
        <v>0</v>
      </c>
      <c r="S9" t="n">
        <v>27.64</v>
      </c>
      <c r="T9" t="n">
        <v>27.43</v>
      </c>
      <c r="W9" t="s">
        <v>746</v>
      </c>
      <c r="X9" t="s">
        <v>747</v>
      </c>
      <c r="Y9" t="s">
        <v>748</v>
      </c>
      <c r="Z9" t="s">
        <v>749</v>
      </c>
      <c r="AC9" t="s">
        <v>763</v>
      </c>
      <c r="AD9" t="n">
        <v>-1462.83</v>
      </c>
      <c r="AE9" t="n">
        <v>510</v>
      </c>
      <c r="AF9" t="n">
        <v>-952.83</v>
      </c>
      <c r="AG9" t="n">
        <v>10193.02</v>
      </c>
      <c r="AJ9" t="s">
        <v>702</v>
      </c>
      <c r="AK9" t="s">
        <v>759</v>
      </c>
      <c r="AL9" t="s">
        <v>779</v>
      </c>
      <c r="AM9" t="n">
        <v>90</v>
      </c>
      <c r="AO9" t="s">
        <v>706</v>
      </c>
      <c r="AP9" t="s">
        <v>986</v>
      </c>
      <c r="AQ9" t="s">
        <v>987</v>
      </c>
      <c r="AR9" t="n">
        <v>-998.25</v>
      </c>
      <c r="AT9" t="s">
        <v>709</v>
      </c>
      <c r="AU9" t="n">
        <v>0</v>
      </c>
      <c r="AW9" t="s">
        <v>709</v>
      </c>
      <c r="AX9" t="n">
        <v>27.64</v>
      </c>
    </row>
    <row r="10">
      <c r="P10" t="s">
        <v>710</v>
      </c>
      <c r="Q10" t="n">
        <v>-250</v>
      </c>
      <c r="R10" t="n">
        <v>-250</v>
      </c>
      <c r="S10" t="n">
        <v>0</v>
      </c>
      <c r="T10" t="n">
        <v>-250</v>
      </c>
      <c r="W10" t="s">
        <v>750</v>
      </c>
      <c r="X10" t="s">
        <v>751</v>
      </c>
      <c r="Y10" t="s">
        <v>740</v>
      </c>
      <c r="Z10" t="s">
        <v>752</v>
      </c>
      <c r="AC10" t="s">
        <v>764</v>
      </c>
      <c r="AD10" t="n">
        <v>0</v>
      </c>
      <c r="AE10" t="n">
        <v>489</v>
      </c>
      <c r="AF10" t="n">
        <v>489</v>
      </c>
      <c r="AG10" t="n">
        <v>10682.02</v>
      </c>
      <c r="AJ10" t="s">
        <v>702</v>
      </c>
      <c r="AK10" t="s">
        <v>759</v>
      </c>
      <c r="AL10" t="s">
        <v>780</v>
      </c>
      <c r="AM10" t="n">
        <v>90</v>
      </c>
      <c r="AO10" t="s">
        <v>706</v>
      </c>
      <c r="AP10" t="s">
        <v>988</v>
      </c>
      <c r="AQ10" t="s">
        <v>987</v>
      </c>
      <c r="AR10" t="n">
        <v>-185</v>
      </c>
      <c r="AT10" t="s">
        <v>710</v>
      </c>
      <c r="AU10" t="n">
        <v>-250</v>
      </c>
      <c r="AW10" t="s">
        <v>710</v>
      </c>
      <c r="AX10" t="n">
        <v>0</v>
      </c>
    </row>
    <row r="11">
      <c r="P11" t="s">
        <v>711</v>
      </c>
      <c r="Q11" t="n">
        <v>-1444.3</v>
      </c>
      <c r="R11" t="n">
        <v>-1444.3</v>
      </c>
      <c r="S11" t="n">
        <v>0</v>
      </c>
      <c r="T11" t="n">
        <v>-1063.96</v>
      </c>
      <c r="AC11" t="s">
        <v>765</v>
      </c>
      <c r="AD11" t="n">
        <v>-494</v>
      </c>
      <c r="AE11" t="n">
        <v>28</v>
      </c>
      <c r="AF11" t="n">
        <v>-466</v>
      </c>
      <c r="AG11" t="n">
        <v>10216.02</v>
      </c>
      <c r="AJ11" t="s">
        <v>702</v>
      </c>
      <c r="AK11" t="s">
        <v>759</v>
      </c>
      <c r="AL11" t="s">
        <v>781</v>
      </c>
      <c r="AM11" t="n">
        <v>90</v>
      </c>
      <c r="AO11" t="s">
        <v>706</v>
      </c>
      <c r="AP11" t="s">
        <v>989</v>
      </c>
      <c r="AQ11" t="s">
        <v>987</v>
      </c>
      <c r="AR11" t="n">
        <v>-0.75</v>
      </c>
      <c r="AT11" t="s">
        <v>711</v>
      </c>
      <c r="AU11" t="n">
        <v>-1444.3</v>
      </c>
      <c r="AW11" t="s">
        <v>711</v>
      </c>
      <c r="AX11" t="n">
        <v>0</v>
      </c>
    </row>
    <row r="12">
      <c r="P12" t="s">
        <v>712</v>
      </c>
      <c r="Q12" t="n">
        <v>-2100</v>
      </c>
      <c r="R12" t="n">
        <v>-2100</v>
      </c>
      <c r="S12" t="n">
        <v>0</v>
      </c>
      <c r="T12" t="n">
        <v>-2268</v>
      </c>
      <c r="AC12" t="s">
        <v>766</v>
      </c>
      <c r="AD12" t="n">
        <v>-1575.3</v>
      </c>
      <c r="AE12" t="n">
        <v>28</v>
      </c>
      <c r="AF12" t="n">
        <v>-1547.3</v>
      </c>
      <c r="AG12" t="n">
        <v>8668.72</v>
      </c>
      <c r="AJ12" t="s">
        <v>702</v>
      </c>
      <c r="AK12" t="s">
        <v>759</v>
      </c>
      <c r="AL12" t="s">
        <v>782</v>
      </c>
      <c r="AM12" t="n">
        <v>90</v>
      </c>
      <c r="AO12" t="s">
        <v>712</v>
      </c>
      <c r="AP12" t="s">
        <v>970</v>
      </c>
      <c r="AQ12" t="s">
        <v>990</v>
      </c>
      <c r="AR12" t="n">
        <v>-392</v>
      </c>
      <c r="AT12" t="s">
        <v>712</v>
      </c>
      <c r="AU12" t="n">
        <v>-2100</v>
      </c>
      <c r="AW12" t="s">
        <v>712</v>
      </c>
      <c r="AX12" t="n">
        <v>0</v>
      </c>
    </row>
    <row r="13">
      <c r="P13" t="s">
        <v>713</v>
      </c>
      <c r="Q13" t="n">
        <v>-20</v>
      </c>
      <c r="R13" t="n">
        <v>-100</v>
      </c>
      <c r="S13" t="n">
        <v>80</v>
      </c>
      <c r="T13"/>
      <c r="AJ13" t="s">
        <v>702</v>
      </c>
      <c r="AK13" t="s">
        <v>759</v>
      </c>
      <c r="AL13" t="s">
        <v>783</v>
      </c>
      <c r="AM13" t="n">
        <v>90</v>
      </c>
      <c r="AO13" t="s">
        <v>712</v>
      </c>
      <c r="AP13" t="s">
        <v>991</v>
      </c>
      <c r="AQ13" t="s">
        <v>992</v>
      </c>
      <c r="AR13" t="n">
        <v>-224</v>
      </c>
      <c r="AT13" t="s">
        <v>713</v>
      </c>
      <c r="AU13" t="n">
        <v>-100</v>
      </c>
      <c r="AW13" t="s">
        <v>713</v>
      </c>
      <c r="AX13" t="n">
        <v>80</v>
      </c>
    </row>
    <row r="14">
      <c r="AJ14" t="s">
        <v>702</v>
      </c>
      <c r="AK14" t="s">
        <v>759</v>
      </c>
      <c r="AL14" t="s">
        <v>784</v>
      </c>
      <c r="AM14" t="n">
        <v>90</v>
      </c>
      <c r="AO14" t="s">
        <v>706</v>
      </c>
      <c r="AP14" t="s">
        <v>759</v>
      </c>
      <c r="AQ14" t="s">
        <v>993</v>
      </c>
      <c r="AR14" t="n">
        <v>-3</v>
      </c>
    </row>
    <row r="15">
      <c r="AJ15" t="s">
        <v>702</v>
      </c>
      <c r="AK15" t="s">
        <v>759</v>
      </c>
      <c r="AL15" t="s">
        <v>785</v>
      </c>
      <c r="AM15" t="n">
        <v>90</v>
      </c>
      <c r="AO15" t="s">
        <v>706</v>
      </c>
      <c r="AP15" t="s">
        <v>871</v>
      </c>
      <c r="AQ15" t="s">
        <v>994</v>
      </c>
      <c r="AR15" t="n">
        <v>-2</v>
      </c>
    </row>
    <row r="16">
      <c r="AJ16" t="s">
        <v>702</v>
      </c>
      <c r="AK16" t="s">
        <v>759</v>
      </c>
      <c r="AL16" t="s">
        <v>786</v>
      </c>
      <c r="AM16" t="n">
        <v>90</v>
      </c>
      <c r="AO16" t="s">
        <v>706</v>
      </c>
      <c r="AP16" t="s">
        <v>759</v>
      </c>
      <c r="AQ16" t="s">
        <v>995</v>
      </c>
      <c r="AR16" t="n">
        <v>-2</v>
      </c>
    </row>
    <row r="17">
      <c r="AJ17" t="s">
        <v>702</v>
      </c>
      <c r="AK17" t="s">
        <v>759</v>
      </c>
      <c r="AL17" t="s">
        <v>787</v>
      </c>
      <c r="AM17" t="n">
        <v>90</v>
      </c>
      <c r="AO17" t="s">
        <v>706</v>
      </c>
      <c r="AP17" t="s">
        <v>792</v>
      </c>
      <c r="AQ17" t="s">
        <v>996</v>
      </c>
      <c r="AR17" t="n">
        <v>-2</v>
      </c>
    </row>
    <row r="18">
      <c r="AJ18" t="s">
        <v>702</v>
      </c>
      <c r="AK18" t="s">
        <v>759</v>
      </c>
      <c r="AL18" t="s">
        <v>788</v>
      </c>
      <c r="AM18" t="n">
        <v>90</v>
      </c>
      <c r="AO18" t="s">
        <v>706</v>
      </c>
      <c r="AP18" t="s">
        <v>769</v>
      </c>
      <c r="AQ18" t="s">
        <v>997</v>
      </c>
      <c r="AR18" t="n">
        <v>-2</v>
      </c>
    </row>
    <row r="19">
      <c r="AJ19" t="s">
        <v>702</v>
      </c>
      <c r="AK19" t="s">
        <v>759</v>
      </c>
      <c r="AL19" t="s">
        <v>789</v>
      </c>
      <c r="AM19" t="n">
        <v>90</v>
      </c>
      <c r="AO19" t="s">
        <v>706</v>
      </c>
      <c r="AP19" t="s">
        <v>759</v>
      </c>
      <c r="AQ19" t="s">
        <v>998</v>
      </c>
      <c r="AR19" t="n">
        <v>-2</v>
      </c>
    </row>
    <row r="20">
      <c r="AJ20" t="s">
        <v>702</v>
      </c>
      <c r="AK20" t="s">
        <v>759</v>
      </c>
      <c r="AL20" t="s">
        <v>790</v>
      </c>
      <c r="AM20" t="n">
        <v>90</v>
      </c>
      <c r="AO20" t="s">
        <v>706</v>
      </c>
      <c r="AP20" t="s">
        <v>759</v>
      </c>
      <c r="AQ20" t="s">
        <v>999</v>
      </c>
      <c r="AR20" t="n">
        <v>-1</v>
      </c>
    </row>
    <row r="21">
      <c r="AJ21" t="s">
        <v>702</v>
      </c>
      <c r="AK21" t="s">
        <v>759</v>
      </c>
      <c r="AL21" t="s">
        <v>791</v>
      </c>
      <c r="AM21" t="n">
        <v>90</v>
      </c>
      <c r="AO21" t="s">
        <v>706</v>
      </c>
      <c r="AP21" t="s">
        <v>759</v>
      </c>
      <c r="AQ21" t="s">
        <v>1000</v>
      </c>
      <c r="AR21" t="n">
        <v>-1</v>
      </c>
    </row>
    <row r="22">
      <c r="AJ22" t="s">
        <v>702</v>
      </c>
      <c r="AK22" t="s">
        <v>792</v>
      </c>
      <c r="AL22" t="s">
        <v>793</v>
      </c>
      <c r="AM22" t="n">
        <v>90</v>
      </c>
      <c r="AO22" t="s">
        <v>706</v>
      </c>
      <c r="AP22" t="s">
        <v>759</v>
      </c>
      <c r="AQ22" t="s">
        <v>1001</v>
      </c>
      <c r="AR22" t="n">
        <v>-2</v>
      </c>
    </row>
    <row r="23">
      <c r="AJ23" t="s">
        <v>702</v>
      </c>
      <c r="AK23" t="s">
        <v>759</v>
      </c>
      <c r="AL23" t="s">
        <v>794</v>
      </c>
      <c r="AM23" t="n">
        <v>90</v>
      </c>
      <c r="AO23" t="s">
        <v>706</v>
      </c>
      <c r="AP23" t="s">
        <v>853</v>
      </c>
      <c r="AQ23" t="s">
        <v>1002</v>
      </c>
      <c r="AR23" t="n">
        <v>-1</v>
      </c>
    </row>
    <row r="24">
      <c r="AJ24" t="s">
        <v>702</v>
      </c>
      <c r="AK24" t="s">
        <v>759</v>
      </c>
      <c r="AL24" t="s">
        <v>795</v>
      </c>
      <c r="AM24" t="n">
        <v>90</v>
      </c>
      <c r="AO24" t="s">
        <v>706</v>
      </c>
      <c r="AP24" t="s">
        <v>759</v>
      </c>
      <c r="AQ24" t="s">
        <v>1003</v>
      </c>
      <c r="AR24" t="n">
        <v>-1</v>
      </c>
    </row>
    <row r="25">
      <c r="AJ25" t="s">
        <v>702</v>
      </c>
      <c r="AK25" t="s">
        <v>759</v>
      </c>
      <c r="AL25" t="s">
        <v>796</v>
      </c>
      <c r="AM25" t="n">
        <v>90</v>
      </c>
      <c r="AO25" t="s">
        <v>706</v>
      </c>
      <c r="AP25" t="s">
        <v>759</v>
      </c>
      <c r="AQ25" t="s">
        <v>1004</v>
      </c>
      <c r="AR25" t="n">
        <v>-3</v>
      </c>
    </row>
    <row r="26">
      <c r="AJ26" t="s">
        <v>702</v>
      </c>
      <c r="AK26" t="s">
        <v>759</v>
      </c>
      <c r="AL26" t="s">
        <v>797</v>
      </c>
      <c r="AM26" t="n">
        <v>90</v>
      </c>
      <c r="AO26" t="s">
        <v>706</v>
      </c>
      <c r="AP26" t="s">
        <v>759</v>
      </c>
      <c r="AQ26" t="s">
        <v>1005</v>
      </c>
      <c r="AR26" t="n">
        <v>-2</v>
      </c>
    </row>
    <row r="27">
      <c r="AJ27" t="s">
        <v>702</v>
      </c>
      <c r="AK27" t="s">
        <v>759</v>
      </c>
      <c r="AL27" t="s">
        <v>798</v>
      </c>
      <c r="AM27" t="n">
        <v>80</v>
      </c>
      <c r="AO27" t="s">
        <v>706</v>
      </c>
      <c r="AP27" t="s">
        <v>759</v>
      </c>
      <c r="AQ27" t="s">
        <v>1006</v>
      </c>
      <c r="AR27" t="n">
        <v>-3</v>
      </c>
    </row>
    <row r="28">
      <c r="AJ28" t="s">
        <v>702</v>
      </c>
      <c r="AK28" t="s">
        <v>760</v>
      </c>
      <c r="AL28" t="s">
        <v>799</v>
      </c>
      <c r="AM28" t="n">
        <v>80</v>
      </c>
      <c r="AO28" t="s">
        <v>706</v>
      </c>
      <c r="AP28" t="s">
        <v>759</v>
      </c>
      <c r="AQ28" t="s">
        <v>1007</v>
      </c>
      <c r="AR28" t="n">
        <v>-2</v>
      </c>
    </row>
    <row r="29">
      <c r="AJ29" t="s">
        <v>702</v>
      </c>
      <c r="AK29" t="s">
        <v>800</v>
      </c>
      <c r="AL29" t="s">
        <v>801</v>
      </c>
      <c r="AM29" t="n">
        <v>80</v>
      </c>
      <c r="AO29" t="s">
        <v>706</v>
      </c>
      <c r="AP29" t="s">
        <v>759</v>
      </c>
      <c r="AQ29" t="s">
        <v>1008</v>
      </c>
      <c r="AR29" t="n">
        <v>-1</v>
      </c>
    </row>
    <row r="30">
      <c r="AJ30" t="s">
        <v>702</v>
      </c>
      <c r="AK30" t="s">
        <v>760</v>
      </c>
      <c r="AL30" t="s">
        <v>802</v>
      </c>
      <c r="AM30" t="n">
        <v>80</v>
      </c>
      <c r="AO30" t="s">
        <v>706</v>
      </c>
      <c r="AP30" t="s">
        <v>759</v>
      </c>
      <c r="AQ30" t="s">
        <v>1009</v>
      </c>
      <c r="AR30" t="n">
        <v>-2</v>
      </c>
    </row>
    <row r="31">
      <c r="AJ31" t="s">
        <v>702</v>
      </c>
      <c r="AK31" t="s">
        <v>803</v>
      </c>
      <c r="AL31" t="s">
        <v>804</v>
      </c>
      <c r="AM31" t="n">
        <v>80</v>
      </c>
      <c r="AO31" t="s">
        <v>711</v>
      </c>
      <c r="AP31" t="s">
        <v>1010</v>
      </c>
      <c r="AQ31" t="s">
        <v>1011</v>
      </c>
      <c r="AR31" t="n">
        <v>-240</v>
      </c>
    </row>
    <row r="32">
      <c r="AJ32" t="s">
        <v>702</v>
      </c>
      <c r="AK32" t="s">
        <v>760</v>
      </c>
      <c r="AL32" t="s">
        <v>805</v>
      </c>
      <c r="AM32" t="n">
        <v>80</v>
      </c>
      <c r="AO32" t="s">
        <v>711</v>
      </c>
      <c r="AP32" t="s">
        <v>991</v>
      </c>
      <c r="AQ32" t="s">
        <v>730</v>
      </c>
      <c r="AR32" t="n">
        <v>-270</v>
      </c>
    </row>
    <row r="33">
      <c r="AJ33" t="s">
        <v>702</v>
      </c>
      <c r="AK33" t="s">
        <v>760</v>
      </c>
      <c r="AL33" t="s">
        <v>806</v>
      </c>
      <c r="AM33" t="n">
        <v>80</v>
      </c>
      <c r="AO33" t="s">
        <v>711</v>
      </c>
      <c r="AP33" t="s">
        <v>1012</v>
      </c>
      <c r="AQ33" t="s">
        <v>1013</v>
      </c>
      <c r="AR33" t="n">
        <v>-115</v>
      </c>
    </row>
    <row r="34">
      <c r="AJ34" t="s">
        <v>702</v>
      </c>
      <c r="AK34" t="s">
        <v>760</v>
      </c>
      <c r="AL34" t="s">
        <v>807</v>
      </c>
      <c r="AM34" t="n">
        <v>80</v>
      </c>
      <c r="AO34" t="s">
        <v>712</v>
      </c>
      <c r="AP34" t="s">
        <v>1014</v>
      </c>
      <c r="AQ34" t="s">
        <v>1015</v>
      </c>
      <c r="AR34" t="n">
        <v>-728</v>
      </c>
    </row>
    <row r="35">
      <c r="AJ35" t="s">
        <v>702</v>
      </c>
      <c r="AK35" t="s">
        <v>759</v>
      </c>
      <c r="AL35" t="s">
        <v>808</v>
      </c>
      <c r="AM35" t="n">
        <v>80</v>
      </c>
      <c r="AO35" t="s">
        <v>712</v>
      </c>
      <c r="AP35" t="s">
        <v>1016</v>
      </c>
      <c r="AQ35" t="s">
        <v>1017</v>
      </c>
      <c r="AR35" t="n">
        <v>-756</v>
      </c>
    </row>
    <row r="36">
      <c r="AJ36" t="s">
        <v>702</v>
      </c>
      <c r="AK36" t="s">
        <v>760</v>
      </c>
      <c r="AL36" t="s">
        <v>809</v>
      </c>
      <c r="AM36" t="n">
        <v>80</v>
      </c>
      <c r="AO36" t="s">
        <v>711</v>
      </c>
      <c r="AP36" t="s">
        <v>1018</v>
      </c>
      <c r="AQ36" t="s">
        <v>1019</v>
      </c>
      <c r="AR36" t="n">
        <v>-253.5</v>
      </c>
    </row>
    <row r="37">
      <c r="AJ37" t="s">
        <v>702</v>
      </c>
      <c r="AK37" t="s">
        <v>760</v>
      </c>
      <c r="AL37" t="s">
        <v>810</v>
      </c>
      <c r="AM37" t="n">
        <v>80</v>
      </c>
      <c r="AO37" t="s">
        <v>711</v>
      </c>
      <c r="AP37" t="s">
        <v>1020</v>
      </c>
      <c r="AQ37" t="s">
        <v>1021</v>
      </c>
      <c r="AR37" t="n">
        <v>-520.8</v>
      </c>
    </row>
    <row r="38">
      <c r="AJ38" t="s">
        <v>702</v>
      </c>
      <c r="AK38" t="s">
        <v>760</v>
      </c>
      <c r="AL38" t="s">
        <v>811</v>
      </c>
      <c r="AM38" t="n">
        <v>80</v>
      </c>
      <c r="AO38" t="s">
        <v>711</v>
      </c>
      <c r="AP38" t="s">
        <v>1020</v>
      </c>
      <c r="AQ38" t="s">
        <v>1022</v>
      </c>
      <c r="AR38" t="n">
        <v>-45</v>
      </c>
    </row>
    <row r="39">
      <c r="AJ39" t="s">
        <v>702</v>
      </c>
      <c r="AK39" t="s">
        <v>759</v>
      </c>
      <c r="AL39" t="s">
        <v>812</v>
      </c>
      <c r="AM39" t="n">
        <v>80</v>
      </c>
      <c r="AO39" t="s">
        <v>708</v>
      </c>
      <c r="AP39" t="s">
        <v>1023</v>
      </c>
      <c r="AQ39" t="s">
        <v>1024</v>
      </c>
      <c r="AR39" t="n">
        <v>-15.9</v>
      </c>
    </row>
    <row r="40">
      <c r="AJ40" t="s">
        <v>702</v>
      </c>
      <c r="AK40" t="s">
        <v>759</v>
      </c>
      <c r="AL40" t="s">
        <v>813</v>
      </c>
      <c r="AM40" t="n">
        <v>80</v>
      </c>
      <c r="AO40" t="s">
        <v>713</v>
      </c>
      <c r="AP40" t="s">
        <v>957</v>
      </c>
      <c r="AQ40" t="s">
        <v>901</v>
      </c>
      <c r="AR40" t="n">
        <v>-100</v>
      </c>
    </row>
    <row r="41">
      <c r="AJ41" t="s">
        <v>702</v>
      </c>
      <c r="AK41" t="s">
        <v>759</v>
      </c>
      <c r="AL41" t="s">
        <v>814</v>
      </c>
      <c r="AM41" t="n">
        <v>80</v>
      </c>
      <c r="AO41" t="s">
        <v>707</v>
      </c>
      <c r="AP41" t="s">
        <v>1025</v>
      </c>
      <c r="AQ41" t="s">
        <v>1026</v>
      </c>
      <c r="AR41" t="n">
        <v>-50.86</v>
      </c>
    </row>
    <row r="42">
      <c r="AJ42" t="s">
        <v>702</v>
      </c>
      <c r="AK42" t="s">
        <v>760</v>
      </c>
      <c r="AL42" t="s">
        <v>815</v>
      </c>
      <c r="AM42" t="n">
        <v>80</v>
      </c>
    </row>
    <row r="43">
      <c r="AJ43" t="s">
        <v>702</v>
      </c>
      <c r="AK43" t="s">
        <v>759</v>
      </c>
      <c r="AL43" t="s">
        <v>816</v>
      </c>
      <c r="AM43" t="n">
        <v>80</v>
      </c>
    </row>
    <row r="44">
      <c r="AJ44" t="s">
        <v>702</v>
      </c>
      <c r="AK44" t="s">
        <v>760</v>
      </c>
      <c r="AL44" t="s">
        <v>817</v>
      </c>
      <c r="AM44" t="n">
        <v>80</v>
      </c>
    </row>
    <row r="45">
      <c r="AJ45" t="s">
        <v>702</v>
      </c>
      <c r="AK45" t="s">
        <v>760</v>
      </c>
      <c r="AL45" t="s">
        <v>818</v>
      </c>
      <c r="AM45" t="n">
        <v>80</v>
      </c>
    </row>
    <row r="46">
      <c r="AJ46" t="s">
        <v>702</v>
      </c>
      <c r="AK46" t="s">
        <v>819</v>
      </c>
      <c r="AL46" t="s">
        <v>820</v>
      </c>
      <c r="AM46" t="n">
        <v>80</v>
      </c>
    </row>
    <row r="47">
      <c r="AJ47" t="s">
        <v>702</v>
      </c>
      <c r="AK47" t="s">
        <v>759</v>
      </c>
      <c r="AL47" t="s">
        <v>821</v>
      </c>
      <c r="AM47" t="n">
        <v>80</v>
      </c>
    </row>
    <row r="48">
      <c r="AJ48" t="s">
        <v>702</v>
      </c>
      <c r="AK48" t="s">
        <v>759</v>
      </c>
      <c r="AL48" t="s">
        <v>822</v>
      </c>
      <c r="AM48" t="n">
        <v>80</v>
      </c>
    </row>
    <row r="49">
      <c r="AJ49" t="s">
        <v>702</v>
      </c>
      <c r="AK49" t="s">
        <v>759</v>
      </c>
      <c r="AL49" t="s">
        <v>823</v>
      </c>
      <c r="AM49" t="n">
        <v>80</v>
      </c>
    </row>
    <row r="50">
      <c r="AJ50" t="s">
        <v>702</v>
      </c>
      <c r="AK50" t="s">
        <v>800</v>
      </c>
      <c r="AL50" t="s">
        <v>824</v>
      </c>
      <c r="AM50" t="n">
        <v>80</v>
      </c>
    </row>
    <row r="51">
      <c r="AJ51" t="s">
        <v>702</v>
      </c>
      <c r="AK51" t="s">
        <v>759</v>
      </c>
      <c r="AL51" t="s">
        <v>825</v>
      </c>
      <c r="AM51" t="n">
        <v>80</v>
      </c>
    </row>
    <row r="52">
      <c r="AJ52" t="s">
        <v>702</v>
      </c>
      <c r="AK52" t="s">
        <v>761</v>
      </c>
      <c r="AL52" t="s">
        <v>826</v>
      </c>
      <c r="AM52" t="n">
        <v>80</v>
      </c>
    </row>
    <row r="53">
      <c r="AJ53" t="s">
        <v>702</v>
      </c>
      <c r="AK53" t="s">
        <v>827</v>
      </c>
      <c r="AL53" t="s">
        <v>828</v>
      </c>
      <c r="AM53" t="n">
        <v>80</v>
      </c>
    </row>
    <row r="54">
      <c r="AJ54" t="s">
        <v>702</v>
      </c>
      <c r="AK54" t="s">
        <v>761</v>
      </c>
      <c r="AL54" t="s">
        <v>829</v>
      </c>
      <c r="AM54" t="n">
        <v>80</v>
      </c>
    </row>
    <row r="55">
      <c r="AJ55" t="s">
        <v>702</v>
      </c>
      <c r="AK55" t="s">
        <v>803</v>
      </c>
      <c r="AL55" t="s">
        <v>830</v>
      </c>
      <c r="AM55" t="n">
        <v>80</v>
      </c>
    </row>
    <row r="56">
      <c r="AJ56" t="s">
        <v>702</v>
      </c>
      <c r="AK56" t="s">
        <v>761</v>
      </c>
      <c r="AL56" t="s">
        <v>831</v>
      </c>
      <c r="AM56" t="n">
        <v>80</v>
      </c>
    </row>
    <row r="57">
      <c r="AJ57" t="s">
        <v>702</v>
      </c>
      <c r="AK57" t="s">
        <v>761</v>
      </c>
      <c r="AL57" t="s">
        <v>832</v>
      </c>
      <c r="AM57" t="n">
        <v>80</v>
      </c>
    </row>
    <row r="58">
      <c r="AJ58" t="s">
        <v>702</v>
      </c>
      <c r="AK58" t="s">
        <v>761</v>
      </c>
      <c r="AL58" t="s">
        <v>833</v>
      </c>
      <c r="AM58" t="n">
        <v>80</v>
      </c>
    </row>
    <row r="59">
      <c r="AJ59" t="s">
        <v>702</v>
      </c>
      <c r="AK59" t="s">
        <v>759</v>
      </c>
      <c r="AL59" t="s">
        <v>834</v>
      </c>
      <c r="AM59" t="n">
        <v>80</v>
      </c>
    </row>
    <row r="60">
      <c r="AJ60" t="s">
        <v>702</v>
      </c>
      <c r="AK60" t="s">
        <v>761</v>
      </c>
      <c r="AL60" t="s">
        <v>835</v>
      </c>
      <c r="AM60" t="n">
        <v>80</v>
      </c>
    </row>
    <row r="61">
      <c r="AJ61" t="s">
        <v>702</v>
      </c>
      <c r="AK61" t="s">
        <v>761</v>
      </c>
      <c r="AL61" t="s">
        <v>836</v>
      </c>
      <c r="AM61" t="n">
        <v>80</v>
      </c>
    </row>
    <row r="62">
      <c r="AJ62" t="s">
        <v>702</v>
      </c>
      <c r="AK62" t="s">
        <v>761</v>
      </c>
      <c r="AL62" t="s">
        <v>837</v>
      </c>
      <c r="AM62" t="n">
        <v>80</v>
      </c>
    </row>
    <row r="63">
      <c r="AJ63" t="s">
        <v>702</v>
      </c>
      <c r="AK63" t="s">
        <v>759</v>
      </c>
      <c r="AL63" t="s">
        <v>838</v>
      </c>
      <c r="AM63" t="n">
        <v>80</v>
      </c>
    </row>
    <row r="64">
      <c r="AJ64" t="s">
        <v>702</v>
      </c>
      <c r="AK64" t="s">
        <v>759</v>
      </c>
      <c r="AL64" t="s">
        <v>839</v>
      </c>
      <c r="AM64" t="n">
        <v>80</v>
      </c>
    </row>
    <row r="65">
      <c r="AJ65" t="s">
        <v>702</v>
      </c>
      <c r="AK65" t="s">
        <v>759</v>
      </c>
      <c r="AL65" t="s">
        <v>840</v>
      </c>
      <c r="AM65" t="n">
        <v>80</v>
      </c>
    </row>
    <row r="66">
      <c r="AJ66" t="s">
        <v>702</v>
      </c>
      <c r="AK66" t="s">
        <v>761</v>
      </c>
      <c r="AL66" t="s">
        <v>841</v>
      </c>
      <c r="AM66" t="n">
        <v>80</v>
      </c>
    </row>
    <row r="67">
      <c r="AJ67" t="s">
        <v>702</v>
      </c>
      <c r="AK67" t="s">
        <v>759</v>
      </c>
      <c r="AL67" t="s">
        <v>842</v>
      </c>
      <c r="AM67" t="n">
        <v>80</v>
      </c>
    </row>
    <row r="68">
      <c r="AJ68" t="s">
        <v>702</v>
      </c>
      <c r="AK68" t="s">
        <v>761</v>
      </c>
      <c r="AL68" t="s">
        <v>843</v>
      </c>
      <c r="AM68" t="n">
        <v>80</v>
      </c>
    </row>
    <row r="69">
      <c r="AJ69" t="s">
        <v>702</v>
      </c>
      <c r="AK69" t="s">
        <v>761</v>
      </c>
      <c r="AL69" t="s">
        <v>844</v>
      </c>
      <c r="AM69" t="n">
        <v>80</v>
      </c>
    </row>
    <row r="70">
      <c r="AJ70" t="s">
        <v>702</v>
      </c>
      <c r="AK70" t="s">
        <v>845</v>
      </c>
      <c r="AL70" t="s">
        <v>846</v>
      </c>
      <c r="AM70" t="n">
        <v>80</v>
      </c>
    </row>
    <row r="71">
      <c r="AJ71" t="s">
        <v>702</v>
      </c>
      <c r="AK71" t="s">
        <v>759</v>
      </c>
      <c r="AL71" t="s">
        <v>847</v>
      </c>
      <c r="AM71" t="n">
        <v>80</v>
      </c>
    </row>
    <row r="72">
      <c r="AJ72" t="s">
        <v>702</v>
      </c>
      <c r="AK72" t="s">
        <v>759</v>
      </c>
      <c r="AL72" t="s">
        <v>848</v>
      </c>
      <c r="AM72" t="n">
        <v>80</v>
      </c>
    </row>
    <row r="73">
      <c r="AJ73" t="s">
        <v>702</v>
      </c>
      <c r="AK73" t="s">
        <v>759</v>
      </c>
      <c r="AL73" t="s">
        <v>849</v>
      </c>
      <c r="AM73" t="n">
        <v>80</v>
      </c>
    </row>
    <row r="74">
      <c r="AJ74" t="s">
        <v>702</v>
      </c>
      <c r="AK74" t="s">
        <v>827</v>
      </c>
      <c r="AL74" t="s">
        <v>850</v>
      </c>
      <c r="AM74" t="n">
        <v>80</v>
      </c>
    </row>
    <row r="75">
      <c r="AJ75" t="s">
        <v>703</v>
      </c>
      <c r="AK75" t="s">
        <v>759</v>
      </c>
      <c r="AL75" t="s">
        <v>851</v>
      </c>
      <c r="AM75" t="n">
        <v>95</v>
      </c>
    </row>
    <row r="76">
      <c r="AJ76" t="s">
        <v>703</v>
      </c>
      <c r="AK76" t="s">
        <v>792</v>
      </c>
      <c r="AL76" t="s">
        <v>852</v>
      </c>
      <c r="AM76" t="n">
        <v>95</v>
      </c>
    </row>
    <row r="77">
      <c r="AJ77" t="s">
        <v>703</v>
      </c>
      <c r="AK77" t="s">
        <v>853</v>
      </c>
      <c r="AL77" t="s">
        <v>854</v>
      </c>
      <c r="AM77" t="n">
        <v>95</v>
      </c>
    </row>
    <row r="78">
      <c r="AJ78" t="s">
        <v>703</v>
      </c>
      <c r="AK78" t="s">
        <v>759</v>
      </c>
      <c r="AL78" t="s">
        <v>855</v>
      </c>
      <c r="AM78" t="n">
        <v>95</v>
      </c>
    </row>
    <row r="79">
      <c r="AJ79" t="s">
        <v>703</v>
      </c>
      <c r="AK79" t="s">
        <v>759</v>
      </c>
      <c r="AL79" t="s">
        <v>856</v>
      </c>
      <c r="AM79" t="n">
        <v>95</v>
      </c>
    </row>
    <row r="80">
      <c r="AJ80" t="s">
        <v>703</v>
      </c>
      <c r="AK80" t="s">
        <v>759</v>
      </c>
      <c r="AL80" t="s">
        <v>857</v>
      </c>
      <c r="AM80" t="n">
        <v>95</v>
      </c>
    </row>
    <row r="81">
      <c r="AJ81" t="s">
        <v>703</v>
      </c>
      <c r="AK81" t="s">
        <v>761</v>
      </c>
      <c r="AL81" t="s">
        <v>858</v>
      </c>
      <c r="AM81" t="n">
        <v>95</v>
      </c>
    </row>
    <row r="82">
      <c r="AJ82" t="s">
        <v>703</v>
      </c>
      <c r="AK82" t="s">
        <v>761</v>
      </c>
      <c r="AL82" t="s">
        <v>859</v>
      </c>
      <c r="AM82" t="n">
        <v>95</v>
      </c>
    </row>
    <row r="83">
      <c r="AJ83" t="s">
        <v>703</v>
      </c>
      <c r="AK83" t="s">
        <v>761</v>
      </c>
      <c r="AL83" t="s">
        <v>860</v>
      </c>
      <c r="AM83" t="n">
        <v>95</v>
      </c>
    </row>
    <row r="84">
      <c r="AJ84" t="s">
        <v>703</v>
      </c>
      <c r="AK84" t="s">
        <v>761</v>
      </c>
      <c r="AL84" t="s">
        <v>861</v>
      </c>
      <c r="AM84" t="n">
        <v>95</v>
      </c>
    </row>
    <row r="85">
      <c r="AJ85" t="s">
        <v>703</v>
      </c>
      <c r="AK85" t="s">
        <v>761</v>
      </c>
      <c r="AL85" t="s">
        <v>862</v>
      </c>
      <c r="AM85" t="n">
        <v>95</v>
      </c>
    </row>
    <row r="86">
      <c r="AJ86" t="s">
        <v>703</v>
      </c>
      <c r="AK86" t="s">
        <v>761</v>
      </c>
      <c r="AL86" t="s">
        <v>863</v>
      </c>
      <c r="AM86" t="n">
        <v>95</v>
      </c>
    </row>
    <row r="87">
      <c r="AJ87" t="s">
        <v>703</v>
      </c>
      <c r="AK87" t="s">
        <v>764</v>
      </c>
      <c r="AL87" t="s">
        <v>864</v>
      </c>
      <c r="AM87" t="n">
        <v>95</v>
      </c>
    </row>
    <row r="88">
      <c r="AJ88" t="s">
        <v>703</v>
      </c>
      <c r="AK88" t="s">
        <v>764</v>
      </c>
      <c r="AL88" t="s">
        <v>865</v>
      </c>
      <c r="AM88" t="n">
        <v>95</v>
      </c>
    </row>
    <row r="89">
      <c r="AJ89" t="s">
        <v>709</v>
      </c>
      <c r="AK89" t="s">
        <v>866</v>
      </c>
      <c r="AL89" t="s">
        <v>867</v>
      </c>
      <c r="AM89" t="n">
        <v>27.64</v>
      </c>
    </row>
    <row r="90">
      <c r="AJ90" t="s">
        <v>706</v>
      </c>
      <c r="AK90" t="s">
        <v>759</v>
      </c>
      <c r="AL90" t="s">
        <v>868</v>
      </c>
      <c r="AM90" t="n">
        <v>37</v>
      </c>
    </row>
    <row r="91">
      <c r="AJ91" t="s">
        <v>706</v>
      </c>
      <c r="AK91" t="s">
        <v>759</v>
      </c>
      <c r="AL91" t="s">
        <v>869</v>
      </c>
      <c r="AM91" t="n">
        <v>37</v>
      </c>
    </row>
    <row r="92">
      <c r="AJ92" t="s">
        <v>706</v>
      </c>
      <c r="AK92" t="s">
        <v>759</v>
      </c>
      <c r="AL92" t="s">
        <v>870</v>
      </c>
      <c r="AM92" t="n">
        <v>37</v>
      </c>
    </row>
    <row r="93">
      <c r="AJ93" t="s">
        <v>706</v>
      </c>
      <c r="AK93" t="s">
        <v>871</v>
      </c>
      <c r="AL93" t="s">
        <v>872</v>
      </c>
      <c r="AM93" t="n">
        <v>37</v>
      </c>
    </row>
    <row r="94">
      <c r="AJ94" t="s">
        <v>706</v>
      </c>
      <c r="AK94" t="s">
        <v>759</v>
      </c>
      <c r="AL94" t="s">
        <v>873</v>
      </c>
      <c r="AM94" t="n">
        <v>37</v>
      </c>
    </row>
    <row r="95">
      <c r="AJ95" t="s">
        <v>706</v>
      </c>
      <c r="AK95" t="s">
        <v>874</v>
      </c>
      <c r="AL95" t="s">
        <v>875</v>
      </c>
      <c r="AM95" t="n">
        <v>37</v>
      </c>
    </row>
    <row r="96">
      <c r="AJ96" t="s">
        <v>706</v>
      </c>
      <c r="AK96" t="s">
        <v>803</v>
      </c>
      <c r="AL96" t="s">
        <v>876</v>
      </c>
      <c r="AM96" t="n">
        <v>37</v>
      </c>
    </row>
    <row r="97">
      <c r="AJ97" t="s">
        <v>706</v>
      </c>
      <c r="AK97" t="s">
        <v>759</v>
      </c>
      <c r="AL97" t="s">
        <v>877</v>
      </c>
      <c r="AM97" t="n">
        <v>37</v>
      </c>
    </row>
    <row r="98">
      <c r="AJ98" t="s">
        <v>706</v>
      </c>
      <c r="AK98" t="s">
        <v>874</v>
      </c>
      <c r="AL98" t="s">
        <v>878</v>
      </c>
      <c r="AM98" t="n">
        <v>37</v>
      </c>
    </row>
    <row r="99">
      <c r="AJ99" t="s">
        <v>706</v>
      </c>
      <c r="AK99" t="s">
        <v>759</v>
      </c>
      <c r="AL99" t="s">
        <v>879</v>
      </c>
      <c r="AM99" t="n">
        <v>37</v>
      </c>
    </row>
    <row r="100">
      <c r="AJ100" t="s">
        <v>706</v>
      </c>
      <c r="AK100" t="s">
        <v>759</v>
      </c>
      <c r="AL100" t="s">
        <v>880</v>
      </c>
      <c r="AM100" t="n">
        <v>37</v>
      </c>
    </row>
    <row r="101">
      <c r="AJ101" t="s">
        <v>706</v>
      </c>
      <c r="AK101" t="s">
        <v>759</v>
      </c>
      <c r="AL101" t="s">
        <v>881</v>
      </c>
      <c r="AM101" t="n">
        <v>37</v>
      </c>
    </row>
    <row r="102">
      <c r="AJ102" t="s">
        <v>706</v>
      </c>
      <c r="AK102" t="s">
        <v>759</v>
      </c>
      <c r="AL102" t="s">
        <v>882</v>
      </c>
      <c r="AM102" t="n">
        <v>37</v>
      </c>
    </row>
    <row r="103">
      <c r="AJ103" t="s">
        <v>706</v>
      </c>
      <c r="AK103" t="s">
        <v>759</v>
      </c>
      <c r="AL103" t="s">
        <v>883</v>
      </c>
      <c r="AM103" t="n">
        <v>37</v>
      </c>
    </row>
    <row r="104">
      <c r="AJ104" t="s">
        <v>706</v>
      </c>
      <c r="AK104" t="s">
        <v>759</v>
      </c>
      <c r="AL104" t="s">
        <v>884</v>
      </c>
      <c r="AM104" t="n">
        <v>37</v>
      </c>
    </row>
    <row r="105">
      <c r="AJ105" t="s">
        <v>706</v>
      </c>
      <c r="AK105" t="s">
        <v>759</v>
      </c>
      <c r="AL105" t="s">
        <v>885</v>
      </c>
      <c r="AM105" t="n">
        <v>37</v>
      </c>
    </row>
    <row r="106">
      <c r="AJ106" t="s">
        <v>706</v>
      </c>
      <c r="AK106" t="s">
        <v>853</v>
      </c>
      <c r="AL106" t="s">
        <v>886</v>
      </c>
      <c r="AM106" t="n">
        <v>37</v>
      </c>
    </row>
    <row r="107">
      <c r="AJ107" t="s">
        <v>706</v>
      </c>
      <c r="AK107" t="s">
        <v>759</v>
      </c>
      <c r="AL107" t="s">
        <v>887</v>
      </c>
      <c r="AM107" t="n">
        <v>37</v>
      </c>
    </row>
    <row r="108">
      <c r="AJ108" t="s">
        <v>706</v>
      </c>
      <c r="AK108" t="s">
        <v>759</v>
      </c>
      <c r="AL108" t="s">
        <v>888</v>
      </c>
      <c r="AM108" t="n">
        <v>37</v>
      </c>
    </row>
    <row r="109">
      <c r="AJ109" t="s">
        <v>706</v>
      </c>
      <c r="AK109" t="s">
        <v>759</v>
      </c>
      <c r="AL109" t="s">
        <v>889</v>
      </c>
      <c r="AM109" t="n">
        <v>37</v>
      </c>
    </row>
    <row r="110">
      <c r="AJ110" t="s">
        <v>706</v>
      </c>
      <c r="AK110" t="s">
        <v>759</v>
      </c>
      <c r="AL110" t="s">
        <v>890</v>
      </c>
      <c r="AM110" t="n">
        <v>37</v>
      </c>
    </row>
    <row r="111">
      <c r="AJ111" t="s">
        <v>706</v>
      </c>
      <c r="AK111" t="s">
        <v>759</v>
      </c>
      <c r="AL111" t="s">
        <v>891</v>
      </c>
      <c r="AM111" t="n">
        <v>37</v>
      </c>
    </row>
    <row r="112">
      <c r="AJ112" t="s">
        <v>706</v>
      </c>
      <c r="AK112" t="s">
        <v>759</v>
      </c>
      <c r="AL112" t="s">
        <v>892</v>
      </c>
      <c r="AM112" t="n">
        <v>37</v>
      </c>
    </row>
    <row r="113">
      <c r="AJ113" t="s">
        <v>706</v>
      </c>
      <c r="AK113" t="s">
        <v>759</v>
      </c>
      <c r="AL113" t="s">
        <v>893</v>
      </c>
      <c r="AM113" t="n">
        <v>37</v>
      </c>
    </row>
    <row r="114">
      <c r="AJ114" t="s">
        <v>706</v>
      </c>
      <c r="AK114" t="s">
        <v>759</v>
      </c>
      <c r="AL114" t="s">
        <v>894</v>
      </c>
      <c r="AM114" t="n">
        <v>37</v>
      </c>
    </row>
    <row r="115">
      <c r="AJ115" t="s">
        <v>706</v>
      </c>
      <c r="AK115" t="s">
        <v>792</v>
      </c>
      <c r="AL115" t="s">
        <v>895</v>
      </c>
      <c r="AM115" t="n">
        <v>37</v>
      </c>
    </row>
    <row r="116">
      <c r="AJ116" t="s">
        <v>706</v>
      </c>
      <c r="AK116" t="s">
        <v>759</v>
      </c>
      <c r="AL116" t="s">
        <v>896</v>
      </c>
      <c r="AM116" t="n">
        <v>37</v>
      </c>
    </row>
    <row r="117">
      <c r="AJ117" t="s">
        <v>706</v>
      </c>
      <c r="AK117" t="s">
        <v>759</v>
      </c>
      <c r="AL117" t="s">
        <v>897</v>
      </c>
      <c r="AM117" t="n">
        <v>37</v>
      </c>
    </row>
    <row r="118">
      <c r="AJ118" t="s">
        <v>706</v>
      </c>
      <c r="AK118" t="s">
        <v>759</v>
      </c>
      <c r="AL118" t="s">
        <v>898</v>
      </c>
      <c r="AM118" t="n">
        <v>37</v>
      </c>
    </row>
    <row r="119">
      <c r="AJ119" t="s">
        <v>706</v>
      </c>
      <c r="AK119" t="s">
        <v>759</v>
      </c>
      <c r="AL119" t="s">
        <v>899</v>
      </c>
      <c r="AM119" t="n">
        <v>37</v>
      </c>
    </row>
    <row r="120">
      <c r="AJ120" t="s">
        <v>713</v>
      </c>
      <c r="AK120" t="s">
        <v>900</v>
      </c>
      <c r="AL120" t="s">
        <v>901</v>
      </c>
      <c r="AM120" t="n">
        <v>20</v>
      </c>
    </row>
    <row r="121">
      <c r="AJ121" t="s">
        <v>713</v>
      </c>
      <c r="AK121" t="s">
        <v>902</v>
      </c>
      <c r="AL121" t="s">
        <v>901</v>
      </c>
      <c r="AM121" t="n">
        <v>20</v>
      </c>
    </row>
    <row r="122">
      <c r="AJ122" t="s">
        <v>713</v>
      </c>
      <c r="AK122" t="s">
        <v>902</v>
      </c>
      <c r="AL122" t="s">
        <v>901</v>
      </c>
      <c r="AM122" t="n">
        <v>20</v>
      </c>
    </row>
    <row r="123">
      <c r="AJ123" t="s">
        <v>713</v>
      </c>
      <c r="AK123" t="s">
        <v>902</v>
      </c>
      <c r="AL123" t="s">
        <v>901</v>
      </c>
      <c r="AM123" t="n">
        <v>20</v>
      </c>
    </row>
    <row r="124">
      <c r="AJ124" t="s">
        <v>704</v>
      </c>
      <c r="AK124" t="s">
        <v>903</v>
      </c>
      <c r="AL124" t="s">
        <v>904</v>
      </c>
      <c r="AM124" t="n">
        <v>20</v>
      </c>
    </row>
    <row r="125">
      <c r="AJ125" t="s">
        <v>704</v>
      </c>
      <c r="AK125" t="s">
        <v>905</v>
      </c>
      <c r="AL125" t="s">
        <v>906</v>
      </c>
      <c r="AM125" t="n">
        <v>20</v>
      </c>
    </row>
    <row r="126">
      <c r="AJ126" t="s">
        <v>704</v>
      </c>
      <c r="AK126" t="s">
        <v>900</v>
      </c>
      <c r="AL126" t="s">
        <v>907</v>
      </c>
      <c r="AM126" t="n">
        <v>20</v>
      </c>
    </row>
    <row r="127">
      <c r="AJ127" t="s">
        <v>704</v>
      </c>
      <c r="AK127" t="s">
        <v>908</v>
      </c>
      <c r="AL127" t="s">
        <v>909</v>
      </c>
      <c r="AM127" t="n">
        <v>20</v>
      </c>
    </row>
    <row r="128">
      <c r="AJ128" t="s">
        <v>704</v>
      </c>
      <c r="AK128" t="s">
        <v>903</v>
      </c>
      <c r="AL128" t="s">
        <v>910</v>
      </c>
      <c r="AM128" t="n">
        <v>20</v>
      </c>
    </row>
    <row r="129">
      <c r="AJ129" t="s">
        <v>704</v>
      </c>
      <c r="AK129" t="s">
        <v>911</v>
      </c>
      <c r="AL129" t="s">
        <v>912</v>
      </c>
      <c r="AM129" t="n">
        <v>7</v>
      </c>
    </row>
    <row r="130">
      <c r="AJ130" t="s">
        <v>704</v>
      </c>
      <c r="AK130" t="s">
        <v>759</v>
      </c>
      <c r="AL130" t="s">
        <v>913</v>
      </c>
      <c r="AM130" t="n">
        <v>7</v>
      </c>
    </row>
    <row r="131">
      <c r="AJ131" t="s">
        <v>704</v>
      </c>
      <c r="AK131" t="s">
        <v>759</v>
      </c>
      <c r="AL131" t="s">
        <v>914</v>
      </c>
      <c r="AM131" t="n">
        <v>7</v>
      </c>
    </row>
    <row r="132">
      <c r="AJ132" t="s">
        <v>704</v>
      </c>
      <c r="AK132" t="s">
        <v>915</v>
      </c>
      <c r="AL132" t="s">
        <v>916</v>
      </c>
      <c r="AM132" t="n">
        <v>7</v>
      </c>
    </row>
    <row r="133">
      <c r="AJ133" t="s">
        <v>704</v>
      </c>
      <c r="AK133" t="s">
        <v>759</v>
      </c>
      <c r="AL133" t="s">
        <v>917</v>
      </c>
      <c r="AM133" t="n">
        <v>7</v>
      </c>
    </row>
    <row r="134">
      <c r="AJ134" t="s">
        <v>704</v>
      </c>
      <c r="AK134" t="s">
        <v>759</v>
      </c>
      <c r="AL134" t="s">
        <v>918</v>
      </c>
      <c r="AM134" t="n">
        <v>8</v>
      </c>
    </row>
    <row r="135">
      <c r="AJ135" t="s">
        <v>704</v>
      </c>
      <c r="AK135" t="s">
        <v>759</v>
      </c>
      <c r="AL135" t="s">
        <v>919</v>
      </c>
      <c r="AM135" t="n">
        <v>8</v>
      </c>
    </row>
    <row r="136">
      <c r="AJ136" t="s">
        <v>704</v>
      </c>
      <c r="AK136" t="s">
        <v>903</v>
      </c>
      <c r="AL136" t="s">
        <v>920</v>
      </c>
      <c r="AM136" t="n">
        <v>15</v>
      </c>
    </row>
    <row r="137">
      <c r="AJ137" t="s">
        <v>704</v>
      </c>
      <c r="AK137" t="s">
        <v>759</v>
      </c>
      <c r="AL137" t="s">
        <v>921</v>
      </c>
      <c r="AM137" t="n">
        <v>16</v>
      </c>
    </row>
    <row r="138">
      <c r="AJ138" t="s">
        <v>704</v>
      </c>
      <c r="AK138" t="s">
        <v>759</v>
      </c>
      <c r="AL138" t="s">
        <v>922</v>
      </c>
      <c r="AM138" t="n">
        <v>16</v>
      </c>
    </row>
    <row r="139">
      <c r="AJ139" t="s">
        <v>704</v>
      </c>
      <c r="AK139" t="s">
        <v>769</v>
      </c>
      <c r="AL139" t="s">
        <v>923</v>
      </c>
      <c r="AM139" t="n">
        <v>16</v>
      </c>
    </row>
    <row r="140">
      <c r="AJ140" t="s">
        <v>704</v>
      </c>
      <c r="AK140" t="s">
        <v>915</v>
      </c>
      <c r="AL140" t="s">
        <v>924</v>
      </c>
      <c r="AM140" t="n">
        <v>16</v>
      </c>
    </row>
    <row r="141">
      <c r="AJ141" t="s">
        <v>704</v>
      </c>
      <c r="AK141" t="s">
        <v>925</v>
      </c>
      <c r="AL141" t="s">
        <v>924</v>
      </c>
      <c r="AM141" t="n">
        <v>16</v>
      </c>
    </row>
    <row r="142">
      <c r="AJ142" t="s">
        <v>704</v>
      </c>
      <c r="AK142" t="s">
        <v>926</v>
      </c>
      <c r="AL142" t="s">
        <v>927</v>
      </c>
      <c r="AM142" t="n">
        <v>16</v>
      </c>
    </row>
    <row r="143">
      <c r="AJ143" t="s">
        <v>704</v>
      </c>
      <c r="AK143" t="s">
        <v>915</v>
      </c>
      <c r="AL143" t="s">
        <v>928</v>
      </c>
      <c r="AM143" t="n">
        <v>16</v>
      </c>
    </row>
    <row r="144">
      <c r="AJ144" t="s">
        <v>704</v>
      </c>
      <c r="AK144" t="s">
        <v>759</v>
      </c>
      <c r="AL144" t="s">
        <v>929</v>
      </c>
      <c r="AM144" t="n">
        <v>16</v>
      </c>
    </row>
    <row r="145">
      <c r="AJ145" t="s">
        <v>704</v>
      </c>
      <c r="AK145" t="s">
        <v>759</v>
      </c>
      <c r="AL145" t="s">
        <v>930</v>
      </c>
      <c r="AM145" t="n">
        <v>16</v>
      </c>
    </row>
    <row r="146">
      <c r="AJ146" t="s">
        <v>704</v>
      </c>
      <c r="AK146" t="s">
        <v>759</v>
      </c>
      <c r="AL146" t="s">
        <v>931</v>
      </c>
      <c r="AM146" t="n">
        <v>16</v>
      </c>
    </row>
    <row r="147">
      <c r="AJ147" t="s">
        <v>704</v>
      </c>
      <c r="AK147" t="s">
        <v>759</v>
      </c>
      <c r="AL147" t="s">
        <v>932</v>
      </c>
      <c r="AM147" t="n">
        <v>16</v>
      </c>
    </row>
    <row r="148">
      <c r="AJ148" t="s">
        <v>704</v>
      </c>
      <c r="AK148" t="s">
        <v>776</v>
      </c>
      <c r="AL148" t="s">
        <v>933</v>
      </c>
      <c r="AM148" t="n">
        <v>16</v>
      </c>
    </row>
    <row r="149">
      <c r="AJ149" t="s">
        <v>704</v>
      </c>
      <c r="AK149" t="s">
        <v>911</v>
      </c>
      <c r="AL149" t="s">
        <v>934</v>
      </c>
      <c r="AM149" t="n">
        <v>8</v>
      </c>
    </row>
    <row r="150">
      <c r="AJ150" t="s">
        <v>704</v>
      </c>
      <c r="AK150" t="s">
        <v>776</v>
      </c>
      <c r="AL150" t="s">
        <v>935</v>
      </c>
      <c r="AM150" t="n">
        <v>24</v>
      </c>
    </row>
    <row r="151">
      <c r="AJ151" t="s">
        <v>704</v>
      </c>
      <c r="AK151" t="s">
        <v>911</v>
      </c>
      <c r="AL151" t="s">
        <v>936</v>
      </c>
      <c r="AM151" t="n">
        <v>8</v>
      </c>
    </row>
    <row r="152">
      <c r="AJ152" t="s">
        <v>704</v>
      </c>
      <c r="AK152" t="s">
        <v>915</v>
      </c>
      <c r="AL152" t="s">
        <v>937</v>
      </c>
      <c r="AM152" t="n">
        <v>28</v>
      </c>
    </row>
    <row r="153">
      <c r="AJ153" t="s">
        <v>704</v>
      </c>
      <c r="AK153" t="s">
        <v>938</v>
      </c>
      <c r="AL153" t="s">
        <v>939</v>
      </c>
      <c r="AM153" t="n">
        <v>28</v>
      </c>
    </row>
    <row r="154">
      <c r="AJ154" t="s">
        <v>704</v>
      </c>
      <c r="AK154" t="s">
        <v>915</v>
      </c>
      <c r="AL154" t="s">
        <v>940</v>
      </c>
      <c r="AM154" t="n">
        <v>28</v>
      </c>
    </row>
    <row r="155">
      <c r="AJ155" t="s">
        <v>704</v>
      </c>
      <c r="AK155" t="s">
        <v>915</v>
      </c>
      <c r="AL155" t="s">
        <v>941</v>
      </c>
      <c r="AM155" t="n">
        <v>28</v>
      </c>
    </row>
    <row r="156">
      <c r="AJ156" t="s">
        <v>704</v>
      </c>
      <c r="AK156" t="s">
        <v>942</v>
      </c>
      <c r="AL156" t="s">
        <v>943</v>
      </c>
      <c r="AM156" t="n">
        <v>28</v>
      </c>
    </row>
    <row r="157">
      <c r="AJ157" t="s">
        <v>704</v>
      </c>
      <c r="AK157" t="s">
        <v>915</v>
      </c>
      <c r="AL157" t="s">
        <v>944</v>
      </c>
      <c r="AM157" t="n">
        <v>28</v>
      </c>
    </row>
    <row r="158">
      <c r="AJ158" t="s">
        <v>704</v>
      </c>
      <c r="AK158" t="s">
        <v>915</v>
      </c>
      <c r="AL158" t="s">
        <v>945</v>
      </c>
      <c r="AM158" t="n">
        <v>29.15</v>
      </c>
    </row>
    <row r="159">
      <c r="AJ159" t="s">
        <v>704</v>
      </c>
      <c r="AK159" t="s">
        <v>946</v>
      </c>
      <c r="AL159" t="s">
        <v>947</v>
      </c>
      <c r="AM159" t="n">
        <v>26</v>
      </c>
    </row>
    <row r="160">
      <c r="AJ160" t="s">
        <v>704</v>
      </c>
      <c r="AK160" t="s">
        <v>905</v>
      </c>
      <c r="AL160" t="s">
        <v>948</v>
      </c>
      <c r="AM160" t="n">
        <v>26</v>
      </c>
    </row>
    <row r="161">
      <c r="AJ161" t="s">
        <v>704</v>
      </c>
      <c r="AK161" t="s">
        <v>925</v>
      </c>
      <c r="AL161" t="s">
        <v>949</v>
      </c>
      <c r="AM161" t="n">
        <v>26</v>
      </c>
    </row>
    <row r="162">
      <c r="AJ162" t="s">
        <v>704</v>
      </c>
      <c r="AK162" t="s">
        <v>908</v>
      </c>
      <c r="AL162" t="s">
        <v>950</v>
      </c>
      <c r="AM162" t="n">
        <v>26</v>
      </c>
    </row>
    <row r="163">
      <c r="AJ163" t="s">
        <v>704</v>
      </c>
      <c r="AK163" t="s">
        <v>908</v>
      </c>
      <c r="AL163" t="s">
        <v>951</v>
      </c>
      <c r="AM163" t="n">
        <v>26</v>
      </c>
    </row>
    <row r="164">
      <c r="AJ164" t="s">
        <v>704</v>
      </c>
      <c r="AK164" t="s">
        <v>900</v>
      </c>
      <c r="AL164" t="s">
        <v>952</v>
      </c>
      <c r="AM164" t="n">
        <v>26</v>
      </c>
    </row>
    <row r="165">
      <c r="AJ165" t="s">
        <v>704</v>
      </c>
      <c r="AK165" t="s">
        <v>946</v>
      </c>
      <c r="AL165" t="s">
        <v>953</v>
      </c>
      <c r="AM165" t="n">
        <v>26</v>
      </c>
    </row>
    <row r="166">
      <c r="AJ166" t="s">
        <v>704</v>
      </c>
      <c r="AK166" t="s">
        <v>900</v>
      </c>
      <c r="AL166" t="s">
        <v>954</v>
      </c>
      <c r="AM166" t="n">
        <v>26</v>
      </c>
    </row>
    <row r="167">
      <c r="AJ167" t="s">
        <v>704</v>
      </c>
      <c r="AK167" t="s">
        <v>900</v>
      </c>
      <c r="AL167" t="s">
        <v>955</v>
      </c>
      <c r="AM167" t="n">
        <v>26</v>
      </c>
    </row>
    <row r="168">
      <c r="AJ168" t="s">
        <v>704</v>
      </c>
      <c r="AK168" t="s">
        <v>946</v>
      </c>
      <c r="AL168" t="s">
        <v>956</v>
      </c>
      <c r="AM168" t="n">
        <v>26</v>
      </c>
    </row>
    <row r="169">
      <c r="AJ169" t="s">
        <v>704</v>
      </c>
      <c r="AK169" t="s">
        <v>957</v>
      </c>
      <c r="AL169" t="s">
        <v>958</v>
      </c>
      <c r="AM169" t="n">
        <v>26</v>
      </c>
    </row>
    <row r="170">
      <c r="AJ170" t="s">
        <v>704</v>
      </c>
      <c r="AK170" t="s">
        <v>900</v>
      </c>
      <c r="AL170" t="s">
        <v>959</v>
      </c>
      <c r="AM170" t="n">
        <v>26</v>
      </c>
    </row>
    <row r="171">
      <c r="AJ171" t="s">
        <v>704</v>
      </c>
      <c r="AK171" t="s">
        <v>905</v>
      </c>
      <c r="AL171" t="s">
        <v>960</v>
      </c>
      <c r="AM171" t="n">
        <v>26</v>
      </c>
    </row>
    <row r="172">
      <c r="AJ172" t="s">
        <v>704</v>
      </c>
      <c r="AK172" t="s">
        <v>908</v>
      </c>
      <c r="AL172" t="s">
        <v>961</v>
      </c>
      <c r="AM172" t="n">
        <v>26</v>
      </c>
    </row>
    <row r="173">
      <c r="AJ173" t="s">
        <v>704</v>
      </c>
      <c r="AK173" t="s">
        <v>900</v>
      </c>
      <c r="AL173" t="s">
        <v>962</v>
      </c>
      <c r="AM173" t="n">
        <v>26</v>
      </c>
    </row>
    <row r="174">
      <c r="AJ174" t="s">
        <v>704</v>
      </c>
      <c r="AK174" t="s">
        <v>900</v>
      </c>
      <c r="AL174" t="s">
        <v>963</v>
      </c>
      <c r="AM174" t="n">
        <v>26</v>
      </c>
    </row>
    <row r="175">
      <c r="AJ175" t="s">
        <v>704</v>
      </c>
      <c r="AK175" t="s">
        <v>900</v>
      </c>
      <c r="AL175" t="s">
        <v>964</v>
      </c>
      <c r="AM175" t="n">
        <v>26</v>
      </c>
    </row>
    <row r="176">
      <c r="AJ176" t="s">
        <v>704</v>
      </c>
      <c r="AK176" t="s">
        <v>965</v>
      </c>
      <c r="AL176" t="s">
        <v>966</v>
      </c>
      <c r="AM176" t="n">
        <v>26</v>
      </c>
    </row>
    <row r="177">
      <c r="AJ177" t="s">
        <v>704</v>
      </c>
      <c r="AK177" t="s">
        <v>905</v>
      </c>
      <c r="AL177" t="s">
        <v>967</v>
      </c>
      <c r="AM177" t="n">
        <v>26</v>
      </c>
    </row>
    <row r="178">
      <c r="AJ178" t="s">
        <v>704</v>
      </c>
      <c r="AK178" t="s">
        <v>900</v>
      </c>
      <c r="AL178" t="s">
        <v>968</v>
      </c>
      <c r="AM178" t="n">
        <v>26</v>
      </c>
    </row>
    <row r="179">
      <c r="AJ179" t="s">
        <v>704</v>
      </c>
      <c r="AK179" t="s">
        <v>900</v>
      </c>
      <c r="AL179" t="s">
        <v>969</v>
      </c>
      <c r="AM179" t="n">
        <v>26</v>
      </c>
    </row>
    <row r="180">
      <c r="AJ180" t="s">
        <v>704</v>
      </c>
      <c r="AK180" t="s">
        <v>970</v>
      </c>
      <c r="AL180" t="s">
        <v>971</v>
      </c>
      <c r="AM180" t="n">
        <v>52</v>
      </c>
    </row>
    <row r="181">
      <c r="AJ181" t="s">
        <v>704</v>
      </c>
      <c r="AK181" t="s">
        <v>776</v>
      </c>
      <c r="AL181" t="s">
        <v>972</v>
      </c>
      <c r="AM181" t="n">
        <v>24</v>
      </c>
    </row>
    <row r="182">
      <c r="AJ182" t="s">
        <v>704</v>
      </c>
      <c r="AK182" t="s">
        <v>792</v>
      </c>
      <c r="AL182" t="s">
        <v>973</v>
      </c>
      <c r="AM182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Flouriot Cindy</dc:creator>
  <cp:lastModifiedBy>Flouriot Cindy</cp:lastModifiedBy>
  <cp:lastPrinted>2019-06-01T12:42:05Z</cp:lastPrinted>
  <dcterms:created xsi:type="dcterms:W3CDTF">2019-05-29T17:52:45Z</dcterms:created>
  <dcterms:modified xsi:type="dcterms:W3CDTF">2019-06-10T15:33:13Z</dcterms:modified>
</cp:coreProperties>
</file>