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gcallah/GitProjects/Sawkill/"/>
    </mc:Choice>
  </mc:AlternateContent>
  <bookViews>
    <workbookView xWindow="0" yWindow="440" windowWidth="42700" windowHeight="21720"/>
  </bookViews>
  <sheets>
    <sheet name="Current Month" sheetId="1" r:id="rId1"/>
    <sheet name="CHART DATA" sheetId="2" state="hidden" r:id="rId2"/>
  </sheets>
  <definedNames>
    <definedName name="_xlnm.Print_Area" localSheetId="0">'Current Month'!#REF!:INDEX('Current Month'!$F:$F,MATCH(REPT("z",255),'Current Month'!$B:$B))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2" i="1"/>
  <c r="E23" i="1"/>
  <c r="E27" i="1"/>
  <c r="E28" i="1"/>
  <c r="E29" i="1"/>
  <c r="E30" i="1"/>
  <c r="E31" i="1"/>
  <c r="E32" i="1"/>
  <c r="D33" i="1"/>
  <c r="D7" i="2"/>
  <c r="C33" i="1"/>
  <c r="C7" i="2"/>
  <c r="D24" i="1"/>
  <c r="D6" i="2"/>
  <c r="C24" i="1"/>
  <c r="C6" i="2"/>
  <c r="C16" i="1"/>
  <c r="D16" i="1"/>
  <c r="C17" i="1"/>
  <c r="D17" i="1"/>
  <c r="E24" i="1"/>
  <c r="E16" i="1"/>
  <c r="E33" i="1"/>
  <c r="E17" i="1"/>
  <c r="C18" i="1"/>
  <c r="C5" i="2"/>
  <c r="D18" i="1"/>
  <c r="D5" i="2"/>
  <c r="E18" i="1"/>
</calcChain>
</file>

<file path=xl/sharedStrings.xml><?xml version="1.0" encoding="utf-8"?>
<sst xmlns="http://schemas.openxmlformats.org/spreadsheetml/2006/main" count="37" uniqueCount="25">
  <si>
    <t>Cash Flow</t>
  </si>
  <si>
    <t>Projected</t>
  </si>
  <si>
    <t>Actual</t>
  </si>
  <si>
    <t>Variance</t>
  </si>
  <si>
    <t>Total Income</t>
  </si>
  <si>
    <t>Total Expense</t>
  </si>
  <si>
    <t>Total Cash</t>
  </si>
  <si>
    <t>Monthly Income</t>
  </si>
  <si>
    <t>Income 1</t>
  </si>
  <si>
    <t>Income 2</t>
  </si>
  <si>
    <t>Other Income</t>
  </si>
  <si>
    <t>Monthly Expense</t>
  </si>
  <si>
    <t>Maintenance / Repairs</t>
  </si>
  <si>
    <t>Transportation</t>
  </si>
  <si>
    <t>Insurance</t>
  </si>
  <si>
    <t>Taxes</t>
  </si>
  <si>
    <t>Other</t>
  </si>
  <si>
    <t>Total</t>
  </si>
  <si>
    <t>[Month]</t>
  </si>
  <si>
    <t>[Year]</t>
  </si>
  <si>
    <t>CHART DATA</t>
  </si>
  <si>
    <t>Note: Cash flow table is automatically calculated based on your entries in the Monthly Income and Monthly Expense tables below</t>
  </si>
  <si>
    <t>Corporate Budget</t>
  </si>
  <si>
    <t>Mortgage</t>
  </si>
  <si>
    <t>Sawkill Development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</si>
</sst>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b/>
      <sz val="13"/>
      <color theme="2" tint="-0.24994659260841701"/>
      <name val="Calibri"/>
      <family val="2"/>
      <scheme val="minor"/>
    </font>
    <font>
      <b/>
      <sz val="16"/>
      <color theme="5"/>
      <name val="Calibri"/>
      <family val="2"/>
      <scheme val="major"/>
    </font>
    <font>
      <b/>
      <sz val="31"/>
      <color theme="4"/>
      <name val="Calibri"/>
      <family val="2"/>
      <scheme val="major"/>
    </font>
    <font>
      <b/>
      <sz val="25"/>
      <color theme="4"/>
      <name val="Calibri"/>
      <family val="2"/>
      <scheme val="major"/>
    </font>
    <font>
      <b/>
      <sz val="25"/>
      <color theme="5"/>
      <name val="Calibri"/>
      <family val="2"/>
      <scheme val="major"/>
    </font>
    <font>
      <b/>
      <sz val="20"/>
      <color theme="4"/>
      <name val="Calibri"/>
      <family val="2"/>
      <scheme val="minor"/>
    </font>
    <font>
      <b/>
      <sz val="20"/>
      <color theme="2" tint="-0.24994659260841701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b/>
      <sz val="13"/>
      <color theme="6"/>
      <name val="Calibri"/>
      <family val="2"/>
      <scheme val="minor"/>
    </font>
    <font>
      <b/>
      <sz val="25"/>
      <color theme="6"/>
      <name val="Calibri"/>
      <family val="2"/>
      <scheme val="major"/>
    </font>
    <font>
      <b/>
      <sz val="13"/>
      <name val="Calibri"/>
      <family val="2"/>
      <scheme val="minor"/>
    </font>
    <font>
      <b/>
      <sz val="9"/>
      <color theme="2" tint="-0.249946592608417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/>
      <bottom style="medium">
        <color theme="2" tint="-9.9948118533890809E-2"/>
      </bottom>
      <diagonal/>
    </border>
  </borders>
  <cellStyleXfs count="6">
    <xf numFmtId="0" fontId="0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5">
    <xf numFmtId="0" fontId="0" fillId="0" borderId="0" xfId="0">
      <alignment vertical="center"/>
    </xf>
    <xf numFmtId="0" fontId="2" fillId="0" borderId="0" xfId="1" applyAlignment="1">
      <alignment vertical="center"/>
    </xf>
    <xf numFmtId="0" fontId="3" fillId="0" borderId="1" xfId="2" applyBorder="1" applyAlignment="1">
      <alignment vertical="center"/>
    </xf>
    <xf numFmtId="0" fontId="4" fillId="0" borderId="1" xfId="3" applyBorder="1" applyAlignment="1">
      <alignment vertical="center"/>
    </xf>
    <xf numFmtId="0" fontId="10" fillId="0" borderId="1" xfId="4" applyBorder="1" applyAlignment="1">
      <alignment vertical="center"/>
    </xf>
    <xf numFmtId="3" fontId="0" fillId="0" borderId="0" xfId="0" applyNumberFormat="1">
      <alignment vertical="center"/>
    </xf>
    <xf numFmtId="0" fontId="6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5" fillId="0" borderId="2" xfId="0" applyFont="1" applyBorder="1" applyAlignment="1">
      <alignment horizontal="left" vertical="center"/>
    </xf>
    <xf numFmtId="0" fontId="1" fillId="0" borderId="0" xfId="5" applyAlignment="1">
      <alignment horizontal="left" vertical="center"/>
    </xf>
    <xf numFmtId="0" fontId="2" fillId="0" borderId="0" xfId="1" applyAlignment="1">
      <alignment horizontal="left" vertical="center"/>
    </xf>
    <xf numFmtId="0" fontId="12" fillId="0" borderId="0" xfId="0" applyFont="1" applyAlignment="1"/>
    <xf numFmtId="3" fontId="9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33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6"/>
        <name val="Calibri"/>
        <scheme val="minor"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5"/>
        <name val="Calibri"/>
        <scheme val="minor"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4"/>
        <name val="Calibri"/>
        <scheme val="minor"/>
      </font>
      <numFmt numFmtId="3" formatCode="#,##0"/>
    </dxf>
    <dxf>
      <font>
        <b/>
        <i val="0"/>
        <color theme="2" tint="-0.499984740745262"/>
      </font>
    </dxf>
    <dxf>
      <font>
        <b/>
        <i val="0"/>
        <color theme="5"/>
      </font>
    </dxf>
    <dxf>
      <font>
        <b/>
        <i val="0"/>
        <color theme="2" tint="-0.24994659260841701"/>
      </font>
    </dxf>
    <dxf>
      <font>
        <b/>
        <i val="0"/>
        <color theme="2" tint="-0.499984740745262"/>
      </font>
    </dxf>
    <dxf>
      <font>
        <b/>
        <i val="0"/>
        <color theme="6"/>
      </font>
    </dxf>
    <dxf>
      <font>
        <b/>
        <i val="0"/>
        <color theme="2" tint="-0.24994659260841701"/>
      </font>
    </dxf>
    <dxf>
      <font>
        <b/>
        <i val="0"/>
        <color theme="2" tint="-0.499984740745262"/>
      </font>
    </dxf>
    <dxf>
      <font>
        <b/>
        <i val="0"/>
        <color theme="4"/>
      </font>
    </dxf>
    <dxf>
      <font>
        <b/>
        <i val="0"/>
        <color theme="2" tint="-0.24994659260841701"/>
      </font>
    </dxf>
  </dxfs>
  <tableStyles count="3" defaultTableStyle="Family budget cash flow" defaultPivotStyle="PivotStyleLight16">
    <tableStyle name="Family budget cash flow" pivot="0" count="3">
      <tableStyleElement type="wholeTable" dxfId="32"/>
      <tableStyleElement type="headerRow" dxfId="31"/>
      <tableStyleElement type="totalRow" dxfId="30"/>
    </tableStyle>
    <tableStyle name="Family budget expense" pivot="0" count="3">
      <tableStyleElement type="wholeTable" dxfId="29"/>
      <tableStyleElement type="headerRow" dxfId="28"/>
      <tableStyleElement type="totalRow" dxfId="27"/>
    </tableStyle>
    <tableStyle name="Family budget income" pivot="0" count="3">
      <tableStyleElement type="wholeTable" dxfId="26"/>
      <tableStyleElement type="headerRow" dxfId="25"/>
      <tableStyleElement type="totalRow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45310974353"/>
          <c:y val="0.137105800905806"/>
          <c:w val="0.823584961436134"/>
          <c:h val="0.7450549824607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DATA'!$C$4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D8-4A29-AA76-4E89536BAE5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D8-4A29-AA76-4E89536BAE5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D8-4A29-AA76-4E89536BAE58}"/>
              </c:ext>
            </c:extLst>
          </c:dPt>
          <c:cat>
            <c:strRef>
              <c:f>'CHART DATA'!$B$5:$B$7</c:f>
              <c:strCache>
                <c:ptCount val="3"/>
                <c:pt idx="0">
                  <c:v>Cash Flow</c:v>
                </c:pt>
                <c:pt idx="1">
                  <c:v>Monthly Income</c:v>
                </c:pt>
                <c:pt idx="2">
                  <c:v>Monthly Expense</c:v>
                </c:pt>
              </c:strCache>
            </c:strRef>
          </c:cat>
          <c:val>
            <c:numRef>
              <c:f>'CHART DATA'!$C$5:$C$7</c:f>
              <c:numCache>
                <c:formatCode>General</c:formatCode>
                <c:ptCount val="3"/>
                <c:pt idx="0">
                  <c:v>3665.0</c:v>
                </c:pt>
                <c:pt idx="1">
                  <c:v>5700.0</c:v>
                </c:pt>
                <c:pt idx="2">
                  <c:v>2035.0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D8-4A29-AA76-4E89536BAE58}"/>
            </c:ext>
          </c:extLst>
        </c:ser>
        <c:ser>
          <c:idx val="1"/>
          <c:order val="1"/>
          <c:tx>
            <c:strRef>
              <c:f>'CHART DATA'!$D$4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DD8-4A29-AA76-4E89536BAE5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DD8-4A29-AA76-4E89536BAE5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DD8-4A29-AA76-4E89536BAE58}"/>
              </c:ext>
            </c:extLst>
          </c:dPt>
          <c:cat>
            <c:strRef>
              <c:f>'CHART DATA'!$B$5:$B$7</c:f>
              <c:strCache>
                <c:ptCount val="3"/>
                <c:pt idx="0">
                  <c:v>Cash Flow</c:v>
                </c:pt>
                <c:pt idx="1">
                  <c:v>Monthly Income</c:v>
                </c:pt>
                <c:pt idx="2">
                  <c:v>Monthly Expense</c:v>
                </c:pt>
              </c:strCache>
            </c:strRef>
          </c:cat>
          <c:val>
            <c:numRef>
              <c:f>'CHART DATA'!$D$5:$D$7</c:f>
              <c:numCache>
                <c:formatCode>General</c:formatCode>
                <c:ptCount val="3"/>
                <c:pt idx="0">
                  <c:v>3425.0</c:v>
                </c:pt>
                <c:pt idx="1">
                  <c:v>5500.0</c:v>
                </c:pt>
                <c:pt idx="2">
                  <c:v>2075.0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D8-4A29-AA76-4E89536B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11"/>
        <c:axId val="-1726181584"/>
        <c:axId val="-1726179808"/>
      </c:barChart>
      <c:catAx>
        <c:axId val="-172618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6179808"/>
        <c:crosses val="autoZero"/>
        <c:auto val="1"/>
        <c:lblAlgn val="ctr"/>
        <c:lblOffset val="100"/>
        <c:noMultiLvlLbl val="0"/>
      </c:catAx>
      <c:valAx>
        <c:axId val="-1726179808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-172618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2243455</xdr:colOff>
      <xdr:row>2</xdr:row>
      <xdr:rowOff>76200</xdr:rowOff>
    </xdr:from>
    <xdr:to>
      <xdr:col>4</xdr:col>
      <xdr:colOff>1219200</xdr:colOff>
      <xdr:row>13</xdr:row>
      <xdr:rowOff>170717</xdr:rowOff>
    </xdr:to>
    <xdr:graphicFrame macro="">
      <xdr:nvGraphicFramePr>
        <xdr:cNvPr id="3" name="Budget Chart" descr="Column chart showing cash flow, monthly income and monthly expense values, both projected and actual." title="Budget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CashFlow" displayName="CashFlow" ref="B15:E18" totalsRowCount="1" headerRowDxfId="23" headerRowBorderDxfId="22">
  <autoFilter ref="B15:E17"/>
  <tableColumns count="4">
    <tableColumn id="1" name="Cash Flow" totalsRowLabel="Total Cash"/>
    <tableColumn id="3" name="Projected" totalsRowFunction="custom" dataDxfId="21" totalsRowDxfId="20">
      <totalsRowFormula>C16-C17</totalsRowFormula>
    </tableColumn>
    <tableColumn id="4" name="Actual" totalsRowFunction="custom" dataDxfId="19" totalsRowDxfId="18">
      <totalsRowFormula>D16-D17</totalsRowFormula>
    </tableColumn>
    <tableColumn id="5" name="Variance" totalsRowFunction="sum" dataDxfId="17" totalsRowDxfId="16">
      <calculatedColumnFormula>Expense[[#Totals],[Variance]]</calculatedColumnFormula>
    </tableColumn>
  </tableColumns>
  <tableStyleInfo name="Family budget cash flow" showFirstColumn="0" showLastColumn="0" showRowStripes="1" showColumnStripes="0"/>
  <extLst>
    <ext xmlns:x14="http://schemas.microsoft.com/office/spreadsheetml/2009/9/main" uri="{504A1905-F514-4f6f-8877-14C23A59335A}">
      <x14:table altText="Cash flow table" altTextSummary="Income and expense values, both projected and actual, are calculated as well as the variance."/>
    </ext>
  </extLst>
</table>
</file>

<file path=xl/tables/table2.xml><?xml version="1.0" encoding="utf-8"?>
<table xmlns="http://schemas.openxmlformats.org/spreadsheetml/2006/main" id="2" name="Income" displayName="Income" ref="B20:E24" totalsRowCount="1" headerRowDxfId="15" headerRowBorderDxfId="14">
  <autoFilter ref="B20:E23"/>
  <tableColumns count="4">
    <tableColumn id="1" name="Monthly Income" totalsRowLabel="Total Income"/>
    <tableColumn id="3" name="Projected" totalsRowFunction="sum" dataDxfId="13" totalsRowDxfId="2"/>
    <tableColumn id="4" name="Actual" totalsRowFunction="sum" dataDxfId="12" totalsRowDxfId="1"/>
    <tableColumn id="5" name="Variance" totalsRowFunction="sum" dataDxfId="11" totalsRowDxfId="0">
      <calculatedColumnFormula>Income[[#This Row],[Actual]]-Income[[#This Row],[Projected]]</calculatedColumnFormula>
    </tableColumn>
  </tableColumns>
  <tableStyleInfo name="Family budget income" showFirstColumn="0" showLastColumn="0" showRowStripes="1" showColumnStripes="0"/>
  <extLst>
    <ext xmlns:x14="http://schemas.microsoft.com/office/spreadsheetml/2009/9/main" uri="{504A1905-F514-4f6f-8877-14C23A59335A}">
      <x14:table altText="Monthly income table" altTextSummary="Enter monthly income items, both projected and actual values, while the variance is calculated for you."/>
    </ext>
  </extLst>
</table>
</file>

<file path=xl/tables/table3.xml><?xml version="1.0" encoding="utf-8"?>
<table xmlns="http://schemas.openxmlformats.org/spreadsheetml/2006/main" id="3" name="Expense" displayName="Expense" ref="B26:E33" totalsRowCount="1" headerRowDxfId="10" headerRowBorderDxfId="9">
  <autoFilter ref="B26:E32"/>
  <tableColumns count="4">
    <tableColumn id="1" name="Monthly Expense" totalsRowLabel="Total"/>
    <tableColumn id="3" name="Projected" totalsRowFunction="sum" dataDxfId="8" totalsRowDxfId="5"/>
    <tableColumn id="4" name="Actual" totalsRowFunction="sum" dataDxfId="7" totalsRowDxfId="4"/>
    <tableColumn id="5" name="Variance" totalsRowFunction="sum" dataDxfId="6" totalsRowDxfId="3">
      <calculatedColumnFormula>Expense[[#This Row],[Projected]]-Expense[[#This Row],[Actual]]</calculatedColumnFormula>
    </tableColumn>
  </tableColumns>
  <tableStyleInfo name="Family budget expense" showFirstColumn="0" showLastColumn="0" showRowStripes="1" showColumnStripes="0"/>
  <extLst>
    <ext xmlns:x14="http://schemas.microsoft.com/office/spreadsheetml/2009/9/main" uri="{504A1905-F514-4f6f-8877-14C23A59335A}">
      <x14:table altText="Monthly expense table" altTextSummary="Enter monthly expense items, both projected and actual values, while the variance is calculated for you."/>
    </ext>
  </extLst>
</table>
</file>

<file path=xl/theme/theme1.xml><?xml version="1.0" encoding="utf-8"?>
<a:theme xmlns:a="http://schemas.openxmlformats.org/drawingml/2006/main" name="Office Theme">
  <a:themeElements>
    <a:clrScheme name="Family budget">
      <a:dk1>
        <a:sysClr val="windowText" lastClr="000000"/>
      </a:dk1>
      <a:lt1>
        <a:sysClr val="window" lastClr="FFFFFF"/>
      </a:lt1>
      <a:dk2>
        <a:srgbClr val="032027"/>
      </a:dk2>
      <a:lt2>
        <a:srgbClr val="F1F0EE"/>
      </a:lt2>
      <a:accent1>
        <a:srgbClr val="0EAACF"/>
      </a:accent1>
      <a:accent2>
        <a:srgbClr val="A1D23A"/>
      </a:accent2>
      <a:accent3>
        <a:srgbClr val="F6893A"/>
      </a:accent3>
      <a:accent4>
        <a:srgbClr val="995487"/>
      </a:accent4>
      <a:accent5>
        <a:srgbClr val="BFA26E"/>
      </a:accent5>
      <a:accent6>
        <a:srgbClr val="DE5959"/>
      </a:accent6>
      <a:hlink>
        <a:srgbClr val="E85787"/>
      </a:hlink>
      <a:folHlink>
        <a:srgbClr val="0EAACF"/>
      </a:folHlink>
    </a:clrScheme>
    <a:fontScheme name="Family budge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E33"/>
  <sheetViews>
    <sheetView showGridLines="0" tabSelected="1" zoomScale="125" zoomScaleNormal="125" zoomScalePageLayoutView="125" workbookViewId="0">
      <selection activeCell="B3" sqref="B3"/>
    </sheetView>
  </sheetViews>
  <sheetFormatPr baseColWidth="10" defaultColWidth="8.7109375" defaultRowHeight="17" x14ac:dyDescent="0.2"/>
  <cols>
    <col min="1" max="1" width="2.28515625" customWidth="1"/>
    <col min="2" max="2" width="44.42578125" customWidth="1"/>
    <col min="3" max="3" width="18" customWidth="1"/>
    <col min="4" max="5" width="14.28515625" style="5" customWidth="1"/>
    <col min="6" max="6" width="3.7109375" customWidth="1"/>
  </cols>
  <sheetData>
    <row r="1" spans="2:5" ht="23.25" customHeight="1" x14ac:dyDescent="0.2">
      <c r="B1" s="9" t="s">
        <v>24</v>
      </c>
      <c r="C1" s="5"/>
    </row>
    <row r="2" spans="2:5" ht="46.5" customHeight="1" x14ac:dyDescent="0.2">
      <c r="B2" s="10" t="s">
        <v>22</v>
      </c>
      <c r="C2" s="5"/>
    </row>
    <row r="3" spans="2:5" ht="27" thickBot="1" x14ac:dyDescent="0.25">
      <c r="B3" s="8" t="s">
        <v>18</v>
      </c>
      <c r="C3" s="5"/>
    </row>
    <row r="4" spans="2:5" ht="26" x14ac:dyDescent="0.2">
      <c r="B4" s="6" t="s">
        <v>19</v>
      </c>
      <c r="C4" s="5"/>
    </row>
    <row r="5" spans="2:5" x14ac:dyDescent="0.2">
      <c r="C5" s="5"/>
    </row>
    <row r="10" spans="2:5" x14ac:dyDescent="0.2">
      <c r="C10" s="5"/>
    </row>
    <row r="11" spans="2:5" x14ac:dyDescent="0.2">
      <c r="C11" s="5"/>
    </row>
    <row r="12" spans="2:5" x14ac:dyDescent="0.2">
      <c r="C12" s="5"/>
    </row>
    <row r="13" spans="2:5" x14ac:dyDescent="0.2">
      <c r="C13" s="5"/>
    </row>
    <row r="14" spans="2:5" ht="46.5" customHeight="1" x14ac:dyDescent="0.15">
      <c r="B14" s="11" t="s">
        <v>21</v>
      </c>
      <c r="C14" s="5"/>
    </row>
    <row r="15" spans="2:5" ht="33" customHeight="1" thickBot="1" x14ac:dyDescent="0.25">
      <c r="B15" s="2" t="s">
        <v>0</v>
      </c>
      <c r="C15" s="14" t="s">
        <v>1</v>
      </c>
      <c r="D15" s="14" t="s">
        <v>2</v>
      </c>
      <c r="E15" s="14" t="s">
        <v>3</v>
      </c>
    </row>
    <row r="16" spans="2:5" x14ac:dyDescent="0.2">
      <c r="B16" t="s">
        <v>4</v>
      </c>
      <c r="C16" s="5">
        <f>Income[[#Totals],[Projected]]</f>
        <v>5700</v>
      </c>
      <c r="D16" s="5">
        <f>Income[[#Totals],[Actual]]</f>
        <v>5500</v>
      </c>
      <c r="E16" s="5">
        <f>Income[[#Totals],[Variance]]</f>
        <v>-200</v>
      </c>
    </row>
    <row r="17" spans="2:5" x14ac:dyDescent="0.2">
      <c r="B17" t="s">
        <v>5</v>
      </c>
      <c r="C17" s="5">
        <f>Expense[[#Totals],[Projected]]</f>
        <v>2035</v>
      </c>
      <c r="D17" s="5">
        <f>Expense[[#Totals],[Actual]]</f>
        <v>2075</v>
      </c>
      <c r="E17" s="5">
        <f>Expense[[#Totals],[Variance]]</f>
        <v>-40</v>
      </c>
    </row>
    <row r="18" spans="2:5" x14ac:dyDescent="0.2">
      <c r="B18" t="s">
        <v>6</v>
      </c>
      <c r="C18" s="5">
        <f>C16-C17</f>
        <v>3665</v>
      </c>
      <c r="D18" s="5">
        <f>D16-D17</f>
        <v>3425</v>
      </c>
      <c r="E18" s="5">
        <f>SUBTOTAL(109,CashFlow[Variance])</f>
        <v>-240</v>
      </c>
    </row>
    <row r="19" spans="2:5" ht="33" customHeight="1" x14ac:dyDescent="0.2"/>
    <row r="20" spans="2:5" ht="34" thickBot="1" x14ac:dyDescent="0.25">
      <c r="B20" s="3" t="s">
        <v>7</v>
      </c>
      <c r="C20" s="13" t="s">
        <v>1</v>
      </c>
      <c r="D20" s="13" t="s">
        <v>2</v>
      </c>
      <c r="E20" s="13" t="s">
        <v>3</v>
      </c>
    </row>
    <row r="21" spans="2:5" x14ac:dyDescent="0.2">
      <c r="B21" t="s">
        <v>8</v>
      </c>
      <c r="C21" s="5">
        <v>4000</v>
      </c>
      <c r="D21" s="5">
        <v>4000</v>
      </c>
      <c r="E21" s="5">
        <f>Income[[#This Row],[Actual]]-Income[[#This Row],[Projected]]</f>
        <v>0</v>
      </c>
    </row>
    <row r="22" spans="2:5" x14ac:dyDescent="0.2">
      <c r="B22" t="s">
        <v>9</v>
      </c>
      <c r="C22" s="5">
        <v>1400</v>
      </c>
      <c r="D22" s="5">
        <v>1500</v>
      </c>
      <c r="E22" s="5">
        <f>Income[[#This Row],[Actual]]-Income[[#This Row],[Projected]]</f>
        <v>100</v>
      </c>
    </row>
    <row r="23" spans="2:5" x14ac:dyDescent="0.2">
      <c r="B23" t="s">
        <v>10</v>
      </c>
      <c r="C23" s="5">
        <v>300</v>
      </c>
      <c r="D23" s="5">
        <v>0</v>
      </c>
      <c r="E23" s="5">
        <f>Income[[#This Row],[Actual]]-Income[[#This Row],[Projected]]</f>
        <v>-300</v>
      </c>
    </row>
    <row r="24" spans="2:5" ht="22.5" customHeight="1" x14ac:dyDescent="0.2">
      <c r="B24" t="s">
        <v>4</v>
      </c>
      <c r="C24" s="5">
        <f>SUBTOTAL(109,Income[Projected])</f>
        <v>5700</v>
      </c>
      <c r="D24" s="5">
        <f>SUBTOTAL(109,Income[Actual])</f>
        <v>5500</v>
      </c>
      <c r="E24" s="5">
        <f>SUBTOTAL(109,Income[Variance])</f>
        <v>-200</v>
      </c>
    </row>
    <row r="26" spans="2:5" ht="34" thickBot="1" x14ac:dyDescent="0.25">
      <c r="B26" s="4" t="s">
        <v>11</v>
      </c>
      <c r="C26" s="12" t="s">
        <v>1</v>
      </c>
      <c r="D26" s="12" t="s">
        <v>2</v>
      </c>
      <c r="E26" s="12" t="s">
        <v>3</v>
      </c>
    </row>
    <row r="27" spans="2:5" x14ac:dyDescent="0.2">
      <c r="B27" t="s">
        <v>23</v>
      </c>
      <c r="C27" s="5">
        <v>1500</v>
      </c>
      <c r="D27" s="5">
        <v>1500</v>
      </c>
      <c r="E27" s="5">
        <f>Expense[[#This Row],[Projected]]-Expense[[#This Row],[Actual]]</f>
        <v>0</v>
      </c>
    </row>
    <row r="28" spans="2:5" x14ac:dyDescent="0.2">
      <c r="B28" t="s">
        <v>12</v>
      </c>
      <c r="C28" s="5">
        <v>0</v>
      </c>
      <c r="D28" s="5">
        <v>60</v>
      </c>
      <c r="E28" s="5">
        <f>Expense[[#This Row],[Projected]]-Expense[[#This Row],[Actual]]</f>
        <v>-60</v>
      </c>
    </row>
    <row r="29" spans="2:5" x14ac:dyDescent="0.2">
      <c r="B29" t="s">
        <v>13</v>
      </c>
      <c r="C29" s="5">
        <v>280</v>
      </c>
      <c r="D29" s="5">
        <v>260</v>
      </c>
      <c r="E29" s="5">
        <f>Expense[[#This Row],[Projected]]-Expense[[#This Row],[Actual]]</f>
        <v>20</v>
      </c>
    </row>
    <row r="30" spans="2:5" x14ac:dyDescent="0.2">
      <c r="B30" t="s">
        <v>14</v>
      </c>
      <c r="C30" s="5">
        <v>255</v>
      </c>
      <c r="D30" s="5">
        <v>255</v>
      </c>
      <c r="E30" s="5">
        <f>Expense[[#This Row],[Projected]]-Expense[[#This Row],[Actual]]</f>
        <v>0</v>
      </c>
    </row>
    <row r="31" spans="2:5" x14ac:dyDescent="0.2">
      <c r="B31" t="s">
        <v>15</v>
      </c>
      <c r="C31" s="5">
        <v>0</v>
      </c>
      <c r="D31" s="5">
        <v>0</v>
      </c>
      <c r="E31" s="5">
        <f>Expense[[#This Row],[Projected]]-Expense[[#This Row],[Actual]]</f>
        <v>0</v>
      </c>
    </row>
    <row r="32" spans="2:5" x14ac:dyDescent="0.2">
      <c r="B32" t="s">
        <v>16</v>
      </c>
      <c r="C32" s="5">
        <v>0</v>
      </c>
      <c r="D32" s="5">
        <v>0</v>
      </c>
      <c r="E32" s="5">
        <f>Expense[[#This Row],[Projected]]-Expense[[#This Row],[Actual]]</f>
        <v>0</v>
      </c>
    </row>
    <row r="33" spans="2:5" x14ac:dyDescent="0.2">
      <c r="B33" t="s">
        <v>17</v>
      </c>
      <c r="C33" s="5">
        <f>SUBTOTAL(109,Expense[Projected])</f>
        <v>2035</v>
      </c>
      <c r="D33" s="5">
        <f>SUBTOTAL(109,Expense[Actual])</f>
        <v>2075</v>
      </c>
      <c r="E33" s="5">
        <f>SUBTOTAL(109,Expense[Variance])</f>
        <v>-40</v>
      </c>
    </row>
  </sheetData>
  <printOptions horizontalCentered="1"/>
  <pageMargins left="0.4" right="0.4" top="0.4" bottom="0.4" header="0.25" footer="0.25"/>
  <pageSetup scale="84" fitToHeight="0" orientation="portrait" r:id="rId1"/>
  <headerFooter differentFirst="1">
    <oddFooter>&amp;CPage &amp;P of &amp;N</oddFooter>
  </headerFooter>
  <ignoredErrors>
    <ignoredError sqref="E16" calculatedColumn="1"/>
  </ignoredErrors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70BE87D5-6E62-4533-88AE-53E31B3F506A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E16:E17</xm:sqref>
        </x14:conditionalFormatting>
        <x14:conditionalFormatting xmlns:xm="http://schemas.microsoft.com/office/excel/2006/main">
          <x14:cfRule type="iconSet" priority="14" id="{D5790763-7D03-40F8-9AD3-2A345FE0F3B9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E21:E23</xm:sqref>
        </x14:conditionalFormatting>
        <x14:conditionalFormatting xmlns:xm="http://schemas.microsoft.com/office/excel/2006/main">
          <x14:cfRule type="iconSet" priority="19" id="{C714391E-7AC2-47BB-A40C-EB62AF118C1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E27:E32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5"/>
  </sheetPr>
  <dimension ref="B2:D7"/>
  <sheetViews>
    <sheetView showGridLines="0" workbookViewId="0"/>
  </sheetViews>
  <sheetFormatPr baseColWidth="10" defaultColWidth="8.7109375" defaultRowHeight="17" x14ac:dyDescent="0.2"/>
  <cols>
    <col min="1" max="1" width="1.7109375" customWidth="1"/>
    <col min="2" max="2" width="14.7109375" customWidth="1"/>
    <col min="3" max="4" width="12.42578125" customWidth="1"/>
  </cols>
  <sheetData>
    <row r="2" spans="2:4" ht="40" x14ac:dyDescent="0.2">
      <c r="B2" s="1" t="s">
        <v>20</v>
      </c>
      <c r="C2" s="1"/>
      <c r="D2" s="1"/>
    </row>
    <row r="4" spans="2:4" x14ac:dyDescent="0.2">
      <c r="B4" s="7"/>
      <c r="C4" s="7" t="s">
        <v>1</v>
      </c>
      <c r="D4" s="7" t="s">
        <v>2</v>
      </c>
    </row>
    <row r="5" spans="2:4" x14ac:dyDescent="0.2">
      <c r="B5" s="7" t="s">
        <v>0</v>
      </c>
      <c r="C5" s="7">
        <f>CashFlow[[#Totals],[Projected]]</f>
        <v>3665</v>
      </c>
      <c r="D5" s="7">
        <f>CashFlow[[#Totals],[Actual]]</f>
        <v>3425</v>
      </c>
    </row>
    <row r="6" spans="2:4" x14ac:dyDescent="0.2">
      <c r="B6" s="7" t="s">
        <v>7</v>
      </c>
      <c r="C6" s="7">
        <f>'Current Month'!C24</f>
        <v>5700</v>
      </c>
      <c r="D6" s="7">
        <f>'Current Month'!D24</f>
        <v>5500</v>
      </c>
    </row>
    <row r="7" spans="2:4" x14ac:dyDescent="0.2">
      <c r="B7" s="7" t="s">
        <v>11</v>
      </c>
      <c r="C7" s="7">
        <f>'Current Month'!C33</f>
        <v>2035</v>
      </c>
      <c r="D7" s="7">
        <f>'Current Month'!D33</f>
        <v>2075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Month</vt:lpstr>
      <vt:lpstr>CHART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2014-12-15T22:25:13Z</dcterms:created>
  <dcterms:modified xsi:type="dcterms:W3CDTF">2017-03-02T13:40:22Z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TF10000013</vt:lpwstr>
  </property>
</Properties>
</file>