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/Desktop/EC 410 Food and Agricultural Econ/Problem Set 1/"/>
    </mc:Choice>
  </mc:AlternateContent>
  <xr:revisionPtr revIDLastSave="0" documentId="8_{13CFAE2B-D491-334F-94F0-53D05B423C33}" xr6:coauthVersionLast="43" xr6:coauthVersionMax="43" xr10:uidLastSave="{00000000-0000-0000-0000-000000000000}"/>
  <bookViews>
    <workbookView xWindow="3380" yWindow="4200" windowWidth="27640" windowHeight="16940" xr2:uid="{00000000-000D-0000-FFFF-FFFF00000000}"/>
  </bookViews>
  <sheets>
    <sheet name="HW1_data (1)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O31" i="1" l="1"/>
  <c r="L30" i="1"/>
  <c r="L29" i="1"/>
  <c r="L28" i="1"/>
  <c r="O30" i="1"/>
  <c r="O29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" i="1"/>
  <c r="O2" i="1"/>
  <c r="Q5" i="1"/>
  <c r="Q6" i="1"/>
  <c r="Q10" i="1"/>
  <c r="Q14" i="1"/>
  <c r="Q18" i="1"/>
  <c r="Q22" i="1"/>
  <c r="P2" i="1"/>
  <c r="Q2" i="1" s="1"/>
  <c r="P7" i="1"/>
  <c r="P3" i="1"/>
  <c r="P4" i="1"/>
  <c r="Q4" i="1" s="1"/>
  <c r="P5" i="1"/>
  <c r="P6" i="1"/>
  <c r="P8" i="1"/>
  <c r="Q8" i="1" s="1"/>
  <c r="P9" i="1"/>
  <c r="Q9" i="1" s="1"/>
  <c r="P10" i="1"/>
  <c r="P11" i="1"/>
  <c r="P12" i="1"/>
  <c r="Q12" i="1" s="1"/>
  <c r="P13" i="1"/>
  <c r="Q13" i="1" s="1"/>
  <c r="P14" i="1"/>
  <c r="P15" i="1"/>
  <c r="P16" i="1"/>
  <c r="Q16" i="1" s="1"/>
  <c r="P17" i="1"/>
  <c r="Q17" i="1" s="1"/>
  <c r="P18" i="1"/>
  <c r="P19" i="1"/>
  <c r="P20" i="1"/>
  <c r="Q20" i="1" s="1"/>
  <c r="P21" i="1"/>
  <c r="Q21" i="1" s="1"/>
  <c r="P22" i="1"/>
  <c r="P23" i="1"/>
  <c r="P24" i="1"/>
  <c r="Q24" i="1" s="1"/>
  <c r="O3" i="1"/>
  <c r="Q3" i="1" s="1"/>
  <c r="O4" i="1"/>
  <c r="O5" i="1"/>
  <c r="O6" i="1"/>
  <c r="O7" i="1"/>
  <c r="Q7" i="1" s="1"/>
  <c r="O8" i="1"/>
  <c r="O9" i="1"/>
  <c r="O10" i="1"/>
  <c r="O11" i="1"/>
  <c r="Q11" i="1" s="1"/>
  <c r="O12" i="1"/>
  <c r="O13" i="1"/>
  <c r="O14" i="1"/>
  <c r="O15" i="1"/>
  <c r="Q15" i="1" s="1"/>
  <c r="O16" i="1"/>
  <c r="O17" i="1"/>
  <c r="O18" i="1"/>
  <c r="O19" i="1"/>
  <c r="Q19" i="1" s="1"/>
  <c r="O20" i="1"/>
  <c r="O21" i="1"/>
  <c r="O22" i="1"/>
  <c r="O23" i="1"/>
  <c r="Q23" i="1" s="1"/>
  <c r="O24" i="1"/>
  <c r="T2" i="1"/>
  <c r="S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" i="1"/>
  <c r="O28" i="1" l="1"/>
</calcChain>
</file>

<file path=xl/sharedStrings.xml><?xml version="1.0" encoding="utf-8"?>
<sst xmlns="http://purl.oclc.org/ooxml/spreadsheetml/main" count="27" uniqueCount="27">
  <si>
    <t>Year</t>
  </si>
  <si>
    <t>Apples</t>
  </si>
  <si>
    <t>Grapes</t>
  </si>
  <si>
    <t>Oranges</t>
  </si>
  <si>
    <t>Grapefruit</t>
  </si>
  <si>
    <t>Bananas</t>
  </si>
  <si>
    <t>ApPr</t>
  </si>
  <si>
    <t>BaPr</t>
  </si>
  <si>
    <t>GrPr</t>
  </si>
  <si>
    <t>GfPr</t>
  </si>
  <si>
    <t>OrPr</t>
  </si>
  <si>
    <t>CPI</t>
  </si>
  <si>
    <t>Income</t>
  </si>
  <si>
    <t>realApPr</t>
  </si>
  <si>
    <t>avg ApPr</t>
  </si>
  <si>
    <t>avg Apples</t>
  </si>
  <si>
    <t>beta1</t>
  </si>
  <si>
    <t>O*P (numerator)</t>
  </si>
  <si>
    <t>pi - pavg apples (real apple price at each year - minus avg price of apples)</t>
  </si>
  <si>
    <t>qi - qavg apples</t>
  </si>
  <si>
    <t>sum of O*P (numerator)</t>
  </si>
  <si>
    <t>own-price effect</t>
  </si>
  <si>
    <t>cross-price effect</t>
  </si>
  <si>
    <t>income-effect</t>
  </si>
  <si>
    <t>beta0</t>
  </si>
  <si>
    <t>sum of (pi - pavg)^2 (denominator)</t>
  </si>
  <si>
    <t>(pi - pavg)^2 denominator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</si>
</sst>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#0.0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164" fontId="18" fillId="0" borderId="0" xfId="0" applyNumberFormat="1" applyFont="1" applyFill="1" applyAlignment="1">
      <alignment horizontal="right"/>
    </xf>
    <xf numFmtId="1" fontId="0" fillId="0" borderId="0" xfId="0" applyNumberFormat="1"/>
    <xf numFmtId="0" fontId="18" fillId="0" borderId="0" xfId="0" applyFont="1" applyFill="1" applyBorder="1" applyAlignment="1">
      <alignment horizontal="center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E14" sqref="E14"/>
    </sheetView>
  </sheetViews>
  <sheetFormatPr baseColWidth="10" defaultRowHeight="16"/>
  <cols>
    <col min="15" max="15" width="12.832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t="s">
        <v>18</v>
      </c>
      <c r="P1" t="s">
        <v>19</v>
      </c>
      <c r="Q1" t="s">
        <v>17</v>
      </c>
      <c r="R1" t="s">
        <v>26</v>
      </c>
      <c r="S1" t="s">
        <v>14</v>
      </c>
      <c r="T1" t="s">
        <v>15</v>
      </c>
    </row>
    <row r="2" spans="1:20">
      <c r="A2">
        <v>1990</v>
      </c>
      <c r="B2">
        <v>19.600000000000001</v>
      </c>
      <c r="C2">
        <v>7.8</v>
      </c>
      <c r="D2">
        <v>12.4</v>
      </c>
      <c r="E2">
        <v>4.4000000000000004</v>
      </c>
      <c r="F2">
        <v>24.4</v>
      </c>
      <c r="G2" s="5">
        <v>0.72</v>
      </c>
      <c r="H2" s="1">
        <v>0.46</v>
      </c>
      <c r="I2" s="1">
        <v>1.26</v>
      </c>
      <c r="J2" s="1">
        <v>0.66</v>
      </c>
      <c r="K2" s="1">
        <v>0.56999999999999995</v>
      </c>
      <c r="L2" s="2">
        <v>130.66</v>
      </c>
      <c r="M2" s="3">
        <v>17263.583333333332</v>
      </c>
      <c r="N2" s="5">
        <f>(G2/L2)*130.66</f>
        <v>0.72</v>
      </c>
      <c r="O2" s="5">
        <f>N2-$S$2</f>
        <v>-1.2432752333531472E-2</v>
      </c>
      <c r="P2">
        <f>B2-$T$2</f>
        <v>2.0913043478260924</v>
      </c>
      <c r="Q2">
        <f>O2*P2</f>
        <v>-2.6000669010559363E-2</v>
      </c>
      <c r="R2">
        <f>O2^2</f>
        <v>1.5457333058693226E-4</v>
      </c>
      <c r="S2" s="5">
        <f>AVERAGE(N2:N24)</f>
        <v>0.73243275233353144</v>
      </c>
      <c r="T2">
        <f>AVERAGE(B2:B24)</f>
        <v>17.508695652173909</v>
      </c>
    </row>
    <row r="3" spans="1:20">
      <c r="A3">
        <v>1991</v>
      </c>
      <c r="B3">
        <v>18.100000000000001</v>
      </c>
      <c r="C3">
        <v>7.3</v>
      </c>
      <c r="D3">
        <v>8.4</v>
      </c>
      <c r="E3">
        <v>5.9</v>
      </c>
      <c r="F3">
        <v>25</v>
      </c>
      <c r="G3" s="5">
        <v>0.89</v>
      </c>
      <c r="H3" s="1">
        <v>0.48</v>
      </c>
      <c r="I3" s="1">
        <v>1.4</v>
      </c>
      <c r="J3" s="1">
        <v>0.62</v>
      </c>
      <c r="K3" s="1">
        <v>0.78</v>
      </c>
      <c r="L3" s="2">
        <v>136.16999999999999</v>
      </c>
      <c r="M3" s="3">
        <v>17732.833333333332</v>
      </c>
      <c r="N3" s="5">
        <f t="shared" ref="N3:N24" si="0">(G3/L3)*130.66</f>
        <v>0.85398692810457533</v>
      </c>
      <c r="O3" s="5">
        <f>N3-$S$2</f>
        <v>0.12155417577104388</v>
      </c>
      <c r="P3">
        <f>B3-$T$2</f>
        <v>0.59130434782609242</v>
      </c>
      <c r="Q3">
        <f t="shared" ref="Q3:Q24" si="1">O3*P3</f>
        <v>7.1875512629835311E-2</v>
      </c>
      <c r="R3">
        <f t="shared" ref="R3:R24" si="2">O3^2</f>
        <v>1.4775417647377831E-2</v>
      </c>
    </row>
    <row r="4" spans="1:20">
      <c r="A4">
        <v>1992</v>
      </c>
      <c r="B4">
        <v>19.100000000000001</v>
      </c>
      <c r="C4">
        <v>7.1</v>
      </c>
      <c r="D4">
        <v>12.8</v>
      </c>
      <c r="E4">
        <v>5.9</v>
      </c>
      <c r="F4">
        <v>27.1</v>
      </c>
      <c r="G4" s="5">
        <v>0.89</v>
      </c>
      <c r="H4" s="1">
        <v>0.46</v>
      </c>
      <c r="I4" s="1">
        <v>1.29</v>
      </c>
      <c r="J4" s="1">
        <v>0.61</v>
      </c>
      <c r="K4" s="1">
        <v>0.56999999999999995</v>
      </c>
      <c r="L4" s="2">
        <v>140.31</v>
      </c>
      <c r="M4" s="3">
        <v>18713.25</v>
      </c>
      <c r="N4" s="5">
        <f t="shared" si="0"/>
        <v>0.8287891098282375</v>
      </c>
      <c r="O4" s="5">
        <f>N4-$S$2</f>
        <v>9.6356357494706057E-2</v>
      </c>
      <c r="P4">
        <f>B4-$T$2</f>
        <v>1.5913043478260924</v>
      </c>
      <c r="Q4">
        <f t="shared" si="1"/>
        <v>0.15333229062201104</v>
      </c>
      <c r="R4">
        <f t="shared" si="2"/>
        <v>9.2845476296475968E-3</v>
      </c>
    </row>
    <row r="5" spans="1:20">
      <c r="A5">
        <v>1993</v>
      </c>
      <c r="B5">
        <v>19</v>
      </c>
      <c r="C5">
        <v>7</v>
      </c>
      <c r="D5">
        <v>14.1</v>
      </c>
      <c r="E5">
        <v>6.2</v>
      </c>
      <c r="F5">
        <v>26.6</v>
      </c>
      <c r="G5" s="5">
        <v>0.83</v>
      </c>
      <c r="H5" s="1">
        <v>0.44</v>
      </c>
      <c r="I5" s="1">
        <v>1.46</v>
      </c>
      <c r="J5" s="1">
        <v>0.53</v>
      </c>
      <c r="K5" s="1">
        <v>0.55000000000000004</v>
      </c>
      <c r="L5" s="2">
        <v>144.47999999999999</v>
      </c>
      <c r="M5" s="3">
        <v>19244.583333333332</v>
      </c>
      <c r="N5" s="5">
        <f t="shared" si="0"/>
        <v>0.75060769656699888</v>
      </c>
      <c r="O5" s="5">
        <f>N5-$S$2</f>
        <v>1.8174944233467438E-2</v>
      </c>
      <c r="P5">
        <f>B5-$T$2</f>
        <v>1.491304347826091</v>
      </c>
      <c r="Q5">
        <f t="shared" si="1"/>
        <v>2.7104373356866732E-2</v>
      </c>
      <c r="R5">
        <f t="shared" si="2"/>
        <v>3.3032859788965127E-4</v>
      </c>
    </row>
    <row r="6" spans="1:20">
      <c r="A6">
        <v>1994</v>
      </c>
      <c r="B6">
        <v>19.399999999999999</v>
      </c>
      <c r="C6">
        <v>7</v>
      </c>
      <c r="D6">
        <v>12.9</v>
      </c>
      <c r="E6">
        <v>6.1</v>
      </c>
      <c r="F6">
        <v>27.8</v>
      </c>
      <c r="G6" s="5">
        <v>0.8</v>
      </c>
      <c r="H6" s="1">
        <v>0.46</v>
      </c>
      <c r="I6" s="1">
        <v>1.51</v>
      </c>
      <c r="J6" s="1">
        <v>0.51</v>
      </c>
      <c r="K6" s="1">
        <v>0.55000000000000004</v>
      </c>
      <c r="L6" s="2">
        <v>148.22999999999999</v>
      </c>
      <c r="M6" s="3">
        <v>19941.833333333332</v>
      </c>
      <c r="N6" s="5">
        <f t="shared" si="0"/>
        <v>0.70517439114889024</v>
      </c>
      <c r="O6" s="5">
        <f>N6-$S$2</f>
        <v>-2.72583611846412E-2</v>
      </c>
      <c r="P6">
        <f>B6-$T$2</f>
        <v>1.8913043478260896</v>
      </c>
      <c r="Q6">
        <f t="shared" si="1"/>
        <v>-5.1553857023125822E-2</v>
      </c>
      <c r="R6">
        <f t="shared" si="2"/>
        <v>7.4301825447235402E-4</v>
      </c>
    </row>
    <row r="7" spans="1:20">
      <c r="A7">
        <v>1995</v>
      </c>
      <c r="B7">
        <v>18.7</v>
      </c>
      <c r="C7">
        <v>7.5</v>
      </c>
      <c r="D7">
        <v>11.8</v>
      </c>
      <c r="E7">
        <v>6</v>
      </c>
      <c r="F7">
        <v>27.1</v>
      </c>
      <c r="G7" s="5">
        <v>0.83</v>
      </c>
      <c r="H7" s="1">
        <v>0.49</v>
      </c>
      <c r="I7" s="1">
        <v>1.55</v>
      </c>
      <c r="J7" s="1">
        <v>0.55000000000000004</v>
      </c>
      <c r="K7" s="1">
        <v>0.62</v>
      </c>
      <c r="L7" s="2">
        <v>152.38</v>
      </c>
      <c r="M7" s="3">
        <v>20791.583333333332</v>
      </c>
      <c r="N7" s="5">
        <f t="shared" si="0"/>
        <v>0.71169313558209735</v>
      </c>
      <c r="O7" s="5">
        <f>N7-$S$2</f>
        <v>-2.0739616751434098E-2</v>
      </c>
      <c r="P7">
        <f>B7-$T$2</f>
        <v>1.1913043478260903</v>
      </c>
      <c r="Q7">
        <f t="shared" si="1"/>
        <v>-2.4707195608230256E-2</v>
      </c>
      <c r="R7">
        <f t="shared" si="2"/>
        <v>4.3013170299636586E-4</v>
      </c>
    </row>
    <row r="8" spans="1:20">
      <c r="A8">
        <v>1996</v>
      </c>
      <c r="B8">
        <v>18.7</v>
      </c>
      <c r="C8">
        <v>6.7</v>
      </c>
      <c r="D8">
        <v>12.6</v>
      </c>
      <c r="E8">
        <v>5.8</v>
      </c>
      <c r="F8">
        <v>27.6</v>
      </c>
      <c r="G8" s="5">
        <v>0.93</v>
      </c>
      <c r="H8" s="1">
        <v>0.49</v>
      </c>
      <c r="I8" s="1">
        <v>1.69</v>
      </c>
      <c r="J8" s="1">
        <v>0.56999999999999995</v>
      </c>
      <c r="K8" s="1">
        <v>0.62</v>
      </c>
      <c r="L8" s="2">
        <v>156.86000000000001</v>
      </c>
      <c r="M8" s="3">
        <v>21656.916666666668</v>
      </c>
      <c r="N8" s="5">
        <f t="shared" si="0"/>
        <v>0.77466403162055331</v>
      </c>
      <c r="O8" s="5">
        <f>N8-$S$2</f>
        <v>4.2231279287021861E-2</v>
      </c>
      <c r="P8">
        <f>B8-$T$2</f>
        <v>1.1913043478260903</v>
      </c>
      <c r="Q8">
        <f t="shared" si="1"/>
        <v>5.0310306628887053E-2</v>
      </c>
      <c r="R8">
        <f t="shared" si="2"/>
        <v>1.7834809502184417E-3</v>
      </c>
    </row>
    <row r="9" spans="1:20">
      <c r="A9">
        <v>1997</v>
      </c>
      <c r="B9">
        <v>18.100000000000001</v>
      </c>
      <c r="C9">
        <v>7.8</v>
      </c>
      <c r="D9">
        <v>13.9</v>
      </c>
      <c r="E9">
        <v>6.2</v>
      </c>
      <c r="F9">
        <v>27.2</v>
      </c>
      <c r="G9" s="5">
        <v>0.91</v>
      </c>
      <c r="H9" s="1">
        <v>0.49</v>
      </c>
      <c r="I9" s="1">
        <v>1.71</v>
      </c>
      <c r="J9" s="1">
        <v>0.56000000000000005</v>
      </c>
      <c r="K9" s="1">
        <v>0.6</v>
      </c>
      <c r="L9" s="2">
        <v>160.53</v>
      </c>
      <c r="M9" s="3">
        <v>22569.083333333332</v>
      </c>
      <c r="N9" s="5">
        <f t="shared" si="0"/>
        <v>0.74067526319068089</v>
      </c>
      <c r="O9" s="5">
        <f>N9-$S$2</f>
        <v>8.2425108571494432E-3</v>
      </c>
      <c r="P9">
        <f>B9-$T$2</f>
        <v>0.59130434782609242</v>
      </c>
      <c r="Q9">
        <f t="shared" si="1"/>
        <v>4.8738325068362377E-3</v>
      </c>
      <c r="R9">
        <f t="shared" si="2"/>
        <v>6.7938985230226449E-5</v>
      </c>
    </row>
    <row r="10" spans="1:20">
      <c r="A10">
        <v>1998</v>
      </c>
      <c r="B10">
        <v>19</v>
      </c>
      <c r="C10">
        <v>7.2</v>
      </c>
      <c r="D10">
        <v>14.6</v>
      </c>
      <c r="E10">
        <v>5.9</v>
      </c>
      <c r="F10">
        <v>28</v>
      </c>
      <c r="G10" s="5">
        <v>0.94</v>
      </c>
      <c r="H10" s="1">
        <v>0.49</v>
      </c>
      <c r="I10" s="1">
        <v>1.59</v>
      </c>
      <c r="J10" s="1">
        <v>0.6</v>
      </c>
      <c r="K10" s="1">
        <v>0.56000000000000005</v>
      </c>
      <c r="L10" s="2">
        <v>163.01</v>
      </c>
      <c r="M10" s="3">
        <v>23805.416666666668</v>
      </c>
      <c r="N10" s="5">
        <f t="shared" si="0"/>
        <v>0.7534531623826759</v>
      </c>
      <c r="O10" s="5">
        <f>N10-$S$2</f>
        <v>2.1020410049144456E-2</v>
      </c>
      <c r="P10">
        <f>B10-$T$2</f>
        <v>1.491304347826091</v>
      </c>
      <c r="Q10">
        <f t="shared" si="1"/>
        <v>3.134782889937638E-2</v>
      </c>
      <c r="R10">
        <f t="shared" si="2"/>
        <v>4.4185763863417319E-4</v>
      </c>
    </row>
    <row r="11" spans="1:20">
      <c r="A11">
        <v>1999</v>
      </c>
      <c r="B11">
        <v>18.5</v>
      </c>
      <c r="C11">
        <v>8</v>
      </c>
      <c r="D11">
        <v>8.4</v>
      </c>
      <c r="E11">
        <v>5.8</v>
      </c>
      <c r="F11">
        <v>30.7</v>
      </c>
      <c r="G11" s="5">
        <v>0.9</v>
      </c>
      <c r="H11" s="1">
        <v>0.49</v>
      </c>
      <c r="I11" s="1">
        <v>1.84</v>
      </c>
      <c r="J11" s="1">
        <v>0.65</v>
      </c>
      <c r="K11" s="1">
        <v>0.84</v>
      </c>
      <c r="L11" s="2">
        <v>166.58</v>
      </c>
      <c r="M11" s="3">
        <v>24665.166666666668</v>
      </c>
      <c r="N11" s="5">
        <f t="shared" si="0"/>
        <v>0.70593108416376515</v>
      </c>
      <c r="O11" s="5">
        <f>N11-$S$2</f>
        <v>-2.650166816976629E-2</v>
      </c>
      <c r="P11">
        <f>B11-$T$2</f>
        <v>0.991304347826091</v>
      </c>
      <c r="Q11">
        <f t="shared" si="1"/>
        <v>-2.6271218881333647E-2</v>
      </c>
      <c r="R11">
        <f t="shared" si="2"/>
        <v>7.0233841578040376E-4</v>
      </c>
    </row>
    <row r="12" spans="1:20">
      <c r="A12">
        <v>2000</v>
      </c>
      <c r="B12">
        <v>17.5</v>
      </c>
      <c r="C12">
        <v>7.4</v>
      </c>
      <c r="D12">
        <v>11.7</v>
      </c>
      <c r="E12">
        <v>5.0999999999999996</v>
      </c>
      <c r="F12">
        <v>28.4</v>
      </c>
      <c r="G12" s="5">
        <v>0.92</v>
      </c>
      <c r="H12" s="1">
        <v>0.5</v>
      </c>
      <c r="I12" s="1">
        <v>1.75</v>
      </c>
      <c r="J12" s="1">
        <v>0.61</v>
      </c>
      <c r="K12" s="1">
        <v>0.63</v>
      </c>
      <c r="L12" s="2">
        <v>172.19</v>
      </c>
      <c r="M12" s="3">
        <v>26260.583333333332</v>
      </c>
      <c r="N12" s="5">
        <f t="shared" si="0"/>
        <v>0.69810790405946921</v>
      </c>
      <c r="O12" s="5">
        <f>N12-$S$2</f>
        <v>-3.4324848274062236E-2</v>
      </c>
      <c r="P12">
        <f>B12-$T$2</f>
        <v>-8.6956521739089965E-3</v>
      </c>
      <c r="Q12">
        <f t="shared" si="1"/>
        <v>2.9847694151344576E-4</v>
      </c>
      <c r="R12">
        <f t="shared" si="2"/>
        <v>1.1781952090373932E-3</v>
      </c>
    </row>
    <row r="13" spans="1:20">
      <c r="A13">
        <v>2001</v>
      </c>
      <c r="B13">
        <v>15.6</v>
      </c>
      <c r="C13">
        <v>7.4</v>
      </c>
      <c r="D13">
        <v>11.9</v>
      </c>
      <c r="E13">
        <v>4.8</v>
      </c>
      <c r="F13">
        <v>26.6</v>
      </c>
      <c r="G13" s="5">
        <v>0.87</v>
      </c>
      <c r="H13" s="1">
        <v>0.51</v>
      </c>
      <c r="I13" s="1">
        <v>1.85</v>
      </c>
      <c r="J13" s="1">
        <v>0.65</v>
      </c>
      <c r="K13" s="1">
        <v>0.72</v>
      </c>
      <c r="L13" s="2">
        <v>177.04</v>
      </c>
      <c r="M13" s="3">
        <v>27229.166666666668</v>
      </c>
      <c r="N13" s="5">
        <f t="shared" si="0"/>
        <v>0.64208201536375964</v>
      </c>
      <c r="O13" s="5">
        <f>N13-$S$2</f>
        <v>-9.0350736969771805E-2</v>
      </c>
      <c r="P13">
        <f>B13-$T$2</f>
        <v>-1.9086956521739094</v>
      </c>
      <c r="Q13">
        <f t="shared" si="1"/>
        <v>0.17245205882491194</v>
      </c>
      <c r="R13">
        <f t="shared" si="2"/>
        <v>8.1632556709808901E-3</v>
      </c>
    </row>
    <row r="14" spans="1:20">
      <c r="A14">
        <v>2002</v>
      </c>
      <c r="B14">
        <v>16</v>
      </c>
      <c r="C14">
        <v>8.4</v>
      </c>
      <c r="D14">
        <v>11.7</v>
      </c>
      <c r="E14">
        <v>4.5999999999999996</v>
      </c>
      <c r="F14">
        <v>26.8</v>
      </c>
      <c r="G14" s="5">
        <v>0.95</v>
      </c>
      <c r="H14" s="1">
        <v>0.51</v>
      </c>
      <c r="I14" s="1">
        <v>1.89</v>
      </c>
      <c r="J14" s="1">
        <v>0.65</v>
      </c>
      <c r="K14" s="1">
        <v>0.84</v>
      </c>
      <c r="L14" s="2">
        <v>179.87</v>
      </c>
      <c r="M14" s="3">
        <v>28152.416666666668</v>
      </c>
      <c r="N14" s="5">
        <f t="shared" si="0"/>
        <v>0.69009284483237887</v>
      </c>
      <c r="O14" s="5">
        <f>N14-$S$2</f>
        <v>-4.2339907501152574E-2</v>
      </c>
      <c r="P14">
        <f>B14-$T$2</f>
        <v>-1.508695652173909</v>
      </c>
      <c r="Q14">
        <f t="shared" si="1"/>
        <v>6.3878034360434363E-2</v>
      </c>
      <c r="R14">
        <f t="shared" si="2"/>
        <v>1.792667767206156E-3</v>
      </c>
    </row>
    <row r="15" spans="1:20">
      <c r="A15">
        <v>2003</v>
      </c>
      <c r="B15">
        <v>16.899999999999999</v>
      </c>
      <c r="C15">
        <v>7.7</v>
      </c>
      <c r="D15">
        <v>11.9</v>
      </c>
      <c r="E15">
        <v>4.0999999999999996</v>
      </c>
      <c r="F15">
        <v>26.2</v>
      </c>
      <c r="G15" s="5">
        <v>0.98</v>
      </c>
      <c r="H15" s="1">
        <v>0.51</v>
      </c>
      <c r="I15" s="1">
        <v>1.9</v>
      </c>
      <c r="J15" s="1">
        <v>0.72</v>
      </c>
      <c r="K15" s="1">
        <v>0.84</v>
      </c>
      <c r="L15" s="2">
        <v>184</v>
      </c>
      <c r="M15" s="3">
        <v>29191.25</v>
      </c>
      <c r="N15" s="5">
        <f t="shared" si="0"/>
        <v>0.69590652173913048</v>
      </c>
      <c r="O15" s="5">
        <f>N15-$S$2</f>
        <v>-3.6526230594400966E-2</v>
      </c>
      <c r="P15">
        <f>B15-$T$2</f>
        <v>-0.60869565217391042</v>
      </c>
      <c r="Q15">
        <f t="shared" si="1"/>
        <v>2.2233357753113536E-2</v>
      </c>
      <c r="R15">
        <f t="shared" si="2"/>
        <v>1.3341655214353532E-3</v>
      </c>
    </row>
    <row r="16" spans="1:20">
      <c r="A16">
        <v>2004</v>
      </c>
      <c r="B16">
        <v>18.8</v>
      </c>
      <c r="C16">
        <v>7.8</v>
      </c>
      <c r="D16">
        <v>10.8</v>
      </c>
      <c r="E16">
        <v>4.0999999999999996</v>
      </c>
      <c r="F16">
        <v>25.8</v>
      </c>
      <c r="G16" s="5">
        <v>1.04</v>
      </c>
      <c r="H16" s="1">
        <v>0.5</v>
      </c>
      <c r="I16" s="1">
        <v>2.06</v>
      </c>
      <c r="J16" s="1">
        <v>0.82</v>
      </c>
      <c r="K16" s="1">
        <v>0.86</v>
      </c>
      <c r="L16" s="2">
        <v>188.91</v>
      </c>
      <c r="M16" s="3">
        <v>30641.333333333332</v>
      </c>
      <c r="N16" s="5">
        <f t="shared" si="0"/>
        <v>0.7193181938489227</v>
      </c>
      <c r="O16" s="5">
        <f>N16-$S$2</f>
        <v>-1.311455848460874E-2</v>
      </c>
      <c r="P16">
        <f>B16-$T$2</f>
        <v>1.2913043478260917</v>
      </c>
      <c r="Q16">
        <f t="shared" si="1"/>
        <v>-1.6934886390994826E-2</v>
      </c>
      <c r="R16">
        <f t="shared" si="2"/>
        <v>1.719916442462231E-4</v>
      </c>
    </row>
    <row r="17" spans="1:18">
      <c r="A17">
        <v>2005</v>
      </c>
      <c r="B17">
        <v>16.7</v>
      </c>
      <c r="C17">
        <v>8.6</v>
      </c>
      <c r="D17">
        <v>11.4</v>
      </c>
      <c r="E17">
        <v>2.6</v>
      </c>
      <c r="F17">
        <v>25.2</v>
      </c>
      <c r="G17" s="5">
        <v>0.95</v>
      </c>
      <c r="H17" s="1">
        <v>0.49</v>
      </c>
      <c r="I17" s="1">
        <v>2.08</v>
      </c>
      <c r="J17" s="1">
        <v>1.0900000000000001</v>
      </c>
      <c r="K17" s="1">
        <v>1</v>
      </c>
      <c r="L17" s="2">
        <v>195.27</v>
      </c>
      <c r="M17" s="3">
        <v>31708.166666666668</v>
      </c>
      <c r="N17" s="5">
        <f t="shared" si="0"/>
        <v>0.63566856147897777</v>
      </c>
      <c r="O17" s="5">
        <f>N17-$S$2</f>
        <v>-9.6764190854553678E-2</v>
      </c>
      <c r="P17">
        <f>B17-$T$2</f>
        <v>-0.80869565217390971</v>
      </c>
      <c r="Q17">
        <f t="shared" si="1"/>
        <v>7.825278043020395E-2</v>
      </c>
      <c r="R17">
        <f t="shared" si="2"/>
        <v>9.3633086317364903E-3</v>
      </c>
    </row>
    <row r="18" spans="1:18">
      <c r="A18">
        <v>2006</v>
      </c>
      <c r="B18">
        <v>17.7</v>
      </c>
      <c r="C18">
        <v>7.6</v>
      </c>
      <c r="D18">
        <v>10.199999999999999</v>
      </c>
      <c r="E18">
        <v>2.2999999999999998</v>
      </c>
      <c r="F18">
        <v>25.1</v>
      </c>
      <c r="G18" s="5">
        <v>1.07</v>
      </c>
      <c r="H18" s="1">
        <v>0.5</v>
      </c>
      <c r="I18" s="1">
        <v>2.25</v>
      </c>
      <c r="J18" s="1">
        <v>1.1100000000000001</v>
      </c>
      <c r="K18" s="1">
        <v>1.0900000000000001</v>
      </c>
      <c r="L18" s="2">
        <v>201.56</v>
      </c>
      <c r="M18" s="3">
        <v>33547.75</v>
      </c>
      <c r="N18" s="5">
        <f t="shared" si="0"/>
        <v>0.69362075808692203</v>
      </c>
      <c r="O18" s="5">
        <f>N18-$S$2</f>
        <v>-3.8811994246609416E-2</v>
      </c>
      <c r="P18">
        <f>B18-$T$2</f>
        <v>0.19130434782609029</v>
      </c>
      <c r="Q18">
        <f t="shared" si="1"/>
        <v>-7.4249032471775831E-3</v>
      </c>
      <c r="R18">
        <f t="shared" si="2"/>
        <v>1.5063708973988425E-3</v>
      </c>
    </row>
    <row r="19" spans="1:18">
      <c r="A19">
        <v>2007</v>
      </c>
      <c r="B19">
        <v>16.399999999999999</v>
      </c>
      <c r="C19">
        <v>8</v>
      </c>
      <c r="D19">
        <v>7.5</v>
      </c>
      <c r="E19">
        <v>2.8</v>
      </c>
      <c r="F19">
        <v>26</v>
      </c>
      <c r="G19" s="5">
        <v>1.1200000000000001</v>
      </c>
      <c r="H19" s="1">
        <v>0.51</v>
      </c>
      <c r="I19" s="1">
        <v>2.09</v>
      </c>
      <c r="J19" s="1">
        <v>0.96</v>
      </c>
      <c r="K19" s="1">
        <v>1.28</v>
      </c>
      <c r="L19" s="2">
        <v>207.34</v>
      </c>
      <c r="M19" s="3">
        <v>34854.166666666664</v>
      </c>
      <c r="N19" s="5">
        <f t="shared" si="0"/>
        <v>0.70579338284942605</v>
      </c>
      <c r="O19" s="5">
        <f>N19-$S$2</f>
        <v>-2.6639369484105391E-2</v>
      </c>
      <c r="P19">
        <f>B19-$T$2</f>
        <v>-1.1086956521739104</v>
      </c>
      <c r="Q19">
        <f t="shared" si="1"/>
        <v>2.9534953123681994E-2</v>
      </c>
      <c r="R19">
        <f t="shared" si="2"/>
        <v>7.0965600651068546E-4</v>
      </c>
    </row>
    <row r="20" spans="1:18">
      <c r="A20">
        <v>2008</v>
      </c>
      <c r="B20">
        <v>15.9</v>
      </c>
      <c r="C20">
        <v>8.5</v>
      </c>
      <c r="D20">
        <v>9.9</v>
      </c>
      <c r="E20">
        <v>3.2</v>
      </c>
      <c r="F20">
        <v>25</v>
      </c>
      <c r="G20" s="5">
        <v>1.32</v>
      </c>
      <c r="H20" s="1">
        <v>0.61</v>
      </c>
      <c r="I20" s="1">
        <v>2.21</v>
      </c>
      <c r="J20" s="1">
        <v>0.97</v>
      </c>
      <c r="K20" s="1">
        <v>1.1200000000000001</v>
      </c>
      <c r="L20" s="2">
        <v>215.25</v>
      </c>
      <c r="M20" s="3">
        <v>35906.333333333336</v>
      </c>
      <c r="N20" s="5">
        <f t="shared" si="0"/>
        <v>0.80125993031358878</v>
      </c>
      <c r="O20" s="5">
        <f>N20-$S$2</f>
        <v>6.882717798005733E-2</v>
      </c>
      <c r="P20">
        <f>B20-$T$2</f>
        <v>-1.6086956521739086</v>
      </c>
      <c r="Q20">
        <f t="shared" si="1"/>
        <v>-0.11072198196791801</v>
      </c>
      <c r="R20">
        <f t="shared" si="2"/>
        <v>4.7371804286984887E-3</v>
      </c>
    </row>
    <row r="21" spans="1:18">
      <c r="A21">
        <v>2009</v>
      </c>
      <c r="B21">
        <v>16.3</v>
      </c>
      <c r="C21">
        <v>7.9</v>
      </c>
      <c r="D21">
        <v>9.1</v>
      </c>
      <c r="E21">
        <v>2.8</v>
      </c>
      <c r="F21">
        <v>22</v>
      </c>
      <c r="G21" s="5">
        <v>1.18</v>
      </c>
      <c r="H21" s="1">
        <v>0.61</v>
      </c>
      <c r="I21" s="1">
        <v>2.11</v>
      </c>
      <c r="J21" s="1">
        <v>0.9</v>
      </c>
      <c r="K21" s="1">
        <v>1.05</v>
      </c>
      <c r="L21" s="2">
        <v>214.56</v>
      </c>
      <c r="M21" s="3">
        <v>35499.833333333336</v>
      </c>
      <c r="N21" s="5">
        <f t="shared" si="0"/>
        <v>0.71858128262490673</v>
      </c>
      <c r="O21" s="5">
        <f>N21-$S$2</f>
        <v>-1.385146970862472E-2</v>
      </c>
      <c r="P21">
        <f>B21-$T$2</f>
        <v>-1.2086956521739083</v>
      </c>
      <c r="Q21">
        <f t="shared" si="1"/>
        <v>1.6742211213033292E-2</v>
      </c>
      <c r="R21">
        <f t="shared" si="2"/>
        <v>1.9186321308894817E-4</v>
      </c>
    </row>
    <row r="22" spans="1:18">
      <c r="A22">
        <v>2010</v>
      </c>
      <c r="B22">
        <v>15.3</v>
      </c>
      <c r="C22">
        <v>8.1999999999999993</v>
      </c>
      <c r="D22">
        <v>9.6999999999999993</v>
      </c>
      <c r="E22">
        <v>2.8</v>
      </c>
      <c r="F22">
        <v>25.6</v>
      </c>
      <c r="G22" s="5">
        <v>1.22</v>
      </c>
      <c r="H22" s="1">
        <v>0.57999999999999996</v>
      </c>
      <c r="I22" s="1">
        <v>2.1800000000000002</v>
      </c>
      <c r="J22" s="1">
        <v>0.93</v>
      </c>
      <c r="K22" s="1">
        <v>1.06</v>
      </c>
      <c r="L22" s="2">
        <v>218.08</v>
      </c>
      <c r="M22" s="3">
        <v>36522.916666666664</v>
      </c>
      <c r="N22" s="5">
        <f t="shared" si="0"/>
        <v>0.7309482758620689</v>
      </c>
      <c r="O22" s="5">
        <f>N22-$S$2</f>
        <v>-1.484476471462548E-3</v>
      </c>
      <c r="P22">
        <f>B22-$T$2</f>
        <v>-2.2086956521739083</v>
      </c>
      <c r="Q22">
        <f t="shared" si="1"/>
        <v>3.2787567282737949E-3</v>
      </c>
      <c r="R22">
        <f t="shared" si="2"/>
        <v>2.2036703943258973E-6</v>
      </c>
    </row>
    <row r="23" spans="1:18">
      <c r="A23">
        <v>2011</v>
      </c>
      <c r="B23">
        <v>15.4</v>
      </c>
      <c r="C23">
        <v>7.6</v>
      </c>
      <c r="D23">
        <v>10</v>
      </c>
      <c r="E23">
        <v>2.7</v>
      </c>
      <c r="F23">
        <v>25.5</v>
      </c>
      <c r="G23" s="5">
        <v>1.35</v>
      </c>
      <c r="H23" s="1">
        <v>0.61</v>
      </c>
      <c r="I23" s="1">
        <v>2.39</v>
      </c>
      <c r="J23" s="1">
        <v>0.98</v>
      </c>
      <c r="K23" s="1">
        <v>1.1000000000000001</v>
      </c>
      <c r="L23" s="2">
        <v>224.92</v>
      </c>
      <c r="M23" s="3">
        <v>38051.666666666664</v>
      </c>
      <c r="N23" s="5">
        <f t="shared" si="0"/>
        <v>0.78423884047661396</v>
      </c>
      <c r="O23" s="5">
        <f>N23-$S$2</f>
        <v>5.1806088143082518E-2</v>
      </c>
      <c r="P23">
        <f>B23-$T$2</f>
        <v>-2.1086956521739086</v>
      </c>
      <c r="Q23">
        <f t="shared" si="1"/>
        <v>-0.10924327282345639</v>
      </c>
      <c r="R23">
        <f t="shared" si="2"/>
        <v>2.6838707686888349E-3</v>
      </c>
    </row>
    <row r="24" spans="1:18">
      <c r="A24">
        <v>2012</v>
      </c>
      <c r="B24">
        <v>16</v>
      </c>
      <c r="C24">
        <v>7.8</v>
      </c>
      <c r="D24">
        <v>10.8</v>
      </c>
      <c r="E24">
        <v>2.4</v>
      </c>
      <c r="F24">
        <v>25.4</v>
      </c>
      <c r="G24" s="5">
        <v>1.38</v>
      </c>
      <c r="H24" s="1">
        <v>0.6</v>
      </c>
      <c r="I24" s="1">
        <v>2.4900000000000002</v>
      </c>
      <c r="J24" s="1">
        <v>1.08</v>
      </c>
      <c r="K24" s="1">
        <v>1.05</v>
      </c>
      <c r="L24" s="2">
        <v>229.59</v>
      </c>
      <c r="M24" s="3">
        <v>39779.5</v>
      </c>
      <c r="N24" s="5">
        <f t="shared" si="0"/>
        <v>0.78535998954658293</v>
      </c>
      <c r="O24" s="5">
        <f>N24-$S$2</f>
        <v>5.2927237213051481E-2</v>
      </c>
      <c r="P24">
        <f>B24-$T$2</f>
        <v>-1.508695652173909</v>
      </c>
      <c r="Q24">
        <f t="shared" si="1"/>
        <v>-7.9851092664907891E-2</v>
      </c>
      <c r="R24">
        <f t="shared" si="2"/>
        <v>2.8012924390066214E-3</v>
      </c>
    </row>
    <row r="26" spans="1:18">
      <c r="O26" s="5"/>
    </row>
    <row r="28" spans="1:18">
      <c r="K28" t="s">
        <v>21</v>
      </c>
      <c r="L28">
        <f>(4.64)*(0.73/17.51)</f>
        <v>0.19344374643061105</v>
      </c>
      <c r="N28" t="s">
        <v>20</v>
      </c>
      <c r="O28">
        <f>SUM(Q2:Q24)</f>
        <v>0.27280569640127517</v>
      </c>
    </row>
    <row r="29" spans="1:18">
      <c r="K29" t="s">
        <v>22</v>
      </c>
      <c r="L29">
        <f>(-20.99)*(0.38/26.31)</f>
        <v>-0.3031622957050551</v>
      </c>
      <c r="N29" t="s">
        <v>25</v>
      </c>
      <c r="O29">
        <f>SUM(R2:R24)</f>
        <v>6.3349655021263232E-2</v>
      </c>
    </row>
    <row r="30" spans="1:18">
      <c r="K30" t="s">
        <v>23</v>
      </c>
      <c r="L30">
        <f>(0.0001059)*(19857.16/17.51)</f>
        <v>0.12009555933752139</v>
      </c>
      <c r="N30" t="s">
        <v>16</v>
      </c>
      <c r="O30">
        <f>O28/O29</f>
        <v>4.3063485714280256</v>
      </c>
    </row>
    <row r="31" spans="1:18">
      <c r="N31" t="s">
        <v>24</v>
      </c>
      <c r="O31">
        <f>T2-(O30*S2)</f>
        <v>14.354584915495309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HW1_data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2019-04-18T06:37:32Z</dcterms:created>
  <dcterms:modified xsi:type="dcterms:W3CDTF">2019-04-20T03:55:23Z</dcterms:modified>
</cp:coreProperties>
</file>