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4/projects/mmci_applied_ds/activities/"/>
    </mc:Choice>
  </mc:AlternateContent>
  <xr:revisionPtr revIDLastSave="0" documentId="13_ncr:1_{66F2FA0D-32B6-C047-9B51-6EEF4F7D65DD}" xr6:coauthVersionLast="47" xr6:coauthVersionMax="47" xr10:uidLastSave="{00000000-0000-0000-0000-000000000000}"/>
  <bookViews>
    <workbookView xWindow="0" yWindow="500" windowWidth="51200" windowHeight="28300" xr2:uid="{731D0C4B-BA46-8C46-B752-D4222D616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I5" i="1" s="1"/>
  <c r="I10" i="1" l="1"/>
  <c r="I9" i="1"/>
  <c r="J9" i="1" s="1"/>
  <c r="K9" i="1" s="1"/>
  <c r="L9" i="1" s="1"/>
  <c r="I14" i="1"/>
  <c r="I22" i="1"/>
  <c r="J22" i="1" s="1"/>
  <c r="K22" i="1" s="1"/>
  <c r="L22" i="1" s="1"/>
  <c r="I13" i="1"/>
  <c r="J13" i="1" s="1"/>
  <c r="I17" i="1"/>
  <c r="J17" i="1" s="1"/>
  <c r="I21" i="1"/>
  <c r="J21" i="1" s="1"/>
  <c r="I6" i="1"/>
  <c r="J6" i="1" s="1"/>
  <c r="I18" i="1"/>
  <c r="J18" i="1" s="1"/>
  <c r="I7" i="1"/>
  <c r="J7" i="1" s="1"/>
  <c r="I11" i="1"/>
  <c r="J11" i="1" s="1"/>
  <c r="K11" i="1" s="1"/>
  <c r="L11" i="1" s="1"/>
  <c r="I15" i="1"/>
  <c r="J15" i="1" s="1"/>
  <c r="I19" i="1"/>
  <c r="J19" i="1" s="1"/>
  <c r="I23" i="1"/>
  <c r="J23" i="1" s="1"/>
  <c r="J5" i="1"/>
  <c r="K5" i="1" s="1"/>
  <c r="L5" i="1" s="1"/>
  <c r="J10" i="1"/>
  <c r="K10" i="1" s="1"/>
  <c r="L10" i="1" s="1"/>
  <c r="I8" i="1"/>
  <c r="J8" i="1" s="1"/>
  <c r="I12" i="1"/>
  <c r="J12" i="1" s="1"/>
  <c r="M12" i="1" s="1"/>
  <c r="I16" i="1"/>
  <c r="J16" i="1" s="1"/>
  <c r="I20" i="1"/>
  <c r="J20" i="1" s="1"/>
  <c r="I24" i="1"/>
  <c r="J24" i="1" s="1"/>
  <c r="J14" i="1"/>
  <c r="M14" i="1" s="1"/>
  <c r="K18" i="1" l="1"/>
  <c r="L18" i="1" s="1"/>
  <c r="M18" i="1"/>
  <c r="K13" i="1"/>
  <c r="L13" i="1" s="1"/>
  <c r="M13" i="1"/>
  <c r="M9" i="1"/>
  <c r="M5" i="1"/>
  <c r="K14" i="1"/>
  <c r="L14" i="1" s="1"/>
  <c r="M10" i="1"/>
  <c r="K16" i="1"/>
  <c r="L16" i="1" s="1"/>
  <c r="M16" i="1"/>
  <c r="M15" i="1"/>
  <c r="K15" i="1"/>
  <c r="L15" i="1" s="1"/>
  <c r="M21" i="1"/>
  <c r="K21" i="1"/>
  <c r="L21" i="1" s="1"/>
  <c r="K17" i="1"/>
  <c r="L17" i="1" s="1"/>
  <c r="M17" i="1"/>
  <c r="M24" i="1"/>
  <c r="K24" i="1"/>
  <c r="L24" i="1" s="1"/>
  <c r="M8" i="1"/>
  <c r="K8" i="1"/>
  <c r="L8" i="1" s="1"/>
  <c r="M23" i="1"/>
  <c r="K23" i="1"/>
  <c r="L23" i="1" s="1"/>
  <c r="M7" i="1"/>
  <c r="K7" i="1"/>
  <c r="L7" i="1" s="1"/>
  <c r="K6" i="1"/>
  <c r="L6" i="1" s="1"/>
  <c r="M6" i="1"/>
  <c r="M20" i="1"/>
  <c r="K20" i="1"/>
  <c r="L20" i="1" s="1"/>
  <c r="M19" i="1"/>
  <c r="K19" i="1"/>
  <c r="L19" i="1" s="1"/>
  <c r="M11" i="1"/>
  <c r="K12" i="1"/>
  <c r="L12" i="1" s="1"/>
  <c r="M22" i="1"/>
  <c r="L27" i="1" l="1"/>
  <c r="M27" i="1"/>
</calcChain>
</file>

<file path=xl/sharedStrings.xml><?xml version="1.0" encoding="utf-8"?>
<sst xmlns="http://schemas.openxmlformats.org/spreadsheetml/2006/main" count="40" uniqueCount="40">
  <si>
    <t>age</t>
  </si>
  <si>
    <t>female</t>
  </si>
  <si>
    <t>temp</t>
  </si>
  <si>
    <t>patient</t>
  </si>
  <si>
    <t>mortality</t>
  </si>
  <si>
    <t>prediction</t>
  </si>
  <si>
    <t>age_normalized</t>
  </si>
  <si>
    <t>temp_normalized</t>
  </si>
  <si>
    <t>predicted_log_odds</t>
  </si>
  <si>
    <t>loss</t>
  </si>
  <si>
    <t>correct?</t>
  </si>
  <si>
    <t>accuracy</t>
  </si>
  <si>
    <t>avg_loss</t>
  </si>
  <si>
    <t>bias</t>
  </si>
  <si>
    <t>optimal</t>
  </si>
  <si>
    <t>guess</t>
  </si>
  <si>
    <t>b_female</t>
  </si>
  <si>
    <t>b_age</t>
  </si>
  <si>
    <t>b_temp</t>
  </si>
  <si>
    <t>MORTALITY PREDICTION WORKSHEET</t>
  </si>
  <si>
    <t>OUTCOMES AND PREDICTIONS</t>
  </si>
  <si>
    <t>COVARIATES</t>
  </si>
  <si>
    <t>PARAMETERS</t>
  </si>
  <si>
    <t>PERFORMANCE</t>
  </si>
  <si>
    <t>predicted_prob</t>
  </si>
  <si>
    <t>INSTRUCTIONS</t>
  </si>
  <si>
    <t>1. Refine parameter values (by guessing and/or exploring) to increase accuracy and reduce the average loss</t>
  </si>
  <si>
    <t>DISCUSSION</t>
  </si>
  <si>
    <t>1. What was your strategy for refining parameters?</t>
  </si>
  <si>
    <t>2. Is this different from the way we refine parameters in machine learning?</t>
  </si>
  <si>
    <t>3. If it is different, how?</t>
  </si>
  <si>
    <t>In this worksheet, we have 3 covariates for each of 20 simulated ICU patients.</t>
  </si>
  <si>
    <t>DESCRIPTION</t>
  </si>
  <si>
    <t>Our goal is to identify, manually, a set of logistic regression parameters that predict mortality effectively.</t>
  </si>
  <si>
    <t>We may view this dataset as our training set. To evaluate performance, we would need to apply our final model to a different dataset.</t>
  </si>
  <si>
    <t>We can quantify performance using the average loss (avg_loss). We are trying to make this value as small as we can by adjusting the parameters.</t>
  </si>
  <si>
    <t>2. All parameters should be between -3 and 3. There is no need to explore outside of this range</t>
  </si>
  <si>
    <t>3. Note that parameters are defined for normalized covariates rather than the original values. This helps to limit the range of parameter values we need to explore</t>
  </si>
  <si>
    <t>4. It is possible for accuracy to increase even though loss decreases. We are trying to minimize the loss, not maximize the accuracy.</t>
  </si>
  <si>
    <t>5. When you are done exploring, unshade the optimal values to see how your best solution 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</si>
</sst>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2" xfId="0" applyNumberFormat="1" applyFill="1" applyBorder="1"/>
    <xf numFmtId="0" fontId="0" fillId="3" borderId="2" xfId="0" applyFill="1" applyBorder="1"/>
    <xf numFmtId="2" fontId="0" fillId="4" borderId="1" xfId="0" applyNumberFormat="1" applyFill="1" applyBorder="1"/>
    <xf numFmtId="0" fontId="0" fillId="4" borderId="1" xfId="0" applyFill="1" applyBorder="1"/>
    <xf numFmtId="2" fontId="0" fillId="4" borderId="2" xfId="0" applyNumberFormat="1" applyFill="1" applyBorder="1"/>
    <xf numFmtId="0" fontId="0" fillId="4" borderId="2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0" fillId="3" borderId="8" xfId="0" applyFill="1" applyBorder="1"/>
    <xf numFmtId="164" fontId="0" fillId="3" borderId="9" xfId="0" applyNumberFormat="1" applyFill="1" applyBorder="1"/>
    <xf numFmtId="0" fontId="0" fillId="3" borderId="10" xfId="0" applyFill="1" applyBorder="1"/>
    <xf numFmtId="164" fontId="0" fillId="3" borderId="11" xfId="0" applyNumberFormat="1" applyFill="1" applyBorder="1"/>
    <xf numFmtId="0" fontId="0" fillId="3" borderId="11" xfId="0" applyFill="1" applyBorder="1"/>
    <xf numFmtId="164" fontId="0" fillId="3" borderId="12" xfId="0" applyNumberForma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1" fontId="0" fillId="4" borderId="6" xfId="0" applyNumberFormat="1" applyFill="1" applyBorder="1"/>
    <xf numFmtId="165" fontId="0" fillId="4" borderId="7" xfId="0" applyNumberFormat="1" applyFill="1" applyBorder="1"/>
    <xf numFmtId="1" fontId="0" fillId="4" borderId="8" xfId="0" applyNumberFormat="1" applyFill="1" applyBorder="1"/>
    <xf numFmtId="165" fontId="0" fillId="4" borderId="9" xfId="0" applyNumberFormat="1" applyFill="1" applyBorder="1"/>
    <xf numFmtId="1" fontId="0" fillId="4" borderId="10" xfId="0" applyNumberFormat="1" applyFill="1" applyBorder="1"/>
    <xf numFmtId="2" fontId="0" fillId="4" borderId="11" xfId="0" applyNumberFormat="1" applyFill="1" applyBorder="1"/>
    <xf numFmtId="0" fontId="0" fillId="4" borderId="11" xfId="0" applyFill="1" applyBorder="1"/>
    <xf numFmtId="165" fontId="0" fillId="4" borderId="12" xfId="0" applyNumberFormat="1" applyFill="1" applyBorder="1"/>
    <xf numFmtId="2" fontId="0" fillId="5" borderId="1" xfId="0" applyNumberFormat="1" applyFill="1" applyBorder="1"/>
    <xf numFmtId="0" fontId="0" fillId="5" borderId="3" xfId="0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2" fontId="0" fillId="5" borderId="7" xfId="0" applyNumberFormat="1" applyFill="1" applyBorder="1"/>
    <xf numFmtId="0" fontId="1" fillId="5" borderId="10" xfId="0" applyFont="1" applyFill="1" applyBorder="1"/>
    <xf numFmtId="2" fontId="0" fillId="2" borderId="11" xfId="0" applyNumberFormat="1" applyFill="1" applyBorder="1"/>
    <xf numFmtId="2" fontId="0" fillId="2" borderId="12" xfId="0" applyNumberForma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0" fillId="6" borderId="13" xfId="0" applyFill="1" applyBorder="1"/>
    <xf numFmtId="165" fontId="0" fillId="6" borderId="14" xfId="0" applyNumberFormat="1" applyFill="1" applyBorder="1"/>
    <xf numFmtId="0" fontId="0" fillId="0" borderId="0" xfId="0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BEE-2396-984E-BBF1-2AD02D15C695}">
  <dimension ref="A1:M46"/>
  <sheetViews>
    <sheetView tabSelected="1" workbookViewId="0">
      <selection activeCell="A42" sqref="A42"/>
    </sheetView>
  </sheetViews>
  <sheetFormatPr baseColWidth="10" defaultRowHeight="16" x14ac:dyDescent="0.2"/>
  <cols>
    <col min="1" max="5" width="15.1640625" customWidth="1"/>
    <col min="6" max="6" width="15.6640625" bestFit="1" customWidth="1"/>
    <col min="7" max="7" width="5.33203125" bestFit="1" customWidth="1"/>
    <col min="8" max="8" width="8.83203125" bestFit="1" customWidth="1"/>
    <col min="9" max="9" width="17.33203125" bestFit="1" customWidth="1"/>
    <col min="10" max="10" width="14.83203125" customWidth="1"/>
    <col min="11" max="11" width="15.1640625" customWidth="1"/>
    <col min="12" max="13" width="8.1640625" bestFit="1" customWidth="1"/>
  </cols>
  <sheetData>
    <row r="1" spans="1:13" x14ac:dyDescent="0.2">
      <c r="A1" s="3" t="s">
        <v>19</v>
      </c>
    </row>
    <row r="3" spans="1:13" ht="17" thickBot="1" x14ac:dyDescent="0.25">
      <c r="A3" s="3" t="s">
        <v>21</v>
      </c>
      <c r="H3" s="3" t="s">
        <v>20</v>
      </c>
    </row>
    <row r="4" spans="1:13" x14ac:dyDescent="0.2">
      <c r="A4" s="12" t="s">
        <v>3</v>
      </c>
      <c r="B4" s="13" t="s">
        <v>0</v>
      </c>
      <c r="C4" s="13" t="s">
        <v>6</v>
      </c>
      <c r="D4" s="13" t="s">
        <v>1</v>
      </c>
      <c r="E4" s="13" t="s">
        <v>2</v>
      </c>
      <c r="F4" s="14" t="s">
        <v>7</v>
      </c>
      <c r="G4" s="3"/>
      <c r="H4" s="23" t="s">
        <v>4</v>
      </c>
      <c r="I4" s="24" t="s">
        <v>8</v>
      </c>
      <c r="J4" s="24" t="s">
        <v>24</v>
      </c>
      <c r="K4" s="24" t="s">
        <v>5</v>
      </c>
      <c r="L4" s="24" t="s">
        <v>10</v>
      </c>
      <c r="M4" s="25" t="s">
        <v>9</v>
      </c>
    </row>
    <row r="5" spans="1:13" x14ac:dyDescent="0.2">
      <c r="A5" s="15">
        <v>0</v>
      </c>
      <c r="B5" s="4">
        <v>30.524799699505898</v>
      </c>
      <c r="C5" s="4">
        <f>(B5 - AVERAGE(B$5:B$24) )/ STDEV(B$5:B$24)</f>
        <v>-0.46521257204442362</v>
      </c>
      <c r="D5" s="5">
        <v>0</v>
      </c>
      <c r="E5" s="4">
        <v>104.968153847645</v>
      </c>
      <c r="F5" s="16">
        <f t="shared" ref="F5:F24" si="0">(E5 - AVERAGE(E$5:E$24) )/ STDEV(E$5:E$24)</f>
        <v>2.3691760288326278</v>
      </c>
      <c r="G5" s="1"/>
      <c r="H5" s="26">
        <v>1</v>
      </c>
      <c r="I5" s="8">
        <f t="shared" ref="I5:I24" si="1">C5*C$27 + D5*D$27 + F5*F$27 + G$27</f>
        <v>0</v>
      </c>
      <c r="J5" s="8">
        <f>1 / (1 + EXP(-1 * I5))</f>
        <v>0.5</v>
      </c>
      <c r="K5" s="9">
        <f>INT(J5 &gt; 0.5)</f>
        <v>0</v>
      </c>
      <c r="L5" s="9">
        <f>INT(H5=K5)</f>
        <v>0</v>
      </c>
      <c r="M5" s="27">
        <f>-1 * H5 * LOG(J5) - (1-H5) * LOG(1 - J5)</f>
        <v>0.3010299956639812</v>
      </c>
    </row>
    <row r="6" spans="1:13" x14ac:dyDescent="0.2">
      <c r="A6" s="17">
        <v>1</v>
      </c>
      <c r="B6" s="6">
        <v>73.967781862456505</v>
      </c>
      <c r="C6" s="6">
        <f t="shared" ref="C6:C24" si="2">(B6 - AVERAGE(B$5:B$24) )/ STDEV(B$5:B$24)</f>
        <v>1.0810083585772201</v>
      </c>
      <c r="D6" s="7">
        <v>1</v>
      </c>
      <c r="E6" s="6">
        <v>96.719416540446602</v>
      </c>
      <c r="F6" s="18">
        <f t="shared" si="0"/>
        <v>-0.7697870885782967</v>
      </c>
      <c r="G6" s="1"/>
      <c r="H6" s="28">
        <v>0</v>
      </c>
      <c r="I6" s="10">
        <f t="shared" si="1"/>
        <v>0</v>
      </c>
      <c r="J6" s="10">
        <f t="shared" ref="J6:J24" si="3">1 / (1 + EXP(-1 * I6))</f>
        <v>0.5</v>
      </c>
      <c r="K6" s="11">
        <f t="shared" ref="K6:K24" si="4">INT(J6 &gt; 0.5)</f>
        <v>0</v>
      </c>
      <c r="L6" s="11">
        <f t="shared" ref="L6:L24" si="5">INT(H6=K6)</f>
        <v>1</v>
      </c>
      <c r="M6" s="29">
        <f t="shared" ref="M6:M24" si="6">-1 * H6 * LOG(J6) - (1-H6) * LOG(1 - J6)</f>
        <v>0.3010299956639812</v>
      </c>
    </row>
    <row r="7" spans="1:13" x14ac:dyDescent="0.2">
      <c r="A7" s="17">
        <v>2</v>
      </c>
      <c r="B7" s="6">
        <v>27.446187375690901</v>
      </c>
      <c r="C7" s="6">
        <f t="shared" si="2"/>
        <v>-0.5747864220738107</v>
      </c>
      <c r="D7" s="7">
        <v>0</v>
      </c>
      <c r="E7" s="6">
        <v>96.097166740792304</v>
      </c>
      <c r="F7" s="18">
        <f t="shared" si="0"/>
        <v>-1.0065771690705765</v>
      </c>
      <c r="G7" s="1"/>
      <c r="H7" s="28">
        <v>0</v>
      </c>
      <c r="I7" s="10">
        <f t="shared" si="1"/>
        <v>0</v>
      </c>
      <c r="J7" s="10">
        <f t="shared" si="3"/>
        <v>0.5</v>
      </c>
      <c r="K7" s="11">
        <f t="shared" si="4"/>
        <v>0</v>
      </c>
      <c r="L7" s="11">
        <f t="shared" si="5"/>
        <v>1</v>
      </c>
      <c r="M7" s="29">
        <f t="shared" si="6"/>
        <v>0.3010299956639812</v>
      </c>
    </row>
    <row r="8" spans="1:13" x14ac:dyDescent="0.2">
      <c r="A8" s="17">
        <v>3</v>
      </c>
      <c r="B8" s="6">
        <v>8.6399424278925593E-2</v>
      </c>
      <c r="C8" s="6">
        <f t="shared" si="2"/>
        <v>-1.5485749301730853</v>
      </c>
      <c r="D8" s="7">
        <v>1</v>
      </c>
      <c r="E8" s="6">
        <v>98.450191606792302</v>
      </c>
      <c r="F8" s="18">
        <f t="shared" si="0"/>
        <v>-0.11116033208642233</v>
      </c>
      <c r="G8" s="1"/>
      <c r="H8" s="28">
        <v>0</v>
      </c>
      <c r="I8" s="10">
        <f t="shared" si="1"/>
        <v>0</v>
      </c>
      <c r="J8" s="10">
        <f t="shared" si="3"/>
        <v>0.5</v>
      </c>
      <c r="K8" s="11">
        <f t="shared" si="4"/>
        <v>0</v>
      </c>
      <c r="L8" s="11">
        <f t="shared" si="5"/>
        <v>1</v>
      </c>
      <c r="M8" s="29">
        <f t="shared" si="6"/>
        <v>0.3010299956639812</v>
      </c>
    </row>
    <row r="9" spans="1:13" x14ac:dyDescent="0.2">
      <c r="A9" s="17">
        <v>4</v>
      </c>
      <c r="B9" s="6">
        <v>0.65056464807009196</v>
      </c>
      <c r="C9" s="6">
        <f t="shared" si="2"/>
        <v>-1.5284951834816001</v>
      </c>
      <c r="D9" s="7">
        <v>1</v>
      </c>
      <c r="E9" s="6">
        <v>96.455912638813004</v>
      </c>
      <c r="F9" s="18">
        <f t="shared" si="0"/>
        <v>-0.87006049985543032</v>
      </c>
      <c r="G9" s="1"/>
      <c r="H9" s="28">
        <v>0</v>
      </c>
      <c r="I9" s="10">
        <f t="shared" si="1"/>
        <v>0</v>
      </c>
      <c r="J9" s="10">
        <f t="shared" si="3"/>
        <v>0.5</v>
      </c>
      <c r="K9" s="11">
        <f t="shared" si="4"/>
        <v>0</v>
      </c>
      <c r="L9" s="11">
        <f t="shared" si="5"/>
        <v>1</v>
      </c>
      <c r="M9" s="29">
        <f t="shared" si="6"/>
        <v>0.3010299956639812</v>
      </c>
    </row>
    <row r="10" spans="1:13" x14ac:dyDescent="0.2">
      <c r="A10" s="17">
        <v>5</v>
      </c>
      <c r="B10" s="6">
        <v>49.935885525830599</v>
      </c>
      <c r="C10" s="6">
        <f t="shared" si="2"/>
        <v>0.22566603933122481</v>
      </c>
      <c r="D10" s="7">
        <v>1</v>
      </c>
      <c r="E10" s="6">
        <v>97.124407494567194</v>
      </c>
      <c r="F10" s="18">
        <f t="shared" si="0"/>
        <v>-0.61567238950063063</v>
      </c>
      <c r="G10" s="1"/>
      <c r="H10" s="28">
        <v>0</v>
      </c>
      <c r="I10" s="10">
        <f t="shared" si="1"/>
        <v>0</v>
      </c>
      <c r="J10" s="10">
        <f t="shared" si="3"/>
        <v>0.5</v>
      </c>
      <c r="K10" s="11">
        <f t="shared" si="4"/>
        <v>0</v>
      </c>
      <c r="L10" s="11">
        <f t="shared" si="5"/>
        <v>1</v>
      </c>
      <c r="M10" s="29">
        <f t="shared" si="6"/>
        <v>0.3010299956639812</v>
      </c>
    </row>
    <row r="11" spans="1:13" x14ac:dyDescent="0.2">
      <c r="A11" s="17">
        <v>6</v>
      </c>
      <c r="B11" s="6">
        <v>72.936981121798496</v>
      </c>
      <c r="C11" s="6">
        <f t="shared" si="2"/>
        <v>1.0443201387278707</v>
      </c>
      <c r="D11" s="7">
        <v>1</v>
      </c>
      <c r="E11" s="6">
        <v>100.132054439554</v>
      </c>
      <c r="F11" s="18">
        <f t="shared" si="0"/>
        <v>0.52885343050196143</v>
      </c>
      <c r="G11" s="1"/>
      <c r="H11" s="28">
        <v>1</v>
      </c>
      <c r="I11" s="10">
        <f t="shared" si="1"/>
        <v>0</v>
      </c>
      <c r="J11" s="10">
        <f t="shared" si="3"/>
        <v>0.5</v>
      </c>
      <c r="K11" s="11">
        <f t="shared" si="4"/>
        <v>0</v>
      </c>
      <c r="L11" s="11">
        <f t="shared" si="5"/>
        <v>0</v>
      </c>
      <c r="M11" s="29">
        <f t="shared" si="6"/>
        <v>0.3010299956639812</v>
      </c>
    </row>
    <row r="12" spans="1:13" x14ac:dyDescent="0.2">
      <c r="A12" s="17">
        <v>7</v>
      </c>
      <c r="B12" s="6">
        <v>29.077868337100799</v>
      </c>
      <c r="C12" s="6">
        <f t="shared" si="2"/>
        <v>-0.51671169678986217</v>
      </c>
      <c r="D12" s="7">
        <v>1</v>
      </c>
      <c r="E12" s="6">
        <v>99.570184737972596</v>
      </c>
      <c r="F12" s="18">
        <f t="shared" si="0"/>
        <v>0.31504030924816806</v>
      </c>
      <c r="G12" s="1"/>
      <c r="H12" s="28">
        <v>0</v>
      </c>
      <c r="I12" s="10">
        <f t="shared" si="1"/>
        <v>0</v>
      </c>
      <c r="J12" s="10">
        <f t="shared" si="3"/>
        <v>0.5</v>
      </c>
      <c r="K12" s="11">
        <f t="shared" si="4"/>
        <v>0</v>
      </c>
      <c r="L12" s="11">
        <f t="shared" si="5"/>
        <v>1</v>
      </c>
      <c r="M12" s="29">
        <f t="shared" si="6"/>
        <v>0.3010299956639812</v>
      </c>
    </row>
    <row r="13" spans="1:13" x14ac:dyDescent="0.2">
      <c r="A13" s="17">
        <v>8</v>
      </c>
      <c r="B13" s="6">
        <v>83.507353560518794</v>
      </c>
      <c r="C13" s="6">
        <f t="shared" si="2"/>
        <v>1.4205404232357377</v>
      </c>
      <c r="D13" s="7">
        <v>1</v>
      </c>
      <c r="E13" s="6">
        <v>100.626998894259</v>
      </c>
      <c r="F13" s="18">
        <f t="shared" si="0"/>
        <v>0.71719891061929908</v>
      </c>
      <c r="G13" s="1"/>
      <c r="H13" s="28">
        <v>1</v>
      </c>
      <c r="I13" s="10">
        <f t="shared" si="1"/>
        <v>0</v>
      </c>
      <c r="J13" s="10">
        <f t="shared" si="3"/>
        <v>0.5</v>
      </c>
      <c r="K13" s="11">
        <f t="shared" si="4"/>
        <v>0</v>
      </c>
      <c r="L13" s="11">
        <f t="shared" si="5"/>
        <v>0</v>
      </c>
      <c r="M13" s="29">
        <f t="shared" si="6"/>
        <v>0.3010299956639812</v>
      </c>
    </row>
    <row r="14" spans="1:13" x14ac:dyDescent="0.2">
      <c r="A14" s="17">
        <v>9</v>
      </c>
      <c r="B14" s="6">
        <v>82.274290263146895</v>
      </c>
      <c r="C14" s="6">
        <f t="shared" si="2"/>
        <v>1.3766532823385882</v>
      </c>
      <c r="D14" s="7">
        <v>1</v>
      </c>
      <c r="E14" s="6">
        <v>95.238109900726002</v>
      </c>
      <c r="F14" s="18">
        <f t="shared" si="0"/>
        <v>-1.3334814740936629</v>
      </c>
      <c r="G14" s="1"/>
      <c r="H14" s="28">
        <v>1</v>
      </c>
      <c r="I14" s="10">
        <f t="shared" si="1"/>
        <v>0</v>
      </c>
      <c r="J14" s="10">
        <f t="shared" si="3"/>
        <v>0.5</v>
      </c>
      <c r="K14" s="11">
        <f t="shared" si="4"/>
        <v>0</v>
      </c>
      <c r="L14" s="11">
        <f t="shared" si="5"/>
        <v>0</v>
      </c>
      <c r="M14" s="29">
        <f t="shared" si="6"/>
        <v>0.3010299956639812</v>
      </c>
    </row>
    <row r="15" spans="1:13" x14ac:dyDescent="0.2">
      <c r="A15" s="17">
        <v>10</v>
      </c>
      <c r="B15" s="6">
        <v>23.738346298199399</v>
      </c>
      <c r="C15" s="6">
        <f t="shared" si="2"/>
        <v>-0.70675575741850649</v>
      </c>
      <c r="D15" s="7">
        <v>0</v>
      </c>
      <c r="E15" s="6">
        <v>99.370344835853601</v>
      </c>
      <c r="F15" s="18">
        <f t="shared" si="0"/>
        <v>0.23899350853466728</v>
      </c>
      <c r="G15" s="1"/>
      <c r="H15" s="28">
        <v>1</v>
      </c>
      <c r="I15" s="10">
        <f t="shared" si="1"/>
        <v>0</v>
      </c>
      <c r="J15" s="10">
        <f t="shared" si="3"/>
        <v>0.5</v>
      </c>
      <c r="K15" s="11">
        <f t="shared" si="4"/>
        <v>0</v>
      </c>
      <c r="L15" s="11">
        <f t="shared" si="5"/>
        <v>0</v>
      </c>
      <c r="M15" s="29">
        <f t="shared" si="6"/>
        <v>0.3010299956639812</v>
      </c>
    </row>
    <row r="16" spans="1:13" x14ac:dyDescent="0.2">
      <c r="A16" s="17">
        <v>11</v>
      </c>
      <c r="B16" s="6">
        <v>12.866545732834499</v>
      </c>
      <c r="C16" s="6">
        <f t="shared" si="2"/>
        <v>-1.0937044600802599</v>
      </c>
      <c r="D16" s="7">
        <v>0</v>
      </c>
      <c r="E16" s="6">
        <v>96.562973042619802</v>
      </c>
      <c r="F16" s="18">
        <f t="shared" si="0"/>
        <v>-0.82931988145903734</v>
      </c>
      <c r="G16" s="1"/>
      <c r="H16" s="28">
        <v>0</v>
      </c>
      <c r="I16" s="10">
        <f t="shared" si="1"/>
        <v>0</v>
      </c>
      <c r="J16" s="10">
        <f t="shared" si="3"/>
        <v>0.5</v>
      </c>
      <c r="K16" s="11">
        <f t="shared" si="4"/>
        <v>0</v>
      </c>
      <c r="L16" s="11">
        <f t="shared" si="5"/>
        <v>1</v>
      </c>
      <c r="M16" s="29">
        <f t="shared" si="6"/>
        <v>0.3010299956639812</v>
      </c>
    </row>
    <row r="17" spans="1:13" x14ac:dyDescent="0.2">
      <c r="A17" s="17">
        <v>12</v>
      </c>
      <c r="B17" s="6">
        <v>53.922457007121402</v>
      </c>
      <c r="C17" s="6">
        <f t="shared" si="2"/>
        <v>0.36755593636154665</v>
      </c>
      <c r="D17" s="7">
        <v>1</v>
      </c>
      <c r="E17" s="6">
        <v>100.324396018985</v>
      </c>
      <c r="F17" s="18">
        <f t="shared" si="0"/>
        <v>0.60204682984219771</v>
      </c>
      <c r="G17" s="1"/>
      <c r="H17" s="28">
        <v>0</v>
      </c>
      <c r="I17" s="10">
        <f t="shared" si="1"/>
        <v>0</v>
      </c>
      <c r="J17" s="10">
        <f t="shared" si="3"/>
        <v>0.5</v>
      </c>
      <c r="K17" s="11">
        <f t="shared" si="4"/>
        <v>0</v>
      </c>
      <c r="L17" s="11">
        <f t="shared" si="5"/>
        <v>1</v>
      </c>
      <c r="M17" s="29">
        <f t="shared" si="6"/>
        <v>0.3010299956639812</v>
      </c>
    </row>
    <row r="18" spans="1:13" x14ac:dyDescent="0.2">
      <c r="A18" s="17">
        <v>13</v>
      </c>
      <c r="B18" s="6">
        <v>18.797617135753399</v>
      </c>
      <c r="C18" s="6">
        <f t="shared" si="2"/>
        <v>-0.88260599750681001</v>
      </c>
      <c r="D18" s="7">
        <v>0</v>
      </c>
      <c r="E18" s="6">
        <v>98.613973262343805</v>
      </c>
      <c r="F18" s="18">
        <f t="shared" si="0"/>
        <v>-4.8835086786632453E-2</v>
      </c>
      <c r="G18" s="1"/>
      <c r="H18" s="28">
        <v>0</v>
      </c>
      <c r="I18" s="10">
        <f t="shared" si="1"/>
        <v>0</v>
      </c>
      <c r="J18" s="10">
        <f t="shared" si="3"/>
        <v>0.5</v>
      </c>
      <c r="K18" s="11">
        <f t="shared" si="4"/>
        <v>0</v>
      </c>
      <c r="L18" s="11">
        <f t="shared" si="5"/>
        <v>1</v>
      </c>
      <c r="M18" s="29">
        <f t="shared" si="6"/>
        <v>0.3010299956639812</v>
      </c>
    </row>
    <row r="19" spans="1:13" x14ac:dyDescent="0.2">
      <c r="A19" s="17">
        <v>14</v>
      </c>
      <c r="B19" s="6">
        <v>51.833778390499198</v>
      </c>
      <c r="C19" s="6">
        <f t="shared" si="2"/>
        <v>0.29321576831669799</v>
      </c>
      <c r="D19" s="7">
        <v>0</v>
      </c>
      <c r="E19" s="6">
        <v>98.545745666783702</v>
      </c>
      <c r="F19" s="18">
        <f t="shared" si="0"/>
        <v>-7.4798321894859077E-2</v>
      </c>
      <c r="G19" s="1"/>
      <c r="H19" s="28">
        <v>0</v>
      </c>
      <c r="I19" s="10">
        <f t="shared" si="1"/>
        <v>0</v>
      </c>
      <c r="J19" s="10">
        <f t="shared" si="3"/>
        <v>0.5</v>
      </c>
      <c r="K19" s="11">
        <f t="shared" si="4"/>
        <v>0</v>
      </c>
      <c r="L19" s="11">
        <f t="shared" si="5"/>
        <v>1</v>
      </c>
      <c r="M19" s="29">
        <f t="shared" si="6"/>
        <v>0.3010299956639812</v>
      </c>
    </row>
    <row r="20" spans="1:13" x14ac:dyDescent="0.2">
      <c r="A20" s="17">
        <v>15</v>
      </c>
      <c r="B20" s="6">
        <v>3.3482145537494099</v>
      </c>
      <c r="C20" s="6">
        <f t="shared" si="2"/>
        <v>-1.4324805330138857</v>
      </c>
      <c r="D20" s="7">
        <v>0</v>
      </c>
      <c r="E20" s="6">
        <v>94.592731880988396</v>
      </c>
      <c r="F20" s="18">
        <f t="shared" si="0"/>
        <v>-1.5790727355557272</v>
      </c>
      <c r="G20" s="1"/>
      <c r="H20" s="28">
        <v>0</v>
      </c>
      <c r="I20" s="10">
        <f t="shared" si="1"/>
        <v>0</v>
      </c>
      <c r="J20" s="10">
        <f t="shared" si="3"/>
        <v>0.5</v>
      </c>
      <c r="K20" s="11">
        <f t="shared" si="4"/>
        <v>0</v>
      </c>
      <c r="L20" s="11">
        <f t="shared" si="5"/>
        <v>1</v>
      </c>
      <c r="M20" s="29">
        <f t="shared" si="6"/>
        <v>0.3010299956639812</v>
      </c>
    </row>
    <row r="21" spans="1:13" x14ac:dyDescent="0.2">
      <c r="A21" s="17">
        <v>16</v>
      </c>
      <c r="B21" s="6">
        <v>69.667721201942797</v>
      </c>
      <c r="C21" s="6">
        <f t="shared" si="2"/>
        <v>0.92796076687898388</v>
      </c>
      <c r="D21" s="7">
        <v>0</v>
      </c>
      <c r="E21" s="6">
        <v>99.086029700599298</v>
      </c>
      <c r="F21" s="18">
        <f t="shared" si="0"/>
        <v>0.13080061912041221</v>
      </c>
      <c r="G21" s="1"/>
      <c r="H21" s="28">
        <v>0</v>
      </c>
      <c r="I21" s="10">
        <f t="shared" si="1"/>
        <v>0</v>
      </c>
      <c r="J21" s="10">
        <f t="shared" si="3"/>
        <v>0.5</v>
      </c>
      <c r="K21" s="11">
        <f t="shared" si="4"/>
        <v>0</v>
      </c>
      <c r="L21" s="11">
        <f t="shared" si="5"/>
        <v>1</v>
      </c>
      <c r="M21" s="29">
        <f t="shared" si="6"/>
        <v>0.3010299956639812</v>
      </c>
    </row>
    <row r="22" spans="1:13" x14ac:dyDescent="0.2">
      <c r="A22" s="17">
        <v>17</v>
      </c>
      <c r="B22" s="6">
        <v>60.3689920509321</v>
      </c>
      <c r="C22" s="6">
        <f t="shared" si="2"/>
        <v>0.59700076078308018</v>
      </c>
      <c r="D22" s="7">
        <v>1</v>
      </c>
      <c r="E22" s="6">
        <v>104.19191016313501</v>
      </c>
      <c r="F22" s="18">
        <f t="shared" si="0"/>
        <v>2.0737853278008846</v>
      </c>
      <c r="G22" s="1"/>
      <c r="H22" s="28">
        <v>1</v>
      </c>
      <c r="I22" s="10">
        <f t="shared" si="1"/>
        <v>0</v>
      </c>
      <c r="J22" s="10">
        <f t="shared" si="3"/>
        <v>0.5</v>
      </c>
      <c r="K22" s="11">
        <f t="shared" si="4"/>
        <v>0</v>
      </c>
      <c r="L22" s="11">
        <f t="shared" si="5"/>
        <v>0</v>
      </c>
      <c r="M22" s="29">
        <f t="shared" si="6"/>
        <v>0.3010299956639812</v>
      </c>
    </row>
    <row r="23" spans="1:13" x14ac:dyDescent="0.2">
      <c r="A23" s="17">
        <v>18</v>
      </c>
      <c r="B23" s="6">
        <v>73.641424718193605</v>
      </c>
      <c r="C23" s="6">
        <f t="shared" si="2"/>
        <v>1.069392667798341</v>
      </c>
      <c r="D23" s="7">
        <v>1</v>
      </c>
      <c r="E23" s="6">
        <v>99.055916160364902</v>
      </c>
      <c r="F23" s="18">
        <f t="shared" si="0"/>
        <v>0.11934125405517371</v>
      </c>
      <c r="G23" s="1"/>
      <c r="H23" s="28">
        <v>1</v>
      </c>
      <c r="I23" s="10">
        <f t="shared" si="1"/>
        <v>0</v>
      </c>
      <c r="J23" s="10">
        <f t="shared" si="3"/>
        <v>0.5</v>
      </c>
      <c r="K23" s="11">
        <f t="shared" si="4"/>
        <v>0</v>
      </c>
      <c r="L23" s="11">
        <f t="shared" si="5"/>
        <v>0</v>
      </c>
      <c r="M23" s="29">
        <f t="shared" si="6"/>
        <v>0.3010299956639812</v>
      </c>
    </row>
    <row r="24" spans="1:13" ht="17" thickBot="1" x14ac:dyDescent="0.25">
      <c r="A24" s="19">
        <v>19</v>
      </c>
      <c r="B24" s="20">
        <v>53.317193192736802</v>
      </c>
      <c r="C24" s="20">
        <f t="shared" si="2"/>
        <v>0.34601341023295368</v>
      </c>
      <c r="D24" s="21">
        <v>1</v>
      </c>
      <c r="E24" s="20">
        <v>99.119477399500397</v>
      </c>
      <c r="F24" s="22">
        <f t="shared" si="0"/>
        <v>0.14352876032587827</v>
      </c>
      <c r="G24" s="1"/>
      <c r="H24" s="30">
        <v>0</v>
      </c>
      <c r="I24" s="31">
        <f t="shared" si="1"/>
        <v>0</v>
      </c>
      <c r="J24" s="31">
        <f t="shared" si="3"/>
        <v>0.5</v>
      </c>
      <c r="K24" s="32">
        <f t="shared" si="4"/>
        <v>0</v>
      </c>
      <c r="L24" s="32">
        <f t="shared" si="5"/>
        <v>1</v>
      </c>
      <c r="M24" s="33">
        <f t="shared" si="6"/>
        <v>0.3010299956639812</v>
      </c>
    </row>
    <row r="25" spans="1:13" ht="17" thickBot="1" x14ac:dyDescent="0.25">
      <c r="B25" s="1"/>
      <c r="C25" s="1"/>
      <c r="E25" s="1"/>
      <c r="F25" s="1"/>
      <c r="G25" s="1"/>
      <c r="H25" s="2"/>
    </row>
    <row r="26" spans="1:13" x14ac:dyDescent="0.2">
      <c r="A26" s="3" t="s">
        <v>22</v>
      </c>
      <c r="B26" s="35"/>
      <c r="C26" s="36" t="s">
        <v>17</v>
      </c>
      <c r="D26" s="36" t="s">
        <v>16</v>
      </c>
      <c r="E26" s="36"/>
      <c r="F26" s="36" t="s">
        <v>18</v>
      </c>
      <c r="G26" s="37" t="s">
        <v>13</v>
      </c>
      <c r="H26" s="3"/>
      <c r="I26" s="3"/>
      <c r="J26" s="3"/>
      <c r="K26" s="3" t="s">
        <v>23</v>
      </c>
      <c r="L26" s="43" t="s">
        <v>11</v>
      </c>
      <c r="M26" s="44" t="s">
        <v>12</v>
      </c>
    </row>
    <row r="27" spans="1:13" ht="17" thickBot="1" x14ac:dyDescent="0.25">
      <c r="B27" s="38" t="s">
        <v>15</v>
      </c>
      <c r="C27" s="34">
        <v>0</v>
      </c>
      <c r="D27" s="34">
        <v>0</v>
      </c>
      <c r="E27" s="34"/>
      <c r="F27" s="34">
        <v>0</v>
      </c>
      <c r="G27" s="39">
        <v>0</v>
      </c>
      <c r="L27" s="45">
        <f>SUM(L5:L24) / 20</f>
        <v>0.65</v>
      </c>
      <c r="M27" s="46">
        <f>AVERAGE(M5:M24)</f>
        <v>0.3010299956639812</v>
      </c>
    </row>
    <row r="28" spans="1:13" ht="17" thickBot="1" x14ac:dyDescent="0.25">
      <c r="B28" s="40" t="s">
        <v>14</v>
      </c>
      <c r="C28" s="41">
        <v>1.6063000000000001</v>
      </c>
      <c r="D28" s="41">
        <v>-0.18310000000000001</v>
      </c>
      <c r="E28" s="41"/>
      <c r="F28" s="41">
        <v>1.4242999999999999</v>
      </c>
      <c r="G28" s="42">
        <v>-1.1462000000000001</v>
      </c>
    </row>
    <row r="30" spans="1:13" x14ac:dyDescent="0.2">
      <c r="A30" s="3" t="s">
        <v>32</v>
      </c>
    </row>
    <row r="31" spans="1:13" x14ac:dyDescent="0.2">
      <c r="A31" s="47" t="s">
        <v>31</v>
      </c>
    </row>
    <row r="32" spans="1:13" x14ac:dyDescent="0.2">
      <c r="A32" s="47" t="s">
        <v>33</v>
      </c>
    </row>
    <row r="33" spans="1:1" x14ac:dyDescent="0.2">
      <c r="A33" s="48" t="s">
        <v>35</v>
      </c>
    </row>
    <row r="34" spans="1:1" x14ac:dyDescent="0.2">
      <c r="A34" s="48" t="s">
        <v>34</v>
      </c>
    </row>
    <row r="35" spans="1:1" x14ac:dyDescent="0.2">
      <c r="A35" s="48"/>
    </row>
    <row r="36" spans="1:1" x14ac:dyDescent="0.2">
      <c r="A36" s="3" t="s">
        <v>25</v>
      </c>
    </row>
    <row r="37" spans="1:1" x14ac:dyDescent="0.2">
      <c r="A37" t="s">
        <v>26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3" spans="1:1" x14ac:dyDescent="0.2">
      <c r="A43" s="3" t="s">
        <v>27</v>
      </c>
    </row>
    <row r="44" spans="1:1" x14ac:dyDescent="0.2">
      <c r="A44" t="s">
        <v>28</v>
      </c>
    </row>
    <row r="45" spans="1:1" x14ac:dyDescent="0.2">
      <c r="A45" t="s">
        <v>29</v>
      </c>
    </row>
    <row r="46" spans="1:1" x14ac:dyDescent="0.2">
      <c r="A4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2020-04-24T17:03:12Z</dcterms:created>
  <dcterms:modified xsi:type="dcterms:W3CDTF">2022-05-20T21:34:43Z</dcterms:modified>
</cp:coreProperties>
</file>