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ara\Desktop\for enterprise project\"/>
    </mc:Choice>
  </mc:AlternateContent>
  <bookViews>
    <workbookView xWindow="735" yWindow="735" windowWidth="23955" windowHeight="14385"/>
  </bookViews>
  <sheets>
    <sheet name="GanttChart" sheetId="9" r:id="rId1"/>
  </sheets>
  <definedNames>
    <definedName name="prevWBS" localSheetId="0">GanttChart!$A1048576</definedName>
    <definedName name="_xlnm.Print_Area" localSheetId="0">GanttChart!$A$1:$BN$39</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5" i="9" l="1"/>
  <c r="A37" i="9"/>
  <c r="A33" i="9"/>
  <c r="I38" i="9" l="1"/>
  <c r="F21" i="9" l="1"/>
  <c r="I21" i="9" s="1"/>
  <c r="F22" i="9"/>
  <c r="I22" i="9" s="1"/>
  <c r="F14" i="9"/>
  <c r="I14" i="9" s="1"/>
  <c r="F12" i="9" l="1"/>
  <c r="I39" i="9" l="1"/>
  <c r="F46" i="9" l="1"/>
  <c r="F47" i="9" s="1"/>
  <c r="I47" i="9" s="1"/>
  <c r="F45" i="9"/>
  <c r="I45" i="9" s="1"/>
  <c r="I8" i="9"/>
  <c r="I25" i="9"/>
  <c r="I16" i="9"/>
  <c r="F48" i="9" l="1"/>
  <c r="I48" i="9" s="1"/>
  <c r="I46" i="9"/>
  <c r="F9" i="9" l="1"/>
  <c r="I9" i="9" s="1"/>
  <c r="K6" i="9"/>
  <c r="F13" i="9" l="1"/>
  <c r="I13" i="9" s="1"/>
  <c r="I12" i="9"/>
  <c r="F10" i="9"/>
  <c r="I10" i="9" s="1"/>
  <c r="K7" i="9"/>
  <c r="K4" i="9"/>
  <c r="A8" i="9"/>
  <c r="L6" i="9" l="1"/>
  <c r="F18" i="9" l="1"/>
  <c r="I18" i="9" s="1"/>
  <c r="F17" i="9"/>
  <c r="I17" i="9" s="1"/>
  <c r="F27" i="9"/>
  <c r="I27" i="9" s="1"/>
  <c r="F26" i="9"/>
  <c r="I26" i="9" s="1"/>
  <c r="M6" i="9"/>
  <c r="F28" i="9"/>
  <c r="I28" i="9" s="1"/>
  <c r="N6" i="9" l="1"/>
  <c r="F29" i="9" l="1"/>
  <c r="I29" i="9" s="1"/>
  <c r="O6" i="9"/>
  <c r="K5" i="9"/>
  <c r="F30" i="9" l="1"/>
  <c r="I30"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l="1"/>
  <c r="A16" i="9" s="1"/>
  <c r="A17" i="9" s="1"/>
  <c r="A18" i="9" s="1"/>
  <c r="A19" i="9" l="1"/>
  <c r="A20" i="9" s="1"/>
  <c r="A21" i="9" l="1"/>
  <c r="A22" i="9" s="1"/>
  <c r="A23" i="9" s="1"/>
  <c r="A25" i="9" s="1"/>
  <c r="A26" i="9" s="1"/>
  <c r="A27" i="9" s="1"/>
  <c r="A28" i="9" s="1"/>
  <c r="A29" i="9" s="1"/>
  <c r="A30" i="9" s="1"/>
  <c r="F19" i="9"/>
  <c r="I19" i="9" l="1"/>
  <c r="F20" i="9"/>
  <c r="I20"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<sst xmlns="http://schemas.openxmlformats.org/spreadsheetml/2006/main" count="72" uniqueCount="50">
  <si>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</si>
  <si>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</si>
  <si>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</si>
  <si>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</si>
  <si>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</si>
  <si>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</si>
  <si>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</si>
  <si>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</si>
  <si>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</si>
  <si>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</si>
  <si>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</si>
  <si>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</si>
  <si>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</si>
  <si>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Sprint 1</t>
  </si>
  <si>
    <t>design login User Interface</t>
  </si>
  <si>
    <t>design a gantt chart</t>
  </si>
  <si>
    <t>maintain meeting log</t>
  </si>
  <si>
    <t>design Class diagram</t>
  </si>
  <si>
    <t>Sprint 2</t>
  </si>
  <si>
    <t>Huda</t>
  </si>
  <si>
    <t>Fatma</t>
  </si>
  <si>
    <t>design  and connect to simple database</t>
  </si>
  <si>
    <t>Amina</t>
  </si>
  <si>
    <t>Sara</t>
  </si>
  <si>
    <t>Ameera</t>
  </si>
  <si>
    <t xml:space="preserve">make sessions for users </t>
  </si>
  <si>
    <t>Implementation of a complete database</t>
  </si>
  <si>
    <t xml:space="preserve">Create and display daily report </t>
  </si>
  <si>
    <t xml:space="preserve">Display list of a driver jobs when requested </t>
  </si>
  <si>
    <t>Display list of all registered users (driver/customer)</t>
  </si>
  <si>
    <t>Add drivers in the drivers list</t>
  </si>
  <si>
    <t>Book a taxi by date and time</t>
  </si>
  <si>
    <t>Calculate and display customer invoice</t>
  </si>
  <si>
    <t>Sprint 3</t>
  </si>
  <si>
    <t>Group2</t>
  </si>
  <si>
    <t>Alpha-Cab Project Schedule</t>
  </si>
  <si>
    <t>Delete driver</t>
  </si>
  <si>
    <t>Update destination’s price(web service )</t>
  </si>
  <si>
    <t>List customers served per day (destination+ fee)</t>
  </si>
  <si>
    <t>Authentication</t>
  </si>
  <si>
    <t>Huda/ Sara</t>
  </si>
  <si>
    <t xml:space="preserve">Registration </t>
  </si>
  <si>
    <t>test cases</t>
  </si>
  <si>
    <t>decomention/ demonstration</t>
  </si>
  <si>
    <t>everyone</t>
  </si>
  <si>
    <t xml:space="preserve">login with Session </t>
  </si>
  <si>
    <t>displaying users list</t>
  </si>
  <si>
    <t>request driver's jobs list</t>
  </si>
  <si>
    <t>crude actions</t>
  </si>
  <si>
    <t xml:space="preserve">customer invoice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</si>
</sst>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4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0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0" fillId="0" borderId="0" xfId="0"/>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9" fillId="21" borderId="13" xfId="0" applyNumberFormat="1"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1" fontId="39" fillId="0" borderId="10" xfId="0" applyNumberFormat="1" applyFont="1" applyFill="1" applyBorder="1" applyAlignment="1" applyProtection="1">
      <alignment horizontal="center" vertical="center"/>
    </xf>
    <xf numFmtId="0" fontId="39" fillId="21" borderId="0" xfId="0" applyFont="1" applyFill="1" applyAlignment="1" applyProtection="1">
      <alignment vertical="center"/>
    </xf>
    <xf numFmtId="1" fontId="40" fillId="0" borderId="11"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41" fillId="0" borderId="0" xfId="0" applyNumberFormat="1" applyFont="1" applyFill="1" applyBorder="1" applyProtection="1"/>
    <xf numFmtId="0" fontId="41" fillId="0" borderId="0" xfId="0" applyFont="1" applyFill="1" applyBorder="1" applyProtection="1"/>
    <xf numFmtId="0" fontId="1" fillId="0" borderId="0" xfId="0" applyFont="1" applyFill="1" applyBorder="1" applyProtection="1"/>
    <xf numFmtId="0" fontId="41" fillId="0" borderId="0" xfId="0" applyFont="1" applyProtection="1"/>
    <xf numFmtId="0" fontId="41"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2" fillId="0" borderId="17" xfId="0" applyNumberFormat="1" applyFont="1" applyFill="1" applyBorder="1" applyAlignment="1" applyProtection="1">
      <alignment horizontal="left" vertical="center"/>
    </xf>
    <xf numFmtId="0" fontId="42" fillId="0" borderId="17" xfId="0" applyFont="1" applyFill="1" applyBorder="1" applyAlignment="1" applyProtection="1">
      <alignment horizontal="left" vertical="center"/>
    </xf>
    <xf numFmtId="0" fontId="42" fillId="0" borderId="17" xfId="0" applyFont="1" applyFill="1" applyBorder="1" applyAlignment="1" applyProtection="1">
      <alignment horizontal="center" vertical="center" wrapText="1"/>
    </xf>
    <xf numFmtId="0" fontId="43" fillId="0" borderId="17" xfId="0" applyNumberFormat="1" applyFont="1" applyFill="1" applyBorder="1" applyAlignment="1" applyProtection="1">
      <alignment horizontal="center" vertical="center" wrapText="1"/>
    </xf>
    <xf numFmtId="0" fontId="42"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4"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2" fillId="0" borderId="0" xfId="34" applyNumberFormat="1" applyFill="1" applyBorder="1" applyAlignment="1" applyProtection="1"/>
    <xf numFmtId="0" fontId="35" fillId="0" borderId="0" xfId="0" applyFont="1" applyFill="1" applyBorder="1" applyAlignment="1" applyProtection="1">
      <alignment horizontal="center" vertical="center"/>
    </xf>
    <xf numFmtId="0" fontId="0" fillId="0" borderId="0" xfId="0" quotePrefix="1"/>
    <xf numFmtId="0" fontId="38" fillId="0" borderId="22" xfId="0" applyNumberFormat="1" applyFont="1" applyFill="1" applyBorder="1" applyAlignment="1" applyProtection="1">
      <alignment horizontal="center" vertical="center"/>
    </xf>
    <xf numFmtId="0" fontId="38" fillId="0" borderId="0" xfId="0" applyNumberFormat="1" applyFont="1" applyFill="1" applyBorder="1" applyAlignment="1" applyProtection="1">
      <alignment horizontal="center" vertical="center"/>
    </xf>
    <xf numFmtId="0" fontId="38" fillId="0" borderId="23" xfId="0" applyNumberFormat="1" applyFont="1" applyFill="1" applyBorder="1" applyAlignment="1" applyProtection="1">
      <alignment horizontal="center" vertical="center"/>
    </xf>
    <xf numFmtId="167" fontId="33" fillId="0" borderId="22" xfId="0" applyNumberFormat="1" applyFont="1" applyFill="1" applyBorder="1" applyAlignment="1" applyProtection="1">
      <alignment horizontal="center" vertical="center"/>
    </xf>
    <xf numFmtId="167" fontId="33" fillId="0" borderId="0" xfId="0" applyNumberFormat="1" applyFont="1" applyFill="1" applyBorder="1" applyAlignment="1" applyProtection="1">
      <alignment horizontal="center" vertical="center"/>
    </xf>
    <xf numFmtId="167" fontId="33" fillId="0" borderId="23" xfId="0" applyNumberFormat="1" applyFont="1" applyFill="1" applyBorder="1" applyAlignment="1" applyProtection="1">
      <alignment horizontal="center" vertical="center"/>
    </xf>
    <xf numFmtId="0" fontId="45"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40" fillId="0" borderId="0" xfId="0" applyNumberFormat="1" applyFont="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7</xdr:col>
      <xdr:colOff>257175</xdr:colOff>
      <xdr:row>5</xdr:row>
      <xdr:rowOff>142875</xdr:rowOff>
    </xdr:from>
    <xdr:to>
      <xdr:col>26</xdr:col>
      <xdr:colOff>0</xdr:colOff>
      <xdr:row>9</xdr:row>
      <xdr:rowOff>309033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114300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9"/>
  <sheetViews>
    <sheetView showGridLines="0" tabSelected="1" zoomScaleNormal="100" workbookViewId="0">
      <pane ySplit="7" topLeftCell="A10" activePane="bottomLeft" state="frozen"/>
      <selection pane="bottomLeft" activeCell="I32" sqref="I32"/>
    </sheetView>
  </sheetViews>
  <sheetFormatPr defaultColWidth="9.140625" defaultRowHeight="12.75" x14ac:dyDescent="0.2"/>
  <cols>
    <col min="1" max="1" width="6.85546875" style="5" customWidth="1"/>
    <col min="2" max="2" width="19" style="1" customWidth="1"/>
    <col min="3" max="3" width="14.5703125" style="1" customWidth="1"/>
    <col min="4" max="4" width="6.85546875" style="6" hidden="1" customWidth="1"/>
    <col min="5" max="6" width="12" style="1" customWidth="1"/>
    <col min="7" max="7" width="6" style="1" customWidth="1"/>
    <col min="8" max="8" width="6.7109375" style="1" customWidth="1"/>
    <col min="9" max="9" width="7.7109375" style="1" bestFit="1" customWidth="1"/>
    <col min="10" max="10" width="1.85546875" style="1" customWidth="1"/>
    <col min="11" max="66" width="2.42578125" style="1" customWidth="1"/>
    <col min="67" max="16384" width="9.140625" style="3"/>
  </cols>
  <sheetData>
    <row r="1" spans="1:66" ht="30" customHeight="1" x14ac:dyDescent="0.2">
      <c r="A1" s="79" t="s">
        <v>35</v>
      </c>
      <c r="B1" s="14"/>
      <c r="C1" s="14"/>
      <c r="D1" s="14"/>
      <c r="E1" s="14"/>
      <c r="F1" s="14"/>
      <c r="I1" s="83"/>
      <c r="K1" s="94" t="s">
        <v>12</v>
      </c>
      <c r="L1" s="94"/>
      <c r="M1" s="94"/>
      <c r="N1" s="94"/>
      <c r="O1" s="94"/>
      <c r="P1" s="94"/>
      <c r="Q1" s="94"/>
      <c r="R1" s="94"/>
      <c r="S1" s="94"/>
      <c r="T1" s="94"/>
      <c r="U1" s="94"/>
      <c r="V1" s="94"/>
      <c r="W1" s="94"/>
      <c r="X1" s="94"/>
      <c r="Y1" s="94"/>
      <c r="Z1" s="94"/>
      <c r="AA1" s="94"/>
      <c r="AB1" s="94"/>
      <c r="AC1" s="94"/>
      <c r="AD1" s="94"/>
      <c r="AE1" s="94"/>
    </row>
    <row r="2" spans="1:66" ht="18" customHeight="1" x14ac:dyDescent="0.2">
      <c r="A2" s="19" t="s">
        <v>34</v>
      </c>
      <c r="B2" s="8"/>
      <c r="C2" s="8"/>
      <c r="D2" s="13"/>
      <c r="E2" s="84"/>
      <c r="F2" s="84"/>
      <c r="H2" s="2"/>
    </row>
    <row r="3" spans="1:66" ht="14.25" x14ac:dyDescent="0.2">
      <c r="A3" s="19"/>
      <c r="B3" s="15"/>
      <c r="C3" s="4"/>
      <c r="D3" s="4"/>
      <c r="E3" s="4"/>
      <c r="F3" s="4"/>
      <c r="G3" s="4"/>
      <c r="H3" s="2"/>
      <c r="K3" s="9"/>
      <c r="L3" s="9"/>
      <c r="M3" s="9"/>
      <c r="N3" s="9"/>
      <c r="O3" s="9"/>
      <c r="P3" s="9"/>
      <c r="Q3" s="9"/>
      <c r="R3" s="9"/>
      <c r="S3" s="9"/>
      <c r="T3" s="9"/>
      <c r="U3" s="9"/>
      <c r="V3" s="9"/>
      <c r="W3" s="9"/>
      <c r="X3" s="9"/>
      <c r="Y3" s="9"/>
      <c r="Z3" s="9"/>
      <c r="AA3" s="9"/>
    </row>
    <row r="4" spans="1:66" ht="17.25" customHeight="1" x14ac:dyDescent="0.2">
      <c r="A4" s="64"/>
      <c r="B4" s="68" t="s">
        <v>10</v>
      </c>
      <c r="C4" s="96">
        <v>43884</v>
      </c>
      <c r="D4" s="96"/>
      <c r="E4" s="96"/>
      <c r="F4" s="65"/>
      <c r="G4" s="68" t="s">
        <v>9</v>
      </c>
      <c r="H4" s="82">
        <v>1</v>
      </c>
      <c r="I4" s="66"/>
      <c r="J4" s="17"/>
      <c r="K4" s="88" t="str">
        <f>"Week "&amp;(K6-($C$4-WEEKDAY($C$4,1)+2))/7+1</f>
        <v>Week 1</v>
      </c>
      <c r="L4" s="89"/>
      <c r="M4" s="89"/>
      <c r="N4" s="89"/>
      <c r="O4" s="89"/>
      <c r="P4" s="89"/>
      <c r="Q4" s="90"/>
      <c r="R4" s="88" t="str">
        <f>"Week "&amp;(R6-($C$4-WEEKDAY($C$4,1)+2))/7+1</f>
        <v>Week 2</v>
      </c>
      <c r="S4" s="89"/>
      <c r="T4" s="89"/>
      <c r="U4" s="89"/>
      <c r="V4" s="89"/>
      <c r="W4" s="89"/>
      <c r="X4" s="90"/>
      <c r="Y4" s="88" t="str">
        <f>"Week "&amp;(Y6-($C$4-WEEKDAY($C$4,1)+2))/7+1</f>
        <v>Week 3</v>
      </c>
      <c r="Z4" s="89"/>
      <c r="AA4" s="89"/>
      <c r="AB4" s="89"/>
      <c r="AC4" s="89"/>
      <c r="AD4" s="89"/>
      <c r="AE4" s="90"/>
      <c r="AF4" s="88" t="str">
        <f>"Week "&amp;(AF6-($C$4-WEEKDAY($C$4,1)+2))/7+1</f>
        <v>Week 4</v>
      </c>
      <c r="AG4" s="89"/>
      <c r="AH4" s="89"/>
      <c r="AI4" s="89"/>
      <c r="AJ4" s="89"/>
      <c r="AK4" s="89"/>
      <c r="AL4" s="90"/>
      <c r="AM4" s="88" t="str">
        <f>"Week "&amp;(AM6-($C$4-WEEKDAY($C$4,1)+2))/7+1</f>
        <v>Week 5</v>
      </c>
      <c r="AN4" s="89"/>
      <c r="AO4" s="89"/>
      <c r="AP4" s="89"/>
      <c r="AQ4" s="89"/>
      <c r="AR4" s="89"/>
      <c r="AS4" s="90"/>
      <c r="AT4" s="88" t="str">
        <f>"Week "&amp;(AT6-($C$4-WEEKDAY($C$4,1)+2))/7+1</f>
        <v>Week 6</v>
      </c>
      <c r="AU4" s="89"/>
      <c r="AV4" s="89"/>
      <c r="AW4" s="89"/>
      <c r="AX4" s="89"/>
      <c r="AY4" s="89"/>
      <c r="AZ4" s="90"/>
      <c r="BA4" s="88" t="str">
        <f>"Week "&amp;(BA6-($C$4-WEEKDAY($C$4,1)+2))/7+1</f>
        <v>Week 7</v>
      </c>
      <c r="BB4" s="89"/>
      <c r="BC4" s="89"/>
      <c r="BD4" s="89"/>
      <c r="BE4" s="89"/>
      <c r="BF4" s="89"/>
      <c r="BG4" s="90"/>
      <c r="BH4" s="88" t="str">
        <f>"Week "&amp;(BH6-($C$4-WEEKDAY($C$4,1)+2))/7+1</f>
        <v>Week 8</v>
      </c>
      <c r="BI4" s="89"/>
      <c r="BJ4" s="89"/>
      <c r="BK4" s="89"/>
      <c r="BL4" s="89"/>
      <c r="BM4" s="89"/>
      <c r="BN4" s="90"/>
    </row>
    <row r="5" spans="1:66" ht="17.25" customHeight="1" x14ac:dyDescent="0.2">
      <c r="A5" s="64"/>
      <c r="B5" s="68" t="s">
        <v>11</v>
      </c>
      <c r="C5" s="95" t="s">
        <v>20</v>
      </c>
      <c r="D5" s="95"/>
      <c r="E5" s="95"/>
      <c r="F5" s="67"/>
      <c r="G5" s="67"/>
      <c r="H5" s="67"/>
      <c r="I5" s="67"/>
      <c r="J5" s="17"/>
      <c r="K5" s="91">
        <f>K6</f>
        <v>43885</v>
      </c>
      <c r="L5" s="92"/>
      <c r="M5" s="92"/>
      <c r="N5" s="92"/>
      <c r="O5" s="92"/>
      <c r="P5" s="92"/>
      <c r="Q5" s="93"/>
      <c r="R5" s="91">
        <f>R6</f>
        <v>43892</v>
      </c>
      <c r="S5" s="92"/>
      <c r="T5" s="92"/>
      <c r="U5" s="92"/>
      <c r="V5" s="92"/>
      <c r="W5" s="92"/>
      <c r="X5" s="93"/>
      <c r="Y5" s="91">
        <f>Y6</f>
        <v>43899</v>
      </c>
      <c r="Z5" s="92"/>
      <c r="AA5" s="92"/>
      <c r="AB5" s="92"/>
      <c r="AC5" s="92"/>
      <c r="AD5" s="92"/>
      <c r="AE5" s="93"/>
      <c r="AF5" s="91">
        <f>AF6</f>
        <v>43906</v>
      </c>
      <c r="AG5" s="92"/>
      <c r="AH5" s="92"/>
      <c r="AI5" s="92"/>
      <c r="AJ5" s="92"/>
      <c r="AK5" s="92"/>
      <c r="AL5" s="93"/>
      <c r="AM5" s="91">
        <f>AM6</f>
        <v>43913</v>
      </c>
      <c r="AN5" s="92"/>
      <c r="AO5" s="92"/>
      <c r="AP5" s="92"/>
      <c r="AQ5" s="92"/>
      <c r="AR5" s="92"/>
      <c r="AS5" s="93"/>
      <c r="AT5" s="91">
        <f>AT6</f>
        <v>43920</v>
      </c>
      <c r="AU5" s="92"/>
      <c r="AV5" s="92"/>
      <c r="AW5" s="92"/>
      <c r="AX5" s="92"/>
      <c r="AY5" s="92"/>
      <c r="AZ5" s="93"/>
      <c r="BA5" s="91">
        <f>BA6</f>
        <v>43927</v>
      </c>
      <c r="BB5" s="92"/>
      <c r="BC5" s="92"/>
      <c r="BD5" s="92"/>
      <c r="BE5" s="92"/>
      <c r="BF5" s="92"/>
      <c r="BG5" s="93"/>
      <c r="BH5" s="91">
        <f>BH6</f>
        <v>43934</v>
      </c>
      <c r="BI5" s="92"/>
      <c r="BJ5" s="92"/>
      <c r="BK5" s="92"/>
      <c r="BL5" s="92"/>
      <c r="BM5" s="92"/>
      <c r="BN5" s="93"/>
    </row>
    <row r="6" spans="1:66" x14ac:dyDescent="0.2">
      <c r="A6" s="16"/>
      <c r="B6" s="17"/>
      <c r="C6" s="17"/>
      <c r="D6" s="18"/>
      <c r="E6" s="17"/>
      <c r="F6" s="17"/>
      <c r="G6" s="17"/>
      <c r="H6" s="17"/>
      <c r="I6" s="17"/>
      <c r="J6" s="17"/>
      <c r="K6" s="48">
        <f>C4-WEEKDAY(C4,1)+2+7*(H4-1)</f>
        <v>43885</v>
      </c>
      <c r="L6" s="39">
        <f t="shared" ref="L6:AQ6" si="0">K6+1</f>
        <v>43886</v>
      </c>
      <c r="M6" s="39">
        <f t="shared" si="0"/>
        <v>43887</v>
      </c>
      <c r="N6" s="39">
        <f t="shared" si="0"/>
        <v>43888</v>
      </c>
      <c r="O6" s="39">
        <f t="shared" si="0"/>
        <v>43889</v>
      </c>
      <c r="P6" s="39">
        <f t="shared" si="0"/>
        <v>43890</v>
      </c>
      <c r="Q6" s="49">
        <f t="shared" si="0"/>
        <v>43891</v>
      </c>
      <c r="R6" s="48">
        <f t="shared" si="0"/>
        <v>43892</v>
      </c>
      <c r="S6" s="39">
        <f t="shared" si="0"/>
        <v>43893</v>
      </c>
      <c r="T6" s="39">
        <f t="shared" si="0"/>
        <v>43894</v>
      </c>
      <c r="U6" s="39">
        <f t="shared" si="0"/>
        <v>43895</v>
      </c>
      <c r="V6" s="39">
        <f t="shared" si="0"/>
        <v>43896</v>
      </c>
      <c r="W6" s="39">
        <f t="shared" si="0"/>
        <v>43897</v>
      </c>
      <c r="X6" s="49">
        <f t="shared" si="0"/>
        <v>43898</v>
      </c>
      <c r="Y6" s="48">
        <f t="shared" si="0"/>
        <v>43899</v>
      </c>
      <c r="Z6" s="39">
        <f t="shared" si="0"/>
        <v>43900</v>
      </c>
      <c r="AA6" s="39">
        <f t="shared" si="0"/>
        <v>43901</v>
      </c>
      <c r="AB6" s="39">
        <f t="shared" si="0"/>
        <v>43902</v>
      </c>
      <c r="AC6" s="39">
        <f t="shared" si="0"/>
        <v>43903</v>
      </c>
      <c r="AD6" s="39">
        <f t="shared" si="0"/>
        <v>43904</v>
      </c>
      <c r="AE6" s="49">
        <f t="shared" si="0"/>
        <v>43905</v>
      </c>
      <c r="AF6" s="48">
        <f t="shared" si="0"/>
        <v>43906</v>
      </c>
      <c r="AG6" s="39">
        <f t="shared" si="0"/>
        <v>43907</v>
      </c>
      <c r="AH6" s="39">
        <f t="shared" si="0"/>
        <v>43908</v>
      </c>
      <c r="AI6" s="39">
        <f t="shared" si="0"/>
        <v>43909</v>
      </c>
      <c r="AJ6" s="39">
        <f t="shared" si="0"/>
        <v>43910</v>
      </c>
      <c r="AK6" s="39">
        <f t="shared" si="0"/>
        <v>43911</v>
      </c>
      <c r="AL6" s="49">
        <f t="shared" si="0"/>
        <v>43912</v>
      </c>
      <c r="AM6" s="48">
        <f t="shared" si="0"/>
        <v>43913</v>
      </c>
      <c r="AN6" s="39">
        <f t="shared" si="0"/>
        <v>43914</v>
      </c>
      <c r="AO6" s="39">
        <f t="shared" si="0"/>
        <v>43915</v>
      </c>
      <c r="AP6" s="39">
        <f t="shared" si="0"/>
        <v>43916</v>
      </c>
      <c r="AQ6" s="39">
        <f t="shared" si="0"/>
        <v>43917</v>
      </c>
      <c r="AR6" s="39">
        <f t="shared" ref="AR6:BN6" si="1">AQ6+1</f>
        <v>43918</v>
      </c>
      <c r="AS6" s="49">
        <f t="shared" si="1"/>
        <v>43919</v>
      </c>
      <c r="AT6" s="48">
        <f t="shared" si="1"/>
        <v>43920</v>
      </c>
      <c r="AU6" s="39">
        <f t="shared" si="1"/>
        <v>43921</v>
      </c>
      <c r="AV6" s="39">
        <f t="shared" si="1"/>
        <v>43922</v>
      </c>
      <c r="AW6" s="39">
        <f t="shared" si="1"/>
        <v>43923</v>
      </c>
      <c r="AX6" s="39">
        <f t="shared" si="1"/>
        <v>43924</v>
      </c>
      <c r="AY6" s="39">
        <f t="shared" si="1"/>
        <v>43925</v>
      </c>
      <c r="AZ6" s="49">
        <f t="shared" si="1"/>
        <v>43926</v>
      </c>
      <c r="BA6" s="48">
        <f t="shared" si="1"/>
        <v>43927</v>
      </c>
      <c r="BB6" s="39">
        <f t="shared" si="1"/>
        <v>43928</v>
      </c>
      <c r="BC6" s="39">
        <f t="shared" si="1"/>
        <v>43929</v>
      </c>
      <c r="BD6" s="39">
        <f t="shared" si="1"/>
        <v>43930</v>
      </c>
      <c r="BE6" s="39">
        <f t="shared" si="1"/>
        <v>43931</v>
      </c>
      <c r="BF6" s="39">
        <f t="shared" si="1"/>
        <v>43932</v>
      </c>
      <c r="BG6" s="49">
        <f t="shared" si="1"/>
        <v>43933</v>
      </c>
      <c r="BH6" s="48">
        <f t="shared" si="1"/>
        <v>43934</v>
      </c>
      <c r="BI6" s="39">
        <f t="shared" si="1"/>
        <v>43935</v>
      </c>
      <c r="BJ6" s="39">
        <f t="shared" si="1"/>
        <v>43936</v>
      </c>
      <c r="BK6" s="39">
        <f t="shared" si="1"/>
        <v>43937</v>
      </c>
      <c r="BL6" s="39">
        <f t="shared" si="1"/>
        <v>43938</v>
      </c>
      <c r="BM6" s="39">
        <f t="shared" si="1"/>
        <v>43939</v>
      </c>
      <c r="BN6" s="49">
        <f t="shared" si="1"/>
        <v>43940</v>
      </c>
    </row>
    <row r="7" spans="1:66" s="78" customFormat="1" ht="24.75" thickBot="1" x14ac:dyDescent="0.25">
      <c r="A7" s="70" t="s">
        <v>0</v>
      </c>
      <c r="B7" s="71" t="s">
        <v>1</v>
      </c>
      <c r="C7" s="72" t="s">
        <v>2</v>
      </c>
      <c r="D7" s="73" t="s">
        <v>8</v>
      </c>
      <c r="E7" s="74" t="s">
        <v>3</v>
      </c>
      <c r="F7" s="74" t="s">
        <v>4</v>
      </c>
      <c r="G7" s="72" t="s">
        <v>5</v>
      </c>
      <c r="H7" s="72" t="s">
        <v>6</v>
      </c>
      <c r="I7" s="72" t="s">
        <v>7</v>
      </c>
      <c r="J7" s="72"/>
      <c r="K7" s="75" t="str">
        <f t="shared" ref="K7:AP7" si="2">CHOOSE(WEEKDAY(K6,1),"S","M","T","W","T","F","S")</f>
        <v>M</v>
      </c>
      <c r="L7" s="76" t="str">
        <f t="shared" si="2"/>
        <v>T</v>
      </c>
      <c r="M7" s="76" t="str">
        <f t="shared" si="2"/>
        <v>W</v>
      </c>
      <c r="N7" s="76" t="str">
        <f t="shared" si="2"/>
        <v>T</v>
      </c>
      <c r="O7" s="76" t="str">
        <f t="shared" si="2"/>
        <v>F</v>
      </c>
      <c r="P7" s="76" t="str">
        <f t="shared" si="2"/>
        <v>S</v>
      </c>
      <c r="Q7" s="77" t="str">
        <f t="shared" si="2"/>
        <v>S</v>
      </c>
      <c r="R7" s="75" t="str">
        <f t="shared" si="2"/>
        <v>M</v>
      </c>
      <c r="S7" s="76" t="str">
        <f t="shared" si="2"/>
        <v>T</v>
      </c>
      <c r="T7" s="76" t="str">
        <f t="shared" si="2"/>
        <v>W</v>
      </c>
      <c r="U7" s="76" t="str">
        <f t="shared" si="2"/>
        <v>T</v>
      </c>
      <c r="V7" s="76" t="str">
        <f t="shared" si="2"/>
        <v>F</v>
      </c>
      <c r="W7" s="76" t="str">
        <f t="shared" si="2"/>
        <v>S</v>
      </c>
      <c r="X7" s="77" t="str">
        <f t="shared" si="2"/>
        <v>S</v>
      </c>
      <c r="Y7" s="75" t="str">
        <f t="shared" si="2"/>
        <v>M</v>
      </c>
      <c r="Z7" s="76" t="str">
        <f t="shared" si="2"/>
        <v>T</v>
      </c>
      <c r="AA7" s="76" t="str">
        <f t="shared" si="2"/>
        <v>W</v>
      </c>
      <c r="AB7" s="76" t="str">
        <f t="shared" si="2"/>
        <v>T</v>
      </c>
      <c r="AC7" s="76" t="str">
        <f t="shared" si="2"/>
        <v>F</v>
      </c>
      <c r="AD7" s="76" t="str">
        <f t="shared" si="2"/>
        <v>S</v>
      </c>
      <c r="AE7" s="77" t="str">
        <f t="shared" si="2"/>
        <v>S</v>
      </c>
      <c r="AF7" s="75" t="str">
        <f t="shared" si="2"/>
        <v>M</v>
      </c>
      <c r="AG7" s="76" t="str">
        <f t="shared" si="2"/>
        <v>T</v>
      </c>
      <c r="AH7" s="76" t="str">
        <f t="shared" si="2"/>
        <v>W</v>
      </c>
      <c r="AI7" s="76" t="str">
        <f t="shared" si="2"/>
        <v>T</v>
      </c>
      <c r="AJ7" s="76" t="str">
        <f t="shared" si="2"/>
        <v>F</v>
      </c>
      <c r="AK7" s="76" t="str">
        <f t="shared" si="2"/>
        <v>S</v>
      </c>
      <c r="AL7" s="77" t="str">
        <f t="shared" si="2"/>
        <v>S</v>
      </c>
      <c r="AM7" s="75" t="str">
        <f t="shared" si="2"/>
        <v>M</v>
      </c>
      <c r="AN7" s="76" t="str">
        <f t="shared" si="2"/>
        <v>T</v>
      </c>
      <c r="AO7" s="76" t="str">
        <f t="shared" si="2"/>
        <v>W</v>
      </c>
      <c r="AP7" s="76" t="str">
        <f t="shared" si="2"/>
        <v>T</v>
      </c>
      <c r="AQ7" s="76" t="str">
        <f t="shared" ref="AQ7:BN7" si="3">CHOOSE(WEEKDAY(AQ6,1),"S","M","T","W","T","F","S")</f>
        <v>F</v>
      </c>
      <c r="AR7" s="76" t="str">
        <f t="shared" si="3"/>
        <v>S</v>
      </c>
      <c r="AS7" s="77" t="str">
        <f t="shared" si="3"/>
        <v>S</v>
      </c>
      <c r="AT7" s="75" t="str">
        <f t="shared" si="3"/>
        <v>M</v>
      </c>
      <c r="AU7" s="76" t="str">
        <f t="shared" si="3"/>
        <v>T</v>
      </c>
      <c r="AV7" s="76" t="str">
        <f t="shared" si="3"/>
        <v>W</v>
      </c>
      <c r="AW7" s="76" t="str">
        <f t="shared" si="3"/>
        <v>T</v>
      </c>
      <c r="AX7" s="76" t="str">
        <f t="shared" si="3"/>
        <v>F</v>
      </c>
      <c r="AY7" s="76" t="str">
        <f t="shared" si="3"/>
        <v>S</v>
      </c>
      <c r="AZ7" s="77" t="str">
        <f t="shared" si="3"/>
        <v>S</v>
      </c>
      <c r="BA7" s="75" t="str">
        <f t="shared" si="3"/>
        <v>M</v>
      </c>
      <c r="BB7" s="76" t="str">
        <f t="shared" si="3"/>
        <v>T</v>
      </c>
      <c r="BC7" s="76" t="str">
        <f t="shared" si="3"/>
        <v>W</v>
      </c>
      <c r="BD7" s="76" t="str">
        <f t="shared" si="3"/>
        <v>T</v>
      </c>
      <c r="BE7" s="76" t="str">
        <f t="shared" si="3"/>
        <v>F</v>
      </c>
      <c r="BF7" s="76" t="str">
        <f t="shared" si="3"/>
        <v>S</v>
      </c>
      <c r="BG7" s="77" t="str">
        <f t="shared" si="3"/>
        <v>S</v>
      </c>
      <c r="BH7" s="75" t="str">
        <f t="shared" si="3"/>
        <v>M</v>
      </c>
      <c r="BI7" s="76" t="str">
        <f t="shared" si="3"/>
        <v>T</v>
      </c>
      <c r="BJ7" s="76" t="str">
        <f t="shared" si="3"/>
        <v>W</v>
      </c>
      <c r="BK7" s="76" t="str">
        <f t="shared" si="3"/>
        <v>T</v>
      </c>
      <c r="BL7" s="76" t="str">
        <f t="shared" si="3"/>
        <v>F</v>
      </c>
      <c r="BM7" s="76" t="str">
        <f t="shared" si="3"/>
        <v>S</v>
      </c>
      <c r="BN7" s="77" t="str">
        <f t="shared" si="3"/>
        <v>S</v>
      </c>
    </row>
    <row r="8" spans="1:66" s="22" customFormat="1" ht="18" x14ac:dyDescent="0.2">
      <c r="A8" s="40" t="str">
        <f>IF(ISERROR(VALUE(SUBSTITUTE(prevWBS,".",""))),"1",IF(ISERROR(FIND("`",SUBSTITUTE(prevWBS,".","`",1))),TEXT(VALUE(prevWBS)+1,"#"),TEXT(VALUE(LEFT(prevWBS,FIND("`",SUBSTITUTE(prevWBS,".","`",1))-1))+1,"#")))</f>
        <v>1</v>
      </c>
      <c r="B8" s="41" t="s">
        <v>13</v>
      </c>
      <c r="C8" s="42"/>
      <c r="D8" s="43"/>
      <c r="E8" s="44"/>
      <c r="F8" s="69">
        <v>43912</v>
      </c>
      <c r="G8" s="45"/>
      <c r="H8" s="46"/>
      <c r="I8" s="47" t="str">
        <f t="shared" ref="I8:I39" si="4">IF(OR(F8=0,E8=0)," - ",NETWORKDAYS(E8,F8))</f>
        <v xml:space="preserve"> - </v>
      </c>
      <c r="J8" s="5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row>
    <row r="9" spans="1:66" s="28" customFormat="1" ht="18" x14ac:dyDescent="0.2">
      <c r="A9" s="27"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28" t="s">
        <v>41</v>
      </c>
      <c r="C9" s="28" t="s">
        <v>20</v>
      </c>
      <c r="D9" s="81"/>
      <c r="E9" s="56">
        <v>43895</v>
      </c>
      <c r="F9" s="57">
        <f>IF(ISBLANK(E9)," - ",IF(G9=0,E9,E9+G9-1))</f>
        <v>43901</v>
      </c>
      <c r="G9" s="29">
        <v>7</v>
      </c>
      <c r="H9" s="30">
        <v>1</v>
      </c>
      <c r="I9" s="31">
        <f>IF(OR(F9=0,E9=0)," - ",NETWORKDAYS(E9,F9))</f>
        <v>5</v>
      </c>
      <c r="J9" s="5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row>
    <row r="10" spans="1:66" s="28" customFormat="1" ht="25.5" customHeight="1" x14ac:dyDescent="0.2">
      <c r="A10" s="27" t="str">
        <f t="shared" si="5"/>
        <v>1.2</v>
      </c>
      <c r="B10" s="80" t="s">
        <v>14</v>
      </c>
      <c r="C10" s="28" t="s">
        <v>19</v>
      </c>
      <c r="D10" s="81"/>
      <c r="E10" s="56">
        <v>43886</v>
      </c>
      <c r="F10" s="57">
        <f t="shared" ref="F10:F30" si="6">IF(ISBLANK(E10)," - ",IF(G10=0,E10,E10+G10-1))</f>
        <v>43890</v>
      </c>
      <c r="G10" s="29">
        <v>5</v>
      </c>
      <c r="H10" s="30">
        <v>1</v>
      </c>
      <c r="I10" s="31">
        <f t="shared" si="4"/>
        <v>4</v>
      </c>
      <c r="J10" s="5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row>
    <row r="11" spans="1:66" s="28" customFormat="1" ht="18" x14ac:dyDescent="0.2">
      <c r="A11" s="27" t="str">
        <f t="shared" si="5"/>
        <v>1.3</v>
      </c>
      <c r="B11" s="80" t="s">
        <v>17</v>
      </c>
      <c r="C11" s="28" t="s">
        <v>20</v>
      </c>
      <c r="D11" s="81"/>
      <c r="E11" s="56">
        <v>43891</v>
      </c>
      <c r="F11" s="57">
        <f t="shared" si="6"/>
        <v>43894</v>
      </c>
      <c r="G11" s="29">
        <v>4</v>
      </c>
      <c r="H11" s="30">
        <v>1</v>
      </c>
      <c r="I11" s="31">
        <f t="shared" si="4"/>
        <v>3</v>
      </c>
      <c r="J11" s="51"/>
      <c r="K11" s="61"/>
      <c r="L11" s="61"/>
      <c r="M11" s="62"/>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row>
    <row r="12" spans="1:66" s="28" customFormat="1" ht="24" x14ac:dyDescent="0.2">
      <c r="A12" s="27" t="str">
        <f t="shared" si="5"/>
        <v>1.4</v>
      </c>
      <c r="B12" s="80" t="s">
        <v>21</v>
      </c>
      <c r="C12" s="28" t="s">
        <v>24</v>
      </c>
      <c r="D12" s="81"/>
      <c r="E12" s="56">
        <v>43885</v>
      </c>
      <c r="F12" s="57">
        <f>IF(ISBLANK(E12)," - ",IF(G12=0,E12,E12+G12-1))</f>
        <v>43886</v>
      </c>
      <c r="G12" s="29">
        <v>2</v>
      </c>
      <c r="H12" s="30">
        <v>1</v>
      </c>
      <c r="I12" s="31">
        <f>IF(OR(F12=0,E12=0)," - ",NETWORKDAYS(E12,F12))</f>
        <v>2</v>
      </c>
      <c r="J12" s="5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row>
    <row r="13" spans="1:66" s="28" customFormat="1" ht="18" x14ac:dyDescent="0.2">
      <c r="A13" s="27" t="str">
        <f t="shared" si="5"/>
        <v>1.5</v>
      </c>
      <c r="B13" s="80" t="s">
        <v>15</v>
      </c>
      <c r="C13" s="28" t="s">
        <v>23</v>
      </c>
      <c r="D13" s="81"/>
      <c r="E13" s="56">
        <v>43895</v>
      </c>
      <c r="F13" s="57">
        <f>IF(ISBLANK(E13)," - ",IF(G13=0,E13,E13+G13-1))</f>
        <v>43900</v>
      </c>
      <c r="G13" s="29">
        <v>6</v>
      </c>
      <c r="H13" s="30">
        <v>1</v>
      </c>
      <c r="I13" s="31">
        <f>IF(OR(F13=0,E13=0)," - ",NETWORKDAYS(E13,F13))</f>
        <v>4</v>
      </c>
      <c r="J13" s="5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row>
    <row r="14" spans="1:66" s="28" customFormat="1" ht="18" x14ac:dyDescent="0.2">
      <c r="A14" s="27">
        <v>1.6</v>
      </c>
      <c r="B14" s="80" t="s">
        <v>16</v>
      </c>
      <c r="C14" s="28" t="s">
        <v>22</v>
      </c>
      <c r="D14" s="86"/>
      <c r="E14" s="56">
        <v>43905</v>
      </c>
      <c r="F14" s="57">
        <f>IF(ISBLANK(E14)," - ",IF(G14=0,E14,E14+G14-1))</f>
        <v>43962</v>
      </c>
      <c r="G14" s="29">
        <v>58</v>
      </c>
      <c r="H14" s="30">
        <v>1</v>
      </c>
      <c r="I14" s="31">
        <f>IF(OR(F14=0,E14=0)," - ",NETWORKDAYS(E14,F14))</f>
        <v>41</v>
      </c>
      <c r="J14" s="5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row>
    <row r="15" spans="1:66" s="28" customFormat="1" ht="24" x14ac:dyDescent="0.2">
      <c r="A15" s="27">
        <v>1.7</v>
      </c>
      <c r="B15" s="80" t="s">
        <v>43</v>
      </c>
      <c r="C15" s="28" t="s">
        <v>44</v>
      </c>
      <c r="D15" s="86"/>
      <c r="E15" s="56">
        <v>43929</v>
      </c>
      <c r="F15" s="97">
        <v>43929</v>
      </c>
      <c r="G15" s="99">
        <v>1</v>
      </c>
      <c r="H15" s="100">
        <v>1</v>
      </c>
      <c r="I15" s="101">
        <v>1</v>
      </c>
      <c r="J15" s="102"/>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row>
    <row r="16" spans="1:66" s="22" customFormat="1" ht="18" x14ac:dyDescent="0.2">
      <c r="A16" s="20" t="str">
        <f>IF(ISERROR(VALUE(SUBSTITUTE(prevWBS,".",""))),"1",IF(ISERROR(FIND("`",SUBSTITUTE(prevWBS,".","`",1))),TEXT(VALUE(prevWBS)+1,"#"),TEXT(VALUE(LEFT(prevWBS,FIND("`",SUBSTITUTE(prevWBS,".","`",1))-1))+1,"#")))</f>
        <v>2</v>
      </c>
      <c r="B16" s="21" t="s">
        <v>18</v>
      </c>
      <c r="D16" s="23"/>
      <c r="E16" s="58"/>
      <c r="F16" s="58">
        <v>43922</v>
      </c>
      <c r="G16" s="24"/>
      <c r="H16" s="25"/>
      <c r="I16" s="26" t="str">
        <f t="shared" si="4"/>
        <v xml:space="preserve"> - </v>
      </c>
      <c r="J16" s="52"/>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row>
    <row r="17" spans="1:66" s="28" customFormat="1" ht="36" x14ac:dyDescent="0.2">
      <c r="A17" s="27" t="str">
        <f t="shared" ref="A17:A23"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80" t="s">
        <v>29</v>
      </c>
      <c r="C17" s="28" t="s">
        <v>19</v>
      </c>
      <c r="D17" s="81"/>
      <c r="E17" s="56">
        <v>43919</v>
      </c>
      <c r="F17" s="57">
        <f t="shared" si="6"/>
        <v>43924</v>
      </c>
      <c r="G17" s="29">
        <v>6</v>
      </c>
      <c r="H17" s="30">
        <v>0</v>
      </c>
      <c r="I17" s="31">
        <f t="shared" si="4"/>
        <v>5</v>
      </c>
      <c r="J17" s="5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row>
    <row r="18" spans="1:66" s="28" customFormat="1" ht="24" x14ac:dyDescent="0.2">
      <c r="A18" s="27" t="str">
        <f t="shared" si="7"/>
        <v>2.2</v>
      </c>
      <c r="B18" s="80" t="s">
        <v>26</v>
      </c>
      <c r="C18" s="28" t="s">
        <v>23</v>
      </c>
      <c r="D18" s="81"/>
      <c r="E18" s="56">
        <v>43919</v>
      </c>
      <c r="F18" s="57">
        <f t="shared" si="6"/>
        <v>43920</v>
      </c>
      <c r="G18" s="29">
        <v>2</v>
      </c>
      <c r="H18" s="30">
        <v>0</v>
      </c>
      <c r="I18" s="31">
        <f t="shared" si="4"/>
        <v>1</v>
      </c>
      <c r="J18" s="5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row>
    <row r="19" spans="1:66" s="28" customFormat="1" ht="24" x14ac:dyDescent="0.2">
      <c r="A19" s="27" t="str">
        <f t="shared" si="7"/>
        <v>2.3</v>
      </c>
      <c r="B19" s="80" t="s">
        <v>25</v>
      </c>
      <c r="C19" s="28" t="s">
        <v>19</v>
      </c>
      <c r="D19" s="81"/>
      <c r="E19" s="56">
        <v>43919</v>
      </c>
      <c r="F19" s="57">
        <f t="shared" si="6"/>
        <v>43923</v>
      </c>
      <c r="G19" s="29">
        <v>5</v>
      </c>
      <c r="H19" s="30">
        <v>0</v>
      </c>
      <c r="I19" s="31">
        <f t="shared" si="4"/>
        <v>4</v>
      </c>
      <c r="J19" s="5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row>
    <row r="20" spans="1:66" s="28" customFormat="1" ht="24" x14ac:dyDescent="0.2">
      <c r="A20" s="27" t="str">
        <f t="shared" si="7"/>
        <v>2.4</v>
      </c>
      <c r="B20" s="80" t="s">
        <v>28</v>
      </c>
      <c r="C20" s="28" t="s">
        <v>20</v>
      </c>
      <c r="D20" s="81"/>
      <c r="E20" s="56">
        <v>43919</v>
      </c>
      <c r="F20" s="57">
        <f t="shared" si="6"/>
        <v>43924</v>
      </c>
      <c r="G20" s="29">
        <v>6</v>
      </c>
      <c r="H20" s="30">
        <v>0</v>
      </c>
      <c r="I20" s="31">
        <f t="shared" si="4"/>
        <v>5</v>
      </c>
      <c r="J20" s="5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row>
    <row r="21" spans="1:66" s="28" customFormat="1" ht="24" x14ac:dyDescent="0.2">
      <c r="A21" s="27" t="str">
        <f t="shared" si="7"/>
        <v>2.5</v>
      </c>
      <c r="B21" s="80" t="s">
        <v>31</v>
      </c>
      <c r="C21" s="28" t="s">
        <v>23</v>
      </c>
      <c r="D21" s="81"/>
      <c r="E21" s="56">
        <v>43919</v>
      </c>
      <c r="F21" s="57">
        <f t="shared" si="6"/>
        <v>43923</v>
      </c>
      <c r="G21" s="29">
        <v>5</v>
      </c>
      <c r="H21" s="30">
        <v>0</v>
      </c>
      <c r="I21" s="31">
        <f t="shared" ref="I21:I22" si="8">IF(OR(F21=0,E21=0)," - ",NETWORKDAYS(E21,F21))</f>
        <v>4</v>
      </c>
      <c r="J21" s="5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row>
    <row r="22" spans="1:66" s="28" customFormat="1" ht="24" x14ac:dyDescent="0.2">
      <c r="A22" s="27" t="str">
        <f t="shared" si="7"/>
        <v>2.6</v>
      </c>
      <c r="B22" s="80" t="s">
        <v>30</v>
      </c>
      <c r="C22" s="28" t="s">
        <v>22</v>
      </c>
      <c r="D22" s="81"/>
      <c r="E22" s="56">
        <v>43919</v>
      </c>
      <c r="F22" s="57">
        <f t="shared" si="6"/>
        <v>43927</v>
      </c>
      <c r="G22" s="29">
        <v>9</v>
      </c>
      <c r="H22" s="30">
        <v>0</v>
      </c>
      <c r="I22" s="31">
        <f t="shared" si="8"/>
        <v>6</v>
      </c>
      <c r="J22" s="5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row>
    <row r="23" spans="1:66" s="28" customFormat="1" ht="27.75" customHeight="1" x14ac:dyDescent="0.2">
      <c r="A23" s="27" t="str">
        <f t="shared" si="7"/>
        <v>2.7</v>
      </c>
      <c r="B23" s="80" t="s">
        <v>32</v>
      </c>
      <c r="C23" s="28" t="s">
        <v>24</v>
      </c>
      <c r="D23" s="81"/>
      <c r="E23" s="56">
        <v>43919</v>
      </c>
      <c r="F23" s="57">
        <f t="shared" si="6"/>
        <v>43925</v>
      </c>
      <c r="G23" s="29">
        <v>7</v>
      </c>
      <c r="H23" s="30">
        <v>0</v>
      </c>
      <c r="I23" s="31">
        <f t="shared" si="4"/>
        <v>5</v>
      </c>
      <c r="J23" s="5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row>
    <row r="24" spans="1:66" s="28" customFormat="1" ht="27.75" customHeight="1" x14ac:dyDescent="0.2">
      <c r="A24" s="27">
        <v>2.8</v>
      </c>
      <c r="B24" s="80" t="s">
        <v>43</v>
      </c>
      <c r="C24" s="28" t="s">
        <v>44</v>
      </c>
      <c r="D24" s="86"/>
      <c r="E24" s="97"/>
      <c r="F24" s="98"/>
      <c r="G24" s="99"/>
      <c r="H24" s="100">
        <v>0</v>
      </c>
      <c r="I24" s="101"/>
      <c r="J24" s="102"/>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row>
    <row r="25" spans="1:66" s="22" customFormat="1" ht="18" x14ac:dyDescent="0.2">
      <c r="A25" s="20" t="str">
        <f>IF(ISERROR(VALUE(SUBSTITUTE(prevWBS,".",""))),"1",IF(ISERROR(FIND("`",SUBSTITUTE(prevWBS,".","`",1))),TEXT(VALUE(prevWBS)+1,"#"),TEXT(VALUE(LEFT(prevWBS,FIND("`",SUBSTITUTE(prevWBS,".","`",1))-1))+1,"#")))</f>
        <v>3</v>
      </c>
      <c r="B25" s="21" t="s">
        <v>33</v>
      </c>
      <c r="D25" s="23"/>
      <c r="E25" s="58"/>
      <c r="F25" s="58">
        <v>43943</v>
      </c>
      <c r="G25" s="24"/>
      <c r="H25" s="25"/>
      <c r="I25" s="26" t="str">
        <f t="shared" si="4"/>
        <v xml:space="preserve"> - </v>
      </c>
      <c r="J25" s="52"/>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63"/>
    </row>
    <row r="26" spans="1:66" s="28" customFormat="1" ht="24" x14ac:dyDescent="0.2">
      <c r="A2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80" t="s">
        <v>27</v>
      </c>
      <c r="C26" s="28" t="s">
        <v>23</v>
      </c>
      <c r="D26" s="81"/>
      <c r="E26" s="56">
        <v>43927</v>
      </c>
      <c r="F26" s="57">
        <f t="shared" si="6"/>
        <v>43930</v>
      </c>
      <c r="G26" s="29">
        <v>4</v>
      </c>
      <c r="H26" s="30">
        <v>0</v>
      </c>
      <c r="I26" s="31">
        <f t="shared" si="4"/>
        <v>4</v>
      </c>
      <c r="J26" s="5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row>
    <row r="27" spans="1:66" s="28" customFormat="1" ht="36" x14ac:dyDescent="0.2">
      <c r="A2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80" t="s">
        <v>38</v>
      </c>
      <c r="C27" s="28" t="s">
        <v>20</v>
      </c>
      <c r="D27" s="81"/>
      <c r="E27" s="56">
        <v>43928</v>
      </c>
      <c r="F27" s="57">
        <f t="shared" si="6"/>
        <v>43933</v>
      </c>
      <c r="G27" s="29">
        <v>6</v>
      </c>
      <c r="H27" s="30">
        <v>0</v>
      </c>
      <c r="I27" s="31">
        <f t="shared" si="4"/>
        <v>4</v>
      </c>
      <c r="J27" s="5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row>
    <row r="28" spans="1:66" s="28" customFormat="1" ht="18" x14ac:dyDescent="0.2">
      <c r="A2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80" t="s">
        <v>36</v>
      </c>
      <c r="C28" s="28" t="s">
        <v>22</v>
      </c>
      <c r="D28" s="81"/>
      <c r="E28" s="56">
        <v>43929</v>
      </c>
      <c r="F28" s="57">
        <f t="shared" si="6"/>
        <v>43932</v>
      </c>
      <c r="G28" s="29">
        <v>4</v>
      </c>
      <c r="H28" s="30">
        <v>0</v>
      </c>
      <c r="I28" s="31">
        <f t="shared" si="4"/>
        <v>3</v>
      </c>
      <c r="J28" s="5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row>
    <row r="29" spans="1:66" s="28" customFormat="1" ht="24" x14ac:dyDescent="0.2">
      <c r="A2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80" t="s">
        <v>37</v>
      </c>
      <c r="C29" s="28" t="s">
        <v>24</v>
      </c>
      <c r="D29" s="81"/>
      <c r="E29" s="56">
        <v>43930</v>
      </c>
      <c r="F29" s="57">
        <f t="shared" si="6"/>
        <v>43934</v>
      </c>
      <c r="G29" s="29">
        <v>5</v>
      </c>
      <c r="H29" s="30">
        <v>0</v>
      </c>
      <c r="I29" s="31">
        <f t="shared" si="4"/>
        <v>3</v>
      </c>
      <c r="J29" s="5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row>
    <row r="30" spans="1:66" s="28" customFormat="1" ht="19.5" customHeight="1" x14ac:dyDescent="0.2">
      <c r="A30"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80" t="s">
        <v>39</v>
      </c>
      <c r="C30" s="28" t="s">
        <v>40</v>
      </c>
      <c r="D30" s="81"/>
      <c r="E30" s="56">
        <v>43931</v>
      </c>
      <c r="F30" s="57">
        <f t="shared" si="6"/>
        <v>43937</v>
      </c>
      <c r="G30" s="29">
        <v>7</v>
      </c>
      <c r="H30" s="30">
        <v>0</v>
      </c>
      <c r="I30" s="31">
        <f t="shared" si="4"/>
        <v>5</v>
      </c>
      <c r="J30" s="5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row>
    <row r="31" spans="1:66" s="28" customFormat="1" ht="19.5" customHeight="1" x14ac:dyDescent="0.2">
      <c r="A31" s="27">
        <v>3.6</v>
      </c>
      <c r="B31" s="80" t="s">
        <v>43</v>
      </c>
      <c r="C31" s="28" t="s">
        <v>44</v>
      </c>
      <c r="D31" s="86"/>
      <c r="E31" s="97"/>
      <c r="F31" s="98"/>
      <c r="G31" s="99"/>
      <c r="H31" s="100">
        <v>0</v>
      </c>
      <c r="I31" s="101"/>
      <c r="J31" s="102"/>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row>
    <row r="32" spans="1:66" s="22" customFormat="1" ht="18" x14ac:dyDescent="0.2">
      <c r="A32" s="20">
        <v>4</v>
      </c>
      <c r="B32" s="21" t="s">
        <v>42</v>
      </c>
      <c r="D32" s="23"/>
      <c r="E32" s="58"/>
      <c r="F32" s="58"/>
      <c r="G32" s="24"/>
      <c r="H32" s="25"/>
      <c r="I32" s="26"/>
      <c r="J32" s="52"/>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row>
    <row r="33" spans="1:66" s="28" customFormat="1" ht="18" x14ac:dyDescent="0.2">
      <c r="A33"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80" t="s">
        <v>45</v>
      </c>
      <c r="C33" s="28" t="s">
        <v>44</v>
      </c>
      <c r="D33" s="81"/>
      <c r="E33" s="56">
        <v>43895</v>
      </c>
      <c r="F33" s="57"/>
      <c r="G33" s="29"/>
      <c r="H33" s="30"/>
      <c r="I33" s="31"/>
      <c r="J33" s="5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row>
    <row r="34" spans="1:66" s="28" customFormat="1" ht="18" x14ac:dyDescent="0.2">
      <c r="A34" s="27">
        <v>4.2</v>
      </c>
      <c r="B34" s="80" t="s">
        <v>46</v>
      </c>
      <c r="C34" s="28" t="s">
        <v>44</v>
      </c>
      <c r="D34" s="81"/>
      <c r="E34" s="56">
        <v>43896</v>
      </c>
      <c r="F34" s="57"/>
      <c r="G34" s="29"/>
      <c r="H34" s="30"/>
      <c r="I34" s="31"/>
      <c r="J34" s="5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row>
    <row r="35" spans="1:66" s="28" customFormat="1" ht="24" x14ac:dyDescent="0.2">
      <c r="A3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80" t="s">
        <v>47</v>
      </c>
      <c r="C35" s="28" t="s">
        <v>44</v>
      </c>
      <c r="D35" s="81"/>
      <c r="E35" s="56">
        <v>43897</v>
      </c>
      <c r="F35" s="57"/>
      <c r="G35" s="29"/>
      <c r="H35" s="30"/>
      <c r="I35" s="31"/>
      <c r="J35" s="5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row>
    <row r="36" spans="1:66" s="28" customFormat="1" ht="18" x14ac:dyDescent="0.2">
      <c r="A36" s="27">
        <v>4.4000000000000004</v>
      </c>
      <c r="B36" s="80" t="s">
        <v>48</v>
      </c>
      <c r="C36" s="28" t="s">
        <v>44</v>
      </c>
      <c r="D36" s="81"/>
      <c r="E36" s="56">
        <v>43898</v>
      </c>
      <c r="F36" s="57"/>
      <c r="G36" s="29"/>
      <c r="H36" s="30"/>
      <c r="I36" s="31"/>
      <c r="J36" s="5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row>
    <row r="37" spans="1:66" s="28" customFormat="1" ht="18" x14ac:dyDescent="0.2">
      <c r="A3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7" s="80" t="s">
        <v>49</v>
      </c>
      <c r="C37" s="28" t="s">
        <v>44</v>
      </c>
      <c r="D37" s="81"/>
      <c r="E37" s="56">
        <v>43899</v>
      </c>
      <c r="F37" s="57"/>
      <c r="G37" s="29"/>
      <c r="H37" s="30"/>
      <c r="I37" s="31"/>
      <c r="J37" s="5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row>
    <row r="38" spans="1:66" s="37" customFormat="1" ht="18" x14ac:dyDescent="0.2">
      <c r="A38" s="27"/>
      <c r="B38" s="32"/>
      <c r="C38" s="32"/>
      <c r="D38" s="33"/>
      <c r="E38" s="59"/>
      <c r="F38" s="59"/>
      <c r="G38" s="34"/>
      <c r="H38" s="35"/>
      <c r="I38" s="36" t="str">
        <f t="shared" si="4"/>
        <v xml:space="preserve"> - </v>
      </c>
      <c r="J38" s="53"/>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row>
    <row r="39" spans="1:66" s="37" customFormat="1" ht="18" x14ac:dyDescent="0.2">
      <c r="A39" s="27"/>
      <c r="B39" s="32"/>
      <c r="C39" s="32"/>
      <c r="D39" s="33"/>
      <c r="E39" s="59"/>
      <c r="F39" s="59"/>
      <c r="G39" s="34"/>
      <c r="H39" s="35"/>
      <c r="I39" s="36" t="str">
        <f t="shared" si="4"/>
        <v xml:space="preserve"> - </v>
      </c>
      <c r="J39" s="53"/>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row>
    <row r="40" spans="1:66" s="38" customFormat="1" ht="18" x14ac:dyDescent="0.2">
      <c r="J40" s="54"/>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row>
    <row r="41" spans="1:66" s="37" customFormat="1" ht="18" x14ac:dyDescent="0.2">
      <c r="J41" s="54"/>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row>
    <row r="42" spans="1:66" s="37" customFormat="1" ht="18" x14ac:dyDescent="0.2">
      <c r="J42" s="55"/>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row>
    <row r="43" spans="1:66" s="37" customFormat="1" ht="18" x14ac:dyDescent="0.2">
      <c r="A43" s="7"/>
      <c r="B43" s="7"/>
      <c r="C43" s="7"/>
      <c r="D43" s="7"/>
      <c r="E43" s="7"/>
      <c r="F43" s="7"/>
      <c r="G43" s="7"/>
      <c r="H43" s="7"/>
      <c r="I43" s="7"/>
      <c r="J43" s="55"/>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row>
    <row r="44" spans="1:66" s="37" customFormat="1" ht="18" x14ac:dyDescent="0.2">
      <c r="A44" s="7"/>
      <c r="B44" s="7"/>
      <c r="C44" s="7"/>
      <c r="D44" s="7"/>
      <c r="E44" s="7"/>
      <c r="F44" s="7"/>
      <c r="G44" s="7"/>
      <c r="H44" s="7"/>
      <c r="I44" s="7"/>
      <c r="J44" s="55"/>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row>
    <row r="45" spans="1:66" s="37" customFormat="1" ht="18" x14ac:dyDescent="0.2">
      <c r="A45" s="7"/>
      <c r="B45" s="7"/>
      <c r="C45" s="7"/>
      <c r="D45" s="87"/>
      <c r="E45" s="7"/>
      <c r="F45" s="7" t="str">
        <f t="shared" ref="F45:F47" si="9">IF(ISBLANK(E45)," - ",IF(G45=0,E45,E45+G45-1))</f>
        <v xml:space="preserve"> - </v>
      </c>
      <c r="G45" s="7"/>
      <c r="H45" s="7"/>
      <c r="I45" s="7" t="str">
        <f>IF(OR(F45=0,E45=0)," - ",NETWORKDAYS(E45,F45))</f>
        <v xml:space="preserve"> - </v>
      </c>
      <c r="J45" s="55"/>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row>
    <row r="46" spans="1:66" s="12" customFormat="1" x14ac:dyDescent="0.2">
      <c r="A46" s="7"/>
      <c r="B46" s="7"/>
      <c r="C46" s="7"/>
      <c r="D46" s="87"/>
      <c r="E46" s="7"/>
      <c r="F46" s="7" t="str">
        <f t="shared" si="9"/>
        <v xml:space="preserve"> - </v>
      </c>
      <c r="G46" s="7"/>
      <c r="H46" s="7"/>
      <c r="I46" s="7" t="str">
        <f t="shared" ref="I46:I48" si="10">IF(OR(F46=0,E46=0)," - ",NETWORKDAYS(E46,F46))</f>
        <v xml:space="preserve"> - </v>
      </c>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row>
    <row r="47" spans="1:66" x14ac:dyDescent="0.2">
      <c r="A47" s="7"/>
      <c r="B47" s="7"/>
      <c r="C47" s="7"/>
      <c r="D47" s="87"/>
      <c r="E47" s="7"/>
      <c r="F47" s="7" t="str">
        <f t="shared" si="9"/>
        <v xml:space="preserve"> - </v>
      </c>
      <c r="G47" s="7"/>
      <c r="H47" s="7"/>
      <c r="I47" s="7" t="str">
        <f t="shared" si="10"/>
        <v xml:space="preserve"> - </v>
      </c>
    </row>
    <row r="48" spans="1:66" x14ac:dyDescent="0.2">
      <c r="A48" s="7"/>
      <c r="B48" s="7"/>
      <c r="C48" s="7"/>
      <c r="D48" s="87"/>
      <c r="E48" s="7"/>
      <c r="F48" s="7" t="str">
        <f>IF(ISBLANK(E48)," - ",IF(#REF!=0,E48,E48+#REF!-1))</f>
        <v xml:space="preserve"> - </v>
      </c>
      <c r="G48" s="7"/>
      <c r="H48" s="7"/>
      <c r="I48" s="7" t="str">
        <f t="shared" si="10"/>
        <v xml:space="preserve"> - </v>
      </c>
    </row>
    <row r="49" spans="1:9" x14ac:dyDescent="0.2">
      <c r="A49" s="85"/>
      <c r="B49" s="10"/>
      <c r="C49" s="10"/>
      <c r="D49" s="11"/>
      <c r="E49" s="10"/>
      <c r="F49" s="10"/>
      <c r="G49" s="10"/>
      <c r="H49" s="10"/>
      <c r="I49" s="1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43:H48 H8:H39">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8:BN39">
    <cfRule type="expression" dxfId="4" priority="48">
      <formula>AND($E8&lt;=K$6,ROUNDDOWN(($F8-$E8+1)*$H8,0)+$E8-1&gt;=K$6)</formula>
    </cfRule>
    <cfRule type="expression" dxfId="3" priority="49">
      <formula>AND(NOT(ISBLANK($E8)),$E8&lt;=K$6,$F8&gt;=K$6)</formula>
    </cfRule>
  </conditionalFormatting>
  <conditionalFormatting sqref="K6:BN45">
    <cfRule type="expression" dxfId="2" priority="8">
      <formula>K$6=TODAY()</formula>
    </cfRule>
  </conditionalFormatting>
  <conditionalFormatting sqref="K40:BN45">
    <cfRule type="expression" dxfId="1" priority="55">
      <formula>AND($E43&lt;=K$6,ROUNDDOWN(($F43-$E43+1)*$H43,0)+$E43-1&gt;=K$6)</formula>
    </cfRule>
    <cfRule type="expression" dxfId="0" priority="56">
      <formula>AND(NOT(ISBLANK($E43)),$E43&lt;=K$6,$F43&gt;=K$6)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38:B39 E16 E25 E38:H39 G11 G10 G16:H16 G25:H25 H20 H18 H19 H26:H29" unlockedFormula="1"/>
    <ignoredError sqref="A25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114300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H43:H48 H8:H39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Windows User</cp:lastModifiedBy>
  <cp:lastPrinted>2018-02-12T20:25:38Z</cp:lastPrinted>
  <dcterms:created xsi:type="dcterms:W3CDTF">2010-06-09T16:05:03Z</dcterms:created>
  <dcterms:modified xsi:type="dcterms:W3CDTF">2020-03-31T10:08:29Z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